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QHUB\Desktop\"/>
    </mc:Choice>
  </mc:AlternateContent>
  <xr:revisionPtr revIDLastSave="0" documentId="13_ncr:1_{B5E260DB-B4B4-4367-A4B5-EBDE1632EE48}" xr6:coauthVersionLast="36" xr6:coauthVersionMax="36" xr10:uidLastSave="{00000000-0000-0000-0000-000000000000}"/>
  <bookViews>
    <workbookView xWindow="360" yWindow="360" windowWidth="15015" windowHeight="7650" tabRatio="960" firstSheet="1" activeTab="3" xr2:uid="{00000000-000D-0000-FFFF-FFFF00000000}"/>
  </bookViews>
  <sheets>
    <sheet name="Master_Data" sheetId="1" r:id="rId1"/>
    <sheet name="1" sheetId="23" r:id="rId2"/>
    <sheet name="2" sheetId="24" r:id="rId3"/>
    <sheet name="3" sheetId="2" r:id="rId4"/>
    <sheet name="4" sheetId="3" r:id="rId5"/>
    <sheet name="5" sheetId="4" r:id="rId6"/>
    <sheet name="7" sheetId="25" r:id="rId7"/>
    <sheet name="6" sheetId="5" r:id="rId8"/>
    <sheet name="8" sheetId="6" r:id="rId9"/>
    <sheet name="9" sheetId="26" r:id="rId10"/>
    <sheet name="10" sheetId="7" r:id="rId11"/>
    <sheet name="11" sheetId="28" r:id="rId12"/>
    <sheet name="12" sheetId="8" r:id="rId13"/>
    <sheet name="13" sheetId="29" r:id="rId14"/>
    <sheet name="14" sheetId="31" r:id="rId15"/>
    <sheet name="15" sheetId="10" r:id="rId16"/>
    <sheet name="16" sheetId="15" r:id="rId17"/>
    <sheet name="17" sheetId="19" r:id="rId18"/>
    <sheet name="18" sheetId="11" r:id="rId19"/>
    <sheet name="19" sheetId="32" r:id="rId20"/>
    <sheet name="20" sheetId="9" r:id="rId21"/>
    <sheet name="21" sheetId="14" r:id="rId22"/>
    <sheet name="22" sheetId="33" r:id="rId23"/>
    <sheet name="23" sheetId="17" r:id="rId24"/>
    <sheet name="24" sheetId="34" r:id="rId25"/>
    <sheet name="25" sheetId="35" r:id="rId26"/>
    <sheet name="26" sheetId="50" r:id="rId27"/>
    <sheet name="27" sheetId="49" r:id="rId28"/>
    <sheet name="28" sheetId="48" r:id="rId29"/>
    <sheet name="29" sheetId="47" r:id="rId30"/>
    <sheet name="30" sheetId="46" r:id="rId31"/>
    <sheet name="31" sheetId="45" r:id="rId32"/>
    <sheet name="32" sheetId="44" r:id="rId33"/>
    <sheet name="33" sheetId="43" r:id="rId34"/>
    <sheet name="34" sheetId="42" r:id="rId35"/>
    <sheet name="35" sheetId="41" r:id="rId36"/>
    <sheet name="36" sheetId="40" r:id="rId37"/>
    <sheet name="37" sheetId="39" r:id="rId38"/>
    <sheet name="38" sheetId="38" r:id="rId39"/>
    <sheet name="39" sheetId="37" r:id="rId40"/>
    <sheet name="40" sheetId="60" r:id="rId41"/>
    <sheet name="41" sheetId="51" r:id="rId42"/>
    <sheet name="42" sheetId="52" r:id="rId43"/>
    <sheet name="43" sheetId="53" r:id="rId44"/>
    <sheet name="44" sheetId="54" r:id="rId45"/>
    <sheet name="45" sheetId="55" r:id="rId46"/>
    <sheet name="46" sheetId="56" r:id="rId47"/>
    <sheet name="47" sheetId="57" r:id="rId48"/>
    <sheet name="48" sheetId="58" r:id="rId49"/>
    <sheet name="49" sheetId="59" r:id="rId50"/>
    <sheet name="50" sheetId="36" r:id="rId51"/>
  </sheets>
  <definedNames>
    <definedName name="_xlnm._FilterDatabase" localSheetId="23" hidden="1">'23'!$A$3:$B$30</definedName>
    <definedName name="_xlnm._FilterDatabase" localSheetId="3" hidden="1">'3'!$A$11:$F$1371</definedName>
    <definedName name="_xlnm._FilterDatabase" localSheetId="4" hidden="1">'4'!$A$8:$E$8</definedName>
    <definedName name="_xlnm._FilterDatabase" localSheetId="50" hidden="1">'50'!$A$4:$B$4</definedName>
    <definedName name="_xlnm._FilterDatabase" localSheetId="6" hidden="1">'7'!$A$4:$B$27</definedName>
    <definedName name="_xlnm._FilterDatabase" localSheetId="8" hidden="1">'8'!$A$4:$B$27</definedName>
    <definedName name="_xlnm._FilterDatabase" localSheetId="0" hidden="1">Master_Data!$A$1:$K$1361</definedName>
  </definedNames>
  <calcPr calcId="179021"/>
</workbook>
</file>

<file path=xl/calcChain.xml><?xml version="1.0" encoding="utf-8"?>
<calcChain xmlns="http://schemas.openxmlformats.org/spreadsheetml/2006/main">
  <c r="D12" i="2" l="1"/>
  <c r="D7" i="24" l="1"/>
  <c r="P1361" i="37" l="1"/>
  <c r="O1361" i="37"/>
  <c r="N1361" i="37"/>
  <c r="M1361" i="37"/>
  <c r="L1361" i="37"/>
  <c r="K1361" i="37"/>
  <c r="J1361" i="37"/>
  <c r="I1361" i="37"/>
  <c r="H1361" i="37"/>
  <c r="G1361" i="37"/>
  <c r="P1360" i="37"/>
  <c r="O1360" i="37"/>
  <c r="N1360" i="37"/>
  <c r="M1360" i="37"/>
  <c r="L1360" i="37"/>
  <c r="K1360" i="37"/>
  <c r="J1360" i="37"/>
  <c r="I1360" i="37"/>
  <c r="H1360" i="37"/>
  <c r="G1360" i="37"/>
  <c r="P1359" i="37"/>
  <c r="O1359" i="37"/>
  <c r="N1359" i="37"/>
  <c r="M1359" i="37"/>
  <c r="L1359" i="37"/>
  <c r="K1359" i="37"/>
  <c r="J1359" i="37"/>
  <c r="I1359" i="37"/>
  <c r="H1359" i="37"/>
  <c r="G1359" i="37"/>
  <c r="P1358" i="37"/>
  <c r="O1358" i="37"/>
  <c r="N1358" i="37"/>
  <c r="M1358" i="37"/>
  <c r="L1358" i="37"/>
  <c r="K1358" i="37"/>
  <c r="J1358" i="37"/>
  <c r="I1358" i="37"/>
  <c r="H1358" i="37"/>
  <c r="G1358" i="37"/>
  <c r="P1357" i="37"/>
  <c r="O1357" i="37"/>
  <c r="N1357" i="37"/>
  <c r="M1357" i="37"/>
  <c r="L1357" i="37"/>
  <c r="K1357" i="37"/>
  <c r="J1357" i="37"/>
  <c r="I1357" i="37"/>
  <c r="H1357" i="37"/>
  <c r="G1357" i="37"/>
  <c r="P1356" i="37"/>
  <c r="O1356" i="37"/>
  <c r="N1356" i="37"/>
  <c r="M1356" i="37"/>
  <c r="L1356" i="37"/>
  <c r="K1356" i="37"/>
  <c r="J1356" i="37"/>
  <c r="I1356" i="37"/>
  <c r="H1356" i="37"/>
  <c r="G1356" i="37"/>
  <c r="P1355" i="37"/>
  <c r="O1355" i="37"/>
  <c r="N1355" i="37"/>
  <c r="M1355" i="37"/>
  <c r="L1355" i="37"/>
  <c r="K1355" i="37"/>
  <c r="J1355" i="37"/>
  <c r="I1355" i="37"/>
  <c r="H1355" i="37"/>
  <c r="G1355" i="37"/>
  <c r="P1354" i="37"/>
  <c r="O1354" i="37"/>
  <c r="N1354" i="37"/>
  <c r="M1354" i="37"/>
  <c r="L1354" i="37"/>
  <c r="K1354" i="37"/>
  <c r="J1354" i="37"/>
  <c r="I1354" i="37"/>
  <c r="H1354" i="37"/>
  <c r="G1354" i="37"/>
  <c r="P1353" i="37"/>
  <c r="O1353" i="37"/>
  <c r="N1353" i="37"/>
  <c r="M1353" i="37"/>
  <c r="L1353" i="37"/>
  <c r="K1353" i="37"/>
  <c r="J1353" i="37"/>
  <c r="I1353" i="37"/>
  <c r="H1353" i="37"/>
  <c r="G1353" i="37"/>
  <c r="P1352" i="37"/>
  <c r="O1352" i="37"/>
  <c r="N1352" i="37"/>
  <c r="M1352" i="37"/>
  <c r="L1352" i="37"/>
  <c r="K1352" i="37"/>
  <c r="J1352" i="37"/>
  <c r="I1352" i="37"/>
  <c r="H1352" i="37"/>
  <c r="G1352" i="37"/>
  <c r="P1351" i="37"/>
  <c r="O1351" i="37"/>
  <c r="N1351" i="37"/>
  <c r="M1351" i="37"/>
  <c r="L1351" i="37"/>
  <c r="K1351" i="37"/>
  <c r="J1351" i="37"/>
  <c r="I1351" i="37"/>
  <c r="H1351" i="37"/>
  <c r="G1351" i="37"/>
  <c r="P1350" i="37"/>
  <c r="O1350" i="37"/>
  <c r="N1350" i="37"/>
  <c r="M1350" i="37"/>
  <c r="L1350" i="37"/>
  <c r="K1350" i="37"/>
  <c r="J1350" i="37"/>
  <c r="I1350" i="37"/>
  <c r="H1350" i="37"/>
  <c r="G1350" i="37"/>
  <c r="P1349" i="37"/>
  <c r="O1349" i="37"/>
  <c r="N1349" i="37"/>
  <c r="M1349" i="37"/>
  <c r="L1349" i="37"/>
  <c r="K1349" i="37"/>
  <c r="J1349" i="37"/>
  <c r="I1349" i="37"/>
  <c r="H1349" i="37"/>
  <c r="G1349" i="37"/>
  <c r="P1348" i="37"/>
  <c r="O1348" i="37"/>
  <c r="N1348" i="37"/>
  <c r="M1348" i="37"/>
  <c r="L1348" i="37"/>
  <c r="K1348" i="37"/>
  <c r="J1348" i="37"/>
  <c r="I1348" i="37"/>
  <c r="H1348" i="37"/>
  <c r="G1348" i="37"/>
  <c r="P1347" i="37"/>
  <c r="O1347" i="37"/>
  <c r="N1347" i="37"/>
  <c r="M1347" i="37"/>
  <c r="L1347" i="37"/>
  <c r="K1347" i="37"/>
  <c r="J1347" i="37"/>
  <c r="I1347" i="37"/>
  <c r="H1347" i="37"/>
  <c r="G1347" i="37"/>
  <c r="P1346" i="37"/>
  <c r="O1346" i="37"/>
  <c r="N1346" i="37"/>
  <c r="M1346" i="37"/>
  <c r="L1346" i="37"/>
  <c r="K1346" i="37"/>
  <c r="J1346" i="37"/>
  <c r="I1346" i="37"/>
  <c r="H1346" i="37"/>
  <c r="G1346" i="37"/>
  <c r="P1345" i="37"/>
  <c r="O1345" i="37"/>
  <c r="N1345" i="37"/>
  <c r="M1345" i="37"/>
  <c r="L1345" i="37"/>
  <c r="K1345" i="37"/>
  <c r="J1345" i="37"/>
  <c r="I1345" i="37"/>
  <c r="H1345" i="37"/>
  <c r="G1345" i="37"/>
  <c r="P1344" i="37"/>
  <c r="O1344" i="37"/>
  <c r="N1344" i="37"/>
  <c r="M1344" i="37"/>
  <c r="L1344" i="37"/>
  <c r="K1344" i="37"/>
  <c r="J1344" i="37"/>
  <c r="I1344" i="37"/>
  <c r="H1344" i="37"/>
  <c r="G1344" i="37"/>
  <c r="P1343" i="37"/>
  <c r="O1343" i="37"/>
  <c r="N1343" i="37"/>
  <c r="M1343" i="37"/>
  <c r="L1343" i="37"/>
  <c r="K1343" i="37"/>
  <c r="J1343" i="37"/>
  <c r="I1343" i="37"/>
  <c r="H1343" i="37"/>
  <c r="G1343" i="37"/>
  <c r="P1342" i="37"/>
  <c r="O1342" i="37"/>
  <c r="N1342" i="37"/>
  <c r="M1342" i="37"/>
  <c r="L1342" i="37"/>
  <c r="K1342" i="37"/>
  <c r="J1342" i="37"/>
  <c r="I1342" i="37"/>
  <c r="H1342" i="37"/>
  <c r="G1342" i="37"/>
  <c r="P1341" i="37"/>
  <c r="O1341" i="37"/>
  <c r="N1341" i="37"/>
  <c r="M1341" i="37"/>
  <c r="L1341" i="37"/>
  <c r="K1341" i="37"/>
  <c r="J1341" i="37"/>
  <c r="I1341" i="37"/>
  <c r="H1341" i="37"/>
  <c r="G1341" i="37"/>
  <c r="P1340" i="37"/>
  <c r="O1340" i="37"/>
  <c r="N1340" i="37"/>
  <c r="M1340" i="37"/>
  <c r="L1340" i="37"/>
  <c r="K1340" i="37"/>
  <c r="J1340" i="37"/>
  <c r="I1340" i="37"/>
  <c r="H1340" i="37"/>
  <c r="G1340" i="37"/>
  <c r="P1339" i="37"/>
  <c r="O1339" i="37"/>
  <c r="N1339" i="37"/>
  <c r="M1339" i="37"/>
  <c r="L1339" i="37"/>
  <c r="K1339" i="37"/>
  <c r="J1339" i="37"/>
  <c r="I1339" i="37"/>
  <c r="H1339" i="37"/>
  <c r="G1339" i="37"/>
  <c r="P1338" i="37"/>
  <c r="O1338" i="37"/>
  <c r="N1338" i="37"/>
  <c r="M1338" i="37"/>
  <c r="L1338" i="37"/>
  <c r="K1338" i="37"/>
  <c r="J1338" i="37"/>
  <c r="I1338" i="37"/>
  <c r="H1338" i="37"/>
  <c r="G1338" i="37"/>
  <c r="P1337" i="37"/>
  <c r="O1337" i="37"/>
  <c r="N1337" i="37"/>
  <c r="M1337" i="37"/>
  <c r="L1337" i="37"/>
  <c r="K1337" i="37"/>
  <c r="J1337" i="37"/>
  <c r="I1337" i="37"/>
  <c r="H1337" i="37"/>
  <c r="G1337" i="37"/>
  <c r="P1336" i="37"/>
  <c r="O1336" i="37"/>
  <c r="N1336" i="37"/>
  <c r="M1336" i="37"/>
  <c r="L1336" i="37"/>
  <c r="K1336" i="37"/>
  <c r="J1336" i="37"/>
  <c r="I1336" i="37"/>
  <c r="H1336" i="37"/>
  <c r="G1336" i="37"/>
  <c r="P1335" i="37"/>
  <c r="O1335" i="37"/>
  <c r="N1335" i="37"/>
  <c r="M1335" i="37"/>
  <c r="L1335" i="37"/>
  <c r="K1335" i="37"/>
  <c r="J1335" i="37"/>
  <c r="I1335" i="37"/>
  <c r="H1335" i="37"/>
  <c r="G1335" i="37"/>
  <c r="P1334" i="37"/>
  <c r="O1334" i="37"/>
  <c r="N1334" i="37"/>
  <c r="M1334" i="37"/>
  <c r="L1334" i="37"/>
  <c r="K1334" i="37"/>
  <c r="J1334" i="37"/>
  <c r="I1334" i="37"/>
  <c r="H1334" i="37"/>
  <c r="G1334" i="37"/>
  <c r="P1333" i="37"/>
  <c r="O1333" i="37"/>
  <c r="N1333" i="37"/>
  <c r="M1333" i="37"/>
  <c r="L1333" i="37"/>
  <c r="K1333" i="37"/>
  <c r="J1333" i="37"/>
  <c r="I1333" i="37"/>
  <c r="H1333" i="37"/>
  <c r="G1333" i="37"/>
  <c r="P1332" i="37"/>
  <c r="O1332" i="37"/>
  <c r="N1332" i="37"/>
  <c r="M1332" i="37"/>
  <c r="L1332" i="37"/>
  <c r="K1332" i="37"/>
  <c r="J1332" i="37"/>
  <c r="I1332" i="37"/>
  <c r="H1332" i="37"/>
  <c r="G1332" i="37"/>
  <c r="P1331" i="37"/>
  <c r="O1331" i="37"/>
  <c r="N1331" i="37"/>
  <c r="M1331" i="37"/>
  <c r="L1331" i="37"/>
  <c r="K1331" i="37"/>
  <c r="J1331" i="37"/>
  <c r="I1331" i="37"/>
  <c r="H1331" i="37"/>
  <c r="G1331" i="37"/>
  <c r="P1330" i="37"/>
  <c r="O1330" i="37"/>
  <c r="N1330" i="37"/>
  <c r="M1330" i="37"/>
  <c r="L1330" i="37"/>
  <c r="K1330" i="37"/>
  <c r="J1330" i="37"/>
  <c r="I1330" i="37"/>
  <c r="H1330" i="37"/>
  <c r="G1330" i="37"/>
  <c r="P1329" i="37"/>
  <c r="O1329" i="37"/>
  <c r="N1329" i="37"/>
  <c r="M1329" i="37"/>
  <c r="L1329" i="37"/>
  <c r="K1329" i="37"/>
  <c r="J1329" i="37"/>
  <c r="I1329" i="37"/>
  <c r="H1329" i="37"/>
  <c r="G1329" i="37"/>
  <c r="P1328" i="37"/>
  <c r="O1328" i="37"/>
  <c r="N1328" i="37"/>
  <c r="M1328" i="37"/>
  <c r="L1328" i="37"/>
  <c r="K1328" i="37"/>
  <c r="J1328" i="37"/>
  <c r="I1328" i="37"/>
  <c r="H1328" i="37"/>
  <c r="G1328" i="37"/>
  <c r="P1327" i="37"/>
  <c r="O1327" i="37"/>
  <c r="N1327" i="37"/>
  <c r="M1327" i="37"/>
  <c r="L1327" i="37"/>
  <c r="K1327" i="37"/>
  <c r="J1327" i="37"/>
  <c r="I1327" i="37"/>
  <c r="H1327" i="37"/>
  <c r="G1327" i="37"/>
  <c r="P1326" i="37"/>
  <c r="O1326" i="37"/>
  <c r="N1326" i="37"/>
  <c r="M1326" i="37"/>
  <c r="L1326" i="37"/>
  <c r="K1326" i="37"/>
  <c r="J1326" i="37"/>
  <c r="I1326" i="37"/>
  <c r="H1326" i="37"/>
  <c r="G1326" i="37"/>
  <c r="P1325" i="37"/>
  <c r="O1325" i="37"/>
  <c r="N1325" i="37"/>
  <c r="M1325" i="37"/>
  <c r="L1325" i="37"/>
  <c r="K1325" i="37"/>
  <c r="J1325" i="37"/>
  <c r="I1325" i="37"/>
  <c r="H1325" i="37"/>
  <c r="G1325" i="37"/>
  <c r="P1324" i="37"/>
  <c r="O1324" i="37"/>
  <c r="N1324" i="37"/>
  <c r="M1324" i="37"/>
  <c r="L1324" i="37"/>
  <c r="K1324" i="37"/>
  <c r="J1324" i="37"/>
  <c r="I1324" i="37"/>
  <c r="H1324" i="37"/>
  <c r="G1324" i="37"/>
  <c r="P1323" i="37"/>
  <c r="O1323" i="37"/>
  <c r="N1323" i="37"/>
  <c r="M1323" i="37"/>
  <c r="L1323" i="37"/>
  <c r="K1323" i="37"/>
  <c r="J1323" i="37"/>
  <c r="I1323" i="37"/>
  <c r="H1323" i="37"/>
  <c r="G1323" i="37"/>
  <c r="P1322" i="37"/>
  <c r="O1322" i="37"/>
  <c r="N1322" i="37"/>
  <c r="M1322" i="37"/>
  <c r="L1322" i="37"/>
  <c r="K1322" i="37"/>
  <c r="J1322" i="37"/>
  <c r="I1322" i="37"/>
  <c r="H1322" i="37"/>
  <c r="G1322" i="37"/>
  <c r="P1321" i="37"/>
  <c r="O1321" i="37"/>
  <c r="N1321" i="37"/>
  <c r="M1321" i="37"/>
  <c r="L1321" i="37"/>
  <c r="K1321" i="37"/>
  <c r="J1321" i="37"/>
  <c r="I1321" i="37"/>
  <c r="H1321" i="37"/>
  <c r="G1321" i="37"/>
  <c r="P1320" i="37"/>
  <c r="O1320" i="37"/>
  <c r="N1320" i="37"/>
  <c r="M1320" i="37"/>
  <c r="L1320" i="37"/>
  <c r="K1320" i="37"/>
  <c r="J1320" i="37"/>
  <c r="I1320" i="37"/>
  <c r="H1320" i="37"/>
  <c r="G1320" i="37"/>
  <c r="P1319" i="37"/>
  <c r="O1319" i="37"/>
  <c r="N1319" i="37"/>
  <c r="M1319" i="37"/>
  <c r="L1319" i="37"/>
  <c r="K1319" i="37"/>
  <c r="J1319" i="37"/>
  <c r="I1319" i="37"/>
  <c r="H1319" i="37"/>
  <c r="G1319" i="37"/>
  <c r="P1318" i="37"/>
  <c r="O1318" i="37"/>
  <c r="N1318" i="37"/>
  <c r="M1318" i="37"/>
  <c r="L1318" i="37"/>
  <c r="K1318" i="37"/>
  <c r="J1318" i="37"/>
  <c r="I1318" i="37"/>
  <c r="H1318" i="37"/>
  <c r="G1318" i="37"/>
  <c r="P1317" i="37"/>
  <c r="O1317" i="37"/>
  <c r="N1317" i="37"/>
  <c r="M1317" i="37"/>
  <c r="L1317" i="37"/>
  <c r="K1317" i="37"/>
  <c r="J1317" i="37"/>
  <c r="I1317" i="37"/>
  <c r="H1317" i="37"/>
  <c r="G1317" i="37"/>
  <c r="P1316" i="37"/>
  <c r="O1316" i="37"/>
  <c r="N1316" i="37"/>
  <c r="M1316" i="37"/>
  <c r="L1316" i="37"/>
  <c r="K1316" i="37"/>
  <c r="J1316" i="37"/>
  <c r="I1316" i="37"/>
  <c r="H1316" i="37"/>
  <c r="G1316" i="37"/>
  <c r="P1315" i="37"/>
  <c r="O1315" i="37"/>
  <c r="N1315" i="37"/>
  <c r="M1315" i="37"/>
  <c r="L1315" i="37"/>
  <c r="K1315" i="37"/>
  <c r="J1315" i="37"/>
  <c r="I1315" i="37"/>
  <c r="H1315" i="37"/>
  <c r="G1315" i="37"/>
  <c r="P1314" i="37"/>
  <c r="O1314" i="37"/>
  <c r="N1314" i="37"/>
  <c r="M1314" i="37"/>
  <c r="L1314" i="37"/>
  <c r="K1314" i="37"/>
  <c r="J1314" i="37"/>
  <c r="I1314" i="37"/>
  <c r="H1314" i="37"/>
  <c r="G1314" i="37"/>
  <c r="P1313" i="37"/>
  <c r="O1313" i="37"/>
  <c r="N1313" i="37"/>
  <c r="M1313" i="37"/>
  <c r="L1313" i="37"/>
  <c r="K1313" i="37"/>
  <c r="J1313" i="37"/>
  <c r="I1313" i="37"/>
  <c r="H1313" i="37"/>
  <c r="G1313" i="37"/>
  <c r="P1312" i="37"/>
  <c r="O1312" i="37"/>
  <c r="N1312" i="37"/>
  <c r="M1312" i="37"/>
  <c r="L1312" i="37"/>
  <c r="K1312" i="37"/>
  <c r="J1312" i="37"/>
  <c r="I1312" i="37"/>
  <c r="H1312" i="37"/>
  <c r="G1312" i="37"/>
  <c r="P1311" i="37"/>
  <c r="O1311" i="37"/>
  <c r="N1311" i="37"/>
  <c r="M1311" i="37"/>
  <c r="L1311" i="37"/>
  <c r="K1311" i="37"/>
  <c r="J1311" i="37"/>
  <c r="I1311" i="37"/>
  <c r="H1311" i="37"/>
  <c r="G1311" i="37"/>
  <c r="P1310" i="37"/>
  <c r="O1310" i="37"/>
  <c r="N1310" i="37"/>
  <c r="M1310" i="37"/>
  <c r="L1310" i="37"/>
  <c r="K1310" i="37"/>
  <c r="J1310" i="37"/>
  <c r="I1310" i="37"/>
  <c r="H1310" i="37"/>
  <c r="G1310" i="37"/>
  <c r="P1309" i="37"/>
  <c r="O1309" i="37"/>
  <c r="N1309" i="37"/>
  <c r="M1309" i="37"/>
  <c r="L1309" i="37"/>
  <c r="K1309" i="37"/>
  <c r="J1309" i="37"/>
  <c r="I1309" i="37"/>
  <c r="H1309" i="37"/>
  <c r="G1309" i="37"/>
  <c r="P1308" i="37"/>
  <c r="O1308" i="37"/>
  <c r="N1308" i="37"/>
  <c r="M1308" i="37"/>
  <c r="L1308" i="37"/>
  <c r="K1308" i="37"/>
  <c r="J1308" i="37"/>
  <c r="I1308" i="37"/>
  <c r="H1308" i="37"/>
  <c r="G1308" i="37"/>
  <c r="P1307" i="37"/>
  <c r="O1307" i="37"/>
  <c r="N1307" i="37"/>
  <c r="M1307" i="37"/>
  <c r="L1307" i="37"/>
  <c r="K1307" i="37"/>
  <c r="J1307" i="37"/>
  <c r="I1307" i="37"/>
  <c r="H1307" i="37"/>
  <c r="G1307" i="37"/>
  <c r="P1306" i="37"/>
  <c r="O1306" i="37"/>
  <c r="N1306" i="37"/>
  <c r="M1306" i="37"/>
  <c r="L1306" i="37"/>
  <c r="K1306" i="37"/>
  <c r="J1306" i="37"/>
  <c r="I1306" i="37"/>
  <c r="H1306" i="37"/>
  <c r="G1306" i="37"/>
  <c r="P1305" i="37"/>
  <c r="O1305" i="37"/>
  <c r="N1305" i="37"/>
  <c r="M1305" i="37"/>
  <c r="L1305" i="37"/>
  <c r="K1305" i="37"/>
  <c r="J1305" i="37"/>
  <c r="I1305" i="37"/>
  <c r="H1305" i="37"/>
  <c r="G1305" i="37"/>
  <c r="P1304" i="37"/>
  <c r="O1304" i="37"/>
  <c r="N1304" i="37"/>
  <c r="M1304" i="37"/>
  <c r="L1304" i="37"/>
  <c r="K1304" i="37"/>
  <c r="J1304" i="37"/>
  <c r="I1304" i="37"/>
  <c r="H1304" i="37"/>
  <c r="G1304" i="37"/>
  <c r="P1303" i="37"/>
  <c r="O1303" i="37"/>
  <c r="N1303" i="37"/>
  <c r="M1303" i="37"/>
  <c r="L1303" i="37"/>
  <c r="K1303" i="37"/>
  <c r="J1303" i="37"/>
  <c r="I1303" i="37"/>
  <c r="H1303" i="37"/>
  <c r="G1303" i="37"/>
  <c r="P1302" i="37"/>
  <c r="O1302" i="37"/>
  <c r="N1302" i="37"/>
  <c r="M1302" i="37"/>
  <c r="L1302" i="37"/>
  <c r="K1302" i="37"/>
  <c r="J1302" i="37"/>
  <c r="I1302" i="37"/>
  <c r="H1302" i="37"/>
  <c r="G1302" i="37"/>
  <c r="P1301" i="37"/>
  <c r="O1301" i="37"/>
  <c r="N1301" i="37"/>
  <c r="M1301" i="37"/>
  <c r="L1301" i="37"/>
  <c r="K1301" i="37"/>
  <c r="J1301" i="37"/>
  <c r="I1301" i="37"/>
  <c r="H1301" i="37"/>
  <c r="G1301" i="37"/>
  <c r="P1300" i="37"/>
  <c r="O1300" i="37"/>
  <c r="N1300" i="37"/>
  <c r="M1300" i="37"/>
  <c r="L1300" i="37"/>
  <c r="K1300" i="37"/>
  <c r="J1300" i="37"/>
  <c r="I1300" i="37"/>
  <c r="H1300" i="37"/>
  <c r="G1300" i="37"/>
  <c r="P1299" i="37"/>
  <c r="O1299" i="37"/>
  <c r="N1299" i="37"/>
  <c r="M1299" i="37"/>
  <c r="L1299" i="37"/>
  <c r="K1299" i="37"/>
  <c r="J1299" i="37"/>
  <c r="I1299" i="37"/>
  <c r="H1299" i="37"/>
  <c r="G1299" i="37"/>
  <c r="P1298" i="37"/>
  <c r="O1298" i="37"/>
  <c r="N1298" i="37"/>
  <c r="M1298" i="37"/>
  <c r="L1298" i="37"/>
  <c r="K1298" i="37"/>
  <c r="J1298" i="37"/>
  <c r="I1298" i="37"/>
  <c r="H1298" i="37"/>
  <c r="G1298" i="37"/>
  <c r="P1297" i="37"/>
  <c r="O1297" i="37"/>
  <c r="N1297" i="37"/>
  <c r="M1297" i="37"/>
  <c r="L1297" i="37"/>
  <c r="K1297" i="37"/>
  <c r="J1297" i="37"/>
  <c r="I1297" i="37"/>
  <c r="H1297" i="37"/>
  <c r="G1297" i="37"/>
  <c r="P1296" i="37"/>
  <c r="O1296" i="37"/>
  <c r="N1296" i="37"/>
  <c r="M1296" i="37"/>
  <c r="L1296" i="37"/>
  <c r="K1296" i="37"/>
  <c r="J1296" i="37"/>
  <c r="I1296" i="37"/>
  <c r="H1296" i="37"/>
  <c r="G1296" i="37"/>
  <c r="P1295" i="37"/>
  <c r="O1295" i="37"/>
  <c r="N1295" i="37"/>
  <c r="M1295" i="37"/>
  <c r="L1295" i="37"/>
  <c r="K1295" i="37"/>
  <c r="J1295" i="37"/>
  <c r="I1295" i="37"/>
  <c r="H1295" i="37"/>
  <c r="G1295" i="37"/>
  <c r="P1294" i="37"/>
  <c r="O1294" i="37"/>
  <c r="N1294" i="37"/>
  <c r="M1294" i="37"/>
  <c r="L1294" i="37"/>
  <c r="K1294" i="37"/>
  <c r="J1294" i="37"/>
  <c r="I1294" i="37"/>
  <c r="H1294" i="37"/>
  <c r="G1294" i="37"/>
  <c r="P1293" i="37"/>
  <c r="O1293" i="37"/>
  <c r="N1293" i="37"/>
  <c r="M1293" i="37"/>
  <c r="L1293" i="37"/>
  <c r="K1293" i="37"/>
  <c r="J1293" i="37"/>
  <c r="I1293" i="37"/>
  <c r="H1293" i="37"/>
  <c r="G1293" i="37"/>
  <c r="P1292" i="37"/>
  <c r="O1292" i="37"/>
  <c r="N1292" i="37"/>
  <c r="M1292" i="37"/>
  <c r="L1292" i="37"/>
  <c r="K1292" i="37"/>
  <c r="J1292" i="37"/>
  <c r="I1292" i="37"/>
  <c r="H1292" i="37"/>
  <c r="G1292" i="37"/>
  <c r="P1291" i="37"/>
  <c r="O1291" i="37"/>
  <c r="N1291" i="37"/>
  <c r="M1291" i="37"/>
  <c r="L1291" i="37"/>
  <c r="K1291" i="37"/>
  <c r="J1291" i="37"/>
  <c r="I1291" i="37"/>
  <c r="H1291" i="37"/>
  <c r="G1291" i="37"/>
  <c r="P1290" i="37"/>
  <c r="O1290" i="37"/>
  <c r="N1290" i="37"/>
  <c r="M1290" i="37"/>
  <c r="L1290" i="37"/>
  <c r="K1290" i="37"/>
  <c r="J1290" i="37"/>
  <c r="I1290" i="37"/>
  <c r="H1290" i="37"/>
  <c r="G1290" i="37"/>
  <c r="P1289" i="37"/>
  <c r="O1289" i="37"/>
  <c r="N1289" i="37"/>
  <c r="M1289" i="37"/>
  <c r="L1289" i="37"/>
  <c r="K1289" i="37"/>
  <c r="J1289" i="37"/>
  <c r="I1289" i="37"/>
  <c r="H1289" i="37"/>
  <c r="G1289" i="37"/>
  <c r="P1288" i="37"/>
  <c r="O1288" i="37"/>
  <c r="N1288" i="37"/>
  <c r="M1288" i="37"/>
  <c r="L1288" i="37"/>
  <c r="K1288" i="37"/>
  <c r="J1288" i="37"/>
  <c r="I1288" i="37"/>
  <c r="H1288" i="37"/>
  <c r="G1288" i="37"/>
  <c r="P1287" i="37"/>
  <c r="O1287" i="37"/>
  <c r="N1287" i="37"/>
  <c r="M1287" i="37"/>
  <c r="L1287" i="37"/>
  <c r="K1287" i="37"/>
  <c r="J1287" i="37"/>
  <c r="I1287" i="37"/>
  <c r="H1287" i="37"/>
  <c r="G1287" i="37"/>
  <c r="P1286" i="37"/>
  <c r="O1286" i="37"/>
  <c r="N1286" i="37"/>
  <c r="M1286" i="37"/>
  <c r="L1286" i="37"/>
  <c r="K1286" i="37"/>
  <c r="J1286" i="37"/>
  <c r="I1286" i="37"/>
  <c r="H1286" i="37"/>
  <c r="G1286" i="37"/>
  <c r="P1285" i="37"/>
  <c r="O1285" i="37"/>
  <c r="N1285" i="37"/>
  <c r="M1285" i="37"/>
  <c r="L1285" i="37"/>
  <c r="K1285" i="37"/>
  <c r="J1285" i="37"/>
  <c r="I1285" i="37"/>
  <c r="H1285" i="37"/>
  <c r="G1285" i="37"/>
  <c r="P1284" i="37"/>
  <c r="O1284" i="37"/>
  <c r="N1284" i="37"/>
  <c r="M1284" i="37"/>
  <c r="L1284" i="37"/>
  <c r="K1284" i="37"/>
  <c r="J1284" i="37"/>
  <c r="I1284" i="37"/>
  <c r="H1284" i="37"/>
  <c r="G1284" i="37"/>
  <c r="P1283" i="37"/>
  <c r="O1283" i="37"/>
  <c r="N1283" i="37"/>
  <c r="M1283" i="37"/>
  <c r="L1283" i="37"/>
  <c r="K1283" i="37"/>
  <c r="J1283" i="37"/>
  <c r="I1283" i="37"/>
  <c r="H1283" i="37"/>
  <c r="G1283" i="37"/>
  <c r="P1282" i="37"/>
  <c r="O1282" i="37"/>
  <c r="N1282" i="37"/>
  <c r="M1282" i="37"/>
  <c r="L1282" i="37"/>
  <c r="K1282" i="37"/>
  <c r="J1282" i="37"/>
  <c r="I1282" i="37"/>
  <c r="H1282" i="37"/>
  <c r="G1282" i="37"/>
  <c r="P1281" i="37"/>
  <c r="O1281" i="37"/>
  <c r="N1281" i="37"/>
  <c r="M1281" i="37"/>
  <c r="L1281" i="37"/>
  <c r="K1281" i="37"/>
  <c r="J1281" i="37"/>
  <c r="I1281" i="37"/>
  <c r="H1281" i="37"/>
  <c r="G1281" i="37"/>
  <c r="P1280" i="37"/>
  <c r="O1280" i="37"/>
  <c r="N1280" i="37"/>
  <c r="M1280" i="37"/>
  <c r="L1280" i="37"/>
  <c r="K1280" i="37"/>
  <c r="J1280" i="37"/>
  <c r="I1280" i="37"/>
  <c r="H1280" i="37"/>
  <c r="G1280" i="37"/>
  <c r="P1279" i="37"/>
  <c r="O1279" i="37"/>
  <c r="N1279" i="37"/>
  <c r="M1279" i="37"/>
  <c r="L1279" i="37"/>
  <c r="K1279" i="37"/>
  <c r="J1279" i="37"/>
  <c r="I1279" i="37"/>
  <c r="H1279" i="37"/>
  <c r="G1279" i="37"/>
  <c r="P1278" i="37"/>
  <c r="O1278" i="37"/>
  <c r="N1278" i="37"/>
  <c r="M1278" i="37"/>
  <c r="L1278" i="37"/>
  <c r="K1278" i="37"/>
  <c r="J1278" i="37"/>
  <c r="I1278" i="37"/>
  <c r="H1278" i="37"/>
  <c r="G1278" i="37"/>
  <c r="P1277" i="37"/>
  <c r="O1277" i="37"/>
  <c r="N1277" i="37"/>
  <c r="M1277" i="37"/>
  <c r="L1277" i="37"/>
  <c r="K1277" i="37"/>
  <c r="J1277" i="37"/>
  <c r="I1277" i="37"/>
  <c r="H1277" i="37"/>
  <c r="G1277" i="37"/>
  <c r="P1276" i="37"/>
  <c r="O1276" i="37"/>
  <c r="N1276" i="37"/>
  <c r="M1276" i="37"/>
  <c r="L1276" i="37"/>
  <c r="K1276" i="37"/>
  <c r="J1276" i="37"/>
  <c r="I1276" i="37"/>
  <c r="H1276" i="37"/>
  <c r="G1276" i="37"/>
  <c r="P1275" i="37"/>
  <c r="O1275" i="37"/>
  <c r="N1275" i="37"/>
  <c r="M1275" i="37"/>
  <c r="L1275" i="37"/>
  <c r="K1275" i="37"/>
  <c r="J1275" i="37"/>
  <c r="I1275" i="37"/>
  <c r="H1275" i="37"/>
  <c r="G1275" i="37"/>
  <c r="P1274" i="37"/>
  <c r="O1274" i="37"/>
  <c r="N1274" i="37"/>
  <c r="M1274" i="37"/>
  <c r="L1274" i="37"/>
  <c r="K1274" i="37"/>
  <c r="J1274" i="37"/>
  <c r="I1274" i="37"/>
  <c r="H1274" i="37"/>
  <c r="G1274" i="37"/>
  <c r="P1273" i="37"/>
  <c r="O1273" i="37"/>
  <c r="N1273" i="37"/>
  <c r="M1273" i="37"/>
  <c r="L1273" i="37"/>
  <c r="K1273" i="37"/>
  <c r="J1273" i="37"/>
  <c r="I1273" i="37"/>
  <c r="H1273" i="37"/>
  <c r="G1273" i="37"/>
  <c r="P1272" i="37"/>
  <c r="O1272" i="37"/>
  <c r="N1272" i="37"/>
  <c r="M1272" i="37"/>
  <c r="L1272" i="37"/>
  <c r="K1272" i="37"/>
  <c r="J1272" i="37"/>
  <c r="I1272" i="37"/>
  <c r="H1272" i="37"/>
  <c r="G1272" i="37"/>
  <c r="P1271" i="37"/>
  <c r="O1271" i="37"/>
  <c r="N1271" i="37"/>
  <c r="M1271" i="37"/>
  <c r="L1271" i="37"/>
  <c r="K1271" i="37"/>
  <c r="J1271" i="37"/>
  <c r="I1271" i="37"/>
  <c r="H1271" i="37"/>
  <c r="G1271" i="37"/>
  <c r="P1270" i="37"/>
  <c r="O1270" i="37"/>
  <c r="N1270" i="37"/>
  <c r="M1270" i="37"/>
  <c r="L1270" i="37"/>
  <c r="K1270" i="37"/>
  <c r="J1270" i="37"/>
  <c r="I1270" i="37"/>
  <c r="H1270" i="37"/>
  <c r="G1270" i="37"/>
  <c r="P1269" i="37"/>
  <c r="O1269" i="37"/>
  <c r="N1269" i="37"/>
  <c r="M1269" i="37"/>
  <c r="L1269" i="37"/>
  <c r="K1269" i="37"/>
  <c r="J1269" i="37"/>
  <c r="I1269" i="37"/>
  <c r="H1269" i="37"/>
  <c r="G1269" i="37"/>
  <c r="P1268" i="37"/>
  <c r="O1268" i="37"/>
  <c r="N1268" i="37"/>
  <c r="M1268" i="37"/>
  <c r="L1268" i="37"/>
  <c r="K1268" i="37"/>
  <c r="J1268" i="37"/>
  <c r="I1268" i="37"/>
  <c r="H1268" i="37"/>
  <c r="G1268" i="37"/>
  <c r="P1267" i="37"/>
  <c r="O1267" i="37"/>
  <c r="N1267" i="37"/>
  <c r="M1267" i="37"/>
  <c r="L1267" i="37"/>
  <c r="K1267" i="37"/>
  <c r="J1267" i="37"/>
  <c r="I1267" i="37"/>
  <c r="H1267" i="37"/>
  <c r="G1267" i="37"/>
  <c r="P1266" i="37"/>
  <c r="O1266" i="37"/>
  <c r="N1266" i="37"/>
  <c r="M1266" i="37"/>
  <c r="L1266" i="37"/>
  <c r="K1266" i="37"/>
  <c r="J1266" i="37"/>
  <c r="I1266" i="37"/>
  <c r="H1266" i="37"/>
  <c r="G1266" i="37"/>
  <c r="P1265" i="37"/>
  <c r="O1265" i="37"/>
  <c r="N1265" i="37"/>
  <c r="M1265" i="37"/>
  <c r="L1265" i="37"/>
  <c r="K1265" i="37"/>
  <c r="J1265" i="37"/>
  <c r="I1265" i="37"/>
  <c r="H1265" i="37"/>
  <c r="G1265" i="37"/>
  <c r="P1264" i="37"/>
  <c r="O1264" i="37"/>
  <c r="N1264" i="37"/>
  <c r="M1264" i="37"/>
  <c r="L1264" i="37"/>
  <c r="K1264" i="37"/>
  <c r="J1264" i="37"/>
  <c r="I1264" i="37"/>
  <c r="H1264" i="37"/>
  <c r="G1264" i="37"/>
  <c r="P1263" i="37"/>
  <c r="O1263" i="37"/>
  <c r="N1263" i="37"/>
  <c r="M1263" i="37"/>
  <c r="L1263" i="37"/>
  <c r="K1263" i="37"/>
  <c r="J1263" i="37"/>
  <c r="I1263" i="37"/>
  <c r="H1263" i="37"/>
  <c r="G1263" i="37"/>
  <c r="P1262" i="37"/>
  <c r="O1262" i="37"/>
  <c r="N1262" i="37"/>
  <c r="M1262" i="37"/>
  <c r="L1262" i="37"/>
  <c r="K1262" i="37"/>
  <c r="J1262" i="37"/>
  <c r="I1262" i="37"/>
  <c r="H1262" i="37"/>
  <c r="G1262" i="37"/>
  <c r="P1261" i="37"/>
  <c r="O1261" i="37"/>
  <c r="N1261" i="37"/>
  <c r="M1261" i="37"/>
  <c r="L1261" i="37"/>
  <c r="K1261" i="37"/>
  <c r="J1261" i="37"/>
  <c r="I1261" i="37"/>
  <c r="H1261" i="37"/>
  <c r="G1261" i="37"/>
  <c r="P1260" i="37"/>
  <c r="O1260" i="37"/>
  <c r="N1260" i="37"/>
  <c r="M1260" i="37"/>
  <c r="L1260" i="37"/>
  <c r="K1260" i="37"/>
  <c r="J1260" i="37"/>
  <c r="I1260" i="37"/>
  <c r="H1260" i="37"/>
  <c r="G1260" i="37"/>
  <c r="P1259" i="37"/>
  <c r="O1259" i="37"/>
  <c r="N1259" i="37"/>
  <c r="M1259" i="37"/>
  <c r="L1259" i="37"/>
  <c r="K1259" i="37"/>
  <c r="J1259" i="37"/>
  <c r="I1259" i="37"/>
  <c r="H1259" i="37"/>
  <c r="G1259" i="37"/>
  <c r="P1258" i="37"/>
  <c r="O1258" i="37"/>
  <c r="N1258" i="37"/>
  <c r="M1258" i="37"/>
  <c r="L1258" i="37"/>
  <c r="K1258" i="37"/>
  <c r="J1258" i="37"/>
  <c r="I1258" i="37"/>
  <c r="H1258" i="37"/>
  <c r="G1258" i="37"/>
  <c r="P1257" i="37"/>
  <c r="O1257" i="37"/>
  <c r="N1257" i="37"/>
  <c r="M1257" i="37"/>
  <c r="L1257" i="37"/>
  <c r="K1257" i="37"/>
  <c r="J1257" i="37"/>
  <c r="I1257" i="37"/>
  <c r="H1257" i="37"/>
  <c r="G1257" i="37"/>
  <c r="P1256" i="37"/>
  <c r="O1256" i="37"/>
  <c r="N1256" i="37"/>
  <c r="M1256" i="37"/>
  <c r="L1256" i="37"/>
  <c r="K1256" i="37"/>
  <c r="J1256" i="37"/>
  <c r="I1256" i="37"/>
  <c r="H1256" i="37"/>
  <c r="G1256" i="37"/>
  <c r="P1255" i="37"/>
  <c r="O1255" i="37"/>
  <c r="N1255" i="37"/>
  <c r="M1255" i="37"/>
  <c r="L1255" i="37"/>
  <c r="K1255" i="37"/>
  <c r="J1255" i="37"/>
  <c r="I1255" i="37"/>
  <c r="H1255" i="37"/>
  <c r="G1255" i="37"/>
  <c r="P1254" i="37"/>
  <c r="O1254" i="37"/>
  <c r="N1254" i="37"/>
  <c r="M1254" i="37"/>
  <c r="L1254" i="37"/>
  <c r="K1254" i="37"/>
  <c r="J1254" i="37"/>
  <c r="I1254" i="37"/>
  <c r="H1254" i="37"/>
  <c r="G1254" i="37"/>
  <c r="P1253" i="37"/>
  <c r="O1253" i="37"/>
  <c r="N1253" i="37"/>
  <c r="M1253" i="37"/>
  <c r="L1253" i="37"/>
  <c r="K1253" i="37"/>
  <c r="J1253" i="37"/>
  <c r="I1253" i="37"/>
  <c r="H1253" i="37"/>
  <c r="G1253" i="37"/>
  <c r="P1252" i="37"/>
  <c r="O1252" i="37"/>
  <c r="N1252" i="37"/>
  <c r="M1252" i="37"/>
  <c r="L1252" i="37"/>
  <c r="K1252" i="37"/>
  <c r="J1252" i="37"/>
  <c r="I1252" i="37"/>
  <c r="H1252" i="37"/>
  <c r="G1252" i="37"/>
  <c r="P1251" i="37"/>
  <c r="O1251" i="37"/>
  <c r="N1251" i="37"/>
  <c r="M1251" i="37"/>
  <c r="L1251" i="37"/>
  <c r="K1251" i="37"/>
  <c r="J1251" i="37"/>
  <c r="I1251" i="37"/>
  <c r="H1251" i="37"/>
  <c r="G1251" i="37"/>
  <c r="P1250" i="37"/>
  <c r="O1250" i="37"/>
  <c r="N1250" i="37"/>
  <c r="M1250" i="37"/>
  <c r="L1250" i="37"/>
  <c r="K1250" i="37"/>
  <c r="J1250" i="37"/>
  <c r="I1250" i="37"/>
  <c r="H1250" i="37"/>
  <c r="G1250" i="37"/>
  <c r="P1249" i="37"/>
  <c r="O1249" i="37"/>
  <c r="N1249" i="37"/>
  <c r="M1249" i="37"/>
  <c r="L1249" i="37"/>
  <c r="K1249" i="37"/>
  <c r="J1249" i="37"/>
  <c r="I1249" i="37"/>
  <c r="H1249" i="37"/>
  <c r="G1249" i="37"/>
  <c r="P1248" i="37"/>
  <c r="O1248" i="37"/>
  <c r="N1248" i="37"/>
  <c r="M1248" i="37"/>
  <c r="L1248" i="37"/>
  <c r="K1248" i="37"/>
  <c r="J1248" i="37"/>
  <c r="I1248" i="37"/>
  <c r="H1248" i="37"/>
  <c r="G1248" i="37"/>
  <c r="P1247" i="37"/>
  <c r="O1247" i="37"/>
  <c r="N1247" i="37"/>
  <c r="M1247" i="37"/>
  <c r="L1247" i="37"/>
  <c r="K1247" i="37"/>
  <c r="J1247" i="37"/>
  <c r="I1247" i="37"/>
  <c r="H1247" i="37"/>
  <c r="G1247" i="37"/>
  <c r="P1246" i="37"/>
  <c r="O1246" i="37"/>
  <c r="N1246" i="37"/>
  <c r="M1246" i="37"/>
  <c r="L1246" i="37"/>
  <c r="K1246" i="37"/>
  <c r="J1246" i="37"/>
  <c r="I1246" i="37"/>
  <c r="H1246" i="37"/>
  <c r="G1246" i="37"/>
  <c r="P1245" i="37"/>
  <c r="O1245" i="37"/>
  <c r="N1245" i="37"/>
  <c r="M1245" i="37"/>
  <c r="L1245" i="37"/>
  <c r="K1245" i="37"/>
  <c r="J1245" i="37"/>
  <c r="I1245" i="37"/>
  <c r="H1245" i="37"/>
  <c r="G1245" i="37"/>
  <c r="P1244" i="37"/>
  <c r="O1244" i="37"/>
  <c r="N1244" i="37"/>
  <c r="M1244" i="37"/>
  <c r="L1244" i="37"/>
  <c r="K1244" i="37"/>
  <c r="J1244" i="37"/>
  <c r="I1244" i="37"/>
  <c r="H1244" i="37"/>
  <c r="G1244" i="37"/>
  <c r="P1243" i="37"/>
  <c r="O1243" i="37"/>
  <c r="N1243" i="37"/>
  <c r="M1243" i="37"/>
  <c r="L1243" i="37"/>
  <c r="K1243" i="37"/>
  <c r="J1243" i="37"/>
  <c r="I1243" i="37"/>
  <c r="H1243" i="37"/>
  <c r="G1243" i="37"/>
  <c r="P1242" i="37"/>
  <c r="O1242" i="37"/>
  <c r="N1242" i="37"/>
  <c r="M1242" i="37"/>
  <c r="L1242" i="37"/>
  <c r="K1242" i="37"/>
  <c r="J1242" i="37"/>
  <c r="I1242" i="37"/>
  <c r="H1242" i="37"/>
  <c r="G1242" i="37"/>
  <c r="P1241" i="37"/>
  <c r="O1241" i="37"/>
  <c r="N1241" i="37"/>
  <c r="M1241" i="37"/>
  <c r="L1241" i="37"/>
  <c r="K1241" i="37"/>
  <c r="J1241" i="37"/>
  <c r="I1241" i="37"/>
  <c r="H1241" i="37"/>
  <c r="G1241" i="37"/>
  <c r="P1240" i="37"/>
  <c r="O1240" i="37"/>
  <c r="N1240" i="37"/>
  <c r="M1240" i="37"/>
  <c r="L1240" i="37"/>
  <c r="K1240" i="37"/>
  <c r="J1240" i="37"/>
  <c r="I1240" i="37"/>
  <c r="H1240" i="37"/>
  <c r="G1240" i="37"/>
  <c r="P1239" i="37"/>
  <c r="O1239" i="37"/>
  <c r="N1239" i="37"/>
  <c r="M1239" i="37"/>
  <c r="L1239" i="37"/>
  <c r="K1239" i="37"/>
  <c r="J1239" i="37"/>
  <c r="I1239" i="37"/>
  <c r="H1239" i="37"/>
  <c r="G1239" i="37"/>
  <c r="P1238" i="37"/>
  <c r="O1238" i="37"/>
  <c r="N1238" i="37"/>
  <c r="M1238" i="37"/>
  <c r="L1238" i="37"/>
  <c r="K1238" i="37"/>
  <c r="J1238" i="37"/>
  <c r="I1238" i="37"/>
  <c r="H1238" i="37"/>
  <c r="G1238" i="37"/>
  <c r="P1237" i="37"/>
  <c r="O1237" i="37"/>
  <c r="N1237" i="37"/>
  <c r="M1237" i="37"/>
  <c r="L1237" i="37"/>
  <c r="K1237" i="37"/>
  <c r="J1237" i="37"/>
  <c r="I1237" i="37"/>
  <c r="H1237" i="37"/>
  <c r="G1237" i="37"/>
  <c r="P1236" i="37"/>
  <c r="O1236" i="37"/>
  <c r="N1236" i="37"/>
  <c r="M1236" i="37"/>
  <c r="L1236" i="37"/>
  <c r="K1236" i="37"/>
  <c r="J1236" i="37"/>
  <c r="I1236" i="37"/>
  <c r="H1236" i="37"/>
  <c r="G1236" i="37"/>
  <c r="P1235" i="37"/>
  <c r="O1235" i="37"/>
  <c r="N1235" i="37"/>
  <c r="M1235" i="37"/>
  <c r="L1235" i="37"/>
  <c r="K1235" i="37"/>
  <c r="J1235" i="37"/>
  <c r="I1235" i="37"/>
  <c r="H1235" i="37"/>
  <c r="G1235" i="37"/>
  <c r="P1234" i="37"/>
  <c r="O1234" i="37"/>
  <c r="N1234" i="37"/>
  <c r="M1234" i="37"/>
  <c r="L1234" i="37"/>
  <c r="K1234" i="37"/>
  <c r="J1234" i="37"/>
  <c r="I1234" i="37"/>
  <c r="H1234" i="37"/>
  <c r="G1234" i="37"/>
  <c r="P1233" i="37"/>
  <c r="O1233" i="37"/>
  <c r="N1233" i="37"/>
  <c r="M1233" i="37"/>
  <c r="L1233" i="37"/>
  <c r="K1233" i="37"/>
  <c r="J1233" i="37"/>
  <c r="I1233" i="37"/>
  <c r="H1233" i="37"/>
  <c r="G1233" i="37"/>
  <c r="P1232" i="37"/>
  <c r="O1232" i="37"/>
  <c r="N1232" i="37"/>
  <c r="M1232" i="37"/>
  <c r="L1232" i="37"/>
  <c r="K1232" i="37"/>
  <c r="J1232" i="37"/>
  <c r="I1232" i="37"/>
  <c r="H1232" i="37"/>
  <c r="G1232" i="37"/>
  <c r="P1231" i="37"/>
  <c r="O1231" i="37"/>
  <c r="N1231" i="37"/>
  <c r="M1231" i="37"/>
  <c r="L1231" i="37"/>
  <c r="K1231" i="37"/>
  <c r="J1231" i="37"/>
  <c r="I1231" i="37"/>
  <c r="H1231" i="37"/>
  <c r="G1231" i="37"/>
  <c r="P1230" i="37"/>
  <c r="O1230" i="37"/>
  <c r="N1230" i="37"/>
  <c r="M1230" i="37"/>
  <c r="L1230" i="37"/>
  <c r="K1230" i="37"/>
  <c r="J1230" i="37"/>
  <c r="I1230" i="37"/>
  <c r="H1230" i="37"/>
  <c r="G1230" i="37"/>
  <c r="P1229" i="37"/>
  <c r="O1229" i="37"/>
  <c r="N1229" i="37"/>
  <c r="M1229" i="37"/>
  <c r="L1229" i="37"/>
  <c r="K1229" i="37"/>
  <c r="J1229" i="37"/>
  <c r="I1229" i="37"/>
  <c r="H1229" i="37"/>
  <c r="G1229" i="37"/>
  <c r="P1228" i="37"/>
  <c r="O1228" i="37"/>
  <c r="N1228" i="37"/>
  <c r="M1228" i="37"/>
  <c r="L1228" i="37"/>
  <c r="K1228" i="37"/>
  <c r="J1228" i="37"/>
  <c r="I1228" i="37"/>
  <c r="H1228" i="37"/>
  <c r="G1228" i="37"/>
  <c r="P1227" i="37"/>
  <c r="O1227" i="37"/>
  <c r="N1227" i="37"/>
  <c r="M1227" i="37"/>
  <c r="L1227" i="37"/>
  <c r="K1227" i="37"/>
  <c r="J1227" i="37"/>
  <c r="I1227" i="37"/>
  <c r="H1227" i="37"/>
  <c r="G1227" i="37"/>
  <c r="P1226" i="37"/>
  <c r="O1226" i="37"/>
  <c r="N1226" i="37"/>
  <c r="M1226" i="37"/>
  <c r="L1226" i="37"/>
  <c r="K1226" i="37"/>
  <c r="J1226" i="37"/>
  <c r="I1226" i="37"/>
  <c r="H1226" i="37"/>
  <c r="G1226" i="37"/>
  <c r="P1225" i="37"/>
  <c r="O1225" i="37"/>
  <c r="N1225" i="37"/>
  <c r="M1225" i="37"/>
  <c r="L1225" i="37"/>
  <c r="K1225" i="37"/>
  <c r="J1225" i="37"/>
  <c r="I1225" i="37"/>
  <c r="H1225" i="37"/>
  <c r="G1225" i="37"/>
  <c r="P1224" i="37"/>
  <c r="O1224" i="37"/>
  <c r="N1224" i="37"/>
  <c r="M1224" i="37"/>
  <c r="L1224" i="37"/>
  <c r="K1224" i="37"/>
  <c r="J1224" i="37"/>
  <c r="I1224" i="37"/>
  <c r="H1224" i="37"/>
  <c r="G1224" i="37"/>
  <c r="P1223" i="37"/>
  <c r="O1223" i="37"/>
  <c r="N1223" i="37"/>
  <c r="M1223" i="37"/>
  <c r="L1223" i="37"/>
  <c r="K1223" i="37"/>
  <c r="J1223" i="37"/>
  <c r="I1223" i="37"/>
  <c r="H1223" i="37"/>
  <c r="G1223" i="37"/>
  <c r="P1222" i="37"/>
  <c r="O1222" i="37"/>
  <c r="N1222" i="37"/>
  <c r="M1222" i="37"/>
  <c r="L1222" i="37"/>
  <c r="K1222" i="37"/>
  <c r="J1222" i="37"/>
  <c r="I1222" i="37"/>
  <c r="H1222" i="37"/>
  <c r="G1222" i="37"/>
  <c r="P1221" i="37"/>
  <c r="O1221" i="37"/>
  <c r="N1221" i="37"/>
  <c r="M1221" i="37"/>
  <c r="L1221" i="37"/>
  <c r="K1221" i="37"/>
  <c r="J1221" i="37"/>
  <c r="I1221" i="37"/>
  <c r="H1221" i="37"/>
  <c r="G1221" i="37"/>
  <c r="P1220" i="37"/>
  <c r="O1220" i="37"/>
  <c r="N1220" i="37"/>
  <c r="M1220" i="37"/>
  <c r="L1220" i="37"/>
  <c r="K1220" i="37"/>
  <c r="J1220" i="37"/>
  <c r="I1220" i="37"/>
  <c r="H1220" i="37"/>
  <c r="G1220" i="37"/>
  <c r="P1219" i="37"/>
  <c r="O1219" i="37"/>
  <c r="N1219" i="37"/>
  <c r="M1219" i="37"/>
  <c r="L1219" i="37"/>
  <c r="K1219" i="37"/>
  <c r="J1219" i="37"/>
  <c r="I1219" i="37"/>
  <c r="H1219" i="37"/>
  <c r="G1219" i="37"/>
  <c r="P1218" i="37"/>
  <c r="O1218" i="37"/>
  <c r="N1218" i="37"/>
  <c r="M1218" i="37"/>
  <c r="L1218" i="37"/>
  <c r="K1218" i="37"/>
  <c r="J1218" i="37"/>
  <c r="I1218" i="37"/>
  <c r="H1218" i="37"/>
  <c r="G1218" i="37"/>
  <c r="P1217" i="37"/>
  <c r="O1217" i="37"/>
  <c r="N1217" i="37"/>
  <c r="M1217" i="37"/>
  <c r="L1217" i="37"/>
  <c r="K1217" i="37"/>
  <c r="J1217" i="37"/>
  <c r="I1217" i="37"/>
  <c r="H1217" i="37"/>
  <c r="G1217" i="37"/>
  <c r="P1216" i="37"/>
  <c r="O1216" i="37"/>
  <c r="N1216" i="37"/>
  <c r="M1216" i="37"/>
  <c r="L1216" i="37"/>
  <c r="K1216" i="37"/>
  <c r="J1216" i="37"/>
  <c r="I1216" i="37"/>
  <c r="H1216" i="37"/>
  <c r="G1216" i="37"/>
  <c r="P1215" i="37"/>
  <c r="O1215" i="37"/>
  <c r="N1215" i="37"/>
  <c r="M1215" i="37"/>
  <c r="L1215" i="37"/>
  <c r="K1215" i="37"/>
  <c r="J1215" i="37"/>
  <c r="I1215" i="37"/>
  <c r="H1215" i="37"/>
  <c r="G1215" i="37"/>
  <c r="P1214" i="37"/>
  <c r="O1214" i="37"/>
  <c r="N1214" i="37"/>
  <c r="M1214" i="37"/>
  <c r="L1214" i="37"/>
  <c r="K1214" i="37"/>
  <c r="J1214" i="37"/>
  <c r="I1214" i="37"/>
  <c r="H1214" i="37"/>
  <c r="G1214" i="37"/>
  <c r="P1213" i="37"/>
  <c r="O1213" i="37"/>
  <c r="N1213" i="37"/>
  <c r="M1213" i="37"/>
  <c r="L1213" i="37"/>
  <c r="K1213" i="37"/>
  <c r="J1213" i="37"/>
  <c r="I1213" i="37"/>
  <c r="H1213" i="37"/>
  <c r="G1213" i="37"/>
  <c r="P1212" i="37"/>
  <c r="O1212" i="37"/>
  <c r="N1212" i="37"/>
  <c r="M1212" i="37"/>
  <c r="L1212" i="37"/>
  <c r="K1212" i="37"/>
  <c r="J1212" i="37"/>
  <c r="I1212" i="37"/>
  <c r="H1212" i="37"/>
  <c r="G1212" i="37"/>
  <c r="P1211" i="37"/>
  <c r="O1211" i="37"/>
  <c r="N1211" i="37"/>
  <c r="M1211" i="37"/>
  <c r="L1211" i="37"/>
  <c r="K1211" i="37"/>
  <c r="J1211" i="37"/>
  <c r="I1211" i="37"/>
  <c r="H1211" i="37"/>
  <c r="G1211" i="37"/>
  <c r="P1210" i="37"/>
  <c r="O1210" i="37"/>
  <c r="N1210" i="37"/>
  <c r="M1210" i="37"/>
  <c r="L1210" i="37"/>
  <c r="K1210" i="37"/>
  <c r="J1210" i="37"/>
  <c r="I1210" i="37"/>
  <c r="H1210" i="37"/>
  <c r="G1210" i="37"/>
  <c r="P1209" i="37"/>
  <c r="O1209" i="37"/>
  <c r="N1209" i="37"/>
  <c r="M1209" i="37"/>
  <c r="L1209" i="37"/>
  <c r="K1209" i="37"/>
  <c r="J1209" i="37"/>
  <c r="I1209" i="37"/>
  <c r="H1209" i="37"/>
  <c r="G1209" i="37"/>
  <c r="P1208" i="37"/>
  <c r="O1208" i="37"/>
  <c r="N1208" i="37"/>
  <c r="M1208" i="37"/>
  <c r="L1208" i="37"/>
  <c r="K1208" i="37"/>
  <c r="J1208" i="37"/>
  <c r="I1208" i="37"/>
  <c r="H1208" i="37"/>
  <c r="G1208" i="37"/>
  <c r="P1207" i="37"/>
  <c r="O1207" i="37"/>
  <c r="N1207" i="37"/>
  <c r="M1207" i="37"/>
  <c r="L1207" i="37"/>
  <c r="K1207" i="37"/>
  <c r="J1207" i="37"/>
  <c r="I1207" i="37"/>
  <c r="H1207" i="37"/>
  <c r="G1207" i="37"/>
  <c r="P1206" i="37"/>
  <c r="O1206" i="37"/>
  <c r="N1206" i="37"/>
  <c r="M1206" i="37"/>
  <c r="L1206" i="37"/>
  <c r="K1206" i="37"/>
  <c r="J1206" i="37"/>
  <c r="I1206" i="37"/>
  <c r="H1206" i="37"/>
  <c r="G1206" i="37"/>
  <c r="P1205" i="37"/>
  <c r="O1205" i="37"/>
  <c r="N1205" i="37"/>
  <c r="M1205" i="37"/>
  <c r="L1205" i="37"/>
  <c r="K1205" i="37"/>
  <c r="J1205" i="37"/>
  <c r="I1205" i="37"/>
  <c r="H1205" i="37"/>
  <c r="G1205" i="37"/>
  <c r="P1204" i="37"/>
  <c r="O1204" i="37"/>
  <c r="N1204" i="37"/>
  <c r="M1204" i="37"/>
  <c r="L1204" i="37"/>
  <c r="K1204" i="37"/>
  <c r="J1204" i="37"/>
  <c r="I1204" i="37"/>
  <c r="H1204" i="37"/>
  <c r="G1204" i="37"/>
  <c r="P1203" i="37"/>
  <c r="O1203" i="37"/>
  <c r="N1203" i="37"/>
  <c r="M1203" i="37"/>
  <c r="L1203" i="37"/>
  <c r="K1203" i="37"/>
  <c r="J1203" i="37"/>
  <c r="I1203" i="37"/>
  <c r="H1203" i="37"/>
  <c r="G1203" i="37"/>
  <c r="P1202" i="37"/>
  <c r="O1202" i="37"/>
  <c r="N1202" i="37"/>
  <c r="M1202" i="37"/>
  <c r="L1202" i="37"/>
  <c r="K1202" i="37"/>
  <c r="J1202" i="37"/>
  <c r="I1202" i="37"/>
  <c r="H1202" i="37"/>
  <c r="G1202" i="37"/>
  <c r="P1201" i="37"/>
  <c r="O1201" i="37"/>
  <c r="N1201" i="37"/>
  <c r="M1201" i="37"/>
  <c r="L1201" i="37"/>
  <c r="K1201" i="37"/>
  <c r="J1201" i="37"/>
  <c r="I1201" i="37"/>
  <c r="H1201" i="37"/>
  <c r="G1201" i="37"/>
  <c r="P1200" i="37"/>
  <c r="O1200" i="37"/>
  <c r="N1200" i="37"/>
  <c r="M1200" i="37"/>
  <c r="L1200" i="37"/>
  <c r="K1200" i="37"/>
  <c r="J1200" i="37"/>
  <c r="I1200" i="37"/>
  <c r="H1200" i="37"/>
  <c r="G1200" i="37"/>
  <c r="P1199" i="37"/>
  <c r="O1199" i="37"/>
  <c r="N1199" i="37"/>
  <c r="M1199" i="37"/>
  <c r="L1199" i="37"/>
  <c r="K1199" i="37"/>
  <c r="J1199" i="37"/>
  <c r="I1199" i="37"/>
  <c r="H1199" i="37"/>
  <c r="G1199" i="37"/>
  <c r="P1198" i="37"/>
  <c r="O1198" i="37"/>
  <c r="N1198" i="37"/>
  <c r="M1198" i="37"/>
  <c r="L1198" i="37"/>
  <c r="K1198" i="37"/>
  <c r="J1198" i="37"/>
  <c r="I1198" i="37"/>
  <c r="H1198" i="37"/>
  <c r="G1198" i="37"/>
  <c r="P1197" i="37"/>
  <c r="O1197" i="37"/>
  <c r="N1197" i="37"/>
  <c r="M1197" i="37"/>
  <c r="L1197" i="37"/>
  <c r="K1197" i="37"/>
  <c r="J1197" i="37"/>
  <c r="I1197" i="37"/>
  <c r="H1197" i="37"/>
  <c r="G1197" i="37"/>
  <c r="P1196" i="37"/>
  <c r="O1196" i="37"/>
  <c r="N1196" i="37"/>
  <c r="M1196" i="37"/>
  <c r="L1196" i="37"/>
  <c r="K1196" i="37"/>
  <c r="J1196" i="37"/>
  <c r="I1196" i="37"/>
  <c r="H1196" i="37"/>
  <c r="G1196" i="37"/>
  <c r="P1195" i="37"/>
  <c r="O1195" i="37"/>
  <c r="N1195" i="37"/>
  <c r="M1195" i="37"/>
  <c r="L1195" i="37"/>
  <c r="K1195" i="37"/>
  <c r="J1195" i="37"/>
  <c r="I1195" i="37"/>
  <c r="H1195" i="37"/>
  <c r="G1195" i="37"/>
  <c r="P1194" i="37"/>
  <c r="O1194" i="37"/>
  <c r="N1194" i="37"/>
  <c r="M1194" i="37"/>
  <c r="L1194" i="37"/>
  <c r="K1194" i="37"/>
  <c r="J1194" i="37"/>
  <c r="I1194" i="37"/>
  <c r="H1194" i="37"/>
  <c r="G1194" i="37"/>
  <c r="P1193" i="37"/>
  <c r="O1193" i="37"/>
  <c r="N1193" i="37"/>
  <c r="M1193" i="37"/>
  <c r="L1193" i="37"/>
  <c r="K1193" i="37"/>
  <c r="J1193" i="37"/>
  <c r="I1193" i="37"/>
  <c r="H1193" i="37"/>
  <c r="G1193" i="37"/>
  <c r="P1192" i="37"/>
  <c r="O1192" i="37"/>
  <c r="N1192" i="37"/>
  <c r="M1192" i="37"/>
  <c r="L1192" i="37"/>
  <c r="K1192" i="37"/>
  <c r="J1192" i="37"/>
  <c r="I1192" i="37"/>
  <c r="H1192" i="37"/>
  <c r="G1192" i="37"/>
  <c r="P1191" i="37"/>
  <c r="O1191" i="37"/>
  <c r="N1191" i="37"/>
  <c r="M1191" i="37"/>
  <c r="L1191" i="37"/>
  <c r="K1191" i="37"/>
  <c r="J1191" i="37"/>
  <c r="I1191" i="37"/>
  <c r="H1191" i="37"/>
  <c r="G1191" i="37"/>
  <c r="P1190" i="37"/>
  <c r="O1190" i="37"/>
  <c r="N1190" i="37"/>
  <c r="M1190" i="37"/>
  <c r="L1190" i="37"/>
  <c r="K1190" i="37"/>
  <c r="J1190" i="37"/>
  <c r="I1190" i="37"/>
  <c r="H1190" i="37"/>
  <c r="G1190" i="37"/>
  <c r="P1189" i="37"/>
  <c r="O1189" i="37"/>
  <c r="N1189" i="37"/>
  <c r="M1189" i="37"/>
  <c r="L1189" i="37"/>
  <c r="K1189" i="37"/>
  <c r="J1189" i="37"/>
  <c r="I1189" i="37"/>
  <c r="H1189" i="37"/>
  <c r="G1189" i="37"/>
  <c r="P1188" i="37"/>
  <c r="O1188" i="37"/>
  <c r="N1188" i="37"/>
  <c r="M1188" i="37"/>
  <c r="L1188" i="37"/>
  <c r="K1188" i="37"/>
  <c r="J1188" i="37"/>
  <c r="I1188" i="37"/>
  <c r="H1188" i="37"/>
  <c r="G1188" i="37"/>
  <c r="P1187" i="37"/>
  <c r="O1187" i="37"/>
  <c r="N1187" i="37"/>
  <c r="M1187" i="37"/>
  <c r="L1187" i="37"/>
  <c r="K1187" i="37"/>
  <c r="J1187" i="37"/>
  <c r="I1187" i="37"/>
  <c r="H1187" i="37"/>
  <c r="G1187" i="37"/>
  <c r="P1186" i="37"/>
  <c r="O1186" i="37"/>
  <c r="N1186" i="37"/>
  <c r="M1186" i="37"/>
  <c r="L1186" i="37"/>
  <c r="K1186" i="37"/>
  <c r="J1186" i="37"/>
  <c r="I1186" i="37"/>
  <c r="H1186" i="37"/>
  <c r="G1186" i="37"/>
  <c r="P1185" i="37"/>
  <c r="O1185" i="37"/>
  <c r="N1185" i="37"/>
  <c r="M1185" i="37"/>
  <c r="L1185" i="37"/>
  <c r="K1185" i="37"/>
  <c r="J1185" i="37"/>
  <c r="I1185" i="37"/>
  <c r="H1185" i="37"/>
  <c r="G1185" i="37"/>
  <c r="P1184" i="37"/>
  <c r="O1184" i="37"/>
  <c r="N1184" i="37"/>
  <c r="M1184" i="37"/>
  <c r="L1184" i="37"/>
  <c r="K1184" i="37"/>
  <c r="J1184" i="37"/>
  <c r="I1184" i="37"/>
  <c r="H1184" i="37"/>
  <c r="G1184" i="37"/>
  <c r="P1183" i="37"/>
  <c r="O1183" i="37"/>
  <c r="N1183" i="37"/>
  <c r="M1183" i="37"/>
  <c r="L1183" i="37"/>
  <c r="K1183" i="37"/>
  <c r="J1183" i="37"/>
  <c r="I1183" i="37"/>
  <c r="H1183" i="37"/>
  <c r="G1183" i="37"/>
  <c r="P1182" i="37"/>
  <c r="O1182" i="37"/>
  <c r="N1182" i="37"/>
  <c r="M1182" i="37"/>
  <c r="L1182" i="37"/>
  <c r="K1182" i="37"/>
  <c r="J1182" i="37"/>
  <c r="I1182" i="37"/>
  <c r="H1182" i="37"/>
  <c r="G1182" i="37"/>
  <c r="P1181" i="37"/>
  <c r="O1181" i="37"/>
  <c r="N1181" i="37"/>
  <c r="M1181" i="37"/>
  <c r="L1181" i="37"/>
  <c r="K1181" i="37"/>
  <c r="J1181" i="37"/>
  <c r="I1181" i="37"/>
  <c r="H1181" i="37"/>
  <c r="G1181" i="37"/>
  <c r="P1180" i="37"/>
  <c r="O1180" i="37"/>
  <c r="N1180" i="37"/>
  <c r="M1180" i="37"/>
  <c r="L1180" i="37"/>
  <c r="K1180" i="37"/>
  <c r="J1180" i="37"/>
  <c r="I1180" i="37"/>
  <c r="H1180" i="37"/>
  <c r="G1180" i="37"/>
  <c r="P1179" i="37"/>
  <c r="O1179" i="37"/>
  <c r="N1179" i="37"/>
  <c r="M1179" i="37"/>
  <c r="L1179" i="37"/>
  <c r="K1179" i="37"/>
  <c r="J1179" i="37"/>
  <c r="I1179" i="37"/>
  <c r="H1179" i="37"/>
  <c r="G1179" i="37"/>
  <c r="P1178" i="37"/>
  <c r="O1178" i="37"/>
  <c r="N1178" i="37"/>
  <c r="M1178" i="37"/>
  <c r="L1178" i="37"/>
  <c r="K1178" i="37"/>
  <c r="J1178" i="37"/>
  <c r="I1178" i="37"/>
  <c r="H1178" i="37"/>
  <c r="G1178" i="37"/>
  <c r="P1177" i="37"/>
  <c r="O1177" i="37"/>
  <c r="N1177" i="37"/>
  <c r="M1177" i="37"/>
  <c r="L1177" i="37"/>
  <c r="K1177" i="37"/>
  <c r="J1177" i="37"/>
  <c r="I1177" i="37"/>
  <c r="H1177" i="37"/>
  <c r="G1177" i="37"/>
  <c r="P1176" i="37"/>
  <c r="O1176" i="37"/>
  <c r="N1176" i="37"/>
  <c r="M1176" i="37"/>
  <c r="L1176" i="37"/>
  <c r="K1176" i="37"/>
  <c r="J1176" i="37"/>
  <c r="I1176" i="37"/>
  <c r="H1176" i="37"/>
  <c r="G1176" i="37"/>
  <c r="P1175" i="37"/>
  <c r="O1175" i="37"/>
  <c r="N1175" i="37"/>
  <c r="M1175" i="37"/>
  <c r="L1175" i="37"/>
  <c r="K1175" i="37"/>
  <c r="J1175" i="37"/>
  <c r="I1175" i="37"/>
  <c r="H1175" i="37"/>
  <c r="G1175" i="37"/>
  <c r="P1174" i="37"/>
  <c r="O1174" i="37"/>
  <c r="N1174" i="37"/>
  <c r="M1174" i="37"/>
  <c r="L1174" i="37"/>
  <c r="K1174" i="37"/>
  <c r="J1174" i="37"/>
  <c r="I1174" i="37"/>
  <c r="H1174" i="37"/>
  <c r="G1174" i="37"/>
  <c r="P1173" i="37"/>
  <c r="O1173" i="37"/>
  <c r="N1173" i="37"/>
  <c r="M1173" i="37"/>
  <c r="L1173" i="37"/>
  <c r="K1173" i="37"/>
  <c r="J1173" i="37"/>
  <c r="I1173" i="37"/>
  <c r="H1173" i="37"/>
  <c r="G1173" i="37"/>
  <c r="P1172" i="37"/>
  <c r="O1172" i="37"/>
  <c r="N1172" i="37"/>
  <c r="M1172" i="37"/>
  <c r="L1172" i="37"/>
  <c r="K1172" i="37"/>
  <c r="J1172" i="37"/>
  <c r="I1172" i="37"/>
  <c r="H1172" i="37"/>
  <c r="G1172" i="37"/>
  <c r="P1171" i="37"/>
  <c r="O1171" i="37"/>
  <c r="N1171" i="37"/>
  <c r="M1171" i="37"/>
  <c r="L1171" i="37"/>
  <c r="K1171" i="37"/>
  <c r="J1171" i="37"/>
  <c r="I1171" i="37"/>
  <c r="H1171" i="37"/>
  <c r="G1171" i="37"/>
  <c r="P1170" i="37"/>
  <c r="O1170" i="37"/>
  <c r="N1170" i="37"/>
  <c r="M1170" i="37"/>
  <c r="L1170" i="37"/>
  <c r="K1170" i="37"/>
  <c r="J1170" i="37"/>
  <c r="I1170" i="37"/>
  <c r="H1170" i="37"/>
  <c r="G1170" i="37"/>
  <c r="P1169" i="37"/>
  <c r="O1169" i="37"/>
  <c r="N1169" i="37"/>
  <c r="M1169" i="37"/>
  <c r="L1169" i="37"/>
  <c r="K1169" i="37"/>
  <c r="J1169" i="37"/>
  <c r="I1169" i="37"/>
  <c r="H1169" i="37"/>
  <c r="G1169" i="37"/>
  <c r="P1168" i="37"/>
  <c r="O1168" i="37"/>
  <c r="N1168" i="37"/>
  <c r="M1168" i="37"/>
  <c r="L1168" i="37"/>
  <c r="K1168" i="37"/>
  <c r="J1168" i="37"/>
  <c r="I1168" i="37"/>
  <c r="H1168" i="37"/>
  <c r="G1168" i="37"/>
  <c r="P1167" i="37"/>
  <c r="O1167" i="37"/>
  <c r="N1167" i="37"/>
  <c r="M1167" i="37"/>
  <c r="L1167" i="37"/>
  <c r="K1167" i="37"/>
  <c r="J1167" i="37"/>
  <c r="I1167" i="37"/>
  <c r="H1167" i="37"/>
  <c r="G1167" i="37"/>
  <c r="P1166" i="37"/>
  <c r="O1166" i="37"/>
  <c r="N1166" i="37"/>
  <c r="M1166" i="37"/>
  <c r="L1166" i="37"/>
  <c r="K1166" i="37"/>
  <c r="J1166" i="37"/>
  <c r="I1166" i="37"/>
  <c r="H1166" i="37"/>
  <c r="G1166" i="37"/>
  <c r="P1165" i="37"/>
  <c r="O1165" i="37"/>
  <c r="N1165" i="37"/>
  <c r="M1165" i="37"/>
  <c r="L1165" i="37"/>
  <c r="K1165" i="37"/>
  <c r="J1165" i="37"/>
  <c r="I1165" i="37"/>
  <c r="H1165" i="37"/>
  <c r="G1165" i="37"/>
  <c r="P1164" i="37"/>
  <c r="O1164" i="37"/>
  <c r="N1164" i="37"/>
  <c r="M1164" i="37"/>
  <c r="L1164" i="37"/>
  <c r="K1164" i="37"/>
  <c r="J1164" i="37"/>
  <c r="I1164" i="37"/>
  <c r="H1164" i="37"/>
  <c r="G1164" i="37"/>
  <c r="P1163" i="37"/>
  <c r="O1163" i="37"/>
  <c r="N1163" i="37"/>
  <c r="M1163" i="37"/>
  <c r="L1163" i="37"/>
  <c r="K1163" i="37"/>
  <c r="J1163" i="37"/>
  <c r="I1163" i="37"/>
  <c r="H1163" i="37"/>
  <c r="G1163" i="37"/>
  <c r="P1162" i="37"/>
  <c r="O1162" i="37"/>
  <c r="N1162" i="37"/>
  <c r="M1162" i="37"/>
  <c r="L1162" i="37"/>
  <c r="K1162" i="37"/>
  <c r="J1162" i="37"/>
  <c r="I1162" i="37"/>
  <c r="H1162" i="37"/>
  <c r="G1162" i="37"/>
  <c r="P1161" i="37"/>
  <c r="O1161" i="37"/>
  <c r="N1161" i="37"/>
  <c r="M1161" i="37"/>
  <c r="L1161" i="37"/>
  <c r="K1161" i="37"/>
  <c r="J1161" i="37"/>
  <c r="I1161" i="37"/>
  <c r="H1161" i="37"/>
  <c r="G1161" i="37"/>
  <c r="P1160" i="37"/>
  <c r="O1160" i="37"/>
  <c r="N1160" i="37"/>
  <c r="M1160" i="37"/>
  <c r="L1160" i="37"/>
  <c r="K1160" i="37"/>
  <c r="J1160" i="37"/>
  <c r="I1160" i="37"/>
  <c r="H1160" i="37"/>
  <c r="G1160" i="37"/>
  <c r="P1159" i="37"/>
  <c r="O1159" i="37"/>
  <c r="N1159" i="37"/>
  <c r="M1159" i="37"/>
  <c r="L1159" i="37"/>
  <c r="K1159" i="37"/>
  <c r="J1159" i="37"/>
  <c r="I1159" i="37"/>
  <c r="H1159" i="37"/>
  <c r="G1159" i="37"/>
  <c r="P1158" i="37"/>
  <c r="O1158" i="37"/>
  <c r="N1158" i="37"/>
  <c r="M1158" i="37"/>
  <c r="L1158" i="37"/>
  <c r="K1158" i="37"/>
  <c r="J1158" i="37"/>
  <c r="I1158" i="37"/>
  <c r="H1158" i="37"/>
  <c r="G1158" i="37"/>
  <c r="P1157" i="37"/>
  <c r="O1157" i="37"/>
  <c r="N1157" i="37"/>
  <c r="M1157" i="37"/>
  <c r="L1157" i="37"/>
  <c r="K1157" i="37"/>
  <c r="J1157" i="37"/>
  <c r="I1157" i="37"/>
  <c r="H1157" i="37"/>
  <c r="G1157" i="37"/>
  <c r="P1156" i="37"/>
  <c r="O1156" i="37"/>
  <c r="N1156" i="37"/>
  <c r="M1156" i="37"/>
  <c r="L1156" i="37"/>
  <c r="K1156" i="37"/>
  <c r="J1156" i="37"/>
  <c r="I1156" i="37"/>
  <c r="H1156" i="37"/>
  <c r="G1156" i="37"/>
  <c r="P1155" i="37"/>
  <c r="O1155" i="37"/>
  <c r="N1155" i="37"/>
  <c r="M1155" i="37"/>
  <c r="L1155" i="37"/>
  <c r="K1155" i="37"/>
  <c r="J1155" i="37"/>
  <c r="I1155" i="37"/>
  <c r="H1155" i="37"/>
  <c r="G1155" i="37"/>
  <c r="P1154" i="37"/>
  <c r="O1154" i="37"/>
  <c r="N1154" i="37"/>
  <c r="M1154" i="37"/>
  <c r="L1154" i="37"/>
  <c r="K1154" i="37"/>
  <c r="J1154" i="37"/>
  <c r="I1154" i="37"/>
  <c r="H1154" i="37"/>
  <c r="G1154" i="37"/>
  <c r="P1153" i="37"/>
  <c r="O1153" i="37"/>
  <c r="N1153" i="37"/>
  <c r="M1153" i="37"/>
  <c r="L1153" i="37"/>
  <c r="K1153" i="37"/>
  <c r="J1153" i="37"/>
  <c r="I1153" i="37"/>
  <c r="H1153" i="37"/>
  <c r="G1153" i="37"/>
  <c r="P1152" i="37"/>
  <c r="O1152" i="37"/>
  <c r="N1152" i="37"/>
  <c r="M1152" i="37"/>
  <c r="L1152" i="37"/>
  <c r="K1152" i="37"/>
  <c r="J1152" i="37"/>
  <c r="I1152" i="37"/>
  <c r="H1152" i="37"/>
  <c r="G1152" i="37"/>
  <c r="P1151" i="37"/>
  <c r="O1151" i="37"/>
  <c r="N1151" i="37"/>
  <c r="M1151" i="37"/>
  <c r="L1151" i="37"/>
  <c r="K1151" i="37"/>
  <c r="J1151" i="37"/>
  <c r="I1151" i="37"/>
  <c r="H1151" i="37"/>
  <c r="G1151" i="37"/>
  <c r="P1150" i="37"/>
  <c r="O1150" i="37"/>
  <c r="N1150" i="37"/>
  <c r="M1150" i="37"/>
  <c r="L1150" i="37"/>
  <c r="K1150" i="37"/>
  <c r="J1150" i="37"/>
  <c r="I1150" i="37"/>
  <c r="H1150" i="37"/>
  <c r="G1150" i="37"/>
  <c r="P1149" i="37"/>
  <c r="O1149" i="37"/>
  <c r="N1149" i="37"/>
  <c r="M1149" i="37"/>
  <c r="L1149" i="37"/>
  <c r="K1149" i="37"/>
  <c r="J1149" i="37"/>
  <c r="I1149" i="37"/>
  <c r="H1149" i="37"/>
  <c r="G1149" i="37"/>
  <c r="P1148" i="37"/>
  <c r="O1148" i="37"/>
  <c r="N1148" i="37"/>
  <c r="M1148" i="37"/>
  <c r="L1148" i="37"/>
  <c r="K1148" i="37"/>
  <c r="J1148" i="37"/>
  <c r="I1148" i="37"/>
  <c r="H1148" i="37"/>
  <c r="G1148" i="37"/>
  <c r="P1147" i="37"/>
  <c r="O1147" i="37"/>
  <c r="N1147" i="37"/>
  <c r="M1147" i="37"/>
  <c r="L1147" i="37"/>
  <c r="K1147" i="37"/>
  <c r="J1147" i="37"/>
  <c r="I1147" i="37"/>
  <c r="H1147" i="37"/>
  <c r="G1147" i="37"/>
  <c r="P1146" i="37"/>
  <c r="O1146" i="37"/>
  <c r="N1146" i="37"/>
  <c r="M1146" i="37"/>
  <c r="L1146" i="37"/>
  <c r="K1146" i="37"/>
  <c r="J1146" i="37"/>
  <c r="I1146" i="37"/>
  <c r="H1146" i="37"/>
  <c r="G1146" i="37"/>
  <c r="P1145" i="37"/>
  <c r="O1145" i="37"/>
  <c r="N1145" i="37"/>
  <c r="M1145" i="37"/>
  <c r="L1145" i="37"/>
  <c r="K1145" i="37"/>
  <c r="J1145" i="37"/>
  <c r="I1145" i="37"/>
  <c r="H1145" i="37"/>
  <c r="G1145" i="37"/>
  <c r="P1144" i="37"/>
  <c r="O1144" i="37"/>
  <c r="N1144" i="37"/>
  <c r="M1144" i="37"/>
  <c r="L1144" i="37"/>
  <c r="K1144" i="37"/>
  <c r="J1144" i="37"/>
  <c r="I1144" i="37"/>
  <c r="H1144" i="37"/>
  <c r="G1144" i="37"/>
  <c r="P1143" i="37"/>
  <c r="O1143" i="37"/>
  <c r="N1143" i="37"/>
  <c r="M1143" i="37"/>
  <c r="L1143" i="37"/>
  <c r="K1143" i="37"/>
  <c r="J1143" i="37"/>
  <c r="I1143" i="37"/>
  <c r="H1143" i="37"/>
  <c r="G1143" i="37"/>
  <c r="P1142" i="37"/>
  <c r="O1142" i="37"/>
  <c r="N1142" i="37"/>
  <c r="M1142" i="37"/>
  <c r="L1142" i="37"/>
  <c r="K1142" i="37"/>
  <c r="J1142" i="37"/>
  <c r="I1142" i="37"/>
  <c r="H1142" i="37"/>
  <c r="G1142" i="37"/>
  <c r="P1141" i="37"/>
  <c r="O1141" i="37"/>
  <c r="N1141" i="37"/>
  <c r="M1141" i="37"/>
  <c r="L1141" i="37"/>
  <c r="K1141" i="37"/>
  <c r="J1141" i="37"/>
  <c r="I1141" i="37"/>
  <c r="H1141" i="37"/>
  <c r="G1141" i="37"/>
  <c r="P1140" i="37"/>
  <c r="O1140" i="37"/>
  <c r="N1140" i="37"/>
  <c r="M1140" i="37"/>
  <c r="L1140" i="37"/>
  <c r="K1140" i="37"/>
  <c r="J1140" i="37"/>
  <c r="I1140" i="37"/>
  <c r="H1140" i="37"/>
  <c r="G1140" i="37"/>
  <c r="P1139" i="37"/>
  <c r="O1139" i="37"/>
  <c r="N1139" i="37"/>
  <c r="M1139" i="37"/>
  <c r="L1139" i="37"/>
  <c r="K1139" i="37"/>
  <c r="J1139" i="37"/>
  <c r="I1139" i="37"/>
  <c r="H1139" i="37"/>
  <c r="G1139" i="37"/>
  <c r="P1138" i="37"/>
  <c r="O1138" i="37"/>
  <c r="N1138" i="37"/>
  <c r="M1138" i="37"/>
  <c r="L1138" i="37"/>
  <c r="K1138" i="37"/>
  <c r="J1138" i="37"/>
  <c r="I1138" i="37"/>
  <c r="H1138" i="37"/>
  <c r="G1138" i="37"/>
  <c r="P1137" i="37"/>
  <c r="O1137" i="37"/>
  <c r="N1137" i="37"/>
  <c r="M1137" i="37"/>
  <c r="L1137" i="37"/>
  <c r="K1137" i="37"/>
  <c r="J1137" i="37"/>
  <c r="I1137" i="37"/>
  <c r="H1137" i="37"/>
  <c r="G1137" i="37"/>
  <c r="P1136" i="37"/>
  <c r="O1136" i="37"/>
  <c r="N1136" i="37"/>
  <c r="M1136" i="37"/>
  <c r="L1136" i="37"/>
  <c r="K1136" i="37"/>
  <c r="J1136" i="37"/>
  <c r="I1136" i="37"/>
  <c r="H1136" i="37"/>
  <c r="G1136" i="37"/>
  <c r="P1135" i="37"/>
  <c r="O1135" i="37"/>
  <c r="N1135" i="37"/>
  <c r="M1135" i="37"/>
  <c r="L1135" i="37"/>
  <c r="K1135" i="37"/>
  <c r="J1135" i="37"/>
  <c r="I1135" i="37"/>
  <c r="H1135" i="37"/>
  <c r="G1135" i="37"/>
  <c r="P1134" i="37"/>
  <c r="O1134" i="37"/>
  <c r="N1134" i="37"/>
  <c r="M1134" i="37"/>
  <c r="L1134" i="37"/>
  <c r="K1134" i="37"/>
  <c r="J1134" i="37"/>
  <c r="I1134" i="37"/>
  <c r="H1134" i="37"/>
  <c r="G1134" i="37"/>
  <c r="P1133" i="37"/>
  <c r="O1133" i="37"/>
  <c r="N1133" i="37"/>
  <c r="M1133" i="37"/>
  <c r="L1133" i="37"/>
  <c r="K1133" i="37"/>
  <c r="J1133" i="37"/>
  <c r="I1133" i="37"/>
  <c r="H1133" i="37"/>
  <c r="G1133" i="37"/>
  <c r="P1132" i="37"/>
  <c r="O1132" i="37"/>
  <c r="N1132" i="37"/>
  <c r="M1132" i="37"/>
  <c r="L1132" i="37"/>
  <c r="K1132" i="37"/>
  <c r="J1132" i="37"/>
  <c r="I1132" i="37"/>
  <c r="H1132" i="37"/>
  <c r="G1132" i="37"/>
  <c r="P1131" i="37"/>
  <c r="O1131" i="37"/>
  <c r="N1131" i="37"/>
  <c r="M1131" i="37"/>
  <c r="L1131" i="37"/>
  <c r="K1131" i="37"/>
  <c r="J1131" i="37"/>
  <c r="I1131" i="37"/>
  <c r="H1131" i="37"/>
  <c r="G1131" i="37"/>
  <c r="P1130" i="37"/>
  <c r="O1130" i="37"/>
  <c r="N1130" i="37"/>
  <c r="M1130" i="37"/>
  <c r="L1130" i="37"/>
  <c r="K1130" i="37"/>
  <c r="J1130" i="37"/>
  <c r="I1130" i="37"/>
  <c r="H1130" i="37"/>
  <c r="G1130" i="37"/>
  <c r="P1129" i="37"/>
  <c r="O1129" i="37"/>
  <c r="N1129" i="37"/>
  <c r="M1129" i="37"/>
  <c r="L1129" i="37"/>
  <c r="K1129" i="37"/>
  <c r="J1129" i="37"/>
  <c r="I1129" i="37"/>
  <c r="H1129" i="37"/>
  <c r="G1129" i="37"/>
  <c r="P1128" i="37"/>
  <c r="O1128" i="37"/>
  <c r="N1128" i="37"/>
  <c r="M1128" i="37"/>
  <c r="L1128" i="37"/>
  <c r="K1128" i="37"/>
  <c r="J1128" i="37"/>
  <c r="I1128" i="37"/>
  <c r="H1128" i="37"/>
  <c r="G1128" i="37"/>
  <c r="P1127" i="37"/>
  <c r="O1127" i="37"/>
  <c r="N1127" i="37"/>
  <c r="M1127" i="37"/>
  <c r="L1127" i="37"/>
  <c r="K1127" i="37"/>
  <c r="J1127" i="37"/>
  <c r="I1127" i="37"/>
  <c r="H1127" i="37"/>
  <c r="G1127" i="37"/>
  <c r="P1126" i="37"/>
  <c r="O1126" i="37"/>
  <c r="N1126" i="37"/>
  <c r="M1126" i="37"/>
  <c r="L1126" i="37"/>
  <c r="K1126" i="37"/>
  <c r="J1126" i="37"/>
  <c r="I1126" i="37"/>
  <c r="H1126" i="37"/>
  <c r="G1126" i="37"/>
  <c r="P1125" i="37"/>
  <c r="O1125" i="37"/>
  <c r="N1125" i="37"/>
  <c r="M1125" i="37"/>
  <c r="L1125" i="37"/>
  <c r="K1125" i="37"/>
  <c r="J1125" i="37"/>
  <c r="I1125" i="37"/>
  <c r="H1125" i="37"/>
  <c r="G1125" i="37"/>
  <c r="P1124" i="37"/>
  <c r="O1124" i="37"/>
  <c r="N1124" i="37"/>
  <c r="M1124" i="37"/>
  <c r="L1124" i="37"/>
  <c r="K1124" i="37"/>
  <c r="J1124" i="37"/>
  <c r="I1124" i="37"/>
  <c r="H1124" i="37"/>
  <c r="G1124" i="37"/>
  <c r="P1123" i="37"/>
  <c r="O1123" i="37"/>
  <c r="N1123" i="37"/>
  <c r="M1123" i="37"/>
  <c r="L1123" i="37"/>
  <c r="K1123" i="37"/>
  <c r="J1123" i="37"/>
  <c r="I1123" i="37"/>
  <c r="H1123" i="37"/>
  <c r="G1123" i="37"/>
  <c r="P1122" i="37"/>
  <c r="O1122" i="37"/>
  <c r="N1122" i="37"/>
  <c r="M1122" i="37"/>
  <c r="L1122" i="37"/>
  <c r="K1122" i="37"/>
  <c r="J1122" i="37"/>
  <c r="I1122" i="37"/>
  <c r="H1122" i="37"/>
  <c r="G1122" i="37"/>
  <c r="P1121" i="37"/>
  <c r="O1121" i="37"/>
  <c r="N1121" i="37"/>
  <c r="M1121" i="37"/>
  <c r="L1121" i="37"/>
  <c r="K1121" i="37"/>
  <c r="J1121" i="37"/>
  <c r="I1121" i="37"/>
  <c r="H1121" i="37"/>
  <c r="G1121" i="37"/>
  <c r="P1120" i="37"/>
  <c r="O1120" i="37"/>
  <c r="N1120" i="37"/>
  <c r="M1120" i="37"/>
  <c r="L1120" i="37"/>
  <c r="K1120" i="37"/>
  <c r="J1120" i="37"/>
  <c r="I1120" i="37"/>
  <c r="H1120" i="37"/>
  <c r="G1120" i="37"/>
  <c r="P1119" i="37"/>
  <c r="O1119" i="37"/>
  <c r="N1119" i="37"/>
  <c r="M1119" i="37"/>
  <c r="L1119" i="37"/>
  <c r="K1119" i="37"/>
  <c r="J1119" i="37"/>
  <c r="I1119" i="37"/>
  <c r="H1119" i="37"/>
  <c r="G1119" i="37"/>
  <c r="P1118" i="37"/>
  <c r="O1118" i="37"/>
  <c r="N1118" i="37"/>
  <c r="M1118" i="37"/>
  <c r="L1118" i="37"/>
  <c r="K1118" i="37"/>
  <c r="J1118" i="37"/>
  <c r="I1118" i="37"/>
  <c r="H1118" i="37"/>
  <c r="G1118" i="37"/>
  <c r="P1117" i="37"/>
  <c r="O1117" i="37"/>
  <c r="N1117" i="37"/>
  <c r="M1117" i="37"/>
  <c r="L1117" i="37"/>
  <c r="K1117" i="37"/>
  <c r="J1117" i="37"/>
  <c r="I1117" i="37"/>
  <c r="H1117" i="37"/>
  <c r="G1117" i="37"/>
  <c r="P1116" i="37"/>
  <c r="O1116" i="37"/>
  <c r="N1116" i="37"/>
  <c r="M1116" i="37"/>
  <c r="L1116" i="37"/>
  <c r="K1116" i="37"/>
  <c r="J1116" i="37"/>
  <c r="I1116" i="37"/>
  <c r="H1116" i="37"/>
  <c r="G1116" i="37"/>
  <c r="P1115" i="37"/>
  <c r="O1115" i="37"/>
  <c r="N1115" i="37"/>
  <c r="M1115" i="37"/>
  <c r="L1115" i="37"/>
  <c r="K1115" i="37"/>
  <c r="J1115" i="37"/>
  <c r="I1115" i="37"/>
  <c r="H1115" i="37"/>
  <c r="G1115" i="37"/>
  <c r="P1114" i="37"/>
  <c r="O1114" i="37"/>
  <c r="N1114" i="37"/>
  <c r="M1114" i="37"/>
  <c r="L1114" i="37"/>
  <c r="K1114" i="37"/>
  <c r="J1114" i="37"/>
  <c r="I1114" i="37"/>
  <c r="H1114" i="37"/>
  <c r="G1114" i="37"/>
  <c r="P1113" i="37"/>
  <c r="O1113" i="37"/>
  <c r="N1113" i="37"/>
  <c r="M1113" i="37"/>
  <c r="L1113" i="37"/>
  <c r="K1113" i="37"/>
  <c r="J1113" i="37"/>
  <c r="I1113" i="37"/>
  <c r="H1113" i="37"/>
  <c r="G1113" i="37"/>
  <c r="P1112" i="37"/>
  <c r="O1112" i="37"/>
  <c r="N1112" i="37"/>
  <c r="M1112" i="37"/>
  <c r="L1112" i="37"/>
  <c r="K1112" i="37"/>
  <c r="J1112" i="37"/>
  <c r="I1112" i="37"/>
  <c r="H1112" i="37"/>
  <c r="G1112" i="37"/>
  <c r="P1111" i="37"/>
  <c r="O1111" i="37"/>
  <c r="N1111" i="37"/>
  <c r="M1111" i="37"/>
  <c r="L1111" i="37"/>
  <c r="K1111" i="37"/>
  <c r="J1111" i="37"/>
  <c r="I1111" i="37"/>
  <c r="H1111" i="37"/>
  <c r="G1111" i="37"/>
  <c r="P1110" i="37"/>
  <c r="O1110" i="37"/>
  <c r="N1110" i="37"/>
  <c r="M1110" i="37"/>
  <c r="L1110" i="37"/>
  <c r="K1110" i="37"/>
  <c r="J1110" i="37"/>
  <c r="I1110" i="37"/>
  <c r="H1110" i="37"/>
  <c r="G1110" i="37"/>
  <c r="P1109" i="37"/>
  <c r="O1109" i="37"/>
  <c r="N1109" i="37"/>
  <c r="M1109" i="37"/>
  <c r="L1109" i="37"/>
  <c r="K1109" i="37"/>
  <c r="J1109" i="37"/>
  <c r="I1109" i="37"/>
  <c r="H1109" i="37"/>
  <c r="G1109" i="37"/>
  <c r="P1108" i="37"/>
  <c r="O1108" i="37"/>
  <c r="N1108" i="37"/>
  <c r="M1108" i="37"/>
  <c r="L1108" i="37"/>
  <c r="K1108" i="37"/>
  <c r="J1108" i="37"/>
  <c r="I1108" i="37"/>
  <c r="H1108" i="37"/>
  <c r="G1108" i="37"/>
  <c r="P1107" i="37"/>
  <c r="O1107" i="37"/>
  <c r="N1107" i="37"/>
  <c r="M1107" i="37"/>
  <c r="L1107" i="37"/>
  <c r="K1107" i="37"/>
  <c r="J1107" i="37"/>
  <c r="I1107" i="37"/>
  <c r="H1107" i="37"/>
  <c r="G1107" i="37"/>
  <c r="P1106" i="37"/>
  <c r="O1106" i="37"/>
  <c r="N1106" i="37"/>
  <c r="M1106" i="37"/>
  <c r="L1106" i="37"/>
  <c r="K1106" i="37"/>
  <c r="J1106" i="37"/>
  <c r="I1106" i="37"/>
  <c r="H1106" i="37"/>
  <c r="G1106" i="37"/>
  <c r="P1105" i="37"/>
  <c r="O1105" i="37"/>
  <c r="N1105" i="37"/>
  <c r="M1105" i="37"/>
  <c r="L1105" i="37"/>
  <c r="K1105" i="37"/>
  <c r="J1105" i="37"/>
  <c r="I1105" i="37"/>
  <c r="H1105" i="37"/>
  <c r="G1105" i="37"/>
  <c r="P1104" i="37"/>
  <c r="O1104" i="37"/>
  <c r="N1104" i="37"/>
  <c r="M1104" i="37"/>
  <c r="L1104" i="37"/>
  <c r="K1104" i="37"/>
  <c r="J1104" i="37"/>
  <c r="I1104" i="37"/>
  <c r="H1104" i="37"/>
  <c r="G1104" i="37"/>
  <c r="P1103" i="37"/>
  <c r="O1103" i="37"/>
  <c r="N1103" i="37"/>
  <c r="M1103" i="37"/>
  <c r="L1103" i="37"/>
  <c r="K1103" i="37"/>
  <c r="J1103" i="37"/>
  <c r="I1103" i="37"/>
  <c r="H1103" i="37"/>
  <c r="G1103" i="37"/>
  <c r="P1102" i="37"/>
  <c r="O1102" i="37"/>
  <c r="N1102" i="37"/>
  <c r="M1102" i="37"/>
  <c r="L1102" i="37"/>
  <c r="K1102" i="37"/>
  <c r="J1102" i="37"/>
  <c r="I1102" i="37"/>
  <c r="H1102" i="37"/>
  <c r="G1102" i="37"/>
  <c r="P1101" i="37"/>
  <c r="O1101" i="37"/>
  <c r="N1101" i="37"/>
  <c r="M1101" i="37"/>
  <c r="L1101" i="37"/>
  <c r="K1101" i="37"/>
  <c r="J1101" i="37"/>
  <c r="I1101" i="37"/>
  <c r="H1101" i="37"/>
  <c r="G1101" i="37"/>
  <c r="P1100" i="37"/>
  <c r="O1100" i="37"/>
  <c r="N1100" i="37"/>
  <c r="M1100" i="37"/>
  <c r="L1100" i="37"/>
  <c r="K1100" i="37"/>
  <c r="J1100" i="37"/>
  <c r="I1100" i="37"/>
  <c r="H1100" i="37"/>
  <c r="G1100" i="37"/>
  <c r="P1099" i="37"/>
  <c r="O1099" i="37"/>
  <c r="N1099" i="37"/>
  <c r="M1099" i="37"/>
  <c r="L1099" i="37"/>
  <c r="K1099" i="37"/>
  <c r="J1099" i="37"/>
  <c r="I1099" i="37"/>
  <c r="H1099" i="37"/>
  <c r="G1099" i="37"/>
  <c r="P1098" i="37"/>
  <c r="O1098" i="37"/>
  <c r="N1098" i="37"/>
  <c r="M1098" i="37"/>
  <c r="L1098" i="37"/>
  <c r="K1098" i="37"/>
  <c r="J1098" i="37"/>
  <c r="I1098" i="37"/>
  <c r="H1098" i="37"/>
  <c r="G1098" i="37"/>
  <c r="P1097" i="37"/>
  <c r="O1097" i="37"/>
  <c r="N1097" i="37"/>
  <c r="M1097" i="37"/>
  <c r="L1097" i="37"/>
  <c r="K1097" i="37"/>
  <c r="J1097" i="37"/>
  <c r="I1097" i="37"/>
  <c r="H1097" i="37"/>
  <c r="G1097" i="37"/>
  <c r="P1096" i="37"/>
  <c r="O1096" i="37"/>
  <c r="N1096" i="37"/>
  <c r="M1096" i="37"/>
  <c r="L1096" i="37"/>
  <c r="K1096" i="37"/>
  <c r="J1096" i="37"/>
  <c r="I1096" i="37"/>
  <c r="H1096" i="37"/>
  <c r="G1096" i="37"/>
  <c r="P1095" i="37"/>
  <c r="O1095" i="37"/>
  <c r="N1095" i="37"/>
  <c r="M1095" i="37"/>
  <c r="L1095" i="37"/>
  <c r="K1095" i="37"/>
  <c r="J1095" i="37"/>
  <c r="I1095" i="37"/>
  <c r="H1095" i="37"/>
  <c r="G1095" i="37"/>
  <c r="P1094" i="37"/>
  <c r="O1094" i="37"/>
  <c r="N1094" i="37"/>
  <c r="M1094" i="37"/>
  <c r="L1094" i="37"/>
  <c r="K1094" i="37"/>
  <c r="J1094" i="37"/>
  <c r="I1094" i="37"/>
  <c r="H1094" i="37"/>
  <c r="G1094" i="37"/>
  <c r="P1093" i="37"/>
  <c r="O1093" i="37"/>
  <c r="N1093" i="37"/>
  <c r="M1093" i="37"/>
  <c r="L1093" i="37"/>
  <c r="K1093" i="37"/>
  <c r="J1093" i="37"/>
  <c r="I1093" i="37"/>
  <c r="H1093" i="37"/>
  <c r="G1093" i="37"/>
  <c r="P1092" i="37"/>
  <c r="O1092" i="37"/>
  <c r="N1092" i="37"/>
  <c r="M1092" i="37"/>
  <c r="L1092" i="37"/>
  <c r="K1092" i="37"/>
  <c r="J1092" i="37"/>
  <c r="I1092" i="37"/>
  <c r="H1092" i="37"/>
  <c r="G1092" i="37"/>
  <c r="P1091" i="37"/>
  <c r="O1091" i="37"/>
  <c r="N1091" i="37"/>
  <c r="M1091" i="37"/>
  <c r="L1091" i="37"/>
  <c r="K1091" i="37"/>
  <c r="J1091" i="37"/>
  <c r="I1091" i="37"/>
  <c r="H1091" i="37"/>
  <c r="G1091" i="37"/>
  <c r="P1090" i="37"/>
  <c r="O1090" i="37"/>
  <c r="N1090" i="37"/>
  <c r="M1090" i="37"/>
  <c r="L1090" i="37"/>
  <c r="K1090" i="37"/>
  <c r="J1090" i="37"/>
  <c r="I1090" i="37"/>
  <c r="H1090" i="37"/>
  <c r="G1090" i="37"/>
  <c r="P1089" i="37"/>
  <c r="O1089" i="37"/>
  <c r="N1089" i="37"/>
  <c r="M1089" i="37"/>
  <c r="L1089" i="37"/>
  <c r="K1089" i="37"/>
  <c r="J1089" i="37"/>
  <c r="I1089" i="37"/>
  <c r="H1089" i="37"/>
  <c r="G1089" i="37"/>
  <c r="P1088" i="37"/>
  <c r="O1088" i="37"/>
  <c r="N1088" i="37"/>
  <c r="M1088" i="37"/>
  <c r="L1088" i="37"/>
  <c r="K1088" i="37"/>
  <c r="J1088" i="37"/>
  <c r="I1088" i="37"/>
  <c r="H1088" i="37"/>
  <c r="G1088" i="37"/>
  <c r="P1087" i="37"/>
  <c r="O1087" i="37"/>
  <c r="N1087" i="37"/>
  <c r="M1087" i="37"/>
  <c r="L1087" i="37"/>
  <c r="K1087" i="37"/>
  <c r="J1087" i="37"/>
  <c r="I1087" i="37"/>
  <c r="H1087" i="37"/>
  <c r="G1087" i="37"/>
  <c r="P1086" i="37"/>
  <c r="O1086" i="37"/>
  <c r="N1086" i="37"/>
  <c r="M1086" i="37"/>
  <c r="L1086" i="37"/>
  <c r="K1086" i="37"/>
  <c r="J1086" i="37"/>
  <c r="I1086" i="37"/>
  <c r="H1086" i="37"/>
  <c r="G1086" i="37"/>
  <c r="P1085" i="37"/>
  <c r="O1085" i="37"/>
  <c r="N1085" i="37"/>
  <c r="M1085" i="37"/>
  <c r="L1085" i="37"/>
  <c r="K1085" i="37"/>
  <c r="J1085" i="37"/>
  <c r="I1085" i="37"/>
  <c r="H1085" i="37"/>
  <c r="G1085" i="37"/>
  <c r="P1084" i="37"/>
  <c r="O1084" i="37"/>
  <c r="N1084" i="37"/>
  <c r="M1084" i="37"/>
  <c r="L1084" i="37"/>
  <c r="K1084" i="37"/>
  <c r="J1084" i="37"/>
  <c r="I1084" i="37"/>
  <c r="H1084" i="37"/>
  <c r="G1084" i="37"/>
  <c r="P1083" i="37"/>
  <c r="O1083" i="37"/>
  <c r="N1083" i="37"/>
  <c r="M1083" i="37"/>
  <c r="L1083" i="37"/>
  <c r="K1083" i="37"/>
  <c r="J1083" i="37"/>
  <c r="I1083" i="37"/>
  <c r="H1083" i="37"/>
  <c r="G1083" i="37"/>
  <c r="P1082" i="37"/>
  <c r="O1082" i="37"/>
  <c r="N1082" i="37"/>
  <c r="M1082" i="37"/>
  <c r="L1082" i="37"/>
  <c r="K1082" i="37"/>
  <c r="J1082" i="37"/>
  <c r="I1082" i="37"/>
  <c r="H1082" i="37"/>
  <c r="G1082" i="37"/>
  <c r="P1081" i="37"/>
  <c r="O1081" i="37"/>
  <c r="N1081" i="37"/>
  <c r="M1081" i="37"/>
  <c r="L1081" i="37"/>
  <c r="K1081" i="37"/>
  <c r="J1081" i="37"/>
  <c r="I1081" i="37"/>
  <c r="H1081" i="37"/>
  <c r="G1081" i="37"/>
  <c r="P1080" i="37"/>
  <c r="O1080" i="37"/>
  <c r="N1080" i="37"/>
  <c r="M1080" i="37"/>
  <c r="L1080" i="37"/>
  <c r="K1080" i="37"/>
  <c r="J1080" i="37"/>
  <c r="I1080" i="37"/>
  <c r="H1080" i="37"/>
  <c r="G1080" i="37"/>
  <c r="P1079" i="37"/>
  <c r="O1079" i="37"/>
  <c r="N1079" i="37"/>
  <c r="M1079" i="37"/>
  <c r="L1079" i="37"/>
  <c r="K1079" i="37"/>
  <c r="J1079" i="37"/>
  <c r="I1079" i="37"/>
  <c r="H1079" i="37"/>
  <c r="G1079" i="37"/>
  <c r="P1078" i="37"/>
  <c r="O1078" i="37"/>
  <c r="N1078" i="37"/>
  <c r="M1078" i="37"/>
  <c r="L1078" i="37"/>
  <c r="K1078" i="37"/>
  <c r="J1078" i="37"/>
  <c r="I1078" i="37"/>
  <c r="H1078" i="37"/>
  <c r="G1078" i="37"/>
  <c r="P1077" i="37"/>
  <c r="O1077" i="37"/>
  <c r="N1077" i="37"/>
  <c r="M1077" i="37"/>
  <c r="L1077" i="37"/>
  <c r="K1077" i="37"/>
  <c r="J1077" i="37"/>
  <c r="I1077" i="37"/>
  <c r="H1077" i="37"/>
  <c r="G1077" i="37"/>
  <c r="P1076" i="37"/>
  <c r="O1076" i="37"/>
  <c r="N1076" i="37"/>
  <c r="M1076" i="37"/>
  <c r="L1076" i="37"/>
  <c r="K1076" i="37"/>
  <c r="J1076" i="37"/>
  <c r="I1076" i="37"/>
  <c r="H1076" i="37"/>
  <c r="G1076" i="37"/>
  <c r="P1075" i="37"/>
  <c r="O1075" i="37"/>
  <c r="N1075" i="37"/>
  <c r="M1075" i="37"/>
  <c r="L1075" i="37"/>
  <c r="K1075" i="37"/>
  <c r="J1075" i="37"/>
  <c r="I1075" i="37"/>
  <c r="H1075" i="37"/>
  <c r="G1075" i="37"/>
  <c r="P1074" i="37"/>
  <c r="O1074" i="37"/>
  <c r="N1074" i="37"/>
  <c r="M1074" i="37"/>
  <c r="L1074" i="37"/>
  <c r="K1074" i="37"/>
  <c r="J1074" i="37"/>
  <c r="I1074" i="37"/>
  <c r="H1074" i="37"/>
  <c r="G1074" i="37"/>
  <c r="P1073" i="37"/>
  <c r="O1073" i="37"/>
  <c r="N1073" i="37"/>
  <c r="M1073" i="37"/>
  <c r="L1073" i="37"/>
  <c r="K1073" i="37"/>
  <c r="J1073" i="37"/>
  <c r="I1073" i="37"/>
  <c r="H1073" i="37"/>
  <c r="G1073" i="37"/>
  <c r="P1072" i="37"/>
  <c r="O1072" i="37"/>
  <c r="N1072" i="37"/>
  <c r="M1072" i="37"/>
  <c r="L1072" i="37"/>
  <c r="K1072" i="37"/>
  <c r="J1072" i="37"/>
  <c r="I1072" i="37"/>
  <c r="H1072" i="37"/>
  <c r="G1072" i="37"/>
  <c r="P1071" i="37"/>
  <c r="O1071" i="37"/>
  <c r="N1071" i="37"/>
  <c r="M1071" i="37"/>
  <c r="L1071" i="37"/>
  <c r="K1071" i="37"/>
  <c r="J1071" i="37"/>
  <c r="I1071" i="37"/>
  <c r="H1071" i="37"/>
  <c r="G1071" i="37"/>
  <c r="P1070" i="37"/>
  <c r="O1070" i="37"/>
  <c r="N1070" i="37"/>
  <c r="M1070" i="37"/>
  <c r="L1070" i="37"/>
  <c r="K1070" i="37"/>
  <c r="J1070" i="37"/>
  <c r="I1070" i="37"/>
  <c r="H1070" i="37"/>
  <c r="G1070" i="37"/>
  <c r="P1069" i="37"/>
  <c r="O1069" i="37"/>
  <c r="N1069" i="37"/>
  <c r="M1069" i="37"/>
  <c r="L1069" i="37"/>
  <c r="K1069" i="37"/>
  <c r="J1069" i="37"/>
  <c r="I1069" i="37"/>
  <c r="H1069" i="37"/>
  <c r="G1069" i="37"/>
  <c r="P1068" i="37"/>
  <c r="O1068" i="37"/>
  <c r="N1068" i="37"/>
  <c r="M1068" i="37"/>
  <c r="L1068" i="37"/>
  <c r="K1068" i="37"/>
  <c r="J1068" i="37"/>
  <c r="I1068" i="37"/>
  <c r="H1068" i="37"/>
  <c r="G1068" i="37"/>
  <c r="P1067" i="37"/>
  <c r="O1067" i="37"/>
  <c r="N1067" i="37"/>
  <c r="M1067" i="37"/>
  <c r="L1067" i="37"/>
  <c r="K1067" i="37"/>
  <c r="J1067" i="37"/>
  <c r="I1067" i="37"/>
  <c r="H1067" i="37"/>
  <c r="G1067" i="37"/>
  <c r="P1066" i="37"/>
  <c r="O1066" i="37"/>
  <c r="N1066" i="37"/>
  <c r="M1066" i="37"/>
  <c r="L1066" i="37"/>
  <c r="K1066" i="37"/>
  <c r="J1066" i="37"/>
  <c r="I1066" i="37"/>
  <c r="H1066" i="37"/>
  <c r="G1066" i="37"/>
  <c r="P1065" i="37"/>
  <c r="O1065" i="37"/>
  <c r="N1065" i="37"/>
  <c r="M1065" i="37"/>
  <c r="L1065" i="37"/>
  <c r="K1065" i="37"/>
  <c r="J1065" i="37"/>
  <c r="I1065" i="37"/>
  <c r="H1065" i="37"/>
  <c r="G1065" i="37"/>
  <c r="P1064" i="37"/>
  <c r="O1064" i="37"/>
  <c r="N1064" i="37"/>
  <c r="M1064" i="37"/>
  <c r="L1064" i="37"/>
  <c r="K1064" i="37"/>
  <c r="J1064" i="37"/>
  <c r="I1064" i="37"/>
  <c r="H1064" i="37"/>
  <c r="G1064" i="37"/>
  <c r="P1063" i="37"/>
  <c r="O1063" i="37"/>
  <c r="N1063" i="37"/>
  <c r="M1063" i="37"/>
  <c r="L1063" i="37"/>
  <c r="K1063" i="37"/>
  <c r="J1063" i="37"/>
  <c r="I1063" i="37"/>
  <c r="H1063" i="37"/>
  <c r="G1063" i="37"/>
  <c r="P1062" i="37"/>
  <c r="O1062" i="37"/>
  <c r="N1062" i="37"/>
  <c r="M1062" i="37"/>
  <c r="L1062" i="37"/>
  <c r="K1062" i="37"/>
  <c r="J1062" i="37"/>
  <c r="I1062" i="37"/>
  <c r="H1062" i="37"/>
  <c r="G1062" i="37"/>
  <c r="P1061" i="37"/>
  <c r="O1061" i="37"/>
  <c r="N1061" i="37"/>
  <c r="M1061" i="37"/>
  <c r="L1061" i="37"/>
  <c r="K1061" i="37"/>
  <c r="J1061" i="37"/>
  <c r="I1061" i="37"/>
  <c r="H1061" i="37"/>
  <c r="G1061" i="37"/>
  <c r="P1060" i="37"/>
  <c r="O1060" i="37"/>
  <c r="N1060" i="37"/>
  <c r="M1060" i="37"/>
  <c r="L1060" i="37"/>
  <c r="K1060" i="37"/>
  <c r="J1060" i="37"/>
  <c r="I1060" i="37"/>
  <c r="H1060" i="37"/>
  <c r="G1060" i="37"/>
  <c r="P1059" i="37"/>
  <c r="O1059" i="37"/>
  <c r="N1059" i="37"/>
  <c r="M1059" i="37"/>
  <c r="L1059" i="37"/>
  <c r="K1059" i="37"/>
  <c r="J1059" i="37"/>
  <c r="I1059" i="37"/>
  <c r="H1059" i="37"/>
  <c r="G1059" i="37"/>
  <c r="P1058" i="37"/>
  <c r="O1058" i="37"/>
  <c r="N1058" i="37"/>
  <c r="M1058" i="37"/>
  <c r="L1058" i="37"/>
  <c r="K1058" i="37"/>
  <c r="J1058" i="37"/>
  <c r="I1058" i="37"/>
  <c r="H1058" i="37"/>
  <c r="G1058" i="37"/>
  <c r="P1057" i="37"/>
  <c r="O1057" i="37"/>
  <c r="N1057" i="37"/>
  <c r="M1057" i="37"/>
  <c r="L1057" i="37"/>
  <c r="K1057" i="37"/>
  <c r="J1057" i="37"/>
  <c r="I1057" i="37"/>
  <c r="H1057" i="37"/>
  <c r="G1057" i="37"/>
  <c r="P1056" i="37"/>
  <c r="O1056" i="37"/>
  <c r="N1056" i="37"/>
  <c r="M1056" i="37"/>
  <c r="L1056" i="37"/>
  <c r="K1056" i="37"/>
  <c r="J1056" i="37"/>
  <c r="I1056" i="37"/>
  <c r="H1056" i="37"/>
  <c r="G1056" i="37"/>
  <c r="P1055" i="37"/>
  <c r="O1055" i="37"/>
  <c r="N1055" i="37"/>
  <c r="M1055" i="37"/>
  <c r="L1055" i="37"/>
  <c r="K1055" i="37"/>
  <c r="J1055" i="37"/>
  <c r="I1055" i="37"/>
  <c r="H1055" i="37"/>
  <c r="G1055" i="37"/>
  <c r="P1054" i="37"/>
  <c r="O1054" i="37"/>
  <c r="N1054" i="37"/>
  <c r="M1054" i="37"/>
  <c r="L1054" i="37"/>
  <c r="K1054" i="37"/>
  <c r="J1054" i="37"/>
  <c r="I1054" i="37"/>
  <c r="H1054" i="37"/>
  <c r="G1054" i="37"/>
  <c r="P1053" i="37"/>
  <c r="O1053" i="37"/>
  <c r="N1053" i="37"/>
  <c r="M1053" i="37"/>
  <c r="L1053" i="37"/>
  <c r="K1053" i="37"/>
  <c r="J1053" i="37"/>
  <c r="I1053" i="37"/>
  <c r="H1053" i="37"/>
  <c r="G1053" i="37"/>
  <c r="P1052" i="37"/>
  <c r="O1052" i="37"/>
  <c r="N1052" i="37"/>
  <c r="M1052" i="37"/>
  <c r="L1052" i="37"/>
  <c r="K1052" i="37"/>
  <c r="J1052" i="37"/>
  <c r="I1052" i="37"/>
  <c r="H1052" i="37"/>
  <c r="G1052" i="37"/>
  <c r="P1051" i="37"/>
  <c r="O1051" i="37"/>
  <c r="N1051" i="37"/>
  <c r="M1051" i="37"/>
  <c r="L1051" i="37"/>
  <c r="K1051" i="37"/>
  <c r="J1051" i="37"/>
  <c r="I1051" i="37"/>
  <c r="H1051" i="37"/>
  <c r="G1051" i="37"/>
  <c r="P1050" i="37"/>
  <c r="O1050" i="37"/>
  <c r="N1050" i="37"/>
  <c r="M1050" i="37"/>
  <c r="L1050" i="37"/>
  <c r="K1050" i="37"/>
  <c r="J1050" i="37"/>
  <c r="I1050" i="37"/>
  <c r="H1050" i="37"/>
  <c r="G1050" i="37"/>
  <c r="P1049" i="37"/>
  <c r="O1049" i="37"/>
  <c r="N1049" i="37"/>
  <c r="M1049" i="37"/>
  <c r="L1049" i="37"/>
  <c r="K1049" i="37"/>
  <c r="J1049" i="37"/>
  <c r="I1049" i="37"/>
  <c r="H1049" i="37"/>
  <c r="G1049" i="37"/>
  <c r="P1048" i="37"/>
  <c r="O1048" i="37"/>
  <c r="N1048" i="37"/>
  <c r="M1048" i="37"/>
  <c r="L1048" i="37"/>
  <c r="K1048" i="37"/>
  <c r="J1048" i="37"/>
  <c r="I1048" i="37"/>
  <c r="H1048" i="37"/>
  <c r="G1048" i="37"/>
  <c r="P1047" i="37"/>
  <c r="O1047" i="37"/>
  <c r="N1047" i="37"/>
  <c r="M1047" i="37"/>
  <c r="L1047" i="37"/>
  <c r="K1047" i="37"/>
  <c r="J1047" i="37"/>
  <c r="I1047" i="37"/>
  <c r="H1047" i="37"/>
  <c r="G1047" i="37"/>
  <c r="P1046" i="37"/>
  <c r="O1046" i="37"/>
  <c r="N1046" i="37"/>
  <c r="M1046" i="37"/>
  <c r="L1046" i="37"/>
  <c r="K1046" i="37"/>
  <c r="J1046" i="37"/>
  <c r="I1046" i="37"/>
  <c r="H1046" i="37"/>
  <c r="G1046" i="37"/>
  <c r="P1045" i="37"/>
  <c r="O1045" i="37"/>
  <c r="N1045" i="37"/>
  <c r="M1045" i="37"/>
  <c r="L1045" i="37"/>
  <c r="K1045" i="37"/>
  <c r="J1045" i="37"/>
  <c r="I1045" i="37"/>
  <c r="H1045" i="37"/>
  <c r="G1045" i="37"/>
  <c r="P1044" i="37"/>
  <c r="O1044" i="37"/>
  <c r="N1044" i="37"/>
  <c r="M1044" i="37"/>
  <c r="L1044" i="37"/>
  <c r="K1044" i="37"/>
  <c r="J1044" i="37"/>
  <c r="I1044" i="37"/>
  <c r="H1044" i="37"/>
  <c r="G1044" i="37"/>
  <c r="P1043" i="37"/>
  <c r="O1043" i="37"/>
  <c r="N1043" i="37"/>
  <c r="M1043" i="37"/>
  <c r="L1043" i="37"/>
  <c r="K1043" i="37"/>
  <c r="J1043" i="37"/>
  <c r="I1043" i="37"/>
  <c r="H1043" i="37"/>
  <c r="G1043" i="37"/>
  <c r="P1042" i="37"/>
  <c r="O1042" i="37"/>
  <c r="N1042" i="37"/>
  <c r="M1042" i="37"/>
  <c r="L1042" i="37"/>
  <c r="K1042" i="37"/>
  <c r="J1042" i="37"/>
  <c r="I1042" i="37"/>
  <c r="H1042" i="37"/>
  <c r="G1042" i="37"/>
  <c r="P1041" i="37"/>
  <c r="O1041" i="37"/>
  <c r="N1041" i="37"/>
  <c r="M1041" i="37"/>
  <c r="L1041" i="37"/>
  <c r="K1041" i="37"/>
  <c r="J1041" i="37"/>
  <c r="I1041" i="37"/>
  <c r="H1041" i="37"/>
  <c r="G1041" i="37"/>
  <c r="P1040" i="37"/>
  <c r="O1040" i="37"/>
  <c r="N1040" i="37"/>
  <c r="M1040" i="37"/>
  <c r="L1040" i="37"/>
  <c r="K1040" i="37"/>
  <c r="J1040" i="37"/>
  <c r="I1040" i="37"/>
  <c r="H1040" i="37"/>
  <c r="G1040" i="37"/>
  <c r="P1039" i="37"/>
  <c r="O1039" i="37"/>
  <c r="N1039" i="37"/>
  <c r="M1039" i="37"/>
  <c r="L1039" i="37"/>
  <c r="K1039" i="37"/>
  <c r="J1039" i="37"/>
  <c r="I1039" i="37"/>
  <c r="H1039" i="37"/>
  <c r="G1039" i="37"/>
  <c r="P1038" i="37"/>
  <c r="O1038" i="37"/>
  <c r="N1038" i="37"/>
  <c r="M1038" i="37"/>
  <c r="L1038" i="37"/>
  <c r="K1038" i="37"/>
  <c r="J1038" i="37"/>
  <c r="I1038" i="37"/>
  <c r="H1038" i="37"/>
  <c r="G1038" i="37"/>
  <c r="P1037" i="37"/>
  <c r="O1037" i="37"/>
  <c r="N1037" i="37"/>
  <c r="M1037" i="37"/>
  <c r="L1037" i="37"/>
  <c r="K1037" i="37"/>
  <c r="J1037" i="37"/>
  <c r="I1037" i="37"/>
  <c r="H1037" i="37"/>
  <c r="G1037" i="37"/>
  <c r="P1036" i="37"/>
  <c r="O1036" i="37"/>
  <c r="N1036" i="37"/>
  <c r="M1036" i="37"/>
  <c r="L1036" i="37"/>
  <c r="K1036" i="37"/>
  <c r="J1036" i="37"/>
  <c r="I1036" i="37"/>
  <c r="H1036" i="37"/>
  <c r="G1036" i="37"/>
  <c r="P1035" i="37"/>
  <c r="O1035" i="37"/>
  <c r="N1035" i="37"/>
  <c r="M1035" i="37"/>
  <c r="L1035" i="37"/>
  <c r="K1035" i="37"/>
  <c r="J1035" i="37"/>
  <c r="I1035" i="37"/>
  <c r="H1035" i="37"/>
  <c r="G1035" i="37"/>
  <c r="P1034" i="37"/>
  <c r="O1034" i="37"/>
  <c r="N1034" i="37"/>
  <c r="M1034" i="37"/>
  <c r="L1034" i="37"/>
  <c r="K1034" i="37"/>
  <c r="J1034" i="37"/>
  <c r="I1034" i="37"/>
  <c r="H1034" i="37"/>
  <c r="G1034" i="37"/>
  <c r="P1033" i="37"/>
  <c r="O1033" i="37"/>
  <c r="N1033" i="37"/>
  <c r="M1033" i="37"/>
  <c r="L1033" i="37"/>
  <c r="K1033" i="37"/>
  <c r="J1033" i="37"/>
  <c r="I1033" i="37"/>
  <c r="H1033" i="37"/>
  <c r="G1033" i="37"/>
  <c r="P1032" i="37"/>
  <c r="O1032" i="37"/>
  <c r="N1032" i="37"/>
  <c r="M1032" i="37"/>
  <c r="L1032" i="37"/>
  <c r="K1032" i="37"/>
  <c r="J1032" i="37"/>
  <c r="I1032" i="37"/>
  <c r="H1032" i="37"/>
  <c r="G1032" i="37"/>
  <c r="P1031" i="37"/>
  <c r="O1031" i="37"/>
  <c r="N1031" i="37"/>
  <c r="M1031" i="37"/>
  <c r="L1031" i="37"/>
  <c r="K1031" i="37"/>
  <c r="J1031" i="37"/>
  <c r="I1031" i="37"/>
  <c r="H1031" i="37"/>
  <c r="G1031" i="37"/>
  <c r="P1030" i="37"/>
  <c r="O1030" i="37"/>
  <c r="N1030" i="37"/>
  <c r="M1030" i="37"/>
  <c r="L1030" i="37"/>
  <c r="K1030" i="37"/>
  <c r="J1030" i="37"/>
  <c r="I1030" i="37"/>
  <c r="H1030" i="37"/>
  <c r="G1030" i="37"/>
  <c r="P1029" i="37"/>
  <c r="O1029" i="37"/>
  <c r="N1029" i="37"/>
  <c r="M1029" i="37"/>
  <c r="L1029" i="37"/>
  <c r="K1029" i="37"/>
  <c r="J1029" i="37"/>
  <c r="I1029" i="37"/>
  <c r="H1029" i="37"/>
  <c r="G1029" i="37"/>
  <c r="P1028" i="37"/>
  <c r="O1028" i="37"/>
  <c r="N1028" i="37"/>
  <c r="M1028" i="37"/>
  <c r="L1028" i="37"/>
  <c r="K1028" i="37"/>
  <c r="J1028" i="37"/>
  <c r="I1028" i="37"/>
  <c r="H1028" i="37"/>
  <c r="G1028" i="37"/>
  <c r="P1027" i="37"/>
  <c r="O1027" i="37"/>
  <c r="N1027" i="37"/>
  <c r="M1027" i="37"/>
  <c r="L1027" i="37"/>
  <c r="K1027" i="37"/>
  <c r="J1027" i="37"/>
  <c r="I1027" i="37"/>
  <c r="H1027" i="37"/>
  <c r="G1027" i="37"/>
  <c r="P1026" i="37"/>
  <c r="O1026" i="37"/>
  <c r="N1026" i="37"/>
  <c r="M1026" i="37"/>
  <c r="L1026" i="37"/>
  <c r="K1026" i="37"/>
  <c r="J1026" i="37"/>
  <c r="I1026" i="37"/>
  <c r="H1026" i="37"/>
  <c r="G1026" i="37"/>
  <c r="P1025" i="37"/>
  <c r="O1025" i="37"/>
  <c r="N1025" i="37"/>
  <c r="M1025" i="37"/>
  <c r="L1025" i="37"/>
  <c r="K1025" i="37"/>
  <c r="J1025" i="37"/>
  <c r="I1025" i="37"/>
  <c r="H1025" i="37"/>
  <c r="G1025" i="37"/>
  <c r="P1024" i="37"/>
  <c r="O1024" i="37"/>
  <c r="N1024" i="37"/>
  <c r="M1024" i="37"/>
  <c r="L1024" i="37"/>
  <c r="K1024" i="37"/>
  <c r="J1024" i="37"/>
  <c r="I1024" i="37"/>
  <c r="H1024" i="37"/>
  <c r="G1024" i="37"/>
  <c r="P1023" i="37"/>
  <c r="O1023" i="37"/>
  <c r="N1023" i="37"/>
  <c r="M1023" i="37"/>
  <c r="L1023" i="37"/>
  <c r="K1023" i="37"/>
  <c r="J1023" i="37"/>
  <c r="I1023" i="37"/>
  <c r="H1023" i="37"/>
  <c r="G1023" i="37"/>
  <c r="P1022" i="37"/>
  <c r="O1022" i="37"/>
  <c r="N1022" i="37"/>
  <c r="M1022" i="37"/>
  <c r="L1022" i="37"/>
  <c r="K1022" i="37"/>
  <c r="J1022" i="37"/>
  <c r="I1022" i="37"/>
  <c r="H1022" i="37"/>
  <c r="G1022" i="37"/>
  <c r="P1021" i="37"/>
  <c r="O1021" i="37"/>
  <c r="N1021" i="37"/>
  <c r="M1021" i="37"/>
  <c r="L1021" i="37"/>
  <c r="K1021" i="37"/>
  <c r="J1021" i="37"/>
  <c r="I1021" i="37"/>
  <c r="H1021" i="37"/>
  <c r="G1021" i="37"/>
  <c r="P1020" i="37"/>
  <c r="O1020" i="37"/>
  <c r="N1020" i="37"/>
  <c r="M1020" i="37"/>
  <c r="L1020" i="37"/>
  <c r="K1020" i="37"/>
  <c r="J1020" i="37"/>
  <c r="I1020" i="37"/>
  <c r="H1020" i="37"/>
  <c r="G1020" i="37"/>
  <c r="P1019" i="37"/>
  <c r="O1019" i="37"/>
  <c r="N1019" i="37"/>
  <c r="M1019" i="37"/>
  <c r="L1019" i="37"/>
  <c r="K1019" i="37"/>
  <c r="J1019" i="37"/>
  <c r="I1019" i="37"/>
  <c r="H1019" i="37"/>
  <c r="G1019" i="37"/>
  <c r="P1018" i="37"/>
  <c r="O1018" i="37"/>
  <c r="N1018" i="37"/>
  <c r="M1018" i="37"/>
  <c r="L1018" i="37"/>
  <c r="K1018" i="37"/>
  <c r="J1018" i="37"/>
  <c r="I1018" i="37"/>
  <c r="H1018" i="37"/>
  <c r="G1018" i="37"/>
  <c r="P1017" i="37"/>
  <c r="O1017" i="37"/>
  <c r="N1017" i="37"/>
  <c r="M1017" i="37"/>
  <c r="L1017" i="37"/>
  <c r="K1017" i="37"/>
  <c r="J1017" i="37"/>
  <c r="I1017" i="37"/>
  <c r="H1017" i="37"/>
  <c r="G1017" i="37"/>
  <c r="P1016" i="37"/>
  <c r="O1016" i="37"/>
  <c r="N1016" i="37"/>
  <c r="M1016" i="37"/>
  <c r="L1016" i="37"/>
  <c r="K1016" i="37"/>
  <c r="J1016" i="37"/>
  <c r="I1016" i="37"/>
  <c r="H1016" i="37"/>
  <c r="G1016" i="37"/>
  <c r="P1015" i="37"/>
  <c r="O1015" i="37"/>
  <c r="N1015" i="37"/>
  <c r="M1015" i="37"/>
  <c r="L1015" i="37"/>
  <c r="K1015" i="37"/>
  <c r="J1015" i="37"/>
  <c r="I1015" i="37"/>
  <c r="H1015" i="37"/>
  <c r="G1015" i="37"/>
  <c r="P1014" i="37"/>
  <c r="O1014" i="37"/>
  <c r="N1014" i="37"/>
  <c r="M1014" i="37"/>
  <c r="L1014" i="37"/>
  <c r="K1014" i="37"/>
  <c r="J1014" i="37"/>
  <c r="I1014" i="37"/>
  <c r="H1014" i="37"/>
  <c r="G1014" i="37"/>
  <c r="P1013" i="37"/>
  <c r="O1013" i="37"/>
  <c r="N1013" i="37"/>
  <c r="M1013" i="37"/>
  <c r="L1013" i="37"/>
  <c r="K1013" i="37"/>
  <c r="J1013" i="37"/>
  <c r="I1013" i="37"/>
  <c r="H1013" i="37"/>
  <c r="G1013" i="37"/>
  <c r="P1012" i="37"/>
  <c r="O1012" i="37"/>
  <c r="N1012" i="37"/>
  <c r="M1012" i="37"/>
  <c r="L1012" i="37"/>
  <c r="K1012" i="37"/>
  <c r="J1012" i="37"/>
  <c r="I1012" i="37"/>
  <c r="H1012" i="37"/>
  <c r="G1012" i="37"/>
  <c r="P1011" i="37"/>
  <c r="O1011" i="37"/>
  <c r="N1011" i="37"/>
  <c r="M1011" i="37"/>
  <c r="L1011" i="37"/>
  <c r="K1011" i="37"/>
  <c r="J1011" i="37"/>
  <c r="I1011" i="37"/>
  <c r="H1011" i="37"/>
  <c r="G1011" i="37"/>
  <c r="P1010" i="37"/>
  <c r="O1010" i="37"/>
  <c r="N1010" i="37"/>
  <c r="M1010" i="37"/>
  <c r="L1010" i="37"/>
  <c r="K1010" i="37"/>
  <c r="J1010" i="37"/>
  <c r="I1010" i="37"/>
  <c r="H1010" i="37"/>
  <c r="G1010" i="37"/>
  <c r="P1009" i="37"/>
  <c r="O1009" i="37"/>
  <c r="N1009" i="37"/>
  <c r="M1009" i="37"/>
  <c r="L1009" i="37"/>
  <c r="K1009" i="37"/>
  <c r="J1009" i="37"/>
  <c r="I1009" i="37"/>
  <c r="H1009" i="37"/>
  <c r="G1009" i="37"/>
  <c r="P1008" i="37"/>
  <c r="O1008" i="37"/>
  <c r="N1008" i="37"/>
  <c r="M1008" i="37"/>
  <c r="L1008" i="37"/>
  <c r="K1008" i="37"/>
  <c r="J1008" i="37"/>
  <c r="I1008" i="37"/>
  <c r="H1008" i="37"/>
  <c r="G1008" i="37"/>
  <c r="P1007" i="37"/>
  <c r="O1007" i="37"/>
  <c r="N1007" i="37"/>
  <c r="M1007" i="37"/>
  <c r="L1007" i="37"/>
  <c r="K1007" i="37"/>
  <c r="J1007" i="37"/>
  <c r="I1007" i="37"/>
  <c r="H1007" i="37"/>
  <c r="G1007" i="37"/>
  <c r="P1006" i="37"/>
  <c r="O1006" i="37"/>
  <c r="N1006" i="37"/>
  <c r="M1006" i="37"/>
  <c r="L1006" i="37"/>
  <c r="K1006" i="37"/>
  <c r="J1006" i="37"/>
  <c r="I1006" i="37"/>
  <c r="H1006" i="37"/>
  <c r="G1006" i="37"/>
  <c r="P1005" i="37"/>
  <c r="O1005" i="37"/>
  <c r="N1005" i="37"/>
  <c r="M1005" i="37"/>
  <c r="L1005" i="37"/>
  <c r="K1005" i="37"/>
  <c r="J1005" i="37"/>
  <c r="I1005" i="37"/>
  <c r="H1005" i="37"/>
  <c r="G1005" i="37"/>
  <c r="P1004" i="37"/>
  <c r="O1004" i="37"/>
  <c r="N1004" i="37"/>
  <c r="M1004" i="37"/>
  <c r="L1004" i="37"/>
  <c r="K1004" i="37"/>
  <c r="J1004" i="37"/>
  <c r="I1004" i="37"/>
  <c r="H1004" i="37"/>
  <c r="G1004" i="37"/>
  <c r="P1003" i="37"/>
  <c r="O1003" i="37"/>
  <c r="N1003" i="37"/>
  <c r="M1003" i="37"/>
  <c r="L1003" i="37"/>
  <c r="K1003" i="37"/>
  <c r="J1003" i="37"/>
  <c r="I1003" i="37"/>
  <c r="H1003" i="37"/>
  <c r="G1003" i="37"/>
  <c r="P1002" i="37"/>
  <c r="O1002" i="37"/>
  <c r="N1002" i="37"/>
  <c r="M1002" i="37"/>
  <c r="L1002" i="37"/>
  <c r="K1002" i="37"/>
  <c r="J1002" i="37"/>
  <c r="I1002" i="37"/>
  <c r="H1002" i="37"/>
  <c r="G1002" i="37"/>
  <c r="P1001" i="37"/>
  <c r="O1001" i="37"/>
  <c r="N1001" i="37"/>
  <c r="M1001" i="37"/>
  <c r="L1001" i="37"/>
  <c r="K1001" i="37"/>
  <c r="J1001" i="37"/>
  <c r="I1001" i="37"/>
  <c r="H1001" i="37"/>
  <c r="G1001" i="37"/>
  <c r="P1000" i="37"/>
  <c r="O1000" i="37"/>
  <c r="N1000" i="37"/>
  <c r="M1000" i="37"/>
  <c r="L1000" i="37"/>
  <c r="K1000" i="37"/>
  <c r="J1000" i="37"/>
  <c r="I1000" i="37"/>
  <c r="H1000" i="37"/>
  <c r="G1000" i="37"/>
  <c r="P999" i="37"/>
  <c r="O999" i="37"/>
  <c r="N999" i="37"/>
  <c r="M999" i="37"/>
  <c r="L999" i="37"/>
  <c r="K999" i="37"/>
  <c r="J999" i="37"/>
  <c r="I999" i="37"/>
  <c r="H999" i="37"/>
  <c r="G999" i="37"/>
  <c r="P998" i="37"/>
  <c r="O998" i="37"/>
  <c r="N998" i="37"/>
  <c r="M998" i="37"/>
  <c r="L998" i="37"/>
  <c r="K998" i="37"/>
  <c r="J998" i="37"/>
  <c r="I998" i="37"/>
  <c r="H998" i="37"/>
  <c r="G998" i="37"/>
  <c r="P997" i="37"/>
  <c r="O997" i="37"/>
  <c r="N997" i="37"/>
  <c r="M997" i="37"/>
  <c r="L997" i="37"/>
  <c r="K997" i="37"/>
  <c r="J997" i="37"/>
  <c r="I997" i="37"/>
  <c r="H997" i="37"/>
  <c r="G997" i="37"/>
  <c r="P996" i="37"/>
  <c r="O996" i="37"/>
  <c r="N996" i="37"/>
  <c r="M996" i="37"/>
  <c r="L996" i="37"/>
  <c r="K996" i="37"/>
  <c r="J996" i="37"/>
  <c r="I996" i="37"/>
  <c r="H996" i="37"/>
  <c r="G996" i="37"/>
  <c r="P995" i="37"/>
  <c r="O995" i="37"/>
  <c r="N995" i="37"/>
  <c r="M995" i="37"/>
  <c r="L995" i="37"/>
  <c r="K995" i="37"/>
  <c r="J995" i="37"/>
  <c r="I995" i="37"/>
  <c r="H995" i="37"/>
  <c r="G995" i="37"/>
  <c r="P994" i="37"/>
  <c r="O994" i="37"/>
  <c r="N994" i="37"/>
  <c r="M994" i="37"/>
  <c r="L994" i="37"/>
  <c r="K994" i="37"/>
  <c r="J994" i="37"/>
  <c r="I994" i="37"/>
  <c r="H994" i="37"/>
  <c r="G994" i="37"/>
  <c r="P993" i="37"/>
  <c r="O993" i="37"/>
  <c r="N993" i="37"/>
  <c r="M993" i="37"/>
  <c r="L993" i="37"/>
  <c r="K993" i="37"/>
  <c r="J993" i="37"/>
  <c r="I993" i="37"/>
  <c r="H993" i="37"/>
  <c r="G993" i="37"/>
  <c r="P992" i="37"/>
  <c r="O992" i="37"/>
  <c r="N992" i="37"/>
  <c r="M992" i="37"/>
  <c r="L992" i="37"/>
  <c r="K992" i="37"/>
  <c r="J992" i="37"/>
  <c r="I992" i="37"/>
  <c r="H992" i="37"/>
  <c r="G992" i="37"/>
  <c r="P991" i="37"/>
  <c r="O991" i="37"/>
  <c r="N991" i="37"/>
  <c r="M991" i="37"/>
  <c r="L991" i="37"/>
  <c r="K991" i="37"/>
  <c r="J991" i="37"/>
  <c r="I991" i="37"/>
  <c r="H991" i="37"/>
  <c r="G991" i="37"/>
  <c r="P990" i="37"/>
  <c r="O990" i="37"/>
  <c r="N990" i="37"/>
  <c r="M990" i="37"/>
  <c r="L990" i="37"/>
  <c r="K990" i="37"/>
  <c r="J990" i="37"/>
  <c r="I990" i="37"/>
  <c r="H990" i="37"/>
  <c r="G990" i="37"/>
  <c r="P989" i="37"/>
  <c r="O989" i="37"/>
  <c r="N989" i="37"/>
  <c r="M989" i="37"/>
  <c r="L989" i="37"/>
  <c r="K989" i="37"/>
  <c r="J989" i="37"/>
  <c r="I989" i="37"/>
  <c r="H989" i="37"/>
  <c r="G989" i="37"/>
  <c r="P988" i="37"/>
  <c r="O988" i="37"/>
  <c r="N988" i="37"/>
  <c r="M988" i="37"/>
  <c r="L988" i="37"/>
  <c r="K988" i="37"/>
  <c r="J988" i="37"/>
  <c r="I988" i="37"/>
  <c r="H988" i="37"/>
  <c r="G988" i="37"/>
  <c r="P987" i="37"/>
  <c r="O987" i="37"/>
  <c r="N987" i="37"/>
  <c r="M987" i="37"/>
  <c r="L987" i="37"/>
  <c r="K987" i="37"/>
  <c r="J987" i="37"/>
  <c r="I987" i="37"/>
  <c r="H987" i="37"/>
  <c r="G987" i="37"/>
  <c r="P986" i="37"/>
  <c r="O986" i="37"/>
  <c r="N986" i="37"/>
  <c r="M986" i="37"/>
  <c r="L986" i="37"/>
  <c r="K986" i="37"/>
  <c r="J986" i="37"/>
  <c r="I986" i="37"/>
  <c r="H986" i="37"/>
  <c r="G986" i="37"/>
  <c r="P985" i="37"/>
  <c r="O985" i="37"/>
  <c r="N985" i="37"/>
  <c r="M985" i="37"/>
  <c r="L985" i="37"/>
  <c r="K985" i="37"/>
  <c r="J985" i="37"/>
  <c r="I985" i="37"/>
  <c r="H985" i="37"/>
  <c r="G985" i="37"/>
  <c r="P984" i="37"/>
  <c r="O984" i="37"/>
  <c r="N984" i="37"/>
  <c r="M984" i="37"/>
  <c r="L984" i="37"/>
  <c r="K984" i="37"/>
  <c r="J984" i="37"/>
  <c r="I984" i="37"/>
  <c r="H984" i="37"/>
  <c r="G984" i="37"/>
  <c r="P983" i="37"/>
  <c r="O983" i="37"/>
  <c r="N983" i="37"/>
  <c r="M983" i="37"/>
  <c r="L983" i="37"/>
  <c r="K983" i="37"/>
  <c r="J983" i="37"/>
  <c r="I983" i="37"/>
  <c r="H983" i="37"/>
  <c r="G983" i="37"/>
  <c r="P982" i="37"/>
  <c r="O982" i="37"/>
  <c r="N982" i="37"/>
  <c r="M982" i="37"/>
  <c r="L982" i="37"/>
  <c r="K982" i="37"/>
  <c r="J982" i="37"/>
  <c r="I982" i="37"/>
  <c r="H982" i="37"/>
  <c r="G982" i="37"/>
  <c r="P981" i="37"/>
  <c r="O981" i="37"/>
  <c r="N981" i="37"/>
  <c r="M981" i="37"/>
  <c r="L981" i="37"/>
  <c r="K981" i="37"/>
  <c r="J981" i="37"/>
  <c r="I981" i="37"/>
  <c r="H981" i="37"/>
  <c r="G981" i="37"/>
  <c r="P980" i="37"/>
  <c r="O980" i="37"/>
  <c r="N980" i="37"/>
  <c r="M980" i="37"/>
  <c r="L980" i="37"/>
  <c r="K980" i="37"/>
  <c r="J980" i="37"/>
  <c r="I980" i="37"/>
  <c r="H980" i="37"/>
  <c r="G980" i="37"/>
  <c r="P979" i="37"/>
  <c r="O979" i="37"/>
  <c r="N979" i="37"/>
  <c r="M979" i="37"/>
  <c r="L979" i="37"/>
  <c r="K979" i="37"/>
  <c r="J979" i="37"/>
  <c r="I979" i="37"/>
  <c r="H979" i="37"/>
  <c r="G979" i="37"/>
  <c r="P978" i="37"/>
  <c r="O978" i="37"/>
  <c r="N978" i="37"/>
  <c r="M978" i="37"/>
  <c r="L978" i="37"/>
  <c r="K978" i="37"/>
  <c r="J978" i="37"/>
  <c r="I978" i="37"/>
  <c r="H978" i="37"/>
  <c r="G978" i="37"/>
  <c r="P977" i="37"/>
  <c r="O977" i="37"/>
  <c r="N977" i="37"/>
  <c r="M977" i="37"/>
  <c r="L977" i="37"/>
  <c r="K977" i="37"/>
  <c r="J977" i="37"/>
  <c r="I977" i="37"/>
  <c r="H977" i="37"/>
  <c r="G977" i="37"/>
  <c r="P976" i="37"/>
  <c r="O976" i="37"/>
  <c r="N976" i="37"/>
  <c r="M976" i="37"/>
  <c r="L976" i="37"/>
  <c r="K976" i="37"/>
  <c r="J976" i="37"/>
  <c r="I976" i="37"/>
  <c r="H976" i="37"/>
  <c r="G976" i="37"/>
  <c r="P975" i="37"/>
  <c r="O975" i="37"/>
  <c r="N975" i="37"/>
  <c r="M975" i="37"/>
  <c r="L975" i="37"/>
  <c r="K975" i="37"/>
  <c r="J975" i="37"/>
  <c r="I975" i="37"/>
  <c r="H975" i="37"/>
  <c r="G975" i="37"/>
  <c r="P974" i="37"/>
  <c r="O974" i="37"/>
  <c r="N974" i="37"/>
  <c r="M974" i="37"/>
  <c r="L974" i="37"/>
  <c r="K974" i="37"/>
  <c r="J974" i="37"/>
  <c r="I974" i="37"/>
  <c r="H974" i="37"/>
  <c r="G974" i="37"/>
  <c r="P973" i="37"/>
  <c r="O973" i="37"/>
  <c r="N973" i="37"/>
  <c r="M973" i="37"/>
  <c r="L973" i="37"/>
  <c r="K973" i="37"/>
  <c r="J973" i="37"/>
  <c r="I973" i="37"/>
  <c r="H973" i="37"/>
  <c r="G973" i="37"/>
  <c r="P972" i="37"/>
  <c r="O972" i="37"/>
  <c r="N972" i="37"/>
  <c r="M972" i="37"/>
  <c r="L972" i="37"/>
  <c r="K972" i="37"/>
  <c r="J972" i="37"/>
  <c r="I972" i="37"/>
  <c r="H972" i="37"/>
  <c r="G972" i="37"/>
  <c r="P971" i="37"/>
  <c r="O971" i="37"/>
  <c r="N971" i="37"/>
  <c r="M971" i="37"/>
  <c r="L971" i="37"/>
  <c r="K971" i="37"/>
  <c r="J971" i="37"/>
  <c r="I971" i="37"/>
  <c r="H971" i="37"/>
  <c r="G971" i="37"/>
  <c r="P970" i="37"/>
  <c r="O970" i="37"/>
  <c r="N970" i="37"/>
  <c r="M970" i="37"/>
  <c r="L970" i="37"/>
  <c r="K970" i="37"/>
  <c r="J970" i="37"/>
  <c r="I970" i="37"/>
  <c r="H970" i="37"/>
  <c r="G970" i="37"/>
  <c r="P969" i="37"/>
  <c r="O969" i="37"/>
  <c r="N969" i="37"/>
  <c r="M969" i="37"/>
  <c r="L969" i="37"/>
  <c r="K969" i="37"/>
  <c r="J969" i="37"/>
  <c r="I969" i="37"/>
  <c r="H969" i="37"/>
  <c r="G969" i="37"/>
  <c r="P968" i="37"/>
  <c r="O968" i="37"/>
  <c r="N968" i="37"/>
  <c r="M968" i="37"/>
  <c r="L968" i="37"/>
  <c r="K968" i="37"/>
  <c r="J968" i="37"/>
  <c r="I968" i="37"/>
  <c r="H968" i="37"/>
  <c r="G968" i="37"/>
  <c r="P967" i="37"/>
  <c r="O967" i="37"/>
  <c r="N967" i="37"/>
  <c r="M967" i="37"/>
  <c r="L967" i="37"/>
  <c r="K967" i="37"/>
  <c r="J967" i="37"/>
  <c r="I967" i="37"/>
  <c r="H967" i="37"/>
  <c r="G967" i="37"/>
  <c r="P966" i="37"/>
  <c r="O966" i="37"/>
  <c r="N966" i="37"/>
  <c r="M966" i="37"/>
  <c r="L966" i="37"/>
  <c r="K966" i="37"/>
  <c r="J966" i="37"/>
  <c r="I966" i="37"/>
  <c r="H966" i="37"/>
  <c r="G966" i="37"/>
  <c r="P965" i="37"/>
  <c r="O965" i="37"/>
  <c r="N965" i="37"/>
  <c r="M965" i="37"/>
  <c r="L965" i="37"/>
  <c r="K965" i="37"/>
  <c r="J965" i="37"/>
  <c r="I965" i="37"/>
  <c r="H965" i="37"/>
  <c r="G965" i="37"/>
  <c r="P964" i="37"/>
  <c r="O964" i="37"/>
  <c r="N964" i="37"/>
  <c r="M964" i="37"/>
  <c r="L964" i="37"/>
  <c r="K964" i="37"/>
  <c r="J964" i="37"/>
  <c r="I964" i="37"/>
  <c r="H964" i="37"/>
  <c r="G964" i="37"/>
  <c r="P963" i="37"/>
  <c r="O963" i="37"/>
  <c r="N963" i="37"/>
  <c r="M963" i="37"/>
  <c r="L963" i="37"/>
  <c r="K963" i="37"/>
  <c r="J963" i="37"/>
  <c r="I963" i="37"/>
  <c r="H963" i="37"/>
  <c r="G963" i="37"/>
  <c r="P962" i="37"/>
  <c r="O962" i="37"/>
  <c r="N962" i="37"/>
  <c r="M962" i="37"/>
  <c r="L962" i="37"/>
  <c r="K962" i="37"/>
  <c r="J962" i="37"/>
  <c r="I962" i="37"/>
  <c r="H962" i="37"/>
  <c r="G962" i="37"/>
  <c r="P961" i="37"/>
  <c r="O961" i="37"/>
  <c r="N961" i="37"/>
  <c r="M961" i="37"/>
  <c r="L961" i="37"/>
  <c r="K961" i="37"/>
  <c r="J961" i="37"/>
  <c r="I961" i="37"/>
  <c r="H961" i="37"/>
  <c r="G961" i="37"/>
  <c r="P960" i="37"/>
  <c r="O960" i="37"/>
  <c r="N960" i="37"/>
  <c r="M960" i="37"/>
  <c r="L960" i="37"/>
  <c r="K960" i="37"/>
  <c r="J960" i="37"/>
  <c r="I960" i="37"/>
  <c r="H960" i="37"/>
  <c r="G960" i="37"/>
  <c r="P959" i="37"/>
  <c r="O959" i="37"/>
  <c r="N959" i="37"/>
  <c r="M959" i="37"/>
  <c r="L959" i="37"/>
  <c r="K959" i="37"/>
  <c r="J959" i="37"/>
  <c r="I959" i="37"/>
  <c r="H959" i="37"/>
  <c r="G959" i="37"/>
  <c r="P958" i="37"/>
  <c r="O958" i="37"/>
  <c r="N958" i="37"/>
  <c r="M958" i="37"/>
  <c r="L958" i="37"/>
  <c r="K958" i="37"/>
  <c r="J958" i="37"/>
  <c r="I958" i="37"/>
  <c r="H958" i="37"/>
  <c r="G958" i="37"/>
  <c r="P957" i="37"/>
  <c r="O957" i="37"/>
  <c r="N957" i="37"/>
  <c r="M957" i="37"/>
  <c r="L957" i="37"/>
  <c r="K957" i="37"/>
  <c r="J957" i="37"/>
  <c r="I957" i="37"/>
  <c r="H957" i="37"/>
  <c r="G957" i="37"/>
  <c r="P956" i="37"/>
  <c r="O956" i="37"/>
  <c r="N956" i="37"/>
  <c r="M956" i="37"/>
  <c r="L956" i="37"/>
  <c r="K956" i="37"/>
  <c r="J956" i="37"/>
  <c r="I956" i="37"/>
  <c r="H956" i="37"/>
  <c r="G956" i="37"/>
  <c r="P955" i="37"/>
  <c r="O955" i="37"/>
  <c r="N955" i="37"/>
  <c r="M955" i="37"/>
  <c r="L955" i="37"/>
  <c r="K955" i="37"/>
  <c r="J955" i="37"/>
  <c r="I955" i="37"/>
  <c r="H955" i="37"/>
  <c r="G955" i="37"/>
  <c r="P954" i="37"/>
  <c r="O954" i="37"/>
  <c r="N954" i="37"/>
  <c r="M954" i="37"/>
  <c r="L954" i="37"/>
  <c r="K954" i="37"/>
  <c r="J954" i="37"/>
  <c r="I954" i="37"/>
  <c r="H954" i="37"/>
  <c r="G954" i="37"/>
  <c r="P953" i="37"/>
  <c r="O953" i="37"/>
  <c r="N953" i="37"/>
  <c r="M953" i="37"/>
  <c r="L953" i="37"/>
  <c r="K953" i="37"/>
  <c r="J953" i="37"/>
  <c r="I953" i="37"/>
  <c r="H953" i="37"/>
  <c r="G953" i="37"/>
  <c r="P952" i="37"/>
  <c r="O952" i="37"/>
  <c r="N952" i="37"/>
  <c r="M952" i="37"/>
  <c r="L952" i="37"/>
  <c r="K952" i="37"/>
  <c r="J952" i="37"/>
  <c r="I952" i="37"/>
  <c r="H952" i="37"/>
  <c r="G952" i="37"/>
  <c r="P951" i="37"/>
  <c r="O951" i="37"/>
  <c r="N951" i="37"/>
  <c r="M951" i="37"/>
  <c r="L951" i="37"/>
  <c r="K951" i="37"/>
  <c r="J951" i="37"/>
  <c r="I951" i="37"/>
  <c r="H951" i="37"/>
  <c r="G951" i="37"/>
  <c r="P950" i="37"/>
  <c r="O950" i="37"/>
  <c r="N950" i="37"/>
  <c r="M950" i="37"/>
  <c r="L950" i="37"/>
  <c r="K950" i="37"/>
  <c r="J950" i="37"/>
  <c r="I950" i="37"/>
  <c r="H950" i="37"/>
  <c r="G950" i="37"/>
  <c r="P949" i="37"/>
  <c r="O949" i="37"/>
  <c r="N949" i="37"/>
  <c r="M949" i="37"/>
  <c r="L949" i="37"/>
  <c r="K949" i="37"/>
  <c r="J949" i="37"/>
  <c r="I949" i="37"/>
  <c r="H949" i="37"/>
  <c r="G949" i="37"/>
  <c r="P948" i="37"/>
  <c r="O948" i="37"/>
  <c r="N948" i="37"/>
  <c r="M948" i="37"/>
  <c r="L948" i="37"/>
  <c r="K948" i="37"/>
  <c r="J948" i="37"/>
  <c r="I948" i="37"/>
  <c r="H948" i="37"/>
  <c r="G948" i="37"/>
  <c r="P947" i="37"/>
  <c r="O947" i="37"/>
  <c r="N947" i="37"/>
  <c r="M947" i="37"/>
  <c r="L947" i="37"/>
  <c r="K947" i="37"/>
  <c r="J947" i="37"/>
  <c r="I947" i="37"/>
  <c r="H947" i="37"/>
  <c r="G947" i="37"/>
  <c r="P946" i="37"/>
  <c r="O946" i="37"/>
  <c r="N946" i="37"/>
  <c r="M946" i="37"/>
  <c r="L946" i="37"/>
  <c r="K946" i="37"/>
  <c r="J946" i="37"/>
  <c r="I946" i="37"/>
  <c r="H946" i="37"/>
  <c r="G946" i="37"/>
  <c r="P945" i="37"/>
  <c r="O945" i="37"/>
  <c r="N945" i="37"/>
  <c r="M945" i="37"/>
  <c r="L945" i="37"/>
  <c r="K945" i="37"/>
  <c r="J945" i="37"/>
  <c r="I945" i="37"/>
  <c r="H945" i="37"/>
  <c r="G945" i="37"/>
  <c r="P944" i="37"/>
  <c r="O944" i="37"/>
  <c r="N944" i="37"/>
  <c r="M944" i="37"/>
  <c r="L944" i="37"/>
  <c r="K944" i="37"/>
  <c r="J944" i="37"/>
  <c r="I944" i="37"/>
  <c r="H944" i="37"/>
  <c r="G944" i="37"/>
  <c r="P943" i="37"/>
  <c r="O943" i="37"/>
  <c r="N943" i="37"/>
  <c r="M943" i="37"/>
  <c r="L943" i="37"/>
  <c r="K943" i="37"/>
  <c r="J943" i="37"/>
  <c r="I943" i="37"/>
  <c r="H943" i="37"/>
  <c r="G943" i="37"/>
  <c r="P942" i="37"/>
  <c r="O942" i="37"/>
  <c r="N942" i="37"/>
  <c r="M942" i="37"/>
  <c r="L942" i="37"/>
  <c r="K942" i="37"/>
  <c r="J942" i="37"/>
  <c r="I942" i="37"/>
  <c r="H942" i="37"/>
  <c r="G942" i="37"/>
  <c r="P941" i="37"/>
  <c r="O941" i="37"/>
  <c r="N941" i="37"/>
  <c r="M941" i="37"/>
  <c r="L941" i="37"/>
  <c r="K941" i="37"/>
  <c r="J941" i="37"/>
  <c r="I941" i="37"/>
  <c r="H941" i="37"/>
  <c r="G941" i="37"/>
  <c r="P940" i="37"/>
  <c r="O940" i="37"/>
  <c r="N940" i="37"/>
  <c r="M940" i="37"/>
  <c r="L940" i="37"/>
  <c r="K940" i="37"/>
  <c r="J940" i="37"/>
  <c r="I940" i="37"/>
  <c r="H940" i="37"/>
  <c r="G940" i="37"/>
  <c r="P939" i="37"/>
  <c r="O939" i="37"/>
  <c r="N939" i="37"/>
  <c r="M939" i="37"/>
  <c r="L939" i="37"/>
  <c r="K939" i="37"/>
  <c r="J939" i="37"/>
  <c r="I939" i="37"/>
  <c r="H939" i="37"/>
  <c r="G939" i="37"/>
  <c r="P938" i="37"/>
  <c r="O938" i="37"/>
  <c r="N938" i="37"/>
  <c r="M938" i="37"/>
  <c r="L938" i="37"/>
  <c r="K938" i="37"/>
  <c r="J938" i="37"/>
  <c r="I938" i="37"/>
  <c r="H938" i="37"/>
  <c r="G938" i="37"/>
  <c r="P937" i="37"/>
  <c r="O937" i="37"/>
  <c r="N937" i="37"/>
  <c r="M937" i="37"/>
  <c r="L937" i="37"/>
  <c r="K937" i="37"/>
  <c r="J937" i="37"/>
  <c r="I937" i="37"/>
  <c r="H937" i="37"/>
  <c r="G937" i="37"/>
  <c r="P936" i="37"/>
  <c r="O936" i="37"/>
  <c r="N936" i="37"/>
  <c r="M936" i="37"/>
  <c r="L936" i="37"/>
  <c r="K936" i="37"/>
  <c r="J936" i="37"/>
  <c r="I936" i="37"/>
  <c r="H936" i="37"/>
  <c r="G936" i="37"/>
  <c r="P935" i="37"/>
  <c r="O935" i="37"/>
  <c r="N935" i="37"/>
  <c r="M935" i="37"/>
  <c r="L935" i="37"/>
  <c r="K935" i="37"/>
  <c r="J935" i="37"/>
  <c r="I935" i="37"/>
  <c r="H935" i="37"/>
  <c r="G935" i="37"/>
  <c r="P934" i="37"/>
  <c r="O934" i="37"/>
  <c r="N934" i="37"/>
  <c r="M934" i="37"/>
  <c r="L934" i="37"/>
  <c r="K934" i="37"/>
  <c r="J934" i="37"/>
  <c r="I934" i="37"/>
  <c r="H934" i="37"/>
  <c r="G934" i="37"/>
  <c r="P933" i="37"/>
  <c r="O933" i="37"/>
  <c r="N933" i="37"/>
  <c r="M933" i="37"/>
  <c r="L933" i="37"/>
  <c r="K933" i="37"/>
  <c r="J933" i="37"/>
  <c r="I933" i="37"/>
  <c r="H933" i="37"/>
  <c r="G933" i="37"/>
  <c r="P932" i="37"/>
  <c r="O932" i="37"/>
  <c r="N932" i="37"/>
  <c r="M932" i="37"/>
  <c r="L932" i="37"/>
  <c r="K932" i="37"/>
  <c r="J932" i="37"/>
  <c r="I932" i="37"/>
  <c r="H932" i="37"/>
  <c r="G932" i="37"/>
  <c r="P931" i="37"/>
  <c r="O931" i="37"/>
  <c r="N931" i="37"/>
  <c r="M931" i="37"/>
  <c r="L931" i="37"/>
  <c r="K931" i="37"/>
  <c r="J931" i="37"/>
  <c r="I931" i="37"/>
  <c r="H931" i="37"/>
  <c r="G931" i="37"/>
  <c r="P930" i="37"/>
  <c r="O930" i="37"/>
  <c r="N930" i="37"/>
  <c r="M930" i="37"/>
  <c r="L930" i="37"/>
  <c r="K930" i="37"/>
  <c r="J930" i="37"/>
  <c r="I930" i="37"/>
  <c r="H930" i="37"/>
  <c r="G930" i="37"/>
  <c r="P929" i="37"/>
  <c r="O929" i="37"/>
  <c r="N929" i="37"/>
  <c r="M929" i="37"/>
  <c r="L929" i="37"/>
  <c r="K929" i="37"/>
  <c r="J929" i="37"/>
  <c r="I929" i="37"/>
  <c r="H929" i="37"/>
  <c r="G929" i="37"/>
  <c r="P928" i="37"/>
  <c r="O928" i="37"/>
  <c r="N928" i="37"/>
  <c r="M928" i="37"/>
  <c r="L928" i="37"/>
  <c r="K928" i="37"/>
  <c r="J928" i="37"/>
  <c r="I928" i="37"/>
  <c r="H928" i="37"/>
  <c r="G928" i="37"/>
  <c r="P927" i="37"/>
  <c r="O927" i="37"/>
  <c r="N927" i="37"/>
  <c r="M927" i="37"/>
  <c r="L927" i="37"/>
  <c r="K927" i="37"/>
  <c r="J927" i="37"/>
  <c r="I927" i="37"/>
  <c r="H927" i="37"/>
  <c r="G927" i="37"/>
  <c r="P926" i="37"/>
  <c r="O926" i="37"/>
  <c r="N926" i="37"/>
  <c r="M926" i="37"/>
  <c r="L926" i="37"/>
  <c r="K926" i="37"/>
  <c r="J926" i="37"/>
  <c r="I926" i="37"/>
  <c r="H926" i="37"/>
  <c r="G926" i="37"/>
  <c r="P925" i="37"/>
  <c r="O925" i="37"/>
  <c r="N925" i="37"/>
  <c r="M925" i="37"/>
  <c r="L925" i="37"/>
  <c r="K925" i="37"/>
  <c r="J925" i="37"/>
  <c r="I925" i="37"/>
  <c r="H925" i="37"/>
  <c r="G925" i="37"/>
  <c r="P924" i="37"/>
  <c r="O924" i="37"/>
  <c r="N924" i="37"/>
  <c r="M924" i="37"/>
  <c r="L924" i="37"/>
  <c r="K924" i="37"/>
  <c r="J924" i="37"/>
  <c r="I924" i="37"/>
  <c r="H924" i="37"/>
  <c r="G924" i="37"/>
  <c r="P923" i="37"/>
  <c r="O923" i="37"/>
  <c r="N923" i="37"/>
  <c r="M923" i="37"/>
  <c r="L923" i="37"/>
  <c r="K923" i="37"/>
  <c r="J923" i="37"/>
  <c r="I923" i="37"/>
  <c r="H923" i="37"/>
  <c r="G923" i="37"/>
  <c r="P922" i="37"/>
  <c r="O922" i="37"/>
  <c r="N922" i="37"/>
  <c r="M922" i="37"/>
  <c r="L922" i="37"/>
  <c r="K922" i="37"/>
  <c r="J922" i="37"/>
  <c r="I922" i="37"/>
  <c r="H922" i="37"/>
  <c r="G922" i="37"/>
  <c r="P921" i="37"/>
  <c r="O921" i="37"/>
  <c r="N921" i="37"/>
  <c r="M921" i="37"/>
  <c r="L921" i="37"/>
  <c r="K921" i="37"/>
  <c r="J921" i="37"/>
  <c r="I921" i="37"/>
  <c r="H921" i="37"/>
  <c r="G921" i="37"/>
  <c r="P920" i="37"/>
  <c r="O920" i="37"/>
  <c r="N920" i="37"/>
  <c r="M920" i="37"/>
  <c r="L920" i="37"/>
  <c r="K920" i="37"/>
  <c r="J920" i="37"/>
  <c r="I920" i="37"/>
  <c r="H920" i="37"/>
  <c r="G920" i="37"/>
  <c r="P919" i="37"/>
  <c r="O919" i="37"/>
  <c r="N919" i="37"/>
  <c r="M919" i="37"/>
  <c r="L919" i="37"/>
  <c r="K919" i="37"/>
  <c r="J919" i="37"/>
  <c r="I919" i="37"/>
  <c r="H919" i="37"/>
  <c r="G919" i="37"/>
  <c r="P918" i="37"/>
  <c r="O918" i="37"/>
  <c r="N918" i="37"/>
  <c r="M918" i="37"/>
  <c r="L918" i="37"/>
  <c r="K918" i="37"/>
  <c r="J918" i="37"/>
  <c r="I918" i="37"/>
  <c r="H918" i="37"/>
  <c r="G918" i="37"/>
  <c r="P917" i="37"/>
  <c r="O917" i="37"/>
  <c r="N917" i="37"/>
  <c r="M917" i="37"/>
  <c r="L917" i="37"/>
  <c r="K917" i="37"/>
  <c r="J917" i="37"/>
  <c r="I917" i="37"/>
  <c r="H917" i="37"/>
  <c r="G917" i="37"/>
  <c r="P916" i="37"/>
  <c r="O916" i="37"/>
  <c r="N916" i="37"/>
  <c r="M916" i="37"/>
  <c r="L916" i="37"/>
  <c r="K916" i="37"/>
  <c r="J916" i="37"/>
  <c r="I916" i="37"/>
  <c r="H916" i="37"/>
  <c r="G916" i="37"/>
  <c r="P915" i="37"/>
  <c r="O915" i="37"/>
  <c r="N915" i="37"/>
  <c r="M915" i="37"/>
  <c r="L915" i="37"/>
  <c r="K915" i="37"/>
  <c r="J915" i="37"/>
  <c r="I915" i="37"/>
  <c r="H915" i="37"/>
  <c r="G915" i="37"/>
  <c r="P914" i="37"/>
  <c r="O914" i="37"/>
  <c r="N914" i="37"/>
  <c r="M914" i="37"/>
  <c r="L914" i="37"/>
  <c r="K914" i="37"/>
  <c r="J914" i="37"/>
  <c r="I914" i="37"/>
  <c r="H914" i="37"/>
  <c r="G914" i="37"/>
  <c r="P913" i="37"/>
  <c r="O913" i="37"/>
  <c r="N913" i="37"/>
  <c r="M913" i="37"/>
  <c r="L913" i="37"/>
  <c r="K913" i="37"/>
  <c r="J913" i="37"/>
  <c r="I913" i="37"/>
  <c r="H913" i="37"/>
  <c r="G913" i="37"/>
  <c r="P912" i="37"/>
  <c r="O912" i="37"/>
  <c r="N912" i="37"/>
  <c r="M912" i="37"/>
  <c r="L912" i="37"/>
  <c r="K912" i="37"/>
  <c r="J912" i="37"/>
  <c r="I912" i="37"/>
  <c r="H912" i="37"/>
  <c r="G912" i="37"/>
  <c r="P911" i="37"/>
  <c r="O911" i="37"/>
  <c r="N911" i="37"/>
  <c r="M911" i="37"/>
  <c r="L911" i="37"/>
  <c r="K911" i="37"/>
  <c r="J911" i="37"/>
  <c r="I911" i="37"/>
  <c r="H911" i="37"/>
  <c r="G911" i="37"/>
  <c r="P910" i="37"/>
  <c r="O910" i="37"/>
  <c r="N910" i="37"/>
  <c r="M910" i="37"/>
  <c r="L910" i="37"/>
  <c r="K910" i="37"/>
  <c r="J910" i="37"/>
  <c r="I910" i="37"/>
  <c r="H910" i="37"/>
  <c r="G910" i="37"/>
  <c r="P909" i="37"/>
  <c r="O909" i="37"/>
  <c r="N909" i="37"/>
  <c r="M909" i="37"/>
  <c r="L909" i="37"/>
  <c r="K909" i="37"/>
  <c r="J909" i="37"/>
  <c r="I909" i="37"/>
  <c r="H909" i="37"/>
  <c r="G909" i="37"/>
  <c r="P908" i="37"/>
  <c r="O908" i="37"/>
  <c r="N908" i="37"/>
  <c r="M908" i="37"/>
  <c r="L908" i="37"/>
  <c r="K908" i="37"/>
  <c r="J908" i="37"/>
  <c r="I908" i="37"/>
  <c r="H908" i="37"/>
  <c r="G908" i="37"/>
  <c r="P907" i="37"/>
  <c r="O907" i="37"/>
  <c r="N907" i="37"/>
  <c r="M907" i="37"/>
  <c r="L907" i="37"/>
  <c r="K907" i="37"/>
  <c r="J907" i="37"/>
  <c r="I907" i="37"/>
  <c r="H907" i="37"/>
  <c r="G907" i="37"/>
  <c r="P906" i="37"/>
  <c r="O906" i="37"/>
  <c r="N906" i="37"/>
  <c r="M906" i="37"/>
  <c r="L906" i="37"/>
  <c r="K906" i="37"/>
  <c r="J906" i="37"/>
  <c r="I906" i="37"/>
  <c r="H906" i="37"/>
  <c r="G906" i="37"/>
  <c r="P905" i="37"/>
  <c r="O905" i="37"/>
  <c r="N905" i="37"/>
  <c r="M905" i="37"/>
  <c r="L905" i="37"/>
  <c r="K905" i="37"/>
  <c r="J905" i="37"/>
  <c r="I905" i="37"/>
  <c r="H905" i="37"/>
  <c r="G905" i="37"/>
  <c r="P904" i="37"/>
  <c r="O904" i="37"/>
  <c r="N904" i="37"/>
  <c r="M904" i="37"/>
  <c r="L904" i="37"/>
  <c r="K904" i="37"/>
  <c r="J904" i="37"/>
  <c r="I904" i="37"/>
  <c r="H904" i="37"/>
  <c r="G904" i="37"/>
  <c r="P903" i="37"/>
  <c r="O903" i="37"/>
  <c r="N903" i="37"/>
  <c r="M903" i="37"/>
  <c r="L903" i="37"/>
  <c r="K903" i="37"/>
  <c r="J903" i="37"/>
  <c r="I903" i="37"/>
  <c r="H903" i="37"/>
  <c r="G903" i="37"/>
  <c r="P902" i="37"/>
  <c r="O902" i="37"/>
  <c r="N902" i="37"/>
  <c r="M902" i="37"/>
  <c r="L902" i="37"/>
  <c r="K902" i="37"/>
  <c r="J902" i="37"/>
  <c r="I902" i="37"/>
  <c r="H902" i="37"/>
  <c r="G902" i="37"/>
  <c r="P901" i="37"/>
  <c r="O901" i="37"/>
  <c r="N901" i="37"/>
  <c r="M901" i="37"/>
  <c r="L901" i="37"/>
  <c r="K901" i="37"/>
  <c r="J901" i="37"/>
  <c r="I901" i="37"/>
  <c r="H901" i="37"/>
  <c r="G901" i="37"/>
  <c r="P900" i="37"/>
  <c r="O900" i="37"/>
  <c r="N900" i="37"/>
  <c r="M900" i="37"/>
  <c r="L900" i="37"/>
  <c r="K900" i="37"/>
  <c r="J900" i="37"/>
  <c r="I900" i="37"/>
  <c r="H900" i="37"/>
  <c r="G900" i="37"/>
  <c r="P899" i="37"/>
  <c r="O899" i="37"/>
  <c r="N899" i="37"/>
  <c r="M899" i="37"/>
  <c r="L899" i="37"/>
  <c r="K899" i="37"/>
  <c r="J899" i="37"/>
  <c r="I899" i="37"/>
  <c r="H899" i="37"/>
  <c r="G899" i="37"/>
  <c r="P898" i="37"/>
  <c r="O898" i="37"/>
  <c r="N898" i="37"/>
  <c r="M898" i="37"/>
  <c r="L898" i="37"/>
  <c r="K898" i="37"/>
  <c r="J898" i="37"/>
  <c r="I898" i="37"/>
  <c r="H898" i="37"/>
  <c r="G898" i="37"/>
  <c r="P897" i="37"/>
  <c r="O897" i="37"/>
  <c r="N897" i="37"/>
  <c r="M897" i="37"/>
  <c r="L897" i="37"/>
  <c r="K897" i="37"/>
  <c r="J897" i="37"/>
  <c r="I897" i="37"/>
  <c r="H897" i="37"/>
  <c r="G897" i="37"/>
  <c r="P896" i="37"/>
  <c r="O896" i="37"/>
  <c r="N896" i="37"/>
  <c r="M896" i="37"/>
  <c r="L896" i="37"/>
  <c r="K896" i="37"/>
  <c r="J896" i="37"/>
  <c r="I896" i="37"/>
  <c r="H896" i="37"/>
  <c r="G896" i="37"/>
  <c r="P895" i="37"/>
  <c r="O895" i="37"/>
  <c r="N895" i="37"/>
  <c r="M895" i="37"/>
  <c r="L895" i="37"/>
  <c r="K895" i="37"/>
  <c r="J895" i="37"/>
  <c r="I895" i="37"/>
  <c r="H895" i="37"/>
  <c r="G895" i="37"/>
  <c r="P894" i="37"/>
  <c r="O894" i="37"/>
  <c r="N894" i="37"/>
  <c r="M894" i="37"/>
  <c r="L894" i="37"/>
  <c r="K894" i="37"/>
  <c r="J894" i="37"/>
  <c r="I894" i="37"/>
  <c r="H894" i="37"/>
  <c r="G894" i="37"/>
  <c r="P893" i="37"/>
  <c r="O893" i="37"/>
  <c r="N893" i="37"/>
  <c r="M893" i="37"/>
  <c r="L893" i="37"/>
  <c r="K893" i="37"/>
  <c r="J893" i="37"/>
  <c r="I893" i="37"/>
  <c r="H893" i="37"/>
  <c r="G893" i="37"/>
  <c r="P892" i="37"/>
  <c r="O892" i="37"/>
  <c r="N892" i="37"/>
  <c r="M892" i="37"/>
  <c r="L892" i="37"/>
  <c r="K892" i="37"/>
  <c r="J892" i="37"/>
  <c r="I892" i="37"/>
  <c r="H892" i="37"/>
  <c r="G892" i="37"/>
  <c r="P891" i="37"/>
  <c r="O891" i="37"/>
  <c r="N891" i="37"/>
  <c r="M891" i="37"/>
  <c r="L891" i="37"/>
  <c r="K891" i="37"/>
  <c r="J891" i="37"/>
  <c r="I891" i="37"/>
  <c r="H891" i="37"/>
  <c r="G891" i="37"/>
  <c r="P890" i="37"/>
  <c r="O890" i="37"/>
  <c r="N890" i="37"/>
  <c r="M890" i="37"/>
  <c r="L890" i="37"/>
  <c r="K890" i="37"/>
  <c r="J890" i="37"/>
  <c r="I890" i="37"/>
  <c r="H890" i="37"/>
  <c r="G890" i="37"/>
  <c r="P889" i="37"/>
  <c r="O889" i="37"/>
  <c r="N889" i="37"/>
  <c r="M889" i="37"/>
  <c r="L889" i="37"/>
  <c r="K889" i="37"/>
  <c r="J889" i="37"/>
  <c r="I889" i="37"/>
  <c r="H889" i="37"/>
  <c r="G889" i="37"/>
  <c r="P888" i="37"/>
  <c r="O888" i="37"/>
  <c r="N888" i="37"/>
  <c r="M888" i="37"/>
  <c r="L888" i="37"/>
  <c r="K888" i="37"/>
  <c r="J888" i="37"/>
  <c r="I888" i="37"/>
  <c r="H888" i="37"/>
  <c r="G888" i="37"/>
  <c r="P887" i="37"/>
  <c r="O887" i="37"/>
  <c r="N887" i="37"/>
  <c r="M887" i="37"/>
  <c r="L887" i="37"/>
  <c r="K887" i="37"/>
  <c r="J887" i="37"/>
  <c r="I887" i="37"/>
  <c r="H887" i="37"/>
  <c r="G887" i="37"/>
  <c r="P886" i="37"/>
  <c r="O886" i="37"/>
  <c r="N886" i="37"/>
  <c r="M886" i="37"/>
  <c r="L886" i="37"/>
  <c r="K886" i="37"/>
  <c r="J886" i="37"/>
  <c r="I886" i="37"/>
  <c r="H886" i="37"/>
  <c r="G886" i="37"/>
  <c r="P885" i="37"/>
  <c r="O885" i="37"/>
  <c r="N885" i="37"/>
  <c r="M885" i="37"/>
  <c r="L885" i="37"/>
  <c r="K885" i="37"/>
  <c r="J885" i="37"/>
  <c r="I885" i="37"/>
  <c r="H885" i="37"/>
  <c r="G885" i="37"/>
  <c r="P884" i="37"/>
  <c r="O884" i="37"/>
  <c r="N884" i="37"/>
  <c r="M884" i="37"/>
  <c r="L884" i="37"/>
  <c r="K884" i="37"/>
  <c r="J884" i="37"/>
  <c r="I884" i="37"/>
  <c r="H884" i="37"/>
  <c r="G884" i="37"/>
  <c r="P883" i="37"/>
  <c r="O883" i="37"/>
  <c r="N883" i="37"/>
  <c r="M883" i="37"/>
  <c r="L883" i="37"/>
  <c r="K883" i="37"/>
  <c r="J883" i="37"/>
  <c r="I883" i="37"/>
  <c r="H883" i="37"/>
  <c r="G883" i="37"/>
  <c r="P882" i="37"/>
  <c r="O882" i="37"/>
  <c r="N882" i="37"/>
  <c r="M882" i="37"/>
  <c r="L882" i="37"/>
  <c r="K882" i="37"/>
  <c r="J882" i="37"/>
  <c r="I882" i="37"/>
  <c r="H882" i="37"/>
  <c r="G882" i="37"/>
  <c r="P881" i="37"/>
  <c r="O881" i="37"/>
  <c r="N881" i="37"/>
  <c r="M881" i="37"/>
  <c r="L881" i="37"/>
  <c r="K881" i="37"/>
  <c r="J881" i="37"/>
  <c r="I881" i="37"/>
  <c r="H881" i="37"/>
  <c r="G881" i="37"/>
  <c r="P880" i="37"/>
  <c r="O880" i="37"/>
  <c r="N880" i="37"/>
  <c r="M880" i="37"/>
  <c r="L880" i="37"/>
  <c r="K880" i="37"/>
  <c r="J880" i="37"/>
  <c r="I880" i="37"/>
  <c r="H880" i="37"/>
  <c r="G880" i="37"/>
  <c r="P879" i="37"/>
  <c r="O879" i="37"/>
  <c r="N879" i="37"/>
  <c r="M879" i="37"/>
  <c r="L879" i="37"/>
  <c r="K879" i="37"/>
  <c r="J879" i="37"/>
  <c r="I879" i="37"/>
  <c r="H879" i="37"/>
  <c r="G879" i="37"/>
  <c r="P878" i="37"/>
  <c r="O878" i="37"/>
  <c r="N878" i="37"/>
  <c r="M878" i="37"/>
  <c r="L878" i="37"/>
  <c r="K878" i="37"/>
  <c r="J878" i="37"/>
  <c r="I878" i="37"/>
  <c r="H878" i="37"/>
  <c r="G878" i="37"/>
  <c r="P877" i="37"/>
  <c r="O877" i="37"/>
  <c r="N877" i="37"/>
  <c r="M877" i="37"/>
  <c r="L877" i="37"/>
  <c r="K877" i="37"/>
  <c r="J877" i="37"/>
  <c r="I877" i="37"/>
  <c r="H877" i="37"/>
  <c r="G877" i="37"/>
  <c r="P876" i="37"/>
  <c r="O876" i="37"/>
  <c r="N876" i="37"/>
  <c r="M876" i="37"/>
  <c r="L876" i="37"/>
  <c r="K876" i="37"/>
  <c r="J876" i="37"/>
  <c r="I876" i="37"/>
  <c r="H876" i="37"/>
  <c r="G876" i="37"/>
  <c r="P875" i="37"/>
  <c r="O875" i="37"/>
  <c r="N875" i="37"/>
  <c r="M875" i="37"/>
  <c r="L875" i="37"/>
  <c r="K875" i="37"/>
  <c r="J875" i="37"/>
  <c r="I875" i="37"/>
  <c r="H875" i="37"/>
  <c r="G875" i="37"/>
  <c r="P874" i="37"/>
  <c r="O874" i="37"/>
  <c r="N874" i="37"/>
  <c r="M874" i="37"/>
  <c r="L874" i="37"/>
  <c r="K874" i="37"/>
  <c r="J874" i="37"/>
  <c r="I874" i="37"/>
  <c r="H874" i="37"/>
  <c r="G874" i="37"/>
  <c r="P873" i="37"/>
  <c r="O873" i="37"/>
  <c r="N873" i="37"/>
  <c r="M873" i="37"/>
  <c r="L873" i="37"/>
  <c r="K873" i="37"/>
  <c r="J873" i="37"/>
  <c r="I873" i="37"/>
  <c r="H873" i="37"/>
  <c r="G873" i="37"/>
  <c r="P872" i="37"/>
  <c r="O872" i="37"/>
  <c r="N872" i="37"/>
  <c r="M872" i="37"/>
  <c r="L872" i="37"/>
  <c r="K872" i="37"/>
  <c r="J872" i="37"/>
  <c r="I872" i="37"/>
  <c r="H872" i="37"/>
  <c r="G872" i="37"/>
  <c r="P871" i="37"/>
  <c r="O871" i="37"/>
  <c r="N871" i="37"/>
  <c r="M871" i="37"/>
  <c r="L871" i="37"/>
  <c r="K871" i="37"/>
  <c r="J871" i="37"/>
  <c r="I871" i="37"/>
  <c r="H871" i="37"/>
  <c r="G871" i="37"/>
  <c r="P870" i="37"/>
  <c r="O870" i="37"/>
  <c r="N870" i="37"/>
  <c r="M870" i="37"/>
  <c r="L870" i="37"/>
  <c r="K870" i="37"/>
  <c r="J870" i="37"/>
  <c r="I870" i="37"/>
  <c r="H870" i="37"/>
  <c r="G870" i="37"/>
  <c r="P869" i="37"/>
  <c r="O869" i="37"/>
  <c r="N869" i="37"/>
  <c r="M869" i="37"/>
  <c r="L869" i="37"/>
  <c r="K869" i="37"/>
  <c r="J869" i="37"/>
  <c r="I869" i="37"/>
  <c r="H869" i="37"/>
  <c r="G869" i="37"/>
  <c r="P868" i="37"/>
  <c r="O868" i="37"/>
  <c r="N868" i="37"/>
  <c r="M868" i="37"/>
  <c r="L868" i="37"/>
  <c r="K868" i="37"/>
  <c r="J868" i="37"/>
  <c r="I868" i="37"/>
  <c r="H868" i="37"/>
  <c r="G868" i="37"/>
  <c r="P867" i="37"/>
  <c r="O867" i="37"/>
  <c r="N867" i="37"/>
  <c r="M867" i="37"/>
  <c r="L867" i="37"/>
  <c r="K867" i="37"/>
  <c r="J867" i="37"/>
  <c r="I867" i="37"/>
  <c r="H867" i="37"/>
  <c r="G867" i="37"/>
  <c r="P866" i="37"/>
  <c r="O866" i="37"/>
  <c r="N866" i="37"/>
  <c r="M866" i="37"/>
  <c r="L866" i="37"/>
  <c r="K866" i="37"/>
  <c r="J866" i="37"/>
  <c r="I866" i="37"/>
  <c r="H866" i="37"/>
  <c r="G866" i="37"/>
  <c r="P865" i="37"/>
  <c r="O865" i="37"/>
  <c r="N865" i="37"/>
  <c r="M865" i="37"/>
  <c r="L865" i="37"/>
  <c r="K865" i="37"/>
  <c r="J865" i="37"/>
  <c r="I865" i="37"/>
  <c r="H865" i="37"/>
  <c r="G865" i="37"/>
  <c r="P864" i="37"/>
  <c r="O864" i="37"/>
  <c r="N864" i="37"/>
  <c r="M864" i="37"/>
  <c r="L864" i="37"/>
  <c r="K864" i="37"/>
  <c r="J864" i="37"/>
  <c r="I864" i="37"/>
  <c r="H864" i="37"/>
  <c r="G864" i="37"/>
  <c r="P863" i="37"/>
  <c r="O863" i="37"/>
  <c r="N863" i="37"/>
  <c r="M863" i="37"/>
  <c r="L863" i="37"/>
  <c r="K863" i="37"/>
  <c r="J863" i="37"/>
  <c r="I863" i="37"/>
  <c r="H863" i="37"/>
  <c r="G863" i="37"/>
  <c r="P862" i="37"/>
  <c r="O862" i="37"/>
  <c r="N862" i="37"/>
  <c r="M862" i="37"/>
  <c r="L862" i="37"/>
  <c r="K862" i="37"/>
  <c r="J862" i="37"/>
  <c r="I862" i="37"/>
  <c r="H862" i="37"/>
  <c r="G862" i="37"/>
  <c r="P861" i="37"/>
  <c r="O861" i="37"/>
  <c r="N861" i="37"/>
  <c r="M861" i="37"/>
  <c r="L861" i="37"/>
  <c r="K861" i="37"/>
  <c r="J861" i="37"/>
  <c r="I861" i="37"/>
  <c r="H861" i="37"/>
  <c r="G861" i="37"/>
  <c r="P860" i="37"/>
  <c r="O860" i="37"/>
  <c r="N860" i="37"/>
  <c r="M860" i="37"/>
  <c r="L860" i="37"/>
  <c r="K860" i="37"/>
  <c r="J860" i="37"/>
  <c r="I860" i="37"/>
  <c r="H860" i="37"/>
  <c r="G860" i="37"/>
  <c r="P859" i="37"/>
  <c r="O859" i="37"/>
  <c r="N859" i="37"/>
  <c r="M859" i="37"/>
  <c r="L859" i="37"/>
  <c r="K859" i="37"/>
  <c r="J859" i="37"/>
  <c r="I859" i="37"/>
  <c r="H859" i="37"/>
  <c r="G859" i="37"/>
  <c r="P858" i="37"/>
  <c r="O858" i="37"/>
  <c r="N858" i="37"/>
  <c r="M858" i="37"/>
  <c r="L858" i="37"/>
  <c r="K858" i="37"/>
  <c r="J858" i="37"/>
  <c r="I858" i="37"/>
  <c r="H858" i="37"/>
  <c r="G858" i="37"/>
  <c r="P857" i="37"/>
  <c r="O857" i="37"/>
  <c r="N857" i="37"/>
  <c r="M857" i="37"/>
  <c r="L857" i="37"/>
  <c r="K857" i="37"/>
  <c r="J857" i="37"/>
  <c r="I857" i="37"/>
  <c r="H857" i="37"/>
  <c r="G857" i="37"/>
  <c r="P856" i="37"/>
  <c r="O856" i="37"/>
  <c r="N856" i="37"/>
  <c r="M856" i="37"/>
  <c r="L856" i="37"/>
  <c r="K856" i="37"/>
  <c r="J856" i="37"/>
  <c r="I856" i="37"/>
  <c r="H856" i="37"/>
  <c r="G856" i="37"/>
  <c r="P855" i="37"/>
  <c r="O855" i="37"/>
  <c r="N855" i="37"/>
  <c r="M855" i="37"/>
  <c r="L855" i="37"/>
  <c r="K855" i="37"/>
  <c r="J855" i="37"/>
  <c r="I855" i="37"/>
  <c r="H855" i="37"/>
  <c r="G855" i="37"/>
  <c r="P854" i="37"/>
  <c r="O854" i="37"/>
  <c r="N854" i="37"/>
  <c r="M854" i="37"/>
  <c r="L854" i="37"/>
  <c r="K854" i="37"/>
  <c r="J854" i="37"/>
  <c r="I854" i="37"/>
  <c r="H854" i="37"/>
  <c r="G854" i="37"/>
  <c r="P853" i="37"/>
  <c r="O853" i="37"/>
  <c r="N853" i="37"/>
  <c r="M853" i="37"/>
  <c r="L853" i="37"/>
  <c r="K853" i="37"/>
  <c r="J853" i="37"/>
  <c r="I853" i="37"/>
  <c r="H853" i="37"/>
  <c r="G853" i="37"/>
  <c r="P852" i="37"/>
  <c r="O852" i="37"/>
  <c r="N852" i="37"/>
  <c r="M852" i="37"/>
  <c r="L852" i="37"/>
  <c r="K852" i="37"/>
  <c r="J852" i="37"/>
  <c r="I852" i="37"/>
  <c r="H852" i="37"/>
  <c r="G852" i="37"/>
  <c r="P851" i="37"/>
  <c r="O851" i="37"/>
  <c r="N851" i="37"/>
  <c r="M851" i="37"/>
  <c r="L851" i="37"/>
  <c r="K851" i="37"/>
  <c r="J851" i="37"/>
  <c r="I851" i="37"/>
  <c r="H851" i="37"/>
  <c r="G851" i="37"/>
  <c r="P850" i="37"/>
  <c r="O850" i="37"/>
  <c r="N850" i="37"/>
  <c r="M850" i="37"/>
  <c r="L850" i="37"/>
  <c r="K850" i="37"/>
  <c r="J850" i="37"/>
  <c r="I850" i="37"/>
  <c r="H850" i="37"/>
  <c r="G850" i="37"/>
  <c r="P849" i="37"/>
  <c r="O849" i="37"/>
  <c r="N849" i="37"/>
  <c r="M849" i="37"/>
  <c r="L849" i="37"/>
  <c r="K849" i="37"/>
  <c r="J849" i="37"/>
  <c r="I849" i="37"/>
  <c r="H849" i="37"/>
  <c r="G849" i="37"/>
  <c r="P848" i="37"/>
  <c r="O848" i="37"/>
  <c r="N848" i="37"/>
  <c r="M848" i="37"/>
  <c r="L848" i="37"/>
  <c r="K848" i="37"/>
  <c r="J848" i="37"/>
  <c r="I848" i="37"/>
  <c r="H848" i="37"/>
  <c r="G848" i="37"/>
  <c r="P847" i="37"/>
  <c r="O847" i="37"/>
  <c r="N847" i="37"/>
  <c r="M847" i="37"/>
  <c r="L847" i="37"/>
  <c r="K847" i="37"/>
  <c r="J847" i="37"/>
  <c r="I847" i="37"/>
  <c r="H847" i="37"/>
  <c r="G847" i="37"/>
  <c r="P846" i="37"/>
  <c r="O846" i="37"/>
  <c r="N846" i="37"/>
  <c r="M846" i="37"/>
  <c r="L846" i="37"/>
  <c r="K846" i="37"/>
  <c r="J846" i="37"/>
  <c r="I846" i="37"/>
  <c r="H846" i="37"/>
  <c r="G846" i="37"/>
  <c r="P845" i="37"/>
  <c r="O845" i="37"/>
  <c r="N845" i="37"/>
  <c r="M845" i="37"/>
  <c r="L845" i="37"/>
  <c r="K845" i="37"/>
  <c r="J845" i="37"/>
  <c r="I845" i="37"/>
  <c r="H845" i="37"/>
  <c r="G845" i="37"/>
  <c r="P844" i="37"/>
  <c r="O844" i="37"/>
  <c r="N844" i="37"/>
  <c r="M844" i="37"/>
  <c r="L844" i="37"/>
  <c r="K844" i="37"/>
  <c r="J844" i="37"/>
  <c r="I844" i="37"/>
  <c r="H844" i="37"/>
  <c r="G844" i="37"/>
  <c r="P843" i="37"/>
  <c r="O843" i="37"/>
  <c r="N843" i="37"/>
  <c r="M843" i="37"/>
  <c r="L843" i="37"/>
  <c r="K843" i="37"/>
  <c r="J843" i="37"/>
  <c r="I843" i="37"/>
  <c r="H843" i="37"/>
  <c r="G843" i="37"/>
  <c r="P842" i="37"/>
  <c r="O842" i="37"/>
  <c r="N842" i="37"/>
  <c r="M842" i="37"/>
  <c r="L842" i="37"/>
  <c r="K842" i="37"/>
  <c r="J842" i="37"/>
  <c r="I842" i="37"/>
  <c r="H842" i="37"/>
  <c r="G842" i="37"/>
  <c r="P841" i="37"/>
  <c r="O841" i="37"/>
  <c r="N841" i="37"/>
  <c r="M841" i="37"/>
  <c r="L841" i="37"/>
  <c r="K841" i="37"/>
  <c r="J841" i="37"/>
  <c r="I841" i="37"/>
  <c r="H841" i="37"/>
  <c r="G841" i="37"/>
  <c r="P840" i="37"/>
  <c r="O840" i="37"/>
  <c r="N840" i="37"/>
  <c r="M840" i="37"/>
  <c r="L840" i="37"/>
  <c r="K840" i="37"/>
  <c r="J840" i="37"/>
  <c r="I840" i="37"/>
  <c r="H840" i="37"/>
  <c r="G840" i="37"/>
  <c r="P839" i="37"/>
  <c r="O839" i="37"/>
  <c r="N839" i="37"/>
  <c r="M839" i="37"/>
  <c r="L839" i="37"/>
  <c r="K839" i="37"/>
  <c r="J839" i="37"/>
  <c r="I839" i="37"/>
  <c r="H839" i="37"/>
  <c r="G839" i="37"/>
  <c r="P838" i="37"/>
  <c r="O838" i="37"/>
  <c r="N838" i="37"/>
  <c r="M838" i="37"/>
  <c r="L838" i="37"/>
  <c r="K838" i="37"/>
  <c r="J838" i="37"/>
  <c r="I838" i="37"/>
  <c r="H838" i="37"/>
  <c r="G838" i="37"/>
  <c r="P837" i="37"/>
  <c r="O837" i="37"/>
  <c r="N837" i="37"/>
  <c r="M837" i="37"/>
  <c r="L837" i="37"/>
  <c r="K837" i="37"/>
  <c r="J837" i="37"/>
  <c r="I837" i="37"/>
  <c r="H837" i="37"/>
  <c r="G837" i="37"/>
  <c r="P836" i="37"/>
  <c r="O836" i="37"/>
  <c r="N836" i="37"/>
  <c r="M836" i="37"/>
  <c r="L836" i="37"/>
  <c r="K836" i="37"/>
  <c r="J836" i="37"/>
  <c r="I836" i="37"/>
  <c r="H836" i="37"/>
  <c r="G836" i="37"/>
  <c r="P835" i="37"/>
  <c r="O835" i="37"/>
  <c r="N835" i="37"/>
  <c r="M835" i="37"/>
  <c r="L835" i="37"/>
  <c r="K835" i="37"/>
  <c r="J835" i="37"/>
  <c r="I835" i="37"/>
  <c r="H835" i="37"/>
  <c r="G835" i="37"/>
  <c r="P834" i="37"/>
  <c r="O834" i="37"/>
  <c r="N834" i="37"/>
  <c r="M834" i="37"/>
  <c r="L834" i="37"/>
  <c r="K834" i="37"/>
  <c r="J834" i="37"/>
  <c r="I834" i="37"/>
  <c r="H834" i="37"/>
  <c r="G834" i="37"/>
  <c r="P833" i="37"/>
  <c r="O833" i="37"/>
  <c r="N833" i="37"/>
  <c r="M833" i="37"/>
  <c r="L833" i="37"/>
  <c r="K833" i="37"/>
  <c r="J833" i="37"/>
  <c r="I833" i="37"/>
  <c r="H833" i="37"/>
  <c r="G833" i="37"/>
  <c r="P832" i="37"/>
  <c r="O832" i="37"/>
  <c r="N832" i="37"/>
  <c r="M832" i="37"/>
  <c r="L832" i="37"/>
  <c r="K832" i="37"/>
  <c r="J832" i="37"/>
  <c r="I832" i="37"/>
  <c r="H832" i="37"/>
  <c r="G832" i="37"/>
  <c r="P831" i="37"/>
  <c r="O831" i="37"/>
  <c r="N831" i="37"/>
  <c r="M831" i="37"/>
  <c r="L831" i="37"/>
  <c r="K831" i="37"/>
  <c r="J831" i="37"/>
  <c r="I831" i="37"/>
  <c r="H831" i="37"/>
  <c r="G831" i="37"/>
  <c r="P830" i="37"/>
  <c r="O830" i="37"/>
  <c r="N830" i="37"/>
  <c r="M830" i="37"/>
  <c r="L830" i="37"/>
  <c r="K830" i="37"/>
  <c r="J830" i="37"/>
  <c r="I830" i="37"/>
  <c r="H830" i="37"/>
  <c r="G830" i="37"/>
  <c r="P829" i="37"/>
  <c r="O829" i="37"/>
  <c r="N829" i="37"/>
  <c r="M829" i="37"/>
  <c r="L829" i="37"/>
  <c r="K829" i="37"/>
  <c r="J829" i="37"/>
  <c r="I829" i="37"/>
  <c r="H829" i="37"/>
  <c r="G829" i="37"/>
  <c r="P828" i="37"/>
  <c r="O828" i="37"/>
  <c r="N828" i="37"/>
  <c r="M828" i="37"/>
  <c r="L828" i="37"/>
  <c r="K828" i="37"/>
  <c r="J828" i="37"/>
  <c r="I828" i="37"/>
  <c r="H828" i="37"/>
  <c r="G828" i="37"/>
  <c r="P827" i="37"/>
  <c r="O827" i="37"/>
  <c r="N827" i="37"/>
  <c r="M827" i="37"/>
  <c r="L827" i="37"/>
  <c r="K827" i="37"/>
  <c r="J827" i="37"/>
  <c r="I827" i="37"/>
  <c r="H827" i="37"/>
  <c r="G827" i="37"/>
  <c r="P826" i="37"/>
  <c r="O826" i="37"/>
  <c r="N826" i="37"/>
  <c r="M826" i="37"/>
  <c r="L826" i="37"/>
  <c r="K826" i="37"/>
  <c r="J826" i="37"/>
  <c r="I826" i="37"/>
  <c r="H826" i="37"/>
  <c r="G826" i="37"/>
  <c r="P825" i="37"/>
  <c r="O825" i="37"/>
  <c r="N825" i="37"/>
  <c r="M825" i="37"/>
  <c r="L825" i="37"/>
  <c r="K825" i="37"/>
  <c r="J825" i="37"/>
  <c r="I825" i="37"/>
  <c r="H825" i="37"/>
  <c r="G825" i="37"/>
  <c r="P824" i="37"/>
  <c r="O824" i="37"/>
  <c r="N824" i="37"/>
  <c r="M824" i="37"/>
  <c r="L824" i="37"/>
  <c r="K824" i="37"/>
  <c r="J824" i="37"/>
  <c r="I824" i="37"/>
  <c r="H824" i="37"/>
  <c r="G824" i="37"/>
  <c r="P823" i="37"/>
  <c r="O823" i="37"/>
  <c r="N823" i="37"/>
  <c r="M823" i="37"/>
  <c r="L823" i="37"/>
  <c r="K823" i="37"/>
  <c r="J823" i="37"/>
  <c r="I823" i="37"/>
  <c r="H823" i="37"/>
  <c r="G823" i="37"/>
  <c r="P822" i="37"/>
  <c r="O822" i="37"/>
  <c r="N822" i="37"/>
  <c r="M822" i="37"/>
  <c r="L822" i="37"/>
  <c r="K822" i="37"/>
  <c r="J822" i="37"/>
  <c r="I822" i="37"/>
  <c r="H822" i="37"/>
  <c r="G822" i="37"/>
  <c r="P821" i="37"/>
  <c r="O821" i="37"/>
  <c r="N821" i="37"/>
  <c r="M821" i="37"/>
  <c r="L821" i="37"/>
  <c r="K821" i="37"/>
  <c r="J821" i="37"/>
  <c r="I821" i="37"/>
  <c r="H821" i="37"/>
  <c r="G821" i="37"/>
  <c r="P820" i="37"/>
  <c r="O820" i="37"/>
  <c r="N820" i="37"/>
  <c r="M820" i="37"/>
  <c r="L820" i="37"/>
  <c r="K820" i="37"/>
  <c r="J820" i="37"/>
  <c r="I820" i="37"/>
  <c r="H820" i="37"/>
  <c r="G820" i="37"/>
  <c r="P819" i="37"/>
  <c r="O819" i="37"/>
  <c r="N819" i="37"/>
  <c r="M819" i="37"/>
  <c r="L819" i="37"/>
  <c r="K819" i="37"/>
  <c r="J819" i="37"/>
  <c r="I819" i="37"/>
  <c r="H819" i="37"/>
  <c r="G819" i="37"/>
  <c r="P818" i="37"/>
  <c r="O818" i="37"/>
  <c r="N818" i="37"/>
  <c r="M818" i="37"/>
  <c r="L818" i="37"/>
  <c r="K818" i="37"/>
  <c r="J818" i="37"/>
  <c r="I818" i="37"/>
  <c r="H818" i="37"/>
  <c r="G818" i="37"/>
  <c r="P817" i="37"/>
  <c r="O817" i="37"/>
  <c r="N817" i="37"/>
  <c r="M817" i="37"/>
  <c r="L817" i="37"/>
  <c r="K817" i="37"/>
  <c r="J817" i="37"/>
  <c r="I817" i="37"/>
  <c r="H817" i="37"/>
  <c r="G817" i="37"/>
  <c r="P816" i="37"/>
  <c r="O816" i="37"/>
  <c r="N816" i="37"/>
  <c r="M816" i="37"/>
  <c r="L816" i="37"/>
  <c r="K816" i="37"/>
  <c r="J816" i="37"/>
  <c r="I816" i="37"/>
  <c r="H816" i="37"/>
  <c r="G816" i="37"/>
  <c r="P815" i="37"/>
  <c r="O815" i="37"/>
  <c r="N815" i="37"/>
  <c r="M815" i="37"/>
  <c r="L815" i="37"/>
  <c r="K815" i="37"/>
  <c r="J815" i="37"/>
  <c r="I815" i="37"/>
  <c r="H815" i="37"/>
  <c r="G815" i="37"/>
  <c r="P814" i="37"/>
  <c r="O814" i="37"/>
  <c r="N814" i="37"/>
  <c r="M814" i="37"/>
  <c r="L814" i="37"/>
  <c r="K814" i="37"/>
  <c r="J814" i="37"/>
  <c r="I814" i="37"/>
  <c r="H814" i="37"/>
  <c r="G814" i="37"/>
  <c r="P813" i="37"/>
  <c r="O813" i="37"/>
  <c r="N813" i="37"/>
  <c r="M813" i="37"/>
  <c r="L813" i="37"/>
  <c r="K813" i="37"/>
  <c r="J813" i="37"/>
  <c r="I813" i="37"/>
  <c r="H813" i="37"/>
  <c r="G813" i="37"/>
  <c r="P812" i="37"/>
  <c r="O812" i="37"/>
  <c r="N812" i="37"/>
  <c r="M812" i="37"/>
  <c r="L812" i="37"/>
  <c r="K812" i="37"/>
  <c r="J812" i="37"/>
  <c r="I812" i="37"/>
  <c r="H812" i="37"/>
  <c r="G812" i="37"/>
  <c r="P811" i="37"/>
  <c r="O811" i="37"/>
  <c r="N811" i="37"/>
  <c r="M811" i="37"/>
  <c r="L811" i="37"/>
  <c r="K811" i="37"/>
  <c r="J811" i="37"/>
  <c r="I811" i="37"/>
  <c r="H811" i="37"/>
  <c r="G811" i="37"/>
  <c r="P810" i="37"/>
  <c r="O810" i="37"/>
  <c r="N810" i="37"/>
  <c r="M810" i="37"/>
  <c r="L810" i="37"/>
  <c r="K810" i="37"/>
  <c r="J810" i="37"/>
  <c r="I810" i="37"/>
  <c r="H810" i="37"/>
  <c r="G810" i="37"/>
  <c r="P809" i="37"/>
  <c r="O809" i="37"/>
  <c r="N809" i="37"/>
  <c r="M809" i="37"/>
  <c r="L809" i="37"/>
  <c r="K809" i="37"/>
  <c r="J809" i="37"/>
  <c r="I809" i="37"/>
  <c r="H809" i="37"/>
  <c r="G809" i="37"/>
  <c r="P808" i="37"/>
  <c r="O808" i="37"/>
  <c r="N808" i="37"/>
  <c r="M808" i="37"/>
  <c r="L808" i="37"/>
  <c r="K808" i="37"/>
  <c r="J808" i="37"/>
  <c r="I808" i="37"/>
  <c r="H808" i="37"/>
  <c r="G808" i="37"/>
  <c r="P807" i="37"/>
  <c r="O807" i="37"/>
  <c r="N807" i="37"/>
  <c r="M807" i="37"/>
  <c r="L807" i="37"/>
  <c r="K807" i="37"/>
  <c r="J807" i="37"/>
  <c r="I807" i="37"/>
  <c r="H807" i="37"/>
  <c r="G807" i="37"/>
  <c r="P806" i="37"/>
  <c r="O806" i="37"/>
  <c r="N806" i="37"/>
  <c r="M806" i="37"/>
  <c r="L806" i="37"/>
  <c r="K806" i="37"/>
  <c r="J806" i="37"/>
  <c r="I806" i="37"/>
  <c r="H806" i="37"/>
  <c r="G806" i="37"/>
  <c r="P805" i="37"/>
  <c r="O805" i="37"/>
  <c r="N805" i="37"/>
  <c r="M805" i="37"/>
  <c r="L805" i="37"/>
  <c r="K805" i="37"/>
  <c r="J805" i="37"/>
  <c r="I805" i="37"/>
  <c r="H805" i="37"/>
  <c r="G805" i="37"/>
  <c r="P804" i="37"/>
  <c r="O804" i="37"/>
  <c r="N804" i="37"/>
  <c r="M804" i="37"/>
  <c r="L804" i="37"/>
  <c r="K804" i="37"/>
  <c r="J804" i="37"/>
  <c r="I804" i="37"/>
  <c r="H804" i="37"/>
  <c r="G804" i="37"/>
  <c r="P803" i="37"/>
  <c r="O803" i="37"/>
  <c r="N803" i="37"/>
  <c r="M803" i="37"/>
  <c r="L803" i="37"/>
  <c r="K803" i="37"/>
  <c r="J803" i="37"/>
  <c r="I803" i="37"/>
  <c r="H803" i="37"/>
  <c r="G803" i="37"/>
  <c r="P802" i="37"/>
  <c r="O802" i="37"/>
  <c r="N802" i="37"/>
  <c r="M802" i="37"/>
  <c r="L802" i="37"/>
  <c r="K802" i="37"/>
  <c r="J802" i="37"/>
  <c r="I802" i="37"/>
  <c r="H802" i="37"/>
  <c r="G802" i="37"/>
  <c r="P801" i="37"/>
  <c r="O801" i="37"/>
  <c r="N801" i="37"/>
  <c r="M801" i="37"/>
  <c r="L801" i="37"/>
  <c r="K801" i="37"/>
  <c r="J801" i="37"/>
  <c r="I801" i="37"/>
  <c r="H801" i="37"/>
  <c r="G801" i="37"/>
  <c r="P800" i="37"/>
  <c r="O800" i="37"/>
  <c r="N800" i="37"/>
  <c r="M800" i="37"/>
  <c r="L800" i="37"/>
  <c r="K800" i="37"/>
  <c r="J800" i="37"/>
  <c r="I800" i="37"/>
  <c r="H800" i="37"/>
  <c r="G800" i="37"/>
  <c r="P799" i="37"/>
  <c r="O799" i="37"/>
  <c r="N799" i="37"/>
  <c r="M799" i="37"/>
  <c r="L799" i="37"/>
  <c r="K799" i="37"/>
  <c r="J799" i="37"/>
  <c r="I799" i="37"/>
  <c r="H799" i="37"/>
  <c r="G799" i="37"/>
  <c r="P798" i="37"/>
  <c r="O798" i="37"/>
  <c r="N798" i="37"/>
  <c r="M798" i="37"/>
  <c r="L798" i="37"/>
  <c r="K798" i="37"/>
  <c r="J798" i="37"/>
  <c r="I798" i="37"/>
  <c r="H798" i="37"/>
  <c r="G798" i="37"/>
  <c r="P797" i="37"/>
  <c r="O797" i="37"/>
  <c r="N797" i="37"/>
  <c r="M797" i="37"/>
  <c r="L797" i="37"/>
  <c r="K797" i="37"/>
  <c r="J797" i="37"/>
  <c r="I797" i="37"/>
  <c r="H797" i="37"/>
  <c r="G797" i="37"/>
  <c r="P796" i="37"/>
  <c r="O796" i="37"/>
  <c r="N796" i="37"/>
  <c r="M796" i="37"/>
  <c r="L796" i="37"/>
  <c r="K796" i="37"/>
  <c r="J796" i="37"/>
  <c r="I796" i="37"/>
  <c r="H796" i="37"/>
  <c r="G796" i="37"/>
  <c r="P795" i="37"/>
  <c r="O795" i="37"/>
  <c r="N795" i="37"/>
  <c r="M795" i="37"/>
  <c r="L795" i="37"/>
  <c r="K795" i="37"/>
  <c r="J795" i="37"/>
  <c r="I795" i="37"/>
  <c r="H795" i="37"/>
  <c r="G795" i="37"/>
  <c r="P794" i="37"/>
  <c r="O794" i="37"/>
  <c r="N794" i="37"/>
  <c r="M794" i="37"/>
  <c r="L794" i="37"/>
  <c r="K794" i="37"/>
  <c r="J794" i="37"/>
  <c r="I794" i="37"/>
  <c r="H794" i="37"/>
  <c r="G794" i="37"/>
  <c r="P793" i="37"/>
  <c r="O793" i="37"/>
  <c r="N793" i="37"/>
  <c r="M793" i="37"/>
  <c r="L793" i="37"/>
  <c r="K793" i="37"/>
  <c r="J793" i="37"/>
  <c r="I793" i="37"/>
  <c r="H793" i="37"/>
  <c r="G793" i="37"/>
  <c r="P792" i="37"/>
  <c r="O792" i="37"/>
  <c r="N792" i="37"/>
  <c r="M792" i="37"/>
  <c r="L792" i="37"/>
  <c r="K792" i="37"/>
  <c r="J792" i="37"/>
  <c r="I792" i="37"/>
  <c r="H792" i="37"/>
  <c r="G792" i="37"/>
  <c r="P791" i="37"/>
  <c r="O791" i="37"/>
  <c r="N791" i="37"/>
  <c r="M791" i="37"/>
  <c r="L791" i="37"/>
  <c r="K791" i="37"/>
  <c r="J791" i="37"/>
  <c r="I791" i="37"/>
  <c r="H791" i="37"/>
  <c r="G791" i="37"/>
  <c r="P790" i="37"/>
  <c r="O790" i="37"/>
  <c r="N790" i="37"/>
  <c r="M790" i="37"/>
  <c r="L790" i="37"/>
  <c r="K790" i="37"/>
  <c r="J790" i="37"/>
  <c r="I790" i="37"/>
  <c r="H790" i="37"/>
  <c r="G790" i="37"/>
  <c r="P789" i="37"/>
  <c r="O789" i="37"/>
  <c r="N789" i="37"/>
  <c r="M789" i="37"/>
  <c r="L789" i="37"/>
  <c r="K789" i="37"/>
  <c r="J789" i="37"/>
  <c r="I789" i="37"/>
  <c r="H789" i="37"/>
  <c r="G789" i="37"/>
  <c r="P788" i="37"/>
  <c r="O788" i="37"/>
  <c r="N788" i="37"/>
  <c r="M788" i="37"/>
  <c r="L788" i="37"/>
  <c r="K788" i="37"/>
  <c r="J788" i="37"/>
  <c r="I788" i="37"/>
  <c r="H788" i="37"/>
  <c r="G788" i="37"/>
  <c r="P787" i="37"/>
  <c r="O787" i="37"/>
  <c r="N787" i="37"/>
  <c r="M787" i="37"/>
  <c r="L787" i="37"/>
  <c r="K787" i="37"/>
  <c r="J787" i="37"/>
  <c r="I787" i="37"/>
  <c r="H787" i="37"/>
  <c r="G787" i="37"/>
  <c r="P786" i="37"/>
  <c r="O786" i="37"/>
  <c r="N786" i="37"/>
  <c r="M786" i="37"/>
  <c r="L786" i="37"/>
  <c r="K786" i="37"/>
  <c r="J786" i="37"/>
  <c r="I786" i="37"/>
  <c r="H786" i="37"/>
  <c r="G786" i="37"/>
  <c r="P785" i="37"/>
  <c r="O785" i="37"/>
  <c r="N785" i="37"/>
  <c r="M785" i="37"/>
  <c r="L785" i="37"/>
  <c r="K785" i="37"/>
  <c r="J785" i="37"/>
  <c r="I785" i="37"/>
  <c r="H785" i="37"/>
  <c r="G785" i="37"/>
  <c r="P784" i="37"/>
  <c r="O784" i="37"/>
  <c r="N784" i="37"/>
  <c r="M784" i="37"/>
  <c r="L784" i="37"/>
  <c r="K784" i="37"/>
  <c r="J784" i="37"/>
  <c r="I784" i="37"/>
  <c r="H784" i="37"/>
  <c r="G784" i="37"/>
  <c r="P783" i="37"/>
  <c r="O783" i="37"/>
  <c r="N783" i="37"/>
  <c r="M783" i="37"/>
  <c r="L783" i="37"/>
  <c r="K783" i="37"/>
  <c r="J783" i="37"/>
  <c r="I783" i="37"/>
  <c r="H783" i="37"/>
  <c r="G783" i="37"/>
  <c r="P782" i="37"/>
  <c r="O782" i="37"/>
  <c r="N782" i="37"/>
  <c r="M782" i="37"/>
  <c r="L782" i="37"/>
  <c r="K782" i="37"/>
  <c r="J782" i="37"/>
  <c r="I782" i="37"/>
  <c r="H782" i="37"/>
  <c r="G782" i="37"/>
  <c r="P781" i="37"/>
  <c r="O781" i="37"/>
  <c r="N781" i="37"/>
  <c r="M781" i="37"/>
  <c r="L781" i="37"/>
  <c r="K781" i="37"/>
  <c r="J781" i="37"/>
  <c r="I781" i="37"/>
  <c r="H781" i="37"/>
  <c r="G781" i="37"/>
  <c r="P780" i="37"/>
  <c r="O780" i="37"/>
  <c r="N780" i="37"/>
  <c r="M780" i="37"/>
  <c r="L780" i="37"/>
  <c r="K780" i="37"/>
  <c r="J780" i="37"/>
  <c r="I780" i="37"/>
  <c r="H780" i="37"/>
  <c r="G780" i="37"/>
  <c r="P779" i="37"/>
  <c r="O779" i="37"/>
  <c r="N779" i="37"/>
  <c r="M779" i="37"/>
  <c r="L779" i="37"/>
  <c r="K779" i="37"/>
  <c r="J779" i="37"/>
  <c r="I779" i="37"/>
  <c r="H779" i="37"/>
  <c r="G779" i="37"/>
  <c r="P778" i="37"/>
  <c r="O778" i="37"/>
  <c r="N778" i="37"/>
  <c r="M778" i="37"/>
  <c r="L778" i="37"/>
  <c r="K778" i="37"/>
  <c r="J778" i="37"/>
  <c r="I778" i="37"/>
  <c r="H778" i="37"/>
  <c r="G778" i="37"/>
  <c r="P777" i="37"/>
  <c r="O777" i="37"/>
  <c r="N777" i="37"/>
  <c r="M777" i="37"/>
  <c r="L777" i="37"/>
  <c r="K777" i="37"/>
  <c r="J777" i="37"/>
  <c r="I777" i="37"/>
  <c r="H777" i="37"/>
  <c r="G777" i="37"/>
  <c r="P776" i="37"/>
  <c r="O776" i="37"/>
  <c r="N776" i="37"/>
  <c r="M776" i="37"/>
  <c r="L776" i="37"/>
  <c r="K776" i="37"/>
  <c r="J776" i="37"/>
  <c r="I776" i="37"/>
  <c r="H776" i="37"/>
  <c r="G776" i="37"/>
  <c r="P775" i="37"/>
  <c r="O775" i="37"/>
  <c r="N775" i="37"/>
  <c r="M775" i="37"/>
  <c r="L775" i="37"/>
  <c r="K775" i="37"/>
  <c r="J775" i="37"/>
  <c r="I775" i="37"/>
  <c r="H775" i="37"/>
  <c r="G775" i="37"/>
  <c r="P774" i="37"/>
  <c r="O774" i="37"/>
  <c r="N774" i="37"/>
  <c r="M774" i="37"/>
  <c r="L774" i="37"/>
  <c r="K774" i="37"/>
  <c r="J774" i="37"/>
  <c r="I774" i="37"/>
  <c r="H774" i="37"/>
  <c r="G774" i="37"/>
  <c r="P773" i="37"/>
  <c r="O773" i="37"/>
  <c r="N773" i="37"/>
  <c r="M773" i="37"/>
  <c r="L773" i="37"/>
  <c r="K773" i="37"/>
  <c r="J773" i="37"/>
  <c r="I773" i="37"/>
  <c r="H773" i="37"/>
  <c r="G773" i="37"/>
  <c r="P772" i="37"/>
  <c r="O772" i="37"/>
  <c r="N772" i="37"/>
  <c r="M772" i="37"/>
  <c r="L772" i="37"/>
  <c r="K772" i="37"/>
  <c r="J772" i="37"/>
  <c r="I772" i="37"/>
  <c r="H772" i="37"/>
  <c r="G772" i="37"/>
  <c r="P771" i="37"/>
  <c r="O771" i="37"/>
  <c r="N771" i="37"/>
  <c r="M771" i="37"/>
  <c r="L771" i="37"/>
  <c r="K771" i="37"/>
  <c r="J771" i="37"/>
  <c r="I771" i="37"/>
  <c r="H771" i="37"/>
  <c r="G771" i="37"/>
  <c r="P770" i="37"/>
  <c r="O770" i="37"/>
  <c r="N770" i="37"/>
  <c r="M770" i="37"/>
  <c r="L770" i="37"/>
  <c r="K770" i="37"/>
  <c r="J770" i="37"/>
  <c r="I770" i="37"/>
  <c r="H770" i="37"/>
  <c r="G770" i="37"/>
  <c r="P769" i="37"/>
  <c r="O769" i="37"/>
  <c r="N769" i="37"/>
  <c r="M769" i="37"/>
  <c r="L769" i="37"/>
  <c r="K769" i="37"/>
  <c r="J769" i="37"/>
  <c r="I769" i="37"/>
  <c r="H769" i="37"/>
  <c r="G769" i="37"/>
  <c r="P768" i="37"/>
  <c r="O768" i="37"/>
  <c r="N768" i="37"/>
  <c r="M768" i="37"/>
  <c r="L768" i="37"/>
  <c r="K768" i="37"/>
  <c r="J768" i="37"/>
  <c r="I768" i="37"/>
  <c r="H768" i="37"/>
  <c r="G768" i="37"/>
  <c r="P767" i="37"/>
  <c r="O767" i="37"/>
  <c r="N767" i="37"/>
  <c r="M767" i="37"/>
  <c r="L767" i="37"/>
  <c r="K767" i="37"/>
  <c r="J767" i="37"/>
  <c r="I767" i="37"/>
  <c r="H767" i="37"/>
  <c r="G767" i="37"/>
  <c r="P766" i="37"/>
  <c r="O766" i="37"/>
  <c r="N766" i="37"/>
  <c r="M766" i="37"/>
  <c r="L766" i="37"/>
  <c r="K766" i="37"/>
  <c r="J766" i="37"/>
  <c r="I766" i="37"/>
  <c r="H766" i="37"/>
  <c r="G766" i="37"/>
  <c r="P765" i="37"/>
  <c r="O765" i="37"/>
  <c r="N765" i="37"/>
  <c r="M765" i="37"/>
  <c r="L765" i="37"/>
  <c r="K765" i="37"/>
  <c r="J765" i="37"/>
  <c r="I765" i="37"/>
  <c r="H765" i="37"/>
  <c r="G765" i="37"/>
  <c r="P764" i="37"/>
  <c r="O764" i="37"/>
  <c r="N764" i="37"/>
  <c r="M764" i="37"/>
  <c r="L764" i="37"/>
  <c r="K764" i="37"/>
  <c r="J764" i="37"/>
  <c r="I764" i="37"/>
  <c r="H764" i="37"/>
  <c r="G764" i="37"/>
  <c r="P763" i="37"/>
  <c r="O763" i="37"/>
  <c r="N763" i="37"/>
  <c r="M763" i="37"/>
  <c r="L763" i="37"/>
  <c r="K763" i="37"/>
  <c r="J763" i="37"/>
  <c r="I763" i="37"/>
  <c r="H763" i="37"/>
  <c r="G763" i="37"/>
  <c r="P762" i="37"/>
  <c r="O762" i="37"/>
  <c r="N762" i="37"/>
  <c r="M762" i="37"/>
  <c r="L762" i="37"/>
  <c r="K762" i="37"/>
  <c r="J762" i="37"/>
  <c r="I762" i="37"/>
  <c r="H762" i="37"/>
  <c r="G762" i="37"/>
  <c r="P761" i="37"/>
  <c r="O761" i="37"/>
  <c r="N761" i="37"/>
  <c r="M761" i="37"/>
  <c r="L761" i="37"/>
  <c r="K761" i="37"/>
  <c r="J761" i="37"/>
  <c r="I761" i="37"/>
  <c r="H761" i="37"/>
  <c r="G761" i="37"/>
  <c r="P760" i="37"/>
  <c r="O760" i="37"/>
  <c r="N760" i="37"/>
  <c r="M760" i="37"/>
  <c r="L760" i="37"/>
  <c r="K760" i="37"/>
  <c r="J760" i="37"/>
  <c r="I760" i="37"/>
  <c r="H760" i="37"/>
  <c r="G760" i="37"/>
  <c r="P759" i="37"/>
  <c r="O759" i="37"/>
  <c r="N759" i="37"/>
  <c r="M759" i="37"/>
  <c r="L759" i="37"/>
  <c r="K759" i="37"/>
  <c r="J759" i="37"/>
  <c r="I759" i="37"/>
  <c r="H759" i="37"/>
  <c r="G759" i="37"/>
  <c r="P758" i="37"/>
  <c r="O758" i="37"/>
  <c r="N758" i="37"/>
  <c r="M758" i="37"/>
  <c r="L758" i="37"/>
  <c r="K758" i="37"/>
  <c r="J758" i="37"/>
  <c r="I758" i="37"/>
  <c r="H758" i="37"/>
  <c r="G758" i="37"/>
  <c r="P757" i="37"/>
  <c r="O757" i="37"/>
  <c r="N757" i="37"/>
  <c r="M757" i="37"/>
  <c r="L757" i="37"/>
  <c r="K757" i="37"/>
  <c r="J757" i="37"/>
  <c r="I757" i="37"/>
  <c r="H757" i="37"/>
  <c r="G757" i="37"/>
  <c r="P756" i="37"/>
  <c r="O756" i="37"/>
  <c r="N756" i="37"/>
  <c r="M756" i="37"/>
  <c r="L756" i="37"/>
  <c r="K756" i="37"/>
  <c r="J756" i="37"/>
  <c r="I756" i="37"/>
  <c r="H756" i="37"/>
  <c r="G756" i="37"/>
  <c r="P755" i="37"/>
  <c r="O755" i="37"/>
  <c r="N755" i="37"/>
  <c r="M755" i="37"/>
  <c r="L755" i="37"/>
  <c r="K755" i="37"/>
  <c r="J755" i="37"/>
  <c r="I755" i="37"/>
  <c r="H755" i="37"/>
  <c r="G755" i="37"/>
  <c r="P754" i="37"/>
  <c r="O754" i="37"/>
  <c r="N754" i="37"/>
  <c r="M754" i="37"/>
  <c r="L754" i="37"/>
  <c r="K754" i="37"/>
  <c r="J754" i="37"/>
  <c r="I754" i="37"/>
  <c r="H754" i="37"/>
  <c r="G754" i="37"/>
  <c r="P753" i="37"/>
  <c r="O753" i="37"/>
  <c r="N753" i="37"/>
  <c r="M753" i="37"/>
  <c r="L753" i="37"/>
  <c r="K753" i="37"/>
  <c r="J753" i="37"/>
  <c r="I753" i="37"/>
  <c r="H753" i="37"/>
  <c r="G753" i="37"/>
  <c r="P752" i="37"/>
  <c r="O752" i="37"/>
  <c r="N752" i="37"/>
  <c r="M752" i="37"/>
  <c r="L752" i="37"/>
  <c r="K752" i="37"/>
  <c r="J752" i="37"/>
  <c r="I752" i="37"/>
  <c r="H752" i="37"/>
  <c r="G752" i="37"/>
  <c r="P751" i="37"/>
  <c r="O751" i="37"/>
  <c r="N751" i="37"/>
  <c r="M751" i="37"/>
  <c r="L751" i="37"/>
  <c r="K751" i="37"/>
  <c r="J751" i="37"/>
  <c r="I751" i="37"/>
  <c r="H751" i="37"/>
  <c r="G751" i="37"/>
  <c r="P750" i="37"/>
  <c r="O750" i="37"/>
  <c r="N750" i="37"/>
  <c r="M750" i="37"/>
  <c r="L750" i="37"/>
  <c r="K750" i="37"/>
  <c r="J750" i="37"/>
  <c r="I750" i="37"/>
  <c r="H750" i="37"/>
  <c r="G750" i="37"/>
  <c r="P749" i="37"/>
  <c r="O749" i="37"/>
  <c r="N749" i="37"/>
  <c r="M749" i="37"/>
  <c r="L749" i="37"/>
  <c r="K749" i="37"/>
  <c r="J749" i="37"/>
  <c r="I749" i="37"/>
  <c r="H749" i="37"/>
  <c r="G749" i="37"/>
  <c r="P748" i="37"/>
  <c r="O748" i="37"/>
  <c r="N748" i="37"/>
  <c r="M748" i="37"/>
  <c r="L748" i="37"/>
  <c r="K748" i="37"/>
  <c r="J748" i="37"/>
  <c r="I748" i="37"/>
  <c r="H748" i="37"/>
  <c r="G748" i="37"/>
  <c r="P747" i="37"/>
  <c r="O747" i="37"/>
  <c r="N747" i="37"/>
  <c r="M747" i="37"/>
  <c r="L747" i="37"/>
  <c r="K747" i="37"/>
  <c r="J747" i="37"/>
  <c r="I747" i="37"/>
  <c r="H747" i="37"/>
  <c r="G747" i="37"/>
  <c r="P746" i="37"/>
  <c r="O746" i="37"/>
  <c r="N746" i="37"/>
  <c r="M746" i="37"/>
  <c r="L746" i="37"/>
  <c r="K746" i="37"/>
  <c r="J746" i="37"/>
  <c r="I746" i="37"/>
  <c r="H746" i="37"/>
  <c r="G746" i="37"/>
  <c r="P745" i="37"/>
  <c r="O745" i="37"/>
  <c r="N745" i="37"/>
  <c r="M745" i="37"/>
  <c r="L745" i="37"/>
  <c r="K745" i="37"/>
  <c r="J745" i="37"/>
  <c r="I745" i="37"/>
  <c r="H745" i="37"/>
  <c r="G745" i="37"/>
  <c r="P744" i="37"/>
  <c r="O744" i="37"/>
  <c r="N744" i="37"/>
  <c r="M744" i="37"/>
  <c r="L744" i="37"/>
  <c r="K744" i="37"/>
  <c r="J744" i="37"/>
  <c r="I744" i="37"/>
  <c r="H744" i="37"/>
  <c r="G744" i="37"/>
  <c r="P743" i="37"/>
  <c r="O743" i="37"/>
  <c r="N743" i="37"/>
  <c r="M743" i="37"/>
  <c r="L743" i="37"/>
  <c r="K743" i="37"/>
  <c r="J743" i="37"/>
  <c r="I743" i="37"/>
  <c r="H743" i="37"/>
  <c r="G743" i="37"/>
  <c r="P742" i="37"/>
  <c r="O742" i="37"/>
  <c r="N742" i="37"/>
  <c r="M742" i="37"/>
  <c r="L742" i="37"/>
  <c r="K742" i="37"/>
  <c r="J742" i="37"/>
  <c r="I742" i="37"/>
  <c r="H742" i="37"/>
  <c r="G742" i="37"/>
  <c r="P741" i="37"/>
  <c r="O741" i="37"/>
  <c r="N741" i="37"/>
  <c r="M741" i="37"/>
  <c r="L741" i="37"/>
  <c r="K741" i="37"/>
  <c r="J741" i="37"/>
  <c r="I741" i="37"/>
  <c r="H741" i="37"/>
  <c r="G741" i="37"/>
  <c r="P740" i="37"/>
  <c r="O740" i="37"/>
  <c r="N740" i="37"/>
  <c r="M740" i="37"/>
  <c r="L740" i="37"/>
  <c r="K740" i="37"/>
  <c r="J740" i="37"/>
  <c r="I740" i="37"/>
  <c r="H740" i="37"/>
  <c r="G740" i="37"/>
  <c r="P739" i="37"/>
  <c r="O739" i="37"/>
  <c r="N739" i="37"/>
  <c r="M739" i="37"/>
  <c r="L739" i="37"/>
  <c r="K739" i="37"/>
  <c r="J739" i="37"/>
  <c r="I739" i="37"/>
  <c r="H739" i="37"/>
  <c r="G739" i="37"/>
  <c r="P738" i="37"/>
  <c r="O738" i="37"/>
  <c r="N738" i="37"/>
  <c r="M738" i="37"/>
  <c r="L738" i="37"/>
  <c r="K738" i="37"/>
  <c r="J738" i="37"/>
  <c r="I738" i="37"/>
  <c r="H738" i="37"/>
  <c r="G738" i="37"/>
  <c r="P737" i="37"/>
  <c r="O737" i="37"/>
  <c r="N737" i="37"/>
  <c r="M737" i="37"/>
  <c r="L737" i="37"/>
  <c r="K737" i="37"/>
  <c r="J737" i="37"/>
  <c r="I737" i="37"/>
  <c r="H737" i="37"/>
  <c r="G737" i="37"/>
  <c r="P736" i="37"/>
  <c r="O736" i="37"/>
  <c r="N736" i="37"/>
  <c r="M736" i="37"/>
  <c r="L736" i="37"/>
  <c r="K736" i="37"/>
  <c r="J736" i="37"/>
  <c r="I736" i="37"/>
  <c r="H736" i="37"/>
  <c r="G736" i="37"/>
  <c r="P735" i="37"/>
  <c r="O735" i="37"/>
  <c r="N735" i="37"/>
  <c r="M735" i="37"/>
  <c r="L735" i="37"/>
  <c r="K735" i="37"/>
  <c r="J735" i="37"/>
  <c r="I735" i="37"/>
  <c r="H735" i="37"/>
  <c r="G735" i="37"/>
  <c r="P734" i="37"/>
  <c r="O734" i="37"/>
  <c r="N734" i="37"/>
  <c r="M734" i="37"/>
  <c r="L734" i="37"/>
  <c r="K734" i="37"/>
  <c r="J734" i="37"/>
  <c r="I734" i="37"/>
  <c r="H734" i="37"/>
  <c r="G734" i="37"/>
  <c r="P733" i="37"/>
  <c r="O733" i="37"/>
  <c r="N733" i="37"/>
  <c r="M733" i="37"/>
  <c r="L733" i="37"/>
  <c r="K733" i="37"/>
  <c r="J733" i="37"/>
  <c r="I733" i="37"/>
  <c r="H733" i="37"/>
  <c r="G733" i="37"/>
  <c r="P732" i="37"/>
  <c r="O732" i="37"/>
  <c r="N732" i="37"/>
  <c r="M732" i="37"/>
  <c r="L732" i="37"/>
  <c r="K732" i="37"/>
  <c r="J732" i="37"/>
  <c r="I732" i="37"/>
  <c r="H732" i="37"/>
  <c r="G732" i="37"/>
  <c r="P731" i="37"/>
  <c r="O731" i="37"/>
  <c r="N731" i="37"/>
  <c r="M731" i="37"/>
  <c r="L731" i="37"/>
  <c r="K731" i="37"/>
  <c r="J731" i="37"/>
  <c r="I731" i="37"/>
  <c r="H731" i="37"/>
  <c r="G731" i="37"/>
  <c r="P730" i="37"/>
  <c r="O730" i="37"/>
  <c r="N730" i="37"/>
  <c r="M730" i="37"/>
  <c r="L730" i="37"/>
  <c r="K730" i="37"/>
  <c r="J730" i="37"/>
  <c r="I730" i="37"/>
  <c r="H730" i="37"/>
  <c r="G730" i="37"/>
  <c r="P729" i="37"/>
  <c r="O729" i="37"/>
  <c r="N729" i="37"/>
  <c r="M729" i="37"/>
  <c r="L729" i="37"/>
  <c r="K729" i="37"/>
  <c r="J729" i="37"/>
  <c r="I729" i="37"/>
  <c r="H729" i="37"/>
  <c r="G729" i="37"/>
  <c r="P728" i="37"/>
  <c r="O728" i="37"/>
  <c r="N728" i="37"/>
  <c r="M728" i="37"/>
  <c r="L728" i="37"/>
  <c r="K728" i="37"/>
  <c r="J728" i="37"/>
  <c r="I728" i="37"/>
  <c r="H728" i="37"/>
  <c r="G728" i="37"/>
  <c r="P727" i="37"/>
  <c r="O727" i="37"/>
  <c r="N727" i="37"/>
  <c r="M727" i="37"/>
  <c r="L727" i="37"/>
  <c r="K727" i="37"/>
  <c r="J727" i="37"/>
  <c r="I727" i="37"/>
  <c r="H727" i="37"/>
  <c r="G727" i="37"/>
  <c r="P726" i="37"/>
  <c r="O726" i="37"/>
  <c r="N726" i="37"/>
  <c r="M726" i="37"/>
  <c r="L726" i="37"/>
  <c r="K726" i="37"/>
  <c r="J726" i="37"/>
  <c r="I726" i="37"/>
  <c r="H726" i="37"/>
  <c r="G726" i="37"/>
  <c r="P725" i="37"/>
  <c r="O725" i="37"/>
  <c r="N725" i="37"/>
  <c r="M725" i="37"/>
  <c r="L725" i="37"/>
  <c r="K725" i="37"/>
  <c r="J725" i="37"/>
  <c r="I725" i="37"/>
  <c r="H725" i="37"/>
  <c r="G725" i="37"/>
  <c r="P724" i="37"/>
  <c r="O724" i="37"/>
  <c r="N724" i="37"/>
  <c r="M724" i="37"/>
  <c r="L724" i="37"/>
  <c r="K724" i="37"/>
  <c r="J724" i="37"/>
  <c r="I724" i="37"/>
  <c r="H724" i="37"/>
  <c r="G724" i="37"/>
  <c r="P723" i="37"/>
  <c r="O723" i="37"/>
  <c r="N723" i="37"/>
  <c r="M723" i="37"/>
  <c r="L723" i="37"/>
  <c r="K723" i="37"/>
  <c r="J723" i="37"/>
  <c r="I723" i="37"/>
  <c r="H723" i="37"/>
  <c r="G723" i="37"/>
  <c r="P722" i="37"/>
  <c r="O722" i="37"/>
  <c r="N722" i="37"/>
  <c r="M722" i="37"/>
  <c r="L722" i="37"/>
  <c r="K722" i="37"/>
  <c r="J722" i="37"/>
  <c r="I722" i="37"/>
  <c r="H722" i="37"/>
  <c r="G722" i="37"/>
  <c r="P721" i="37"/>
  <c r="O721" i="37"/>
  <c r="N721" i="37"/>
  <c r="M721" i="37"/>
  <c r="L721" i="37"/>
  <c r="K721" i="37"/>
  <c r="J721" i="37"/>
  <c r="I721" i="37"/>
  <c r="H721" i="37"/>
  <c r="G721" i="37"/>
  <c r="P720" i="37"/>
  <c r="O720" i="37"/>
  <c r="N720" i="37"/>
  <c r="M720" i="37"/>
  <c r="L720" i="37"/>
  <c r="K720" i="37"/>
  <c r="J720" i="37"/>
  <c r="I720" i="37"/>
  <c r="H720" i="37"/>
  <c r="G720" i="37"/>
  <c r="P719" i="37"/>
  <c r="O719" i="37"/>
  <c r="N719" i="37"/>
  <c r="M719" i="37"/>
  <c r="L719" i="37"/>
  <c r="K719" i="37"/>
  <c r="J719" i="37"/>
  <c r="I719" i="37"/>
  <c r="H719" i="37"/>
  <c r="G719" i="37"/>
  <c r="P718" i="37"/>
  <c r="O718" i="37"/>
  <c r="N718" i="37"/>
  <c r="M718" i="37"/>
  <c r="L718" i="37"/>
  <c r="K718" i="37"/>
  <c r="J718" i="37"/>
  <c r="I718" i="37"/>
  <c r="H718" i="37"/>
  <c r="G718" i="37"/>
  <c r="P717" i="37"/>
  <c r="O717" i="37"/>
  <c r="N717" i="37"/>
  <c r="M717" i="37"/>
  <c r="L717" i="37"/>
  <c r="K717" i="37"/>
  <c r="J717" i="37"/>
  <c r="I717" i="37"/>
  <c r="H717" i="37"/>
  <c r="G717" i="37"/>
  <c r="P716" i="37"/>
  <c r="O716" i="37"/>
  <c r="N716" i="37"/>
  <c r="M716" i="37"/>
  <c r="L716" i="37"/>
  <c r="K716" i="37"/>
  <c r="J716" i="37"/>
  <c r="I716" i="37"/>
  <c r="H716" i="37"/>
  <c r="G716" i="37"/>
  <c r="P715" i="37"/>
  <c r="O715" i="37"/>
  <c r="N715" i="37"/>
  <c r="M715" i="37"/>
  <c r="L715" i="37"/>
  <c r="K715" i="37"/>
  <c r="J715" i="37"/>
  <c r="I715" i="37"/>
  <c r="H715" i="37"/>
  <c r="G715" i="37"/>
  <c r="P714" i="37"/>
  <c r="O714" i="37"/>
  <c r="N714" i="37"/>
  <c r="M714" i="37"/>
  <c r="L714" i="37"/>
  <c r="K714" i="37"/>
  <c r="J714" i="37"/>
  <c r="I714" i="37"/>
  <c r="H714" i="37"/>
  <c r="G714" i="37"/>
  <c r="P713" i="37"/>
  <c r="O713" i="37"/>
  <c r="N713" i="37"/>
  <c r="M713" i="37"/>
  <c r="L713" i="37"/>
  <c r="K713" i="37"/>
  <c r="J713" i="37"/>
  <c r="I713" i="37"/>
  <c r="H713" i="37"/>
  <c r="G713" i="37"/>
  <c r="P712" i="37"/>
  <c r="O712" i="37"/>
  <c r="N712" i="37"/>
  <c r="M712" i="37"/>
  <c r="L712" i="37"/>
  <c r="K712" i="37"/>
  <c r="J712" i="37"/>
  <c r="I712" i="37"/>
  <c r="H712" i="37"/>
  <c r="G712" i="37"/>
  <c r="P711" i="37"/>
  <c r="O711" i="37"/>
  <c r="N711" i="37"/>
  <c r="M711" i="37"/>
  <c r="L711" i="37"/>
  <c r="K711" i="37"/>
  <c r="J711" i="37"/>
  <c r="I711" i="37"/>
  <c r="H711" i="37"/>
  <c r="G711" i="37"/>
  <c r="P710" i="37"/>
  <c r="O710" i="37"/>
  <c r="N710" i="37"/>
  <c r="M710" i="37"/>
  <c r="L710" i="37"/>
  <c r="K710" i="37"/>
  <c r="J710" i="37"/>
  <c r="I710" i="37"/>
  <c r="H710" i="37"/>
  <c r="G710" i="37"/>
  <c r="P709" i="37"/>
  <c r="O709" i="37"/>
  <c r="N709" i="37"/>
  <c r="M709" i="37"/>
  <c r="L709" i="37"/>
  <c r="K709" i="37"/>
  <c r="J709" i="37"/>
  <c r="I709" i="37"/>
  <c r="H709" i="37"/>
  <c r="G709" i="37"/>
  <c r="P708" i="37"/>
  <c r="O708" i="37"/>
  <c r="N708" i="37"/>
  <c r="M708" i="37"/>
  <c r="L708" i="37"/>
  <c r="K708" i="37"/>
  <c r="J708" i="37"/>
  <c r="I708" i="37"/>
  <c r="H708" i="37"/>
  <c r="G708" i="37"/>
  <c r="P707" i="37"/>
  <c r="O707" i="37"/>
  <c r="N707" i="37"/>
  <c r="M707" i="37"/>
  <c r="L707" i="37"/>
  <c r="K707" i="37"/>
  <c r="J707" i="37"/>
  <c r="I707" i="37"/>
  <c r="H707" i="37"/>
  <c r="G707" i="37"/>
  <c r="P706" i="37"/>
  <c r="O706" i="37"/>
  <c r="N706" i="37"/>
  <c r="M706" i="37"/>
  <c r="L706" i="37"/>
  <c r="K706" i="37"/>
  <c r="J706" i="37"/>
  <c r="I706" i="37"/>
  <c r="H706" i="37"/>
  <c r="G706" i="37"/>
  <c r="P705" i="37"/>
  <c r="O705" i="37"/>
  <c r="N705" i="37"/>
  <c r="M705" i="37"/>
  <c r="L705" i="37"/>
  <c r="K705" i="37"/>
  <c r="J705" i="37"/>
  <c r="I705" i="37"/>
  <c r="H705" i="37"/>
  <c r="G705" i="37"/>
  <c r="P704" i="37"/>
  <c r="O704" i="37"/>
  <c r="N704" i="37"/>
  <c r="M704" i="37"/>
  <c r="L704" i="37"/>
  <c r="K704" i="37"/>
  <c r="J704" i="37"/>
  <c r="I704" i="37"/>
  <c r="H704" i="37"/>
  <c r="G704" i="37"/>
  <c r="P703" i="37"/>
  <c r="O703" i="37"/>
  <c r="N703" i="37"/>
  <c r="M703" i="37"/>
  <c r="L703" i="37"/>
  <c r="K703" i="37"/>
  <c r="J703" i="37"/>
  <c r="I703" i="37"/>
  <c r="H703" i="37"/>
  <c r="G703" i="37"/>
  <c r="P702" i="37"/>
  <c r="O702" i="37"/>
  <c r="N702" i="37"/>
  <c r="M702" i="37"/>
  <c r="L702" i="37"/>
  <c r="K702" i="37"/>
  <c r="J702" i="37"/>
  <c r="I702" i="37"/>
  <c r="H702" i="37"/>
  <c r="G702" i="37"/>
  <c r="P701" i="37"/>
  <c r="O701" i="37"/>
  <c r="N701" i="37"/>
  <c r="M701" i="37"/>
  <c r="L701" i="37"/>
  <c r="K701" i="37"/>
  <c r="J701" i="37"/>
  <c r="I701" i="37"/>
  <c r="H701" i="37"/>
  <c r="G701" i="37"/>
  <c r="P700" i="37"/>
  <c r="O700" i="37"/>
  <c r="N700" i="37"/>
  <c r="M700" i="37"/>
  <c r="L700" i="37"/>
  <c r="K700" i="37"/>
  <c r="J700" i="37"/>
  <c r="I700" i="37"/>
  <c r="H700" i="37"/>
  <c r="G700" i="37"/>
  <c r="P699" i="37"/>
  <c r="O699" i="37"/>
  <c r="N699" i="37"/>
  <c r="M699" i="37"/>
  <c r="L699" i="37"/>
  <c r="K699" i="37"/>
  <c r="J699" i="37"/>
  <c r="I699" i="37"/>
  <c r="H699" i="37"/>
  <c r="G699" i="37"/>
  <c r="P698" i="37"/>
  <c r="O698" i="37"/>
  <c r="N698" i="37"/>
  <c r="M698" i="37"/>
  <c r="L698" i="37"/>
  <c r="K698" i="37"/>
  <c r="J698" i="37"/>
  <c r="I698" i="37"/>
  <c r="H698" i="37"/>
  <c r="G698" i="37"/>
  <c r="P697" i="37"/>
  <c r="O697" i="37"/>
  <c r="N697" i="37"/>
  <c r="M697" i="37"/>
  <c r="L697" i="37"/>
  <c r="K697" i="37"/>
  <c r="J697" i="37"/>
  <c r="I697" i="37"/>
  <c r="H697" i="37"/>
  <c r="G697" i="37"/>
  <c r="P696" i="37"/>
  <c r="O696" i="37"/>
  <c r="N696" i="37"/>
  <c r="M696" i="37"/>
  <c r="L696" i="37"/>
  <c r="K696" i="37"/>
  <c r="J696" i="37"/>
  <c r="I696" i="37"/>
  <c r="H696" i="37"/>
  <c r="G696" i="37"/>
  <c r="P695" i="37"/>
  <c r="O695" i="37"/>
  <c r="N695" i="37"/>
  <c r="M695" i="37"/>
  <c r="L695" i="37"/>
  <c r="K695" i="37"/>
  <c r="J695" i="37"/>
  <c r="I695" i="37"/>
  <c r="H695" i="37"/>
  <c r="G695" i="37"/>
  <c r="P694" i="37"/>
  <c r="O694" i="37"/>
  <c r="N694" i="37"/>
  <c r="M694" i="37"/>
  <c r="L694" i="37"/>
  <c r="K694" i="37"/>
  <c r="J694" i="37"/>
  <c r="I694" i="37"/>
  <c r="H694" i="37"/>
  <c r="G694" i="37"/>
  <c r="P693" i="37"/>
  <c r="O693" i="37"/>
  <c r="N693" i="37"/>
  <c r="M693" i="37"/>
  <c r="L693" i="37"/>
  <c r="K693" i="37"/>
  <c r="J693" i="37"/>
  <c r="I693" i="37"/>
  <c r="H693" i="37"/>
  <c r="G693" i="37"/>
  <c r="P692" i="37"/>
  <c r="O692" i="37"/>
  <c r="N692" i="37"/>
  <c r="M692" i="37"/>
  <c r="L692" i="37"/>
  <c r="K692" i="37"/>
  <c r="J692" i="37"/>
  <c r="I692" i="37"/>
  <c r="H692" i="37"/>
  <c r="G692" i="37"/>
  <c r="P691" i="37"/>
  <c r="O691" i="37"/>
  <c r="N691" i="37"/>
  <c r="M691" i="37"/>
  <c r="L691" i="37"/>
  <c r="K691" i="37"/>
  <c r="J691" i="37"/>
  <c r="I691" i="37"/>
  <c r="H691" i="37"/>
  <c r="G691" i="37"/>
  <c r="P690" i="37"/>
  <c r="O690" i="37"/>
  <c r="N690" i="37"/>
  <c r="M690" i="37"/>
  <c r="L690" i="37"/>
  <c r="K690" i="37"/>
  <c r="J690" i="37"/>
  <c r="I690" i="37"/>
  <c r="H690" i="37"/>
  <c r="G690" i="37"/>
  <c r="P689" i="37"/>
  <c r="O689" i="37"/>
  <c r="N689" i="37"/>
  <c r="M689" i="37"/>
  <c r="L689" i="37"/>
  <c r="K689" i="37"/>
  <c r="J689" i="37"/>
  <c r="I689" i="37"/>
  <c r="H689" i="37"/>
  <c r="G689" i="37"/>
  <c r="P688" i="37"/>
  <c r="O688" i="37"/>
  <c r="N688" i="37"/>
  <c r="M688" i="37"/>
  <c r="L688" i="37"/>
  <c r="K688" i="37"/>
  <c r="J688" i="37"/>
  <c r="I688" i="37"/>
  <c r="H688" i="37"/>
  <c r="G688" i="37"/>
  <c r="P687" i="37"/>
  <c r="O687" i="37"/>
  <c r="N687" i="37"/>
  <c r="M687" i="37"/>
  <c r="L687" i="37"/>
  <c r="K687" i="37"/>
  <c r="J687" i="37"/>
  <c r="I687" i="37"/>
  <c r="H687" i="37"/>
  <c r="G687" i="37"/>
  <c r="P686" i="37"/>
  <c r="O686" i="37"/>
  <c r="N686" i="37"/>
  <c r="M686" i="37"/>
  <c r="L686" i="37"/>
  <c r="K686" i="37"/>
  <c r="J686" i="37"/>
  <c r="I686" i="37"/>
  <c r="H686" i="37"/>
  <c r="G686" i="37"/>
  <c r="P685" i="37"/>
  <c r="O685" i="37"/>
  <c r="N685" i="37"/>
  <c r="M685" i="37"/>
  <c r="L685" i="37"/>
  <c r="K685" i="37"/>
  <c r="J685" i="37"/>
  <c r="I685" i="37"/>
  <c r="H685" i="37"/>
  <c r="G685" i="37"/>
  <c r="P684" i="37"/>
  <c r="O684" i="37"/>
  <c r="N684" i="37"/>
  <c r="M684" i="37"/>
  <c r="L684" i="37"/>
  <c r="K684" i="37"/>
  <c r="J684" i="37"/>
  <c r="I684" i="37"/>
  <c r="H684" i="37"/>
  <c r="G684" i="37"/>
  <c r="P683" i="37"/>
  <c r="O683" i="37"/>
  <c r="N683" i="37"/>
  <c r="M683" i="37"/>
  <c r="L683" i="37"/>
  <c r="K683" i="37"/>
  <c r="J683" i="37"/>
  <c r="I683" i="37"/>
  <c r="H683" i="37"/>
  <c r="G683" i="37"/>
  <c r="P682" i="37"/>
  <c r="O682" i="37"/>
  <c r="N682" i="37"/>
  <c r="M682" i="37"/>
  <c r="L682" i="37"/>
  <c r="K682" i="37"/>
  <c r="J682" i="37"/>
  <c r="I682" i="37"/>
  <c r="H682" i="37"/>
  <c r="G682" i="37"/>
  <c r="P681" i="37"/>
  <c r="O681" i="37"/>
  <c r="N681" i="37"/>
  <c r="M681" i="37"/>
  <c r="L681" i="37"/>
  <c r="K681" i="37"/>
  <c r="J681" i="37"/>
  <c r="I681" i="37"/>
  <c r="H681" i="37"/>
  <c r="G681" i="37"/>
  <c r="P680" i="37"/>
  <c r="O680" i="37"/>
  <c r="N680" i="37"/>
  <c r="M680" i="37"/>
  <c r="L680" i="37"/>
  <c r="K680" i="37"/>
  <c r="J680" i="37"/>
  <c r="I680" i="37"/>
  <c r="H680" i="37"/>
  <c r="G680" i="37"/>
  <c r="P679" i="37"/>
  <c r="O679" i="37"/>
  <c r="N679" i="37"/>
  <c r="M679" i="37"/>
  <c r="L679" i="37"/>
  <c r="K679" i="37"/>
  <c r="J679" i="37"/>
  <c r="I679" i="37"/>
  <c r="H679" i="37"/>
  <c r="G679" i="37"/>
  <c r="P678" i="37"/>
  <c r="O678" i="37"/>
  <c r="N678" i="37"/>
  <c r="M678" i="37"/>
  <c r="L678" i="37"/>
  <c r="K678" i="37"/>
  <c r="J678" i="37"/>
  <c r="I678" i="37"/>
  <c r="H678" i="37"/>
  <c r="G678" i="37"/>
  <c r="P677" i="37"/>
  <c r="O677" i="37"/>
  <c r="N677" i="37"/>
  <c r="M677" i="37"/>
  <c r="L677" i="37"/>
  <c r="K677" i="37"/>
  <c r="J677" i="37"/>
  <c r="I677" i="37"/>
  <c r="H677" i="37"/>
  <c r="G677" i="37"/>
  <c r="P676" i="37"/>
  <c r="O676" i="37"/>
  <c r="N676" i="37"/>
  <c r="M676" i="37"/>
  <c r="L676" i="37"/>
  <c r="K676" i="37"/>
  <c r="J676" i="37"/>
  <c r="I676" i="37"/>
  <c r="H676" i="37"/>
  <c r="G676" i="37"/>
  <c r="P675" i="37"/>
  <c r="O675" i="37"/>
  <c r="N675" i="37"/>
  <c r="M675" i="37"/>
  <c r="L675" i="37"/>
  <c r="K675" i="37"/>
  <c r="J675" i="37"/>
  <c r="I675" i="37"/>
  <c r="H675" i="37"/>
  <c r="G675" i="37"/>
  <c r="P674" i="37"/>
  <c r="O674" i="37"/>
  <c r="N674" i="37"/>
  <c r="M674" i="37"/>
  <c r="L674" i="37"/>
  <c r="K674" i="37"/>
  <c r="J674" i="37"/>
  <c r="I674" i="37"/>
  <c r="H674" i="37"/>
  <c r="G674" i="37"/>
  <c r="P673" i="37"/>
  <c r="O673" i="37"/>
  <c r="N673" i="37"/>
  <c r="M673" i="37"/>
  <c r="L673" i="37"/>
  <c r="K673" i="37"/>
  <c r="J673" i="37"/>
  <c r="I673" i="37"/>
  <c r="H673" i="37"/>
  <c r="G673" i="37"/>
  <c r="P672" i="37"/>
  <c r="O672" i="37"/>
  <c r="N672" i="37"/>
  <c r="M672" i="37"/>
  <c r="L672" i="37"/>
  <c r="K672" i="37"/>
  <c r="J672" i="37"/>
  <c r="I672" i="37"/>
  <c r="H672" i="37"/>
  <c r="G672" i="37"/>
  <c r="P671" i="37"/>
  <c r="O671" i="37"/>
  <c r="N671" i="37"/>
  <c r="M671" i="37"/>
  <c r="L671" i="37"/>
  <c r="K671" i="37"/>
  <c r="J671" i="37"/>
  <c r="I671" i="37"/>
  <c r="H671" i="37"/>
  <c r="G671" i="37"/>
  <c r="P670" i="37"/>
  <c r="O670" i="37"/>
  <c r="N670" i="37"/>
  <c r="M670" i="37"/>
  <c r="L670" i="37"/>
  <c r="K670" i="37"/>
  <c r="J670" i="37"/>
  <c r="I670" i="37"/>
  <c r="H670" i="37"/>
  <c r="G670" i="37"/>
  <c r="P669" i="37"/>
  <c r="O669" i="37"/>
  <c r="N669" i="37"/>
  <c r="M669" i="37"/>
  <c r="L669" i="37"/>
  <c r="K669" i="37"/>
  <c r="J669" i="37"/>
  <c r="I669" i="37"/>
  <c r="H669" i="37"/>
  <c r="G669" i="37"/>
  <c r="P668" i="37"/>
  <c r="O668" i="37"/>
  <c r="N668" i="37"/>
  <c r="M668" i="37"/>
  <c r="L668" i="37"/>
  <c r="K668" i="37"/>
  <c r="J668" i="37"/>
  <c r="I668" i="37"/>
  <c r="H668" i="37"/>
  <c r="G668" i="37"/>
  <c r="P667" i="37"/>
  <c r="O667" i="37"/>
  <c r="N667" i="37"/>
  <c r="M667" i="37"/>
  <c r="L667" i="37"/>
  <c r="K667" i="37"/>
  <c r="J667" i="37"/>
  <c r="I667" i="37"/>
  <c r="H667" i="37"/>
  <c r="G667" i="37"/>
  <c r="P666" i="37"/>
  <c r="O666" i="37"/>
  <c r="N666" i="37"/>
  <c r="M666" i="37"/>
  <c r="L666" i="37"/>
  <c r="K666" i="37"/>
  <c r="J666" i="37"/>
  <c r="I666" i="37"/>
  <c r="H666" i="37"/>
  <c r="G666" i="37"/>
  <c r="P665" i="37"/>
  <c r="O665" i="37"/>
  <c r="N665" i="37"/>
  <c r="M665" i="37"/>
  <c r="L665" i="37"/>
  <c r="K665" i="37"/>
  <c r="J665" i="37"/>
  <c r="I665" i="37"/>
  <c r="H665" i="37"/>
  <c r="G665" i="37"/>
  <c r="P664" i="37"/>
  <c r="O664" i="37"/>
  <c r="N664" i="37"/>
  <c r="M664" i="37"/>
  <c r="L664" i="37"/>
  <c r="K664" i="37"/>
  <c r="J664" i="37"/>
  <c r="I664" i="37"/>
  <c r="H664" i="37"/>
  <c r="G664" i="37"/>
  <c r="P663" i="37"/>
  <c r="O663" i="37"/>
  <c r="N663" i="37"/>
  <c r="M663" i="37"/>
  <c r="L663" i="37"/>
  <c r="K663" i="37"/>
  <c r="J663" i="37"/>
  <c r="I663" i="37"/>
  <c r="H663" i="37"/>
  <c r="G663" i="37"/>
  <c r="P662" i="37"/>
  <c r="O662" i="37"/>
  <c r="N662" i="37"/>
  <c r="M662" i="37"/>
  <c r="L662" i="37"/>
  <c r="K662" i="37"/>
  <c r="J662" i="37"/>
  <c r="I662" i="37"/>
  <c r="H662" i="37"/>
  <c r="G662" i="37"/>
  <c r="P661" i="37"/>
  <c r="O661" i="37"/>
  <c r="N661" i="37"/>
  <c r="M661" i="37"/>
  <c r="L661" i="37"/>
  <c r="K661" i="37"/>
  <c r="J661" i="37"/>
  <c r="I661" i="37"/>
  <c r="H661" i="37"/>
  <c r="G661" i="37"/>
  <c r="P660" i="37"/>
  <c r="O660" i="37"/>
  <c r="N660" i="37"/>
  <c r="M660" i="37"/>
  <c r="L660" i="37"/>
  <c r="K660" i="37"/>
  <c r="J660" i="37"/>
  <c r="I660" i="37"/>
  <c r="H660" i="37"/>
  <c r="G660" i="37"/>
  <c r="P659" i="37"/>
  <c r="O659" i="37"/>
  <c r="N659" i="37"/>
  <c r="M659" i="37"/>
  <c r="L659" i="37"/>
  <c r="K659" i="37"/>
  <c r="J659" i="37"/>
  <c r="I659" i="37"/>
  <c r="H659" i="37"/>
  <c r="G659" i="37"/>
  <c r="P658" i="37"/>
  <c r="O658" i="37"/>
  <c r="N658" i="37"/>
  <c r="M658" i="37"/>
  <c r="L658" i="37"/>
  <c r="K658" i="37"/>
  <c r="J658" i="37"/>
  <c r="I658" i="37"/>
  <c r="H658" i="37"/>
  <c r="G658" i="37"/>
  <c r="P657" i="37"/>
  <c r="O657" i="37"/>
  <c r="N657" i="37"/>
  <c r="M657" i="37"/>
  <c r="L657" i="37"/>
  <c r="K657" i="37"/>
  <c r="J657" i="37"/>
  <c r="I657" i="37"/>
  <c r="H657" i="37"/>
  <c r="G657" i="37"/>
  <c r="P656" i="37"/>
  <c r="O656" i="37"/>
  <c r="N656" i="37"/>
  <c r="M656" i="37"/>
  <c r="L656" i="37"/>
  <c r="K656" i="37"/>
  <c r="J656" i="37"/>
  <c r="I656" i="37"/>
  <c r="H656" i="37"/>
  <c r="G656" i="37"/>
  <c r="P655" i="37"/>
  <c r="O655" i="37"/>
  <c r="N655" i="37"/>
  <c r="M655" i="37"/>
  <c r="L655" i="37"/>
  <c r="K655" i="37"/>
  <c r="J655" i="37"/>
  <c r="I655" i="37"/>
  <c r="H655" i="37"/>
  <c r="G655" i="37"/>
  <c r="P654" i="37"/>
  <c r="O654" i="37"/>
  <c r="N654" i="37"/>
  <c r="M654" i="37"/>
  <c r="L654" i="37"/>
  <c r="K654" i="37"/>
  <c r="J654" i="37"/>
  <c r="I654" i="37"/>
  <c r="H654" i="37"/>
  <c r="G654" i="37"/>
  <c r="P653" i="37"/>
  <c r="O653" i="37"/>
  <c r="N653" i="37"/>
  <c r="M653" i="37"/>
  <c r="L653" i="37"/>
  <c r="K653" i="37"/>
  <c r="J653" i="37"/>
  <c r="I653" i="37"/>
  <c r="H653" i="37"/>
  <c r="G653" i="37"/>
  <c r="P652" i="37"/>
  <c r="O652" i="37"/>
  <c r="N652" i="37"/>
  <c r="M652" i="37"/>
  <c r="L652" i="37"/>
  <c r="K652" i="37"/>
  <c r="J652" i="37"/>
  <c r="I652" i="37"/>
  <c r="H652" i="37"/>
  <c r="G652" i="37"/>
  <c r="P651" i="37"/>
  <c r="O651" i="37"/>
  <c r="N651" i="37"/>
  <c r="M651" i="37"/>
  <c r="L651" i="37"/>
  <c r="K651" i="37"/>
  <c r="J651" i="37"/>
  <c r="I651" i="37"/>
  <c r="H651" i="37"/>
  <c r="G651" i="37"/>
  <c r="P650" i="37"/>
  <c r="O650" i="37"/>
  <c r="N650" i="37"/>
  <c r="M650" i="37"/>
  <c r="L650" i="37"/>
  <c r="K650" i="37"/>
  <c r="J650" i="37"/>
  <c r="I650" i="37"/>
  <c r="H650" i="37"/>
  <c r="G650" i="37"/>
  <c r="P649" i="37"/>
  <c r="O649" i="37"/>
  <c r="N649" i="37"/>
  <c r="M649" i="37"/>
  <c r="L649" i="37"/>
  <c r="K649" i="37"/>
  <c r="J649" i="37"/>
  <c r="I649" i="37"/>
  <c r="H649" i="37"/>
  <c r="G649" i="37"/>
  <c r="P648" i="37"/>
  <c r="O648" i="37"/>
  <c r="N648" i="37"/>
  <c r="M648" i="37"/>
  <c r="L648" i="37"/>
  <c r="K648" i="37"/>
  <c r="J648" i="37"/>
  <c r="I648" i="37"/>
  <c r="H648" i="37"/>
  <c r="G648" i="37"/>
  <c r="P647" i="37"/>
  <c r="O647" i="37"/>
  <c r="N647" i="37"/>
  <c r="M647" i="37"/>
  <c r="L647" i="37"/>
  <c r="K647" i="37"/>
  <c r="J647" i="37"/>
  <c r="I647" i="37"/>
  <c r="H647" i="37"/>
  <c r="G647" i="37"/>
  <c r="P646" i="37"/>
  <c r="O646" i="37"/>
  <c r="N646" i="37"/>
  <c r="M646" i="37"/>
  <c r="L646" i="37"/>
  <c r="K646" i="37"/>
  <c r="J646" i="37"/>
  <c r="I646" i="37"/>
  <c r="H646" i="37"/>
  <c r="G646" i="37"/>
  <c r="P645" i="37"/>
  <c r="O645" i="37"/>
  <c r="N645" i="37"/>
  <c r="M645" i="37"/>
  <c r="L645" i="37"/>
  <c r="K645" i="37"/>
  <c r="J645" i="37"/>
  <c r="I645" i="37"/>
  <c r="H645" i="37"/>
  <c r="G645" i="37"/>
  <c r="P644" i="37"/>
  <c r="O644" i="37"/>
  <c r="N644" i="37"/>
  <c r="M644" i="37"/>
  <c r="L644" i="37"/>
  <c r="K644" i="37"/>
  <c r="J644" i="37"/>
  <c r="I644" i="37"/>
  <c r="H644" i="37"/>
  <c r="G644" i="37"/>
  <c r="P643" i="37"/>
  <c r="O643" i="37"/>
  <c r="N643" i="37"/>
  <c r="M643" i="37"/>
  <c r="L643" i="37"/>
  <c r="K643" i="37"/>
  <c r="J643" i="37"/>
  <c r="I643" i="37"/>
  <c r="H643" i="37"/>
  <c r="G643" i="37"/>
  <c r="P642" i="37"/>
  <c r="O642" i="37"/>
  <c r="N642" i="37"/>
  <c r="M642" i="37"/>
  <c r="L642" i="37"/>
  <c r="K642" i="37"/>
  <c r="J642" i="37"/>
  <c r="I642" i="37"/>
  <c r="H642" i="37"/>
  <c r="G642" i="37"/>
  <c r="P641" i="37"/>
  <c r="O641" i="37"/>
  <c r="N641" i="37"/>
  <c r="M641" i="37"/>
  <c r="L641" i="37"/>
  <c r="K641" i="37"/>
  <c r="J641" i="37"/>
  <c r="I641" i="37"/>
  <c r="H641" i="37"/>
  <c r="G641" i="37"/>
  <c r="P640" i="37"/>
  <c r="O640" i="37"/>
  <c r="N640" i="37"/>
  <c r="M640" i="37"/>
  <c r="L640" i="37"/>
  <c r="K640" i="37"/>
  <c r="J640" i="37"/>
  <c r="I640" i="37"/>
  <c r="H640" i="37"/>
  <c r="G640" i="37"/>
  <c r="P639" i="37"/>
  <c r="O639" i="37"/>
  <c r="N639" i="37"/>
  <c r="M639" i="37"/>
  <c r="L639" i="37"/>
  <c r="K639" i="37"/>
  <c r="J639" i="37"/>
  <c r="I639" i="37"/>
  <c r="H639" i="37"/>
  <c r="G639" i="37"/>
  <c r="P638" i="37"/>
  <c r="O638" i="37"/>
  <c r="N638" i="37"/>
  <c r="M638" i="37"/>
  <c r="L638" i="37"/>
  <c r="K638" i="37"/>
  <c r="J638" i="37"/>
  <c r="I638" i="37"/>
  <c r="H638" i="37"/>
  <c r="G638" i="37"/>
  <c r="P637" i="37"/>
  <c r="O637" i="37"/>
  <c r="N637" i="37"/>
  <c r="M637" i="37"/>
  <c r="L637" i="37"/>
  <c r="K637" i="37"/>
  <c r="J637" i="37"/>
  <c r="I637" i="37"/>
  <c r="H637" i="37"/>
  <c r="G637" i="37"/>
  <c r="P636" i="37"/>
  <c r="O636" i="37"/>
  <c r="N636" i="37"/>
  <c r="M636" i="37"/>
  <c r="L636" i="37"/>
  <c r="K636" i="37"/>
  <c r="J636" i="37"/>
  <c r="I636" i="37"/>
  <c r="H636" i="37"/>
  <c r="G636" i="37"/>
  <c r="P635" i="37"/>
  <c r="O635" i="37"/>
  <c r="N635" i="37"/>
  <c r="M635" i="37"/>
  <c r="L635" i="37"/>
  <c r="K635" i="37"/>
  <c r="J635" i="37"/>
  <c r="I635" i="37"/>
  <c r="H635" i="37"/>
  <c r="G635" i="37"/>
  <c r="P634" i="37"/>
  <c r="O634" i="37"/>
  <c r="N634" i="37"/>
  <c r="M634" i="37"/>
  <c r="L634" i="37"/>
  <c r="K634" i="37"/>
  <c r="J634" i="37"/>
  <c r="I634" i="37"/>
  <c r="H634" i="37"/>
  <c r="G634" i="37"/>
  <c r="P633" i="37"/>
  <c r="O633" i="37"/>
  <c r="N633" i="37"/>
  <c r="M633" i="37"/>
  <c r="L633" i="37"/>
  <c r="K633" i="37"/>
  <c r="J633" i="37"/>
  <c r="I633" i="37"/>
  <c r="H633" i="37"/>
  <c r="G633" i="37"/>
  <c r="P632" i="37"/>
  <c r="O632" i="37"/>
  <c r="N632" i="37"/>
  <c r="M632" i="37"/>
  <c r="L632" i="37"/>
  <c r="K632" i="37"/>
  <c r="J632" i="37"/>
  <c r="I632" i="37"/>
  <c r="H632" i="37"/>
  <c r="G632" i="37"/>
  <c r="P631" i="37"/>
  <c r="O631" i="37"/>
  <c r="N631" i="37"/>
  <c r="M631" i="37"/>
  <c r="L631" i="37"/>
  <c r="K631" i="37"/>
  <c r="J631" i="37"/>
  <c r="I631" i="37"/>
  <c r="H631" i="37"/>
  <c r="G631" i="37"/>
  <c r="P630" i="37"/>
  <c r="O630" i="37"/>
  <c r="N630" i="37"/>
  <c r="M630" i="37"/>
  <c r="L630" i="37"/>
  <c r="K630" i="37"/>
  <c r="J630" i="37"/>
  <c r="I630" i="37"/>
  <c r="H630" i="37"/>
  <c r="G630" i="37"/>
  <c r="P629" i="37"/>
  <c r="O629" i="37"/>
  <c r="N629" i="37"/>
  <c r="M629" i="37"/>
  <c r="L629" i="37"/>
  <c r="K629" i="37"/>
  <c r="J629" i="37"/>
  <c r="I629" i="37"/>
  <c r="H629" i="37"/>
  <c r="G629" i="37"/>
  <c r="P628" i="37"/>
  <c r="O628" i="37"/>
  <c r="N628" i="37"/>
  <c r="M628" i="37"/>
  <c r="L628" i="37"/>
  <c r="K628" i="37"/>
  <c r="J628" i="37"/>
  <c r="I628" i="37"/>
  <c r="H628" i="37"/>
  <c r="G628" i="37"/>
  <c r="P627" i="37"/>
  <c r="O627" i="37"/>
  <c r="N627" i="37"/>
  <c r="M627" i="37"/>
  <c r="L627" i="37"/>
  <c r="K627" i="37"/>
  <c r="J627" i="37"/>
  <c r="I627" i="37"/>
  <c r="H627" i="37"/>
  <c r="G627" i="37"/>
  <c r="P626" i="37"/>
  <c r="O626" i="37"/>
  <c r="N626" i="37"/>
  <c r="M626" i="37"/>
  <c r="L626" i="37"/>
  <c r="K626" i="37"/>
  <c r="J626" i="37"/>
  <c r="I626" i="37"/>
  <c r="H626" i="37"/>
  <c r="G626" i="37"/>
  <c r="P625" i="37"/>
  <c r="O625" i="37"/>
  <c r="N625" i="37"/>
  <c r="M625" i="37"/>
  <c r="L625" i="37"/>
  <c r="K625" i="37"/>
  <c r="J625" i="37"/>
  <c r="I625" i="37"/>
  <c r="H625" i="37"/>
  <c r="G625" i="37"/>
  <c r="P624" i="37"/>
  <c r="O624" i="37"/>
  <c r="N624" i="37"/>
  <c r="M624" i="37"/>
  <c r="L624" i="37"/>
  <c r="K624" i="37"/>
  <c r="J624" i="37"/>
  <c r="I624" i="37"/>
  <c r="H624" i="37"/>
  <c r="G624" i="37"/>
  <c r="P623" i="37"/>
  <c r="O623" i="37"/>
  <c r="N623" i="37"/>
  <c r="M623" i="37"/>
  <c r="L623" i="37"/>
  <c r="K623" i="37"/>
  <c r="J623" i="37"/>
  <c r="I623" i="37"/>
  <c r="H623" i="37"/>
  <c r="G623" i="37"/>
  <c r="P622" i="37"/>
  <c r="O622" i="37"/>
  <c r="N622" i="37"/>
  <c r="M622" i="37"/>
  <c r="L622" i="37"/>
  <c r="K622" i="37"/>
  <c r="J622" i="37"/>
  <c r="I622" i="37"/>
  <c r="H622" i="37"/>
  <c r="G622" i="37"/>
  <c r="P621" i="37"/>
  <c r="O621" i="37"/>
  <c r="N621" i="37"/>
  <c r="M621" i="37"/>
  <c r="L621" i="37"/>
  <c r="K621" i="37"/>
  <c r="J621" i="37"/>
  <c r="I621" i="37"/>
  <c r="H621" i="37"/>
  <c r="G621" i="37"/>
  <c r="P620" i="37"/>
  <c r="O620" i="37"/>
  <c r="N620" i="37"/>
  <c r="M620" i="37"/>
  <c r="L620" i="37"/>
  <c r="K620" i="37"/>
  <c r="J620" i="37"/>
  <c r="I620" i="37"/>
  <c r="H620" i="37"/>
  <c r="G620" i="37"/>
  <c r="P619" i="37"/>
  <c r="O619" i="37"/>
  <c r="N619" i="37"/>
  <c r="M619" i="37"/>
  <c r="L619" i="37"/>
  <c r="K619" i="37"/>
  <c r="J619" i="37"/>
  <c r="I619" i="37"/>
  <c r="H619" i="37"/>
  <c r="G619" i="37"/>
  <c r="P618" i="37"/>
  <c r="O618" i="37"/>
  <c r="N618" i="37"/>
  <c r="M618" i="37"/>
  <c r="L618" i="37"/>
  <c r="K618" i="37"/>
  <c r="J618" i="37"/>
  <c r="I618" i="37"/>
  <c r="H618" i="37"/>
  <c r="G618" i="37"/>
  <c r="P617" i="37"/>
  <c r="O617" i="37"/>
  <c r="N617" i="37"/>
  <c r="M617" i="37"/>
  <c r="L617" i="37"/>
  <c r="K617" i="37"/>
  <c r="J617" i="37"/>
  <c r="I617" i="37"/>
  <c r="H617" i="37"/>
  <c r="G617" i="37"/>
  <c r="P616" i="37"/>
  <c r="O616" i="37"/>
  <c r="N616" i="37"/>
  <c r="M616" i="37"/>
  <c r="L616" i="37"/>
  <c r="K616" i="37"/>
  <c r="J616" i="37"/>
  <c r="I616" i="37"/>
  <c r="H616" i="37"/>
  <c r="G616" i="37"/>
  <c r="P615" i="37"/>
  <c r="O615" i="37"/>
  <c r="N615" i="37"/>
  <c r="M615" i="37"/>
  <c r="L615" i="37"/>
  <c r="K615" i="37"/>
  <c r="J615" i="37"/>
  <c r="I615" i="37"/>
  <c r="H615" i="37"/>
  <c r="G615" i="37"/>
  <c r="P614" i="37"/>
  <c r="O614" i="37"/>
  <c r="N614" i="37"/>
  <c r="M614" i="37"/>
  <c r="L614" i="37"/>
  <c r="K614" i="37"/>
  <c r="J614" i="37"/>
  <c r="I614" i="37"/>
  <c r="H614" i="37"/>
  <c r="G614" i="37"/>
  <c r="P613" i="37"/>
  <c r="O613" i="37"/>
  <c r="N613" i="37"/>
  <c r="M613" i="37"/>
  <c r="L613" i="37"/>
  <c r="K613" i="37"/>
  <c r="J613" i="37"/>
  <c r="I613" i="37"/>
  <c r="H613" i="37"/>
  <c r="G613" i="37"/>
  <c r="P612" i="37"/>
  <c r="O612" i="37"/>
  <c r="N612" i="37"/>
  <c r="M612" i="37"/>
  <c r="L612" i="37"/>
  <c r="K612" i="37"/>
  <c r="J612" i="37"/>
  <c r="I612" i="37"/>
  <c r="H612" i="37"/>
  <c r="G612" i="37"/>
  <c r="P611" i="37"/>
  <c r="O611" i="37"/>
  <c r="N611" i="37"/>
  <c r="M611" i="37"/>
  <c r="L611" i="37"/>
  <c r="K611" i="37"/>
  <c r="J611" i="37"/>
  <c r="I611" i="37"/>
  <c r="H611" i="37"/>
  <c r="G611" i="37"/>
  <c r="P610" i="37"/>
  <c r="O610" i="37"/>
  <c r="N610" i="37"/>
  <c r="M610" i="37"/>
  <c r="L610" i="37"/>
  <c r="K610" i="37"/>
  <c r="J610" i="37"/>
  <c r="I610" i="37"/>
  <c r="H610" i="37"/>
  <c r="G610" i="37"/>
  <c r="P609" i="37"/>
  <c r="O609" i="37"/>
  <c r="N609" i="37"/>
  <c r="M609" i="37"/>
  <c r="L609" i="37"/>
  <c r="K609" i="37"/>
  <c r="J609" i="37"/>
  <c r="I609" i="37"/>
  <c r="H609" i="37"/>
  <c r="G609" i="37"/>
  <c r="P608" i="37"/>
  <c r="O608" i="37"/>
  <c r="N608" i="37"/>
  <c r="M608" i="37"/>
  <c r="L608" i="37"/>
  <c r="K608" i="37"/>
  <c r="J608" i="37"/>
  <c r="I608" i="37"/>
  <c r="H608" i="37"/>
  <c r="G608" i="37"/>
  <c r="P607" i="37"/>
  <c r="O607" i="37"/>
  <c r="N607" i="37"/>
  <c r="M607" i="37"/>
  <c r="L607" i="37"/>
  <c r="K607" i="37"/>
  <c r="J607" i="37"/>
  <c r="I607" i="37"/>
  <c r="H607" i="37"/>
  <c r="G607" i="37"/>
  <c r="P606" i="37"/>
  <c r="O606" i="37"/>
  <c r="N606" i="37"/>
  <c r="M606" i="37"/>
  <c r="L606" i="37"/>
  <c r="K606" i="37"/>
  <c r="J606" i="37"/>
  <c r="I606" i="37"/>
  <c r="H606" i="37"/>
  <c r="G606" i="37"/>
  <c r="P605" i="37"/>
  <c r="O605" i="37"/>
  <c r="N605" i="37"/>
  <c r="M605" i="37"/>
  <c r="L605" i="37"/>
  <c r="K605" i="37"/>
  <c r="J605" i="37"/>
  <c r="I605" i="37"/>
  <c r="H605" i="37"/>
  <c r="G605" i="37"/>
  <c r="P604" i="37"/>
  <c r="O604" i="37"/>
  <c r="N604" i="37"/>
  <c r="M604" i="37"/>
  <c r="L604" i="37"/>
  <c r="K604" i="37"/>
  <c r="J604" i="37"/>
  <c r="I604" i="37"/>
  <c r="H604" i="37"/>
  <c r="G604" i="37"/>
  <c r="P603" i="37"/>
  <c r="O603" i="37"/>
  <c r="N603" i="37"/>
  <c r="M603" i="37"/>
  <c r="L603" i="37"/>
  <c r="K603" i="37"/>
  <c r="J603" i="37"/>
  <c r="I603" i="37"/>
  <c r="H603" i="37"/>
  <c r="G603" i="37"/>
  <c r="P602" i="37"/>
  <c r="O602" i="37"/>
  <c r="N602" i="37"/>
  <c r="M602" i="37"/>
  <c r="L602" i="37"/>
  <c r="K602" i="37"/>
  <c r="J602" i="37"/>
  <c r="I602" i="37"/>
  <c r="H602" i="37"/>
  <c r="G602" i="37"/>
  <c r="P601" i="37"/>
  <c r="O601" i="37"/>
  <c r="N601" i="37"/>
  <c r="M601" i="37"/>
  <c r="L601" i="37"/>
  <c r="K601" i="37"/>
  <c r="J601" i="37"/>
  <c r="I601" i="37"/>
  <c r="H601" i="37"/>
  <c r="G601" i="37"/>
  <c r="P600" i="37"/>
  <c r="O600" i="37"/>
  <c r="N600" i="37"/>
  <c r="M600" i="37"/>
  <c r="L600" i="37"/>
  <c r="K600" i="37"/>
  <c r="J600" i="37"/>
  <c r="I600" i="37"/>
  <c r="H600" i="37"/>
  <c r="G600" i="37"/>
  <c r="P599" i="37"/>
  <c r="O599" i="37"/>
  <c r="N599" i="37"/>
  <c r="M599" i="37"/>
  <c r="L599" i="37"/>
  <c r="K599" i="37"/>
  <c r="J599" i="37"/>
  <c r="I599" i="37"/>
  <c r="H599" i="37"/>
  <c r="G599" i="37"/>
  <c r="P598" i="37"/>
  <c r="O598" i="37"/>
  <c r="N598" i="37"/>
  <c r="M598" i="37"/>
  <c r="L598" i="37"/>
  <c r="K598" i="37"/>
  <c r="J598" i="37"/>
  <c r="I598" i="37"/>
  <c r="H598" i="37"/>
  <c r="G598" i="37"/>
  <c r="P597" i="37"/>
  <c r="O597" i="37"/>
  <c r="N597" i="37"/>
  <c r="M597" i="37"/>
  <c r="L597" i="37"/>
  <c r="K597" i="37"/>
  <c r="J597" i="37"/>
  <c r="I597" i="37"/>
  <c r="H597" i="37"/>
  <c r="G597" i="37"/>
  <c r="P596" i="37"/>
  <c r="O596" i="37"/>
  <c r="N596" i="37"/>
  <c r="M596" i="37"/>
  <c r="L596" i="37"/>
  <c r="K596" i="37"/>
  <c r="J596" i="37"/>
  <c r="I596" i="37"/>
  <c r="H596" i="37"/>
  <c r="G596" i="37"/>
  <c r="P595" i="37"/>
  <c r="O595" i="37"/>
  <c r="N595" i="37"/>
  <c r="M595" i="37"/>
  <c r="L595" i="37"/>
  <c r="K595" i="37"/>
  <c r="J595" i="37"/>
  <c r="I595" i="37"/>
  <c r="H595" i="37"/>
  <c r="G595" i="37"/>
  <c r="P594" i="37"/>
  <c r="O594" i="37"/>
  <c r="N594" i="37"/>
  <c r="M594" i="37"/>
  <c r="L594" i="37"/>
  <c r="K594" i="37"/>
  <c r="J594" i="37"/>
  <c r="I594" i="37"/>
  <c r="H594" i="37"/>
  <c r="G594" i="37"/>
  <c r="P593" i="37"/>
  <c r="O593" i="37"/>
  <c r="N593" i="37"/>
  <c r="M593" i="37"/>
  <c r="L593" i="37"/>
  <c r="K593" i="37"/>
  <c r="J593" i="37"/>
  <c r="I593" i="37"/>
  <c r="H593" i="37"/>
  <c r="G593" i="37"/>
  <c r="P592" i="37"/>
  <c r="O592" i="37"/>
  <c r="N592" i="37"/>
  <c r="M592" i="37"/>
  <c r="L592" i="37"/>
  <c r="K592" i="37"/>
  <c r="J592" i="37"/>
  <c r="I592" i="37"/>
  <c r="H592" i="37"/>
  <c r="G592" i="37"/>
  <c r="P591" i="37"/>
  <c r="O591" i="37"/>
  <c r="N591" i="37"/>
  <c r="M591" i="37"/>
  <c r="L591" i="37"/>
  <c r="K591" i="37"/>
  <c r="J591" i="37"/>
  <c r="I591" i="37"/>
  <c r="H591" i="37"/>
  <c r="G591" i="37"/>
  <c r="P590" i="37"/>
  <c r="O590" i="37"/>
  <c r="N590" i="37"/>
  <c r="M590" i="37"/>
  <c r="L590" i="37"/>
  <c r="K590" i="37"/>
  <c r="J590" i="37"/>
  <c r="I590" i="37"/>
  <c r="H590" i="37"/>
  <c r="G590" i="37"/>
  <c r="P589" i="37"/>
  <c r="O589" i="37"/>
  <c r="N589" i="37"/>
  <c r="M589" i="37"/>
  <c r="L589" i="37"/>
  <c r="K589" i="37"/>
  <c r="J589" i="37"/>
  <c r="I589" i="37"/>
  <c r="H589" i="37"/>
  <c r="G589" i="37"/>
  <c r="P588" i="37"/>
  <c r="O588" i="37"/>
  <c r="N588" i="37"/>
  <c r="M588" i="37"/>
  <c r="L588" i="37"/>
  <c r="K588" i="37"/>
  <c r="J588" i="37"/>
  <c r="I588" i="37"/>
  <c r="H588" i="37"/>
  <c r="G588" i="37"/>
  <c r="P587" i="37"/>
  <c r="O587" i="37"/>
  <c r="N587" i="37"/>
  <c r="M587" i="37"/>
  <c r="L587" i="37"/>
  <c r="K587" i="37"/>
  <c r="J587" i="37"/>
  <c r="I587" i="37"/>
  <c r="H587" i="37"/>
  <c r="G587" i="37"/>
  <c r="P586" i="37"/>
  <c r="O586" i="37"/>
  <c r="N586" i="37"/>
  <c r="M586" i="37"/>
  <c r="L586" i="37"/>
  <c r="K586" i="37"/>
  <c r="J586" i="37"/>
  <c r="I586" i="37"/>
  <c r="H586" i="37"/>
  <c r="G586" i="37"/>
  <c r="P585" i="37"/>
  <c r="O585" i="37"/>
  <c r="N585" i="37"/>
  <c r="M585" i="37"/>
  <c r="L585" i="37"/>
  <c r="K585" i="37"/>
  <c r="J585" i="37"/>
  <c r="I585" i="37"/>
  <c r="H585" i="37"/>
  <c r="G585" i="37"/>
  <c r="P584" i="37"/>
  <c r="O584" i="37"/>
  <c r="N584" i="37"/>
  <c r="M584" i="37"/>
  <c r="L584" i="37"/>
  <c r="K584" i="37"/>
  <c r="J584" i="37"/>
  <c r="I584" i="37"/>
  <c r="H584" i="37"/>
  <c r="G584" i="37"/>
  <c r="P583" i="37"/>
  <c r="O583" i="37"/>
  <c r="N583" i="37"/>
  <c r="M583" i="37"/>
  <c r="L583" i="37"/>
  <c r="K583" i="37"/>
  <c r="J583" i="37"/>
  <c r="I583" i="37"/>
  <c r="H583" i="37"/>
  <c r="G583" i="37"/>
  <c r="P582" i="37"/>
  <c r="O582" i="37"/>
  <c r="N582" i="37"/>
  <c r="M582" i="37"/>
  <c r="L582" i="37"/>
  <c r="K582" i="37"/>
  <c r="J582" i="37"/>
  <c r="I582" i="37"/>
  <c r="H582" i="37"/>
  <c r="G582" i="37"/>
  <c r="P581" i="37"/>
  <c r="O581" i="37"/>
  <c r="N581" i="37"/>
  <c r="M581" i="37"/>
  <c r="L581" i="37"/>
  <c r="K581" i="37"/>
  <c r="J581" i="37"/>
  <c r="I581" i="37"/>
  <c r="H581" i="37"/>
  <c r="G581" i="37"/>
  <c r="P580" i="37"/>
  <c r="O580" i="37"/>
  <c r="N580" i="37"/>
  <c r="M580" i="37"/>
  <c r="L580" i="37"/>
  <c r="K580" i="37"/>
  <c r="J580" i="37"/>
  <c r="I580" i="37"/>
  <c r="H580" i="37"/>
  <c r="G580" i="37"/>
  <c r="P579" i="37"/>
  <c r="O579" i="37"/>
  <c r="N579" i="37"/>
  <c r="M579" i="37"/>
  <c r="L579" i="37"/>
  <c r="K579" i="37"/>
  <c r="J579" i="37"/>
  <c r="I579" i="37"/>
  <c r="H579" i="37"/>
  <c r="G579" i="37"/>
  <c r="P578" i="37"/>
  <c r="O578" i="37"/>
  <c r="N578" i="37"/>
  <c r="M578" i="37"/>
  <c r="L578" i="37"/>
  <c r="K578" i="37"/>
  <c r="J578" i="37"/>
  <c r="I578" i="37"/>
  <c r="H578" i="37"/>
  <c r="G578" i="37"/>
  <c r="P577" i="37"/>
  <c r="O577" i="37"/>
  <c r="N577" i="37"/>
  <c r="M577" i="37"/>
  <c r="L577" i="37"/>
  <c r="K577" i="37"/>
  <c r="J577" i="37"/>
  <c r="I577" i="37"/>
  <c r="H577" i="37"/>
  <c r="G577" i="37"/>
  <c r="P576" i="37"/>
  <c r="O576" i="37"/>
  <c r="N576" i="37"/>
  <c r="M576" i="37"/>
  <c r="L576" i="37"/>
  <c r="K576" i="37"/>
  <c r="J576" i="37"/>
  <c r="I576" i="37"/>
  <c r="H576" i="37"/>
  <c r="G576" i="37"/>
  <c r="P575" i="37"/>
  <c r="O575" i="37"/>
  <c r="N575" i="37"/>
  <c r="M575" i="37"/>
  <c r="L575" i="37"/>
  <c r="K575" i="37"/>
  <c r="J575" i="37"/>
  <c r="I575" i="37"/>
  <c r="H575" i="37"/>
  <c r="G575" i="37"/>
  <c r="P574" i="37"/>
  <c r="O574" i="37"/>
  <c r="N574" i="37"/>
  <c r="M574" i="37"/>
  <c r="L574" i="37"/>
  <c r="K574" i="37"/>
  <c r="J574" i="37"/>
  <c r="I574" i="37"/>
  <c r="H574" i="37"/>
  <c r="G574" i="37"/>
  <c r="P573" i="37"/>
  <c r="O573" i="37"/>
  <c r="N573" i="37"/>
  <c r="M573" i="37"/>
  <c r="L573" i="37"/>
  <c r="K573" i="37"/>
  <c r="J573" i="37"/>
  <c r="I573" i="37"/>
  <c r="H573" i="37"/>
  <c r="G573" i="37"/>
  <c r="P572" i="37"/>
  <c r="O572" i="37"/>
  <c r="N572" i="37"/>
  <c r="M572" i="37"/>
  <c r="L572" i="37"/>
  <c r="K572" i="37"/>
  <c r="J572" i="37"/>
  <c r="I572" i="37"/>
  <c r="H572" i="37"/>
  <c r="G572" i="37"/>
  <c r="P571" i="37"/>
  <c r="O571" i="37"/>
  <c r="N571" i="37"/>
  <c r="M571" i="37"/>
  <c r="L571" i="37"/>
  <c r="K571" i="37"/>
  <c r="J571" i="37"/>
  <c r="I571" i="37"/>
  <c r="H571" i="37"/>
  <c r="G571" i="37"/>
  <c r="P570" i="37"/>
  <c r="O570" i="37"/>
  <c r="N570" i="37"/>
  <c r="M570" i="37"/>
  <c r="L570" i="37"/>
  <c r="K570" i="37"/>
  <c r="J570" i="37"/>
  <c r="I570" i="37"/>
  <c r="H570" i="37"/>
  <c r="G570" i="37"/>
  <c r="P569" i="37"/>
  <c r="O569" i="37"/>
  <c r="N569" i="37"/>
  <c r="M569" i="37"/>
  <c r="L569" i="37"/>
  <c r="K569" i="37"/>
  <c r="J569" i="37"/>
  <c r="I569" i="37"/>
  <c r="H569" i="37"/>
  <c r="G569" i="37"/>
  <c r="P568" i="37"/>
  <c r="O568" i="37"/>
  <c r="N568" i="37"/>
  <c r="M568" i="37"/>
  <c r="L568" i="37"/>
  <c r="K568" i="37"/>
  <c r="J568" i="37"/>
  <c r="I568" i="37"/>
  <c r="H568" i="37"/>
  <c r="G568" i="37"/>
  <c r="P567" i="37"/>
  <c r="O567" i="37"/>
  <c r="N567" i="37"/>
  <c r="M567" i="37"/>
  <c r="L567" i="37"/>
  <c r="K567" i="37"/>
  <c r="J567" i="37"/>
  <c r="I567" i="37"/>
  <c r="H567" i="37"/>
  <c r="G567" i="37"/>
  <c r="P566" i="37"/>
  <c r="O566" i="37"/>
  <c r="N566" i="37"/>
  <c r="M566" i="37"/>
  <c r="L566" i="37"/>
  <c r="K566" i="37"/>
  <c r="J566" i="37"/>
  <c r="I566" i="37"/>
  <c r="H566" i="37"/>
  <c r="G566" i="37"/>
  <c r="P565" i="37"/>
  <c r="O565" i="37"/>
  <c r="N565" i="37"/>
  <c r="M565" i="37"/>
  <c r="L565" i="37"/>
  <c r="K565" i="37"/>
  <c r="J565" i="37"/>
  <c r="I565" i="37"/>
  <c r="H565" i="37"/>
  <c r="G565" i="37"/>
  <c r="P564" i="37"/>
  <c r="O564" i="37"/>
  <c r="N564" i="37"/>
  <c r="M564" i="37"/>
  <c r="L564" i="37"/>
  <c r="K564" i="37"/>
  <c r="J564" i="37"/>
  <c r="I564" i="37"/>
  <c r="H564" i="37"/>
  <c r="G564" i="37"/>
  <c r="P563" i="37"/>
  <c r="O563" i="37"/>
  <c r="N563" i="37"/>
  <c r="M563" i="37"/>
  <c r="L563" i="37"/>
  <c r="K563" i="37"/>
  <c r="J563" i="37"/>
  <c r="I563" i="37"/>
  <c r="H563" i="37"/>
  <c r="G563" i="37"/>
  <c r="P562" i="37"/>
  <c r="O562" i="37"/>
  <c r="N562" i="37"/>
  <c r="M562" i="37"/>
  <c r="L562" i="37"/>
  <c r="K562" i="37"/>
  <c r="J562" i="37"/>
  <c r="I562" i="37"/>
  <c r="H562" i="37"/>
  <c r="G562" i="37"/>
  <c r="P561" i="37"/>
  <c r="O561" i="37"/>
  <c r="N561" i="37"/>
  <c r="M561" i="37"/>
  <c r="L561" i="37"/>
  <c r="K561" i="37"/>
  <c r="J561" i="37"/>
  <c r="I561" i="37"/>
  <c r="H561" i="37"/>
  <c r="G561" i="37"/>
  <c r="P560" i="37"/>
  <c r="O560" i="37"/>
  <c r="N560" i="37"/>
  <c r="M560" i="37"/>
  <c r="L560" i="37"/>
  <c r="K560" i="37"/>
  <c r="J560" i="37"/>
  <c r="I560" i="37"/>
  <c r="H560" i="37"/>
  <c r="G560" i="37"/>
  <c r="P559" i="37"/>
  <c r="O559" i="37"/>
  <c r="N559" i="37"/>
  <c r="M559" i="37"/>
  <c r="L559" i="37"/>
  <c r="K559" i="37"/>
  <c r="J559" i="37"/>
  <c r="I559" i="37"/>
  <c r="H559" i="37"/>
  <c r="G559" i="37"/>
  <c r="P558" i="37"/>
  <c r="O558" i="37"/>
  <c r="N558" i="37"/>
  <c r="M558" i="37"/>
  <c r="L558" i="37"/>
  <c r="K558" i="37"/>
  <c r="J558" i="37"/>
  <c r="I558" i="37"/>
  <c r="H558" i="37"/>
  <c r="G558" i="37"/>
  <c r="P557" i="37"/>
  <c r="O557" i="37"/>
  <c r="N557" i="37"/>
  <c r="M557" i="37"/>
  <c r="L557" i="37"/>
  <c r="K557" i="37"/>
  <c r="J557" i="37"/>
  <c r="I557" i="37"/>
  <c r="H557" i="37"/>
  <c r="G557" i="37"/>
  <c r="P556" i="37"/>
  <c r="O556" i="37"/>
  <c r="N556" i="37"/>
  <c r="M556" i="37"/>
  <c r="L556" i="37"/>
  <c r="K556" i="37"/>
  <c r="J556" i="37"/>
  <c r="I556" i="37"/>
  <c r="H556" i="37"/>
  <c r="G556" i="37"/>
  <c r="P555" i="37"/>
  <c r="O555" i="37"/>
  <c r="N555" i="37"/>
  <c r="M555" i="37"/>
  <c r="L555" i="37"/>
  <c r="K555" i="37"/>
  <c r="J555" i="37"/>
  <c r="I555" i="37"/>
  <c r="H555" i="37"/>
  <c r="G555" i="37"/>
  <c r="P554" i="37"/>
  <c r="O554" i="37"/>
  <c r="N554" i="37"/>
  <c r="M554" i="37"/>
  <c r="L554" i="37"/>
  <c r="K554" i="37"/>
  <c r="J554" i="37"/>
  <c r="I554" i="37"/>
  <c r="H554" i="37"/>
  <c r="G554" i="37"/>
  <c r="P553" i="37"/>
  <c r="O553" i="37"/>
  <c r="N553" i="37"/>
  <c r="M553" i="37"/>
  <c r="L553" i="37"/>
  <c r="K553" i="37"/>
  <c r="J553" i="37"/>
  <c r="I553" i="37"/>
  <c r="H553" i="37"/>
  <c r="G553" i="37"/>
  <c r="P552" i="37"/>
  <c r="O552" i="37"/>
  <c r="N552" i="37"/>
  <c r="M552" i="37"/>
  <c r="L552" i="37"/>
  <c r="K552" i="37"/>
  <c r="J552" i="37"/>
  <c r="I552" i="37"/>
  <c r="H552" i="37"/>
  <c r="G552" i="37"/>
  <c r="P551" i="37"/>
  <c r="O551" i="37"/>
  <c r="N551" i="37"/>
  <c r="M551" i="37"/>
  <c r="L551" i="37"/>
  <c r="K551" i="37"/>
  <c r="J551" i="37"/>
  <c r="I551" i="37"/>
  <c r="H551" i="37"/>
  <c r="G551" i="37"/>
  <c r="P550" i="37"/>
  <c r="O550" i="37"/>
  <c r="N550" i="37"/>
  <c r="M550" i="37"/>
  <c r="L550" i="37"/>
  <c r="K550" i="37"/>
  <c r="J550" i="37"/>
  <c r="I550" i="37"/>
  <c r="H550" i="37"/>
  <c r="G550" i="37"/>
  <c r="P549" i="37"/>
  <c r="O549" i="37"/>
  <c r="N549" i="37"/>
  <c r="M549" i="37"/>
  <c r="L549" i="37"/>
  <c r="K549" i="37"/>
  <c r="J549" i="37"/>
  <c r="I549" i="37"/>
  <c r="H549" i="37"/>
  <c r="G549" i="37"/>
  <c r="P548" i="37"/>
  <c r="O548" i="37"/>
  <c r="N548" i="37"/>
  <c r="M548" i="37"/>
  <c r="L548" i="37"/>
  <c r="K548" i="37"/>
  <c r="J548" i="37"/>
  <c r="I548" i="37"/>
  <c r="H548" i="37"/>
  <c r="G548" i="37"/>
  <c r="P547" i="37"/>
  <c r="O547" i="37"/>
  <c r="N547" i="37"/>
  <c r="M547" i="37"/>
  <c r="L547" i="37"/>
  <c r="K547" i="37"/>
  <c r="J547" i="37"/>
  <c r="I547" i="37"/>
  <c r="H547" i="37"/>
  <c r="G547" i="37"/>
  <c r="P546" i="37"/>
  <c r="O546" i="37"/>
  <c r="N546" i="37"/>
  <c r="M546" i="37"/>
  <c r="L546" i="37"/>
  <c r="K546" i="37"/>
  <c r="J546" i="37"/>
  <c r="I546" i="37"/>
  <c r="H546" i="37"/>
  <c r="G546" i="37"/>
  <c r="P545" i="37"/>
  <c r="O545" i="37"/>
  <c r="N545" i="37"/>
  <c r="M545" i="37"/>
  <c r="L545" i="37"/>
  <c r="K545" i="37"/>
  <c r="J545" i="37"/>
  <c r="I545" i="37"/>
  <c r="H545" i="37"/>
  <c r="G545" i="37"/>
  <c r="P544" i="37"/>
  <c r="O544" i="37"/>
  <c r="N544" i="37"/>
  <c r="M544" i="37"/>
  <c r="L544" i="37"/>
  <c r="K544" i="37"/>
  <c r="J544" i="37"/>
  <c r="I544" i="37"/>
  <c r="H544" i="37"/>
  <c r="G544" i="37"/>
  <c r="P543" i="37"/>
  <c r="O543" i="37"/>
  <c r="N543" i="37"/>
  <c r="M543" i="37"/>
  <c r="L543" i="37"/>
  <c r="K543" i="37"/>
  <c r="J543" i="37"/>
  <c r="I543" i="37"/>
  <c r="H543" i="37"/>
  <c r="G543" i="37"/>
  <c r="P542" i="37"/>
  <c r="O542" i="37"/>
  <c r="N542" i="37"/>
  <c r="M542" i="37"/>
  <c r="L542" i="37"/>
  <c r="K542" i="37"/>
  <c r="J542" i="37"/>
  <c r="I542" i="37"/>
  <c r="H542" i="37"/>
  <c r="G542" i="37"/>
  <c r="P541" i="37"/>
  <c r="O541" i="37"/>
  <c r="N541" i="37"/>
  <c r="M541" i="37"/>
  <c r="L541" i="37"/>
  <c r="K541" i="37"/>
  <c r="J541" i="37"/>
  <c r="I541" i="37"/>
  <c r="H541" i="37"/>
  <c r="G541" i="37"/>
  <c r="P540" i="37"/>
  <c r="O540" i="37"/>
  <c r="N540" i="37"/>
  <c r="M540" i="37"/>
  <c r="L540" i="37"/>
  <c r="K540" i="37"/>
  <c r="J540" i="37"/>
  <c r="I540" i="37"/>
  <c r="H540" i="37"/>
  <c r="G540" i="37"/>
  <c r="P539" i="37"/>
  <c r="O539" i="37"/>
  <c r="N539" i="37"/>
  <c r="M539" i="37"/>
  <c r="L539" i="37"/>
  <c r="K539" i="37"/>
  <c r="J539" i="37"/>
  <c r="I539" i="37"/>
  <c r="H539" i="37"/>
  <c r="G539" i="37"/>
  <c r="P538" i="37"/>
  <c r="O538" i="37"/>
  <c r="N538" i="37"/>
  <c r="M538" i="37"/>
  <c r="L538" i="37"/>
  <c r="K538" i="37"/>
  <c r="J538" i="37"/>
  <c r="I538" i="37"/>
  <c r="H538" i="37"/>
  <c r="G538" i="37"/>
  <c r="P537" i="37"/>
  <c r="O537" i="37"/>
  <c r="N537" i="37"/>
  <c r="M537" i="37"/>
  <c r="L537" i="37"/>
  <c r="K537" i="37"/>
  <c r="J537" i="37"/>
  <c r="I537" i="37"/>
  <c r="H537" i="37"/>
  <c r="G537" i="37"/>
  <c r="P536" i="37"/>
  <c r="O536" i="37"/>
  <c r="N536" i="37"/>
  <c r="M536" i="37"/>
  <c r="L536" i="37"/>
  <c r="K536" i="37"/>
  <c r="J536" i="37"/>
  <c r="I536" i="37"/>
  <c r="H536" i="37"/>
  <c r="G536" i="37"/>
  <c r="P535" i="37"/>
  <c r="O535" i="37"/>
  <c r="N535" i="37"/>
  <c r="M535" i="37"/>
  <c r="L535" i="37"/>
  <c r="K535" i="37"/>
  <c r="J535" i="37"/>
  <c r="I535" i="37"/>
  <c r="H535" i="37"/>
  <c r="G535" i="37"/>
  <c r="P534" i="37"/>
  <c r="O534" i="37"/>
  <c r="N534" i="37"/>
  <c r="M534" i="37"/>
  <c r="L534" i="37"/>
  <c r="K534" i="37"/>
  <c r="J534" i="37"/>
  <c r="I534" i="37"/>
  <c r="H534" i="37"/>
  <c r="G534" i="37"/>
  <c r="P533" i="37"/>
  <c r="O533" i="37"/>
  <c r="N533" i="37"/>
  <c r="M533" i="37"/>
  <c r="L533" i="37"/>
  <c r="K533" i="37"/>
  <c r="J533" i="37"/>
  <c r="I533" i="37"/>
  <c r="H533" i="37"/>
  <c r="G533" i="37"/>
  <c r="P532" i="37"/>
  <c r="O532" i="37"/>
  <c r="N532" i="37"/>
  <c r="M532" i="37"/>
  <c r="L532" i="37"/>
  <c r="K532" i="37"/>
  <c r="J532" i="37"/>
  <c r="I532" i="37"/>
  <c r="H532" i="37"/>
  <c r="G532" i="37"/>
  <c r="P531" i="37"/>
  <c r="O531" i="37"/>
  <c r="N531" i="37"/>
  <c r="M531" i="37"/>
  <c r="L531" i="37"/>
  <c r="K531" i="37"/>
  <c r="J531" i="37"/>
  <c r="I531" i="37"/>
  <c r="H531" i="37"/>
  <c r="G531" i="37"/>
  <c r="P530" i="37"/>
  <c r="O530" i="37"/>
  <c r="N530" i="37"/>
  <c r="M530" i="37"/>
  <c r="L530" i="37"/>
  <c r="K530" i="37"/>
  <c r="J530" i="37"/>
  <c r="I530" i="37"/>
  <c r="H530" i="37"/>
  <c r="G530" i="37"/>
  <c r="P529" i="37"/>
  <c r="O529" i="37"/>
  <c r="N529" i="37"/>
  <c r="M529" i="37"/>
  <c r="L529" i="37"/>
  <c r="K529" i="37"/>
  <c r="J529" i="37"/>
  <c r="I529" i="37"/>
  <c r="H529" i="37"/>
  <c r="G529" i="37"/>
  <c r="P528" i="37"/>
  <c r="O528" i="37"/>
  <c r="N528" i="37"/>
  <c r="M528" i="37"/>
  <c r="L528" i="37"/>
  <c r="K528" i="37"/>
  <c r="J528" i="37"/>
  <c r="I528" i="37"/>
  <c r="H528" i="37"/>
  <c r="G528" i="37"/>
  <c r="P527" i="37"/>
  <c r="O527" i="37"/>
  <c r="N527" i="37"/>
  <c r="M527" i="37"/>
  <c r="L527" i="37"/>
  <c r="K527" i="37"/>
  <c r="J527" i="37"/>
  <c r="I527" i="37"/>
  <c r="H527" i="37"/>
  <c r="G527" i="37"/>
  <c r="P526" i="37"/>
  <c r="O526" i="37"/>
  <c r="N526" i="37"/>
  <c r="M526" i="37"/>
  <c r="L526" i="37"/>
  <c r="K526" i="37"/>
  <c r="J526" i="37"/>
  <c r="I526" i="37"/>
  <c r="H526" i="37"/>
  <c r="G526" i="37"/>
  <c r="P525" i="37"/>
  <c r="O525" i="37"/>
  <c r="N525" i="37"/>
  <c r="M525" i="37"/>
  <c r="L525" i="37"/>
  <c r="K525" i="37"/>
  <c r="J525" i="37"/>
  <c r="I525" i="37"/>
  <c r="H525" i="37"/>
  <c r="G525" i="37"/>
  <c r="P524" i="37"/>
  <c r="O524" i="37"/>
  <c r="N524" i="37"/>
  <c r="M524" i="37"/>
  <c r="L524" i="37"/>
  <c r="K524" i="37"/>
  <c r="J524" i="37"/>
  <c r="I524" i="37"/>
  <c r="H524" i="37"/>
  <c r="G524" i="37"/>
  <c r="P523" i="37"/>
  <c r="O523" i="37"/>
  <c r="N523" i="37"/>
  <c r="M523" i="37"/>
  <c r="L523" i="37"/>
  <c r="K523" i="37"/>
  <c r="J523" i="37"/>
  <c r="I523" i="37"/>
  <c r="H523" i="37"/>
  <c r="G523" i="37"/>
  <c r="P522" i="37"/>
  <c r="O522" i="37"/>
  <c r="N522" i="37"/>
  <c r="M522" i="37"/>
  <c r="L522" i="37"/>
  <c r="K522" i="37"/>
  <c r="J522" i="37"/>
  <c r="I522" i="37"/>
  <c r="H522" i="37"/>
  <c r="G522" i="37"/>
  <c r="P521" i="37"/>
  <c r="O521" i="37"/>
  <c r="N521" i="37"/>
  <c r="M521" i="37"/>
  <c r="L521" i="37"/>
  <c r="K521" i="37"/>
  <c r="J521" i="37"/>
  <c r="I521" i="37"/>
  <c r="H521" i="37"/>
  <c r="G521" i="37"/>
  <c r="P520" i="37"/>
  <c r="O520" i="37"/>
  <c r="N520" i="37"/>
  <c r="M520" i="37"/>
  <c r="L520" i="37"/>
  <c r="K520" i="37"/>
  <c r="J520" i="37"/>
  <c r="I520" i="37"/>
  <c r="H520" i="37"/>
  <c r="G520" i="37"/>
  <c r="P519" i="37"/>
  <c r="O519" i="37"/>
  <c r="N519" i="37"/>
  <c r="M519" i="37"/>
  <c r="L519" i="37"/>
  <c r="K519" i="37"/>
  <c r="J519" i="37"/>
  <c r="I519" i="37"/>
  <c r="H519" i="37"/>
  <c r="G519" i="37"/>
  <c r="P518" i="37"/>
  <c r="O518" i="37"/>
  <c r="N518" i="37"/>
  <c r="M518" i="37"/>
  <c r="L518" i="37"/>
  <c r="K518" i="37"/>
  <c r="J518" i="37"/>
  <c r="I518" i="37"/>
  <c r="H518" i="37"/>
  <c r="G518" i="37"/>
  <c r="P517" i="37"/>
  <c r="O517" i="37"/>
  <c r="N517" i="37"/>
  <c r="M517" i="37"/>
  <c r="L517" i="37"/>
  <c r="K517" i="37"/>
  <c r="J517" i="37"/>
  <c r="I517" i="37"/>
  <c r="H517" i="37"/>
  <c r="G517" i="37"/>
  <c r="P516" i="37"/>
  <c r="O516" i="37"/>
  <c r="N516" i="37"/>
  <c r="M516" i="37"/>
  <c r="L516" i="37"/>
  <c r="K516" i="37"/>
  <c r="J516" i="37"/>
  <c r="I516" i="37"/>
  <c r="H516" i="37"/>
  <c r="G516" i="37"/>
  <c r="P515" i="37"/>
  <c r="O515" i="37"/>
  <c r="N515" i="37"/>
  <c r="M515" i="37"/>
  <c r="L515" i="37"/>
  <c r="K515" i="37"/>
  <c r="J515" i="37"/>
  <c r="I515" i="37"/>
  <c r="H515" i="37"/>
  <c r="G515" i="37"/>
  <c r="P514" i="37"/>
  <c r="O514" i="37"/>
  <c r="N514" i="37"/>
  <c r="M514" i="37"/>
  <c r="L514" i="37"/>
  <c r="K514" i="37"/>
  <c r="J514" i="37"/>
  <c r="I514" i="37"/>
  <c r="H514" i="37"/>
  <c r="G514" i="37"/>
  <c r="P513" i="37"/>
  <c r="O513" i="37"/>
  <c r="N513" i="37"/>
  <c r="M513" i="37"/>
  <c r="L513" i="37"/>
  <c r="K513" i="37"/>
  <c r="J513" i="37"/>
  <c r="I513" i="37"/>
  <c r="H513" i="37"/>
  <c r="G513" i="37"/>
  <c r="P512" i="37"/>
  <c r="O512" i="37"/>
  <c r="N512" i="37"/>
  <c r="M512" i="37"/>
  <c r="L512" i="37"/>
  <c r="K512" i="37"/>
  <c r="J512" i="37"/>
  <c r="I512" i="37"/>
  <c r="H512" i="37"/>
  <c r="G512" i="37"/>
  <c r="P511" i="37"/>
  <c r="O511" i="37"/>
  <c r="N511" i="37"/>
  <c r="M511" i="37"/>
  <c r="L511" i="37"/>
  <c r="K511" i="37"/>
  <c r="J511" i="37"/>
  <c r="I511" i="37"/>
  <c r="H511" i="37"/>
  <c r="G511" i="37"/>
  <c r="P510" i="37"/>
  <c r="O510" i="37"/>
  <c r="N510" i="37"/>
  <c r="M510" i="37"/>
  <c r="L510" i="37"/>
  <c r="K510" i="37"/>
  <c r="J510" i="37"/>
  <c r="I510" i="37"/>
  <c r="H510" i="37"/>
  <c r="G510" i="37"/>
  <c r="P509" i="37"/>
  <c r="O509" i="37"/>
  <c r="N509" i="37"/>
  <c r="M509" i="37"/>
  <c r="L509" i="37"/>
  <c r="K509" i="37"/>
  <c r="J509" i="37"/>
  <c r="I509" i="37"/>
  <c r="H509" i="37"/>
  <c r="G509" i="37"/>
  <c r="P508" i="37"/>
  <c r="O508" i="37"/>
  <c r="N508" i="37"/>
  <c r="M508" i="37"/>
  <c r="L508" i="37"/>
  <c r="K508" i="37"/>
  <c r="J508" i="37"/>
  <c r="I508" i="37"/>
  <c r="H508" i="37"/>
  <c r="G508" i="37"/>
  <c r="P507" i="37"/>
  <c r="O507" i="37"/>
  <c r="N507" i="37"/>
  <c r="M507" i="37"/>
  <c r="L507" i="37"/>
  <c r="K507" i="37"/>
  <c r="J507" i="37"/>
  <c r="I507" i="37"/>
  <c r="H507" i="37"/>
  <c r="G507" i="37"/>
  <c r="P506" i="37"/>
  <c r="O506" i="37"/>
  <c r="N506" i="37"/>
  <c r="M506" i="37"/>
  <c r="L506" i="37"/>
  <c r="K506" i="37"/>
  <c r="J506" i="37"/>
  <c r="I506" i="37"/>
  <c r="H506" i="37"/>
  <c r="G506" i="37"/>
  <c r="P505" i="37"/>
  <c r="O505" i="37"/>
  <c r="N505" i="37"/>
  <c r="M505" i="37"/>
  <c r="L505" i="37"/>
  <c r="K505" i="37"/>
  <c r="J505" i="37"/>
  <c r="I505" i="37"/>
  <c r="H505" i="37"/>
  <c r="G505" i="37"/>
  <c r="P504" i="37"/>
  <c r="O504" i="37"/>
  <c r="N504" i="37"/>
  <c r="M504" i="37"/>
  <c r="L504" i="37"/>
  <c r="K504" i="37"/>
  <c r="J504" i="37"/>
  <c r="I504" i="37"/>
  <c r="H504" i="37"/>
  <c r="G504" i="37"/>
  <c r="P503" i="37"/>
  <c r="O503" i="37"/>
  <c r="N503" i="37"/>
  <c r="M503" i="37"/>
  <c r="L503" i="37"/>
  <c r="K503" i="37"/>
  <c r="J503" i="37"/>
  <c r="I503" i="37"/>
  <c r="H503" i="37"/>
  <c r="G503" i="37"/>
  <c r="P502" i="37"/>
  <c r="O502" i="37"/>
  <c r="N502" i="37"/>
  <c r="M502" i="37"/>
  <c r="L502" i="37"/>
  <c r="K502" i="37"/>
  <c r="J502" i="37"/>
  <c r="I502" i="37"/>
  <c r="H502" i="37"/>
  <c r="G502" i="37"/>
  <c r="P501" i="37"/>
  <c r="O501" i="37"/>
  <c r="N501" i="37"/>
  <c r="M501" i="37"/>
  <c r="L501" i="37"/>
  <c r="K501" i="37"/>
  <c r="J501" i="37"/>
  <c r="I501" i="37"/>
  <c r="H501" i="37"/>
  <c r="G501" i="37"/>
  <c r="P500" i="37"/>
  <c r="O500" i="37"/>
  <c r="N500" i="37"/>
  <c r="M500" i="37"/>
  <c r="L500" i="37"/>
  <c r="K500" i="37"/>
  <c r="J500" i="37"/>
  <c r="I500" i="37"/>
  <c r="H500" i="37"/>
  <c r="G500" i="37"/>
  <c r="P499" i="37"/>
  <c r="O499" i="37"/>
  <c r="N499" i="37"/>
  <c r="M499" i="37"/>
  <c r="L499" i="37"/>
  <c r="K499" i="37"/>
  <c r="J499" i="37"/>
  <c r="I499" i="37"/>
  <c r="H499" i="37"/>
  <c r="G499" i="37"/>
  <c r="P498" i="37"/>
  <c r="O498" i="37"/>
  <c r="N498" i="37"/>
  <c r="M498" i="37"/>
  <c r="L498" i="37"/>
  <c r="K498" i="37"/>
  <c r="J498" i="37"/>
  <c r="I498" i="37"/>
  <c r="H498" i="37"/>
  <c r="G498" i="37"/>
  <c r="P497" i="37"/>
  <c r="O497" i="37"/>
  <c r="N497" i="37"/>
  <c r="M497" i="37"/>
  <c r="L497" i="37"/>
  <c r="K497" i="37"/>
  <c r="J497" i="37"/>
  <c r="I497" i="37"/>
  <c r="H497" i="37"/>
  <c r="G497" i="37"/>
  <c r="P496" i="37"/>
  <c r="O496" i="37"/>
  <c r="N496" i="37"/>
  <c r="M496" i="37"/>
  <c r="L496" i="37"/>
  <c r="K496" i="37"/>
  <c r="J496" i="37"/>
  <c r="I496" i="37"/>
  <c r="H496" i="37"/>
  <c r="G496" i="37"/>
  <c r="P495" i="37"/>
  <c r="O495" i="37"/>
  <c r="N495" i="37"/>
  <c r="M495" i="37"/>
  <c r="L495" i="37"/>
  <c r="K495" i="37"/>
  <c r="J495" i="37"/>
  <c r="I495" i="37"/>
  <c r="H495" i="37"/>
  <c r="G495" i="37"/>
  <c r="P494" i="37"/>
  <c r="O494" i="37"/>
  <c r="N494" i="37"/>
  <c r="M494" i="37"/>
  <c r="L494" i="37"/>
  <c r="K494" i="37"/>
  <c r="J494" i="37"/>
  <c r="I494" i="37"/>
  <c r="H494" i="37"/>
  <c r="G494" i="37"/>
  <c r="P493" i="37"/>
  <c r="O493" i="37"/>
  <c r="N493" i="37"/>
  <c r="M493" i="37"/>
  <c r="L493" i="37"/>
  <c r="K493" i="37"/>
  <c r="J493" i="37"/>
  <c r="I493" i="37"/>
  <c r="H493" i="37"/>
  <c r="G493" i="37"/>
  <c r="P492" i="37"/>
  <c r="O492" i="37"/>
  <c r="N492" i="37"/>
  <c r="M492" i="37"/>
  <c r="L492" i="37"/>
  <c r="K492" i="37"/>
  <c r="J492" i="37"/>
  <c r="I492" i="37"/>
  <c r="H492" i="37"/>
  <c r="G492" i="37"/>
  <c r="P491" i="37"/>
  <c r="O491" i="37"/>
  <c r="N491" i="37"/>
  <c r="M491" i="37"/>
  <c r="L491" i="37"/>
  <c r="K491" i="37"/>
  <c r="J491" i="37"/>
  <c r="I491" i="37"/>
  <c r="H491" i="37"/>
  <c r="G491" i="37"/>
  <c r="P490" i="37"/>
  <c r="O490" i="37"/>
  <c r="N490" i="37"/>
  <c r="M490" i="37"/>
  <c r="L490" i="37"/>
  <c r="K490" i="37"/>
  <c r="J490" i="37"/>
  <c r="I490" i="37"/>
  <c r="H490" i="37"/>
  <c r="G490" i="37"/>
  <c r="P489" i="37"/>
  <c r="O489" i="37"/>
  <c r="N489" i="37"/>
  <c r="M489" i="37"/>
  <c r="L489" i="37"/>
  <c r="K489" i="37"/>
  <c r="J489" i="37"/>
  <c r="I489" i="37"/>
  <c r="H489" i="37"/>
  <c r="G489" i="37"/>
  <c r="P488" i="37"/>
  <c r="O488" i="37"/>
  <c r="N488" i="37"/>
  <c r="M488" i="37"/>
  <c r="L488" i="37"/>
  <c r="K488" i="37"/>
  <c r="J488" i="37"/>
  <c r="I488" i="37"/>
  <c r="H488" i="37"/>
  <c r="G488" i="37"/>
  <c r="P487" i="37"/>
  <c r="O487" i="37"/>
  <c r="N487" i="37"/>
  <c r="M487" i="37"/>
  <c r="L487" i="37"/>
  <c r="K487" i="37"/>
  <c r="J487" i="37"/>
  <c r="I487" i="37"/>
  <c r="H487" i="37"/>
  <c r="G487" i="37"/>
  <c r="P486" i="37"/>
  <c r="O486" i="37"/>
  <c r="N486" i="37"/>
  <c r="M486" i="37"/>
  <c r="L486" i="37"/>
  <c r="K486" i="37"/>
  <c r="J486" i="37"/>
  <c r="I486" i="37"/>
  <c r="H486" i="37"/>
  <c r="G486" i="37"/>
  <c r="P485" i="37"/>
  <c r="O485" i="37"/>
  <c r="N485" i="37"/>
  <c r="M485" i="37"/>
  <c r="L485" i="37"/>
  <c r="K485" i="37"/>
  <c r="J485" i="37"/>
  <c r="I485" i="37"/>
  <c r="H485" i="37"/>
  <c r="G485" i="37"/>
  <c r="P484" i="37"/>
  <c r="O484" i="37"/>
  <c r="N484" i="37"/>
  <c r="M484" i="37"/>
  <c r="L484" i="37"/>
  <c r="K484" i="37"/>
  <c r="J484" i="37"/>
  <c r="I484" i="37"/>
  <c r="H484" i="37"/>
  <c r="G484" i="37"/>
  <c r="P483" i="37"/>
  <c r="O483" i="37"/>
  <c r="N483" i="37"/>
  <c r="M483" i="37"/>
  <c r="L483" i="37"/>
  <c r="K483" i="37"/>
  <c r="J483" i="37"/>
  <c r="I483" i="37"/>
  <c r="H483" i="37"/>
  <c r="G483" i="37"/>
  <c r="P482" i="37"/>
  <c r="O482" i="37"/>
  <c r="N482" i="37"/>
  <c r="M482" i="37"/>
  <c r="L482" i="37"/>
  <c r="K482" i="37"/>
  <c r="J482" i="37"/>
  <c r="I482" i="37"/>
  <c r="H482" i="37"/>
  <c r="G482" i="37"/>
  <c r="P481" i="37"/>
  <c r="O481" i="37"/>
  <c r="N481" i="37"/>
  <c r="M481" i="37"/>
  <c r="L481" i="37"/>
  <c r="K481" i="37"/>
  <c r="J481" i="37"/>
  <c r="I481" i="37"/>
  <c r="H481" i="37"/>
  <c r="G481" i="37"/>
  <c r="P480" i="37"/>
  <c r="O480" i="37"/>
  <c r="N480" i="37"/>
  <c r="M480" i="37"/>
  <c r="L480" i="37"/>
  <c r="K480" i="37"/>
  <c r="J480" i="37"/>
  <c r="I480" i="37"/>
  <c r="H480" i="37"/>
  <c r="G480" i="37"/>
  <c r="P479" i="37"/>
  <c r="O479" i="37"/>
  <c r="N479" i="37"/>
  <c r="M479" i="37"/>
  <c r="L479" i="37"/>
  <c r="K479" i="37"/>
  <c r="J479" i="37"/>
  <c r="I479" i="37"/>
  <c r="H479" i="37"/>
  <c r="G479" i="37"/>
  <c r="P478" i="37"/>
  <c r="O478" i="37"/>
  <c r="N478" i="37"/>
  <c r="M478" i="37"/>
  <c r="L478" i="37"/>
  <c r="K478" i="37"/>
  <c r="J478" i="37"/>
  <c r="I478" i="37"/>
  <c r="H478" i="37"/>
  <c r="G478" i="37"/>
  <c r="P477" i="37"/>
  <c r="O477" i="37"/>
  <c r="N477" i="37"/>
  <c r="M477" i="37"/>
  <c r="L477" i="37"/>
  <c r="K477" i="37"/>
  <c r="J477" i="37"/>
  <c r="I477" i="37"/>
  <c r="H477" i="37"/>
  <c r="G477" i="37"/>
  <c r="P476" i="37"/>
  <c r="O476" i="37"/>
  <c r="N476" i="37"/>
  <c r="M476" i="37"/>
  <c r="L476" i="37"/>
  <c r="K476" i="37"/>
  <c r="J476" i="37"/>
  <c r="I476" i="37"/>
  <c r="H476" i="37"/>
  <c r="G476" i="37"/>
  <c r="P475" i="37"/>
  <c r="O475" i="37"/>
  <c r="N475" i="37"/>
  <c r="M475" i="37"/>
  <c r="L475" i="37"/>
  <c r="K475" i="37"/>
  <c r="J475" i="37"/>
  <c r="I475" i="37"/>
  <c r="H475" i="37"/>
  <c r="G475" i="37"/>
  <c r="P474" i="37"/>
  <c r="O474" i="37"/>
  <c r="N474" i="37"/>
  <c r="M474" i="37"/>
  <c r="L474" i="37"/>
  <c r="K474" i="37"/>
  <c r="J474" i="37"/>
  <c r="I474" i="37"/>
  <c r="H474" i="37"/>
  <c r="G474" i="37"/>
  <c r="P473" i="37"/>
  <c r="O473" i="37"/>
  <c r="N473" i="37"/>
  <c r="M473" i="37"/>
  <c r="L473" i="37"/>
  <c r="K473" i="37"/>
  <c r="J473" i="37"/>
  <c r="I473" i="37"/>
  <c r="H473" i="37"/>
  <c r="G473" i="37"/>
  <c r="P472" i="37"/>
  <c r="O472" i="37"/>
  <c r="N472" i="37"/>
  <c r="M472" i="37"/>
  <c r="L472" i="37"/>
  <c r="K472" i="37"/>
  <c r="J472" i="37"/>
  <c r="I472" i="37"/>
  <c r="H472" i="37"/>
  <c r="G472" i="37"/>
  <c r="P471" i="37"/>
  <c r="O471" i="37"/>
  <c r="N471" i="37"/>
  <c r="M471" i="37"/>
  <c r="L471" i="37"/>
  <c r="K471" i="37"/>
  <c r="J471" i="37"/>
  <c r="I471" i="37"/>
  <c r="H471" i="37"/>
  <c r="G471" i="37"/>
  <c r="P470" i="37"/>
  <c r="O470" i="37"/>
  <c r="N470" i="37"/>
  <c r="M470" i="37"/>
  <c r="L470" i="37"/>
  <c r="K470" i="37"/>
  <c r="J470" i="37"/>
  <c r="I470" i="37"/>
  <c r="H470" i="37"/>
  <c r="G470" i="37"/>
  <c r="P469" i="37"/>
  <c r="O469" i="37"/>
  <c r="N469" i="37"/>
  <c r="M469" i="37"/>
  <c r="L469" i="37"/>
  <c r="K469" i="37"/>
  <c r="J469" i="37"/>
  <c r="I469" i="37"/>
  <c r="H469" i="37"/>
  <c r="G469" i="37"/>
  <c r="P468" i="37"/>
  <c r="O468" i="37"/>
  <c r="N468" i="37"/>
  <c r="M468" i="37"/>
  <c r="L468" i="37"/>
  <c r="K468" i="37"/>
  <c r="J468" i="37"/>
  <c r="I468" i="37"/>
  <c r="H468" i="37"/>
  <c r="G468" i="37"/>
  <c r="P467" i="37"/>
  <c r="O467" i="37"/>
  <c r="N467" i="37"/>
  <c r="M467" i="37"/>
  <c r="L467" i="37"/>
  <c r="K467" i="37"/>
  <c r="J467" i="37"/>
  <c r="I467" i="37"/>
  <c r="H467" i="37"/>
  <c r="G467" i="37"/>
  <c r="P466" i="37"/>
  <c r="O466" i="37"/>
  <c r="N466" i="37"/>
  <c r="M466" i="37"/>
  <c r="L466" i="37"/>
  <c r="K466" i="37"/>
  <c r="J466" i="37"/>
  <c r="I466" i="37"/>
  <c r="H466" i="37"/>
  <c r="G466" i="37"/>
  <c r="P465" i="37"/>
  <c r="O465" i="37"/>
  <c r="N465" i="37"/>
  <c r="M465" i="37"/>
  <c r="L465" i="37"/>
  <c r="K465" i="37"/>
  <c r="J465" i="37"/>
  <c r="I465" i="37"/>
  <c r="H465" i="37"/>
  <c r="G465" i="37"/>
  <c r="P464" i="37"/>
  <c r="O464" i="37"/>
  <c r="N464" i="37"/>
  <c r="M464" i="37"/>
  <c r="L464" i="37"/>
  <c r="K464" i="37"/>
  <c r="J464" i="37"/>
  <c r="I464" i="37"/>
  <c r="H464" i="37"/>
  <c r="G464" i="37"/>
  <c r="P463" i="37"/>
  <c r="O463" i="37"/>
  <c r="N463" i="37"/>
  <c r="M463" i="37"/>
  <c r="L463" i="37"/>
  <c r="K463" i="37"/>
  <c r="J463" i="37"/>
  <c r="I463" i="37"/>
  <c r="H463" i="37"/>
  <c r="G463" i="37"/>
  <c r="P462" i="37"/>
  <c r="O462" i="37"/>
  <c r="N462" i="37"/>
  <c r="M462" i="37"/>
  <c r="L462" i="37"/>
  <c r="K462" i="37"/>
  <c r="J462" i="37"/>
  <c r="I462" i="37"/>
  <c r="H462" i="37"/>
  <c r="G462" i="37"/>
  <c r="P461" i="37"/>
  <c r="O461" i="37"/>
  <c r="N461" i="37"/>
  <c r="M461" i="37"/>
  <c r="L461" i="37"/>
  <c r="K461" i="37"/>
  <c r="J461" i="37"/>
  <c r="I461" i="37"/>
  <c r="H461" i="37"/>
  <c r="G461" i="37"/>
  <c r="P460" i="37"/>
  <c r="O460" i="37"/>
  <c r="N460" i="37"/>
  <c r="M460" i="37"/>
  <c r="L460" i="37"/>
  <c r="K460" i="37"/>
  <c r="J460" i="37"/>
  <c r="I460" i="37"/>
  <c r="H460" i="37"/>
  <c r="G460" i="37"/>
  <c r="P459" i="37"/>
  <c r="O459" i="37"/>
  <c r="N459" i="37"/>
  <c r="M459" i="37"/>
  <c r="L459" i="37"/>
  <c r="K459" i="37"/>
  <c r="J459" i="37"/>
  <c r="I459" i="37"/>
  <c r="H459" i="37"/>
  <c r="G459" i="37"/>
  <c r="P458" i="37"/>
  <c r="O458" i="37"/>
  <c r="N458" i="37"/>
  <c r="M458" i="37"/>
  <c r="L458" i="37"/>
  <c r="K458" i="37"/>
  <c r="J458" i="37"/>
  <c r="I458" i="37"/>
  <c r="H458" i="37"/>
  <c r="G458" i="37"/>
  <c r="P457" i="37"/>
  <c r="O457" i="37"/>
  <c r="N457" i="37"/>
  <c r="M457" i="37"/>
  <c r="L457" i="37"/>
  <c r="K457" i="37"/>
  <c r="J457" i="37"/>
  <c r="I457" i="37"/>
  <c r="H457" i="37"/>
  <c r="G457" i="37"/>
  <c r="P456" i="37"/>
  <c r="O456" i="37"/>
  <c r="N456" i="37"/>
  <c r="M456" i="37"/>
  <c r="L456" i="37"/>
  <c r="K456" i="37"/>
  <c r="J456" i="37"/>
  <c r="I456" i="37"/>
  <c r="H456" i="37"/>
  <c r="G456" i="37"/>
  <c r="P455" i="37"/>
  <c r="O455" i="37"/>
  <c r="N455" i="37"/>
  <c r="M455" i="37"/>
  <c r="L455" i="37"/>
  <c r="K455" i="37"/>
  <c r="J455" i="37"/>
  <c r="I455" i="37"/>
  <c r="H455" i="37"/>
  <c r="G455" i="37"/>
  <c r="P454" i="37"/>
  <c r="O454" i="37"/>
  <c r="N454" i="37"/>
  <c r="M454" i="37"/>
  <c r="L454" i="37"/>
  <c r="K454" i="37"/>
  <c r="J454" i="37"/>
  <c r="I454" i="37"/>
  <c r="H454" i="37"/>
  <c r="G454" i="37"/>
  <c r="P453" i="37"/>
  <c r="O453" i="37"/>
  <c r="N453" i="37"/>
  <c r="M453" i="37"/>
  <c r="L453" i="37"/>
  <c r="K453" i="37"/>
  <c r="J453" i="37"/>
  <c r="I453" i="37"/>
  <c r="H453" i="37"/>
  <c r="G453" i="37"/>
  <c r="P452" i="37"/>
  <c r="O452" i="37"/>
  <c r="N452" i="37"/>
  <c r="M452" i="37"/>
  <c r="L452" i="37"/>
  <c r="K452" i="37"/>
  <c r="J452" i="37"/>
  <c r="I452" i="37"/>
  <c r="H452" i="37"/>
  <c r="G452" i="37"/>
  <c r="P451" i="37"/>
  <c r="O451" i="37"/>
  <c r="N451" i="37"/>
  <c r="M451" i="37"/>
  <c r="L451" i="37"/>
  <c r="K451" i="37"/>
  <c r="J451" i="37"/>
  <c r="I451" i="37"/>
  <c r="H451" i="37"/>
  <c r="G451" i="37"/>
  <c r="P450" i="37"/>
  <c r="O450" i="37"/>
  <c r="N450" i="37"/>
  <c r="M450" i="37"/>
  <c r="L450" i="37"/>
  <c r="K450" i="37"/>
  <c r="J450" i="37"/>
  <c r="I450" i="37"/>
  <c r="H450" i="37"/>
  <c r="G450" i="37"/>
  <c r="P449" i="37"/>
  <c r="O449" i="37"/>
  <c r="N449" i="37"/>
  <c r="M449" i="37"/>
  <c r="L449" i="37"/>
  <c r="K449" i="37"/>
  <c r="J449" i="37"/>
  <c r="I449" i="37"/>
  <c r="H449" i="37"/>
  <c r="G449" i="37"/>
  <c r="P448" i="37"/>
  <c r="O448" i="37"/>
  <c r="N448" i="37"/>
  <c r="M448" i="37"/>
  <c r="L448" i="37"/>
  <c r="K448" i="37"/>
  <c r="J448" i="37"/>
  <c r="I448" i="37"/>
  <c r="H448" i="37"/>
  <c r="G448" i="37"/>
  <c r="P447" i="37"/>
  <c r="O447" i="37"/>
  <c r="N447" i="37"/>
  <c r="M447" i="37"/>
  <c r="L447" i="37"/>
  <c r="K447" i="37"/>
  <c r="J447" i="37"/>
  <c r="I447" i="37"/>
  <c r="H447" i="37"/>
  <c r="G447" i="37"/>
  <c r="P446" i="37"/>
  <c r="O446" i="37"/>
  <c r="N446" i="37"/>
  <c r="M446" i="37"/>
  <c r="L446" i="37"/>
  <c r="K446" i="37"/>
  <c r="J446" i="37"/>
  <c r="I446" i="37"/>
  <c r="H446" i="37"/>
  <c r="G446" i="37"/>
  <c r="P445" i="37"/>
  <c r="O445" i="37"/>
  <c r="N445" i="37"/>
  <c r="M445" i="37"/>
  <c r="L445" i="37"/>
  <c r="K445" i="37"/>
  <c r="J445" i="37"/>
  <c r="I445" i="37"/>
  <c r="H445" i="37"/>
  <c r="G445" i="37"/>
  <c r="P444" i="37"/>
  <c r="O444" i="37"/>
  <c r="N444" i="37"/>
  <c r="M444" i="37"/>
  <c r="L444" i="37"/>
  <c r="K444" i="37"/>
  <c r="J444" i="37"/>
  <c r="I444" i="37"/>
  <c r="H444" i="37"/>
  <c r="G444" i="37"/>
  <c r="P443" i="37"/>
  <c r="O443" i="37"/>
  <c r="N443" i="37"/>
  <c r="M443" i="37"/>
  <c r="L443" i="37"/>
  <c r="K443" i="37"/>
  <c r="J443" i="37"/>
  <c r="I443" i="37"/>
  <c r="H443" i="37"/>
  <c r="G443" i="37"/>
  <c r="P442" i="37"/>
  <c r="O442" i="37"/>
  <c r="N442" i="37"/>
  <c r="M442" i="37"/>
  <c r="L442" i="37"/>
  <c r="K442" i="37"/>
  <c r="J442" i="37"/>
  <c r="I442" i="37"/>
  <c r="H442" i="37"/>
  <c r="G442" i="37"/>
  <c r="P441" i="37"/>
  <c r="O441" i="37"/>
  <c r="N441" i="37"/>
  <c r="M441" i="37"/>
  <c r="L441" i="37"/>
  <c r="K441" i="37"/>
  <c r="J441" i="37"/>
  <c r="I441" i="37"/>
  <c r="H441" i="37"/>
  <c r="G441" i="37"/>
  <c r="P440" i="37"/>
  <c r="O440" i="37"/>
  <c r="N440" i="37"/>
  <c r="M440" i="37"/>
  <c r="L440" i="37"/>
  <c r="K440" i="37"/>
  <c r="J440" i="37"/>
  <c r="I440" i="37"/>
  <c r="H440" i="37"/>
  <c r="G440" i="37"/>
  <c r="P439" i="37"/>
  <c r="O439" i="37"/>
  <c r="N439" i="37"/>
  <c r="M439" i="37"/>
  <c r="L439" i="37"/>
  <c r="K439" i="37"/>
  <c r="J439" i="37"/>
  <c r="I439" i="37"/>
  <c r="H439" i="37"/>
  <c r="G439" i="37"/>
  <c r="P438" i="37"/>
  <c r="O438" i="37"/>
  <c r="N438" i="37"/>
  <c r="M438" i="37"/>
  <c r="L438" i="37"/>
  <c r="K438" i="37"/>
  <c r="J438" i="37"/>
  <c r="I438" i="37"/>
  <c r="H438" i="37"/>
  <c r="G438" i="37"/>
  <c r="P437" i="37"/>
  <c r="O437" i="37"/>
  <c r="N437" i="37"/>
  <c r="M437" i="37"/>
  <c r="L437" i="37"/>
  <c r="K437" i="37"/>
  <c r="J437" i="37"/>
  <c r="I437" i="37"/>
  <c r="H437" i="37"/>
  <c r="G437" i="37"/>
  <c r="P436" i="37"/>
  <c r="O436" i="37"/>
  <c r="N436" i="37"/>
  <c r="M436" i="37"/>
  <c r="L436" i="37"/>
  <c r="K436" i="37"/>
  <c r="J436" i="37"/>
  <c r="I436" i="37"/>
  <c r="H436" i="37"/>
  <c r="G436" i="37"/>
  <c r="P435" i="37"/>
  <c r="O435" i="37"/>
  <c r="N435" i="37"/>
  <c r="M435" i="37"/>
  <c r="L435" i="37"/>
  <c r="K435" i="37"/>
  <c r="J435" i="37"/>
  <c r="I435" i="37"/>
  <c r="H435" i="37"/>
  <c r="G435" i="37"/>
  <c r="P434" i="37"/>
  <c r="O434" i="37"/>
  <c r="N434" i="37"/>
  <c r="M434" i="37"/>
  <c r="L434" i="37"/>
  <c r="K434" i="37"/>
  <c r="J434" i="37"/>
  <c r="I434" i="37"/>
  <c r="H434" i="37"/>
  <c r="G434" i="37"/>
  <c r="P433" i="37"/>
  <c r="O433" i="37"/>
  <c r="N433" i="37"/>
  <c r="M433" i="37"/>
  <c r="L433" i="37"/>
  <c r="K433" i="37"/>
  <c r="J433" i="37"/>
  <c r="I433" i="37"/>
  <c r="H433" i="37"/>
  <c r="G433" i="37"/>
  <c r="P432" i="37"/>
  <c r="O432" i="37"/>
  <c r="N432" i="37"/>
  <c r="M432" i="37"/>
  <c r="L432" i="37"/>
  <c r="K432" i="37"/>
  <c r="J432" i="37"/>
  <c r="I432" i="37"/>
  <c r="H432" i="37"/>
  <c r="G432" i="37"/>
  <c r="P431" i="37"/>
  <c r="O431" i="37"/>
  <c r="N431" i="37"/>
  <c r="M431" i="37"/>
  <c r="L431" i="37"/>
  <c r="K431" i="37"/>
  <c r="J431" i="37"/>
  <c r="I431" i="37"/>
  <c r="H431" i="37"/>
  <c r="G431" i="37"/>
  <c r="P430" i="37"/>
  <c r="O430" i="37"/>
  <c r="N430" i="37"/>
  <c r="M430" i="37"/>
  <c r="L430" i="37"/>
  <c r="K430" i="37"/>
  <c r="J430" i="37"/>
  <c r="I430" i="37"/>
  <c r="H430" i="37"/>
  <c r="G430" i="37"/>
  <c r="P429" i="37"/>
  <c r="O429" i="37"/>
  <c r="N429" i="37"/>
  <c r="M429" i="37"/>
  <c r="L429" i="37"/>
  <c r="K429" i="37"/>
  <c r="J429" i="37"/>
  <c r="I429" i="37"/>
  <c r="H429" i="37"/>
  <c r="G429" i="37"/>
  <c r="P428" i="37"/>
  <c r="O428" i="37"/>
  <c r="N428" i="37"/>
  <c r="M428" i="37"/>
  <c r="L428" i="37"/>
  <c r="K428" i="37"/>
  <c r="J428" i="37"/>
  <c r="I428" i="37"/>
  <c r="H428" i="37"/>
  <c r="G428" i="37"/>
  <c r="P427" i="37"/>
  <c r="O427" i="37"/>
  <c r="N427" i="37"/>
  <c r="M427" i="37"/>
  <c r="L427" i="37"/>
  <c r="K427" i="37"/>
  <c r="J427" i="37"/>
  <c r="I427" i="37"/>
  <c r="H427" i="37"/>
  <c r="G427" i="37"/>
  <c r="P426" i="37"/>
  <c r="O426" i="37"/>
  <c r="N426" i="37"/>
  <c r="M426" i="37"/>
  <c r="L426" i="37"/>
  <c r="K426" i="37"/>
  <c r="J426" i="37"/>
  <c r="I426" i="37"/>
  <c r="H426" i="37"/>
  <c r="G426" i="37"/>
  <c r="P425" i="37"/>
  <c r="O425" i="37"/>
  <c r="N425" i="37"/>
  <c r="M425" i="37"/>
  <c r="L425" i="37"/>
  <c r="K425" i="37"/>
  <c r="J425" i="37"/>
  <c r="I425" i="37"/>
  <c r="H425" i="37"/>
  <c r="G425" i="37"/>
  <c r="P424" i="37"/>
  <c r="O424" i="37"/>
  <c r="N424" i="37"/>
  <c r="M424" i="37"/>
  <c r="L424" i="37"/>
  <c r="K424" i="37"/>
  <c r="J424" i="37"/>
  <c r="I424" i="37"/>
  <c r="H424" i="37"/>
  <c r="G424" i="37"/>
  <c r="P423" i="37"/>
  <c r="O423" i="37"/>
  <c r="N423" i="37"/>
  <c r="M423" i="37"/>
  <c r="L423" i="37"/>
  <c r="K423" i="37"/>
  <c r="J423" i="37"/>
  <c r="I423" i="37"/>
  <c r="H423" i="37"/>
  <c r="G423" i="37"/>
  <c r="P422" i="37"/>
  <c r="O422" i="37"/>
  <c r="N422" i="37"/>
  <c r="M422" i="37"/>
  <c r="L422" i="37"/>
  <c r="K422" i="37"/>
  <c r="J422" i="37"/>
  <c r="I422" i="37"/>
  <c r="H422" i="37"/>
  <c r="G422" i="37"/>
  <c r="P421" i="37"/>
  <c r="O421" i="37"/>
  <c r="N421" i="37"/>
  <c r="M421" i="37"/>
  <c r="L421" i="37"/>
  <c r="K421" i="37"/>
  <c r="J421" i="37"/>
  <c r="I421" i="37"/>
  <c r="H421" i="37"/>
  <c r="G421" i="37"/>
  <c r="P420" i="37"/>
  <c r="O420" i="37"/>
  <c r="N420" i="37"/>
  <c r="M420" i="37"/>
  <c r="L420" i="37"/>
  <c r="K420" i="37"/>
  <c r="J420" i="37"/>
  <c r="I420" i="37"/>
  <c r="H420" i="37"/>
  <c r="G420" i="37"/>
  <c r="P419" i="37"/>
  <c r="O419" i="37"/>
  <c r="N419" i="37"/>
  <c r="M419" i="37"/>
  <c r="L419" i="37"/>
  <c r="K419" i="37"/>
  <c r="J419" i="37"/>
  <c r="I419" i="37"/>
  <c r="H419" i="37"/>
  <c r="G419" i="37"/>
  <c r="P418" i="37"/>
  <c r="O418" i="37"/>
  <c r="N418" i="37"/>
  <c r="M418" i="37"/>
  <c r="L418" i="37"/>
  <c r="K418" i="37"/>
  <c r="J418" i="37"/>
  <c r="I418" i="37"/>
  <c r="H418" i="37"/>
  <c r="G418" i="37"/>
  <c r="P417" i="37"/>
  <c r="O417" i="37"/>
  <c r="N417" i="37"/>
  <c r="M417" i="37"/>
  <c r="L417" i="37"/>
  <c r="K417" i="37"/>
  <c r="J417" i="37"/>
  <c r="I417" i="37"/>
  <c r="H417" i="37"/>
  <c r="G417" i="37"/>
  <c r="P416" i="37"/>
  <c r="O416" i="37"/>
  <c r="N416" i="37"/>
  <c r="M416" i="37"/>
  <c r="L416" i="37"/>
  <c r="K416" i="37"/>
  <c r="J416" i="37"/>
  <c r="I416" i="37"/>
  <c r="H416" i="37"/>
  <c r="G416" i="37"/>
  <c r="P415" i="37"/>
  <c r="O415" i="37"/>
  <c r="N415" i="37"/>
  <c r="M415" i="37"/>
  <c r="L415" i="37"/>
  <c r="K415" i="37"/>
  <c r="J415" i="37"/>
  <c r="I415" i="37"/>
  <c r="H415" i="37"/>
  <c r="G415" i="37"/>
  <c r="P414" i="37"/>
  <c r="O414" i="37"/>
  <c r="N414" i="37"/>
  <c r="M414" i="37"/>
  <c r="L414" i="37"/>
  <c r="K414" i="37"/>
  <c r="J414" i="37"/>
  <c r="I414" i="37"/>
  <c r="H414" i="37"/>
  <c r="G414" i="37"/>
  <c r="P413" i="37"/>
  <c r="O413" i="37"/>
  <c r="N413" i="37"/>
  <c r="M413" i="37"/>
  <c r="L413" i="37"/>
  <c r="K413" i="37"/>
  <c r="J413" i="37"/>
  <c r="I413" i="37"/>
  <c r="H413" i="37"/>
  <c r="G413" i="37"/>
  <c r="P412" i="37"/>
  <c r="O412" i="37"/>
  <c r="N412" i="37"/>
  <c r="M412" i="37"/>
  <c r="L412" i="37"/>
  <c r="K412" i="37"/>
  <c r="J412" i="37"/>
  <c r="I412" i="37"/>
  <c r="H412" i="37"/>
  <c r="G412" i="37"/>
  <c r="P411" i="37"/>
  <c r="O411" i="37"/>
  <c r="N411" i="37"/>
  <c r="M411" i="37"/>
  <c r="L411" i="37"/>
  <c r="K411" i="37"/>
  <c r="J411" i="37"/>
  <c r="I411" i="37"/>
  <c r="H411" i="37"/>
  <c r="G411" i="37"/>
  <c r="P410" i="37"/>
  <c r="O410" i="37"/>
  <c r="N410" i="37"/>
  <c r="M410" i="37"/>
  <c r="L410" i="37"/>
  <c r="K410" i="37"/>
  <c r="J410" i="37"/>
  <c r="I410" i="37"/>
  <c r="H410" i="37"/>
  <c r="G410" i="37"/>
  <c r="P409" i="37"/>
  <c r="O409" i="37"/>
  <c r="N409" i="37"/>
  <c r="M409" i="37"/>
  <c r="L409" i="37"/>
  <c r="K409" i="37"/>
  <c r="J409" i="37"/>
  <c r="I409" i="37"/>
  <c r="H409" i="37"/>
  <c r="G409" i="37"/>
  <c r="P408" i="37"/>
  <c r="O408" i="37"/>
  <c r="N408" i="37"/>
  <c r="M408" i="37"/>
  <c r="L408" i="37"/>
  <c r="K408" i="37"/>
  <c r="J408" i="37"/>
  <c r="I408" i="37"/>
  <c r="H408" i="37"/>
  <c r="G408" i="37"/>
  <c r="P407" i="37"/>
  <c r="O407" i="37"/>
  <c r="N407" i="37"/>
  <c r="M407" i="37"/>
  <c r="L407" i="37"/>
  <c r="K407" i="37"/>
  <c r="J407" i="37"/>
  <c r="I407" i="37"/>
  <c r="H407" i="37"/>
  <c r="G407" i="37"/>
  <c r="P406" i="37"/>
  <c r="O406" i="37"/>
  <c r="N406" i="37"/>
  <c r="M406" i="37"/>
  <c r="L406" i="37"/>
  <c r="K406" i="37"/>
  <c r="J406" i="37"/>
  <c r="I406" i="37"/>
  <c r="H406" i="37"/>
  <c r="G406" i="37"/>
  <c r="P405" i="37"/>
  <c r="O405" i="37"/>
  <c r="N405" i="37"/>
  <c r="M405" i="37"/>
  <c r="L405" i="37"/>
  <c r="K405" i="37"/>
  <c r="J405" i="37"/>
  <c r="I405" i="37"/>
  <c r="H405" i="37"/>
  <c r="G405" i="37"/>
  <c r="P404" i="37"/>
  <c r="O404" i="37"/>
  <c r="N404" i="37"/>
  <c r="M404" i="37"/>
  <c r="L404" i="37"/>
  <c r="K404" i="37"/>
  <c r="J404" i="37"/>
  <c r="I404" i="37"/>
  <c r="H404" i="37"/>
  <c r="G404" i="37"/>
  <c r="P403" i="37"/>
  <c r="O403" i="37"/>
  <c r="N403" i="37"/>
  <c r="M403" i="37"/>
  <c r="L403" i="37"/>
  <c r="K403" i="37"/>
  <c r="J403" i="37"/>
  <c r="I403" i="37"/>
  <c r="H403" i="37"/>
  <c r="G403" i="37"/>
  <c r="P402" i="37"/>
  <c r="O402" i="37"/>
  <c r="N402" i="37"/>
  <c r="M402" i="37"/>
  <c r="L402" i="37"/>
  <c r="K402" i="37"/>
  <c r="J402" i="37"/>
  <c r="I402" i="37"/>
  <c r="H402" i="37"/>
  <c r="G402" i="37"/>
  <c r="P401" i="37"/>
  <c r="O401" i="37"/>
  <c r="N401" i="37"/>
  <c r="M401" i="37"/>
  <c r="L401" i="37"/>
  <c r="K401" i="37"/>
  <c r="J401" i="37"/>
  <c r="I401" i="37"/>
  <c r="H401" i="37"/>
  <c r="G401" i="37"/>
  <c r="P400" i="37"/>
  <c r="O400" i="37"/>
  <c r="N400" i="37"/>
  <c r="M400" i="37"/>
  <c r="L400" i="37"/>
  <c r="K400" i="37"/>
  <c r="J400" i="37"/>
  <c r="I400" i="37"/>
  <c r="H400" i="37"/>
  <c r="G400" i="37"/>
  <c r="P399" i="37"/>
  <c r="O399" i="37"/>
  <c r="N399" i="37"/>
  <c r="M399" i="37"/>
  <c r="L399" i="37"/>
  <c r="K399" i="37"/>
  <c r="J399" i="37"/>
  <c r="I399" i="37"/>
  <c r="H399" i="37"/>
  <c r="G399" i="37"/>
  <c r="P398" i="37"/>
  <c r="O398" i="37"/>
  <c r="N398" i="37"/>
  <c r="M398" i="37"/>
  <c r="L398" i="37"/>
  <c r="K398" i="37"/>
  <c r="J398" i="37"/>
  <c r="I398" i="37"/>
  <c r="H398" i="37"/>
  <c r="G398" i="37"/>
  <c r="P397" i="37"/>
  <c r="O397" i="37"/>
  <c r="N397" i="37"/>
  <c r="M397" i="37"/>
  <c r="L397" i="37"/>
  <c r="K397" i="37"/>
  <c r="J397" i="37"/>
  <c r="I397" i="37"/>
  <c r="H397" i="37"/>
  <c r="G397" i="37"/>
  <c r="P396" i="37"/>
  <c r="O396" i="37"/>
  <c r="N396" i="37"/>
  <c r="M396" i="37"/>
  <c r="L396" i="37"/>
  <c r="K396" i="37"/>
  <c r="J396" i="37"/>
  <c r="I396" i="37"/>
  <c r="H396" i="37"/>
  <c r="G396" i="37"/>
  <c r="P395" i="37"/>
  <c r="O395" i="37"/>
  <c r="N395" i="37"/>
  <c r="M395" i="37"/>
  <c r="L395" i="37"/>
  <c r="K395" i="37"/>
  <c r="J395" i="37"/>
  <c r="I395" i="37"/>
  <c r="H395" i="37"/>
  <c r="G395" i="37"/>
  <c r="P394" i="37"/>
  <c r="O394" i="37"/>
  <c r="N394" i="37"/>
  <c r="M394" i="37"/>
  <c r="L394" i="37"/>
  <c r="K394" i="37"/>
  <c r="J394" i="37"/>
  <c r="I394" i="37"/>
  <c r="H394" i="37"/>
  <c r="G394" i="37"/>
  <c r="P393" i="37"/>
  <c r="O393" i="37"/>
  <c r="N393" i="37"/>
  <c r="M393" i="37"/>
  <c r="L393" i="37"/>
  <c r="K393" i="37"/>
  <c r="J393" i="37"/>
  <c r="I393" i="37"/>
  <c r="H393" i="37"/>
  <c r="G393" i="37"/>
  <c r="P392" i="37"/>
  <c r="O392" i="37"/>
  <c r="N392" i="37"/>
  <c r="M392" i="37"/>
  <c r="L392" i="37"/>
  <c r="K392" i="37"/>
  <c r="J392" i="37"/>
  <c r="I392" i="37"/>
  <c r="H392" i="37"/>
  <c r="G392" i="37"/>
  <c r="P391" i="37"/>
  <c r="O391" i="37"/>
  <c r="N391" i="37"/>
  <c r="M391" i="37"/>
  <c r="L391" i="37"/>
  <c r="K391" i="37"/>
  <c r="J391" i="37"/>
  <c r="I391" i="37"/>
  <c r="H391" i="37"/>
  <c r="G391" i="37"/>
  <c r="P390" i="37"/>
  <c r="O390" i="37"/>
  <c r="N390" i="37"/>
  <c r="M390" i="37"/>
  <c r="L390" i="37"/>
  <c r="K390" i="37"/>
  <c r="J390" i="37"/>
  <c r="I390" i="37"/>
  <c r="H390" i="37"/>
  <c r="G390" i="37"/>
  <c r="P389" i="37"/>
  <c r="O389" i="37"/>
  <c r="N389" i="37"/>
  <c r="M389" i="37"/>
  <c r="L389" i="37"/>
  <c r="K389" i="37"/>
  <c r="J389" i="37"/>
  <c r="I389" i="37"/>
  <c r="H389" i="37"/>
  <c r="G389" i="37"/>
  <c r="P388" i="37"/>
  <c r="O388" i="37"/>
  <c r="N388" i="37"/>
  <c r="M388" i="37"/>
  <c r="L388" i="37"/>
  <c r="K388" i="37"/>
  <c r="J388" i="37"/>
  <c r="I388" i="37"/>
  <c r="H388" i="37"/>
  <c r="G388" i="37"/>
  <c r="P387" i="37"/>
  <c r="O387" i="37"/>
  <c r="N387" i="37"/>
  <c r="M387" i="37"/>
  <c r="L387" i="37"/>
  <c r="K387" i="37"/>
  <c r="J387" i="37"/>
  <c r="I387" i="37"/>
  <c r="H387" i="37"/>
  <c r="G387" i="37"/>
  <c r="P386" i="37"/>
  <c r="O386" i="37"/>
  <c r="N386" i="37"/>
  <c r="M386" i="37"/>
  <c r="L386" i="37"/>
  <c r="K386" i="37"/>
  <c r="J386" i="37"/>
  <c r="I386" i="37"/>
  <c r="H386" i="37"/>
  <c r="G386" i="37"/>
  <c r="P385" i="37"/>
  <c r="O385" i="37"/>
  <c r="N385" i="37"/>
  <c r="M385" i="37"/>
  <c r="L385" i="37"/>
  <c r="K385" i="37"/>
  <c r="J385" i="37"/>
  <c r="I385" i="37"/>
  <c r="H385" i="37"/>
  <c r="G385" i="37"/>
  <c r="P384" i="37"/>
  <c r="O384" i="37"/>
  <c r="N384" i="37"/>
  <c r="M384" i="37"/>
  <c r="L384" i="37"/>
  <c r="K384" i="37"/>
  <c r="J384" i="37"/>
  <c r="I384" i="37"/>
  <c r="H384" i="37"/>
  <c r="G384" i="37"/>
  <c r="P383" i="37"/>
  <c r="O383" i="37"/>
  <c r="N383" i="37"/>
  <c r="M383" i="37"/>
  <c r="L383" i="37"/>
  <c r="K383" i="37"/>
  <c r="J383" i="37"/>
  <c r="I383" i="37"/>
  <c r="H383" i="37"/>
  <c r="G383" i="37"/>
  <c r="P382" i="37"/>
  <c r="O382" i="37"/>
  <c r="N382" i="37"/>
  <c r="M382" i="37"/>
  <c r="L382" i="37"/>
  <c r="K382" i="37"/>
  <c r="J382" i="37"/>
  <c r="I382" i="37"/>
  <c r="H382" i="37"/>
  <c r="G382" i="37"/>
  <c r="P381" i="37"/>
  <c r="O381" i="37"/>
  <c r="N381" i="37"/>
  <c r="M381" i="37"/>
  <c r="L381" i="37"/>
  <c r="K381" i="37"/>
  <c r="J381" i="37"/>
  <c r="I381" i="37"/>
  <c r="H381" i="37"/>
  <c r="G381" i="37"/>
  <c r="P380" i="37"/>
  <c r="O380" i="37"/>
  <c r="N380" i="37"/>
  <c r="M380" i="37"/>
  <c r="L380" i="37"/>
  <c r="K380" i="37"/>
  <c r="J380" i="37"/>
  <c r="I380" i="37"/>
  <c r="H380" i="37"/>
  <c r="G380" i="37"/>
  <c r="P379" i="37"/>
  <c r="O379" i="37"/>
  <c r="N379" i="37"/>
  <c r="M379" i="37"/>
  <c r="L379" i="37"/>
  <c r="K379" i="37"/>
  <c r="J379" i="37"/>
  <c r="I379" i="37"/>
  <c r="H379" i="37"/>
  <c r="G379" i="37"/>
  <c r="P378" i="37"/>
  <c r="O378" i="37"/>
  <c r="N378" i="37"/>
  <c r="M378" i="37"/>
  <c r="L378" i="37"/>
  <c r="K378" i="37"/>
  <c r="J378" i="37"/>
  <c r="I378" i="37"/>
  <c r="H378" i="37"/>
  <c r="G378" i="37"/>
  <c r="P377" i="37"/>
  <c r="O377" i="37"/>
  <c r="N377" i="37"/>
  <c r="M377" i="37"/>
  <c r="L377" i="37"/>
  <c r="K377" i="37"/>
  <c r="J377" i="37"/>
  <c r="I377" i="37"/>
  <c r="H377" i="37"/>
  <c r="G377" i="37"/>
  <c r="P376" i="37"/>
  <c r="O376" i="37"/>
  <c r="N376" i="37"/>
  <c r="M376" i="37"/>
  <c r="L376" i="37"/>
  <c r="K376" i="37"/>
  <c r="J376" i="37"/>
  <c r="I376" i="37"/>
  <c r="H376" i="37"/>
  <c r="G376" i="37"/>
  <c r="P375" i="37"/>
  <c r="O375" i="37"/>
  <c r="N375" i="37"/>
  <c r="M375" i="37"/>
  <c r="L375" i="37"/>
  <c r="K375" i="37"/>
  <c r="J375" i="37"/>
  <c r="I375" i="37"/>
  <c r="H375" i="37"/>
  <c r="G375" i="37"/>
  <c r="P374" i="37"/>
  <c r="O374" i="37"/>
  <c r="N374" i="37"/>
  <c r="M374" i="37"/>
  <c r="L374" i="37"/>
  <c r="K374" i="37"/>
  <c r="J374" i="37"/>
  <c r="I374" i="37"/>
  <c r="H374" i="37"/>
  <c r="G374" i="37"/>
  <c r="P373" i="37"/>
  <c r="O373" i="37"/>
  <c r="N373" i="37"/>
  <c r="M373" i="37"/>
  <c r="L373" i="37"/>
  <c r="K373" i="37"/>
  <c r="J373" i="37"/>
  <c r="I373" i="37"/>
  <c r="H373" i="37"/>
  <c r="G373" i="37"/>
  <c r="P372" i="37"/>
  <c r="O372" i="37"/>
  <c r="N372" i="37"/>
  <c r="M372" i="37"/>
  <c r="L372" i="37"/>
  <c r="K372" i="37"/>
  <c r="J372" i="37"/>
  <c r="I372" i="37"/>
  <c r="H372" i="37"/>
  <c r="G372" i="37"/>
  <c r="P371" i="37"/>
  <c r="O371" i="37"/>
  <c r="N371" i="37"/>
  <c r="M371" i="37"/>
  <c r="L371" i="37"/>
  <c r="K371" i="37"/>
  <c r="J371" i="37"/>
  <c r="I371" i="37"/>
  <c r="H371" i="37"/>
  <c r="G371" i="37"/>
  <c r="P370" i="37"/>
  <c r="O370" i="37"/>
  <c r="N370" i="37"/>
  <c r="M370" i="37"/>
  <c r="L370" i="37"/>
  <c r="K370" i="37"/>
  <c r="J370" i="37"/>
  <c r="I370" i="37"/>
  <c r="H370" i="37"/>
  <c r="G370" i="37"/>
  <c r="P369" i="37"/>
  <c r="O369" i="37"/>
  <c r="N369" i="37"/>
  <c r="M369" i="37"/>
  <c r="L369" i="37"/>
  <c r="K369" i="37"/>
  <c r="J369" i="37"/>
  <c r="I369" i="37"/>
  <c r="H369" i="37"/>
  <c r="G369" i="37"/>
  <c r="P368" i="37"/>
  <c r="O368" i="37"/>
  <c r="N368" i="37"/>
  <c r="M368" i="37"/>
  <c r="L368" i="37"/>
  <c r="K368" i="37"/>
  <c r="J368" i="37"/>
  <c r="I368" i="37"/>
  <c r="H368" i="37"/>
  <c r="G368" i="37"/>
  <c r="P367" i="37"/>
  <c r="O367" i="37"/>
  <c r="N367" i="37"/>
  <c r="M367" i="37"/>
  <c r="L367" i="37"/>
  <c r="K367" i="37"/>
  <c r="J367" i="37"/>
  <c r="I367" i="37"/>
  <c r="H367" i="37"/>
  <c r="G367" i="37"/>
  <c r="P366" i="37"/>
  <c r="O366" i="37"/>
  <c r="N366" i="37"/>
  <c r="M366" i="37"/>
  <c r="L366" i="37"/>
  <c r="K366" i="37"/>
  <c r="J366" i="37"/>
  <c r="I366" i="37"/>
  <c r="H366" i="37"/>
  <c r="G366" i="37"/>
  <c r="P365" i="37"/>
  <c r="O365" i="37"/>
  <c r="N365" i="37"/>
  <c r="M365" i="37"/>
  <c r="L365" i="37"/>
  <c r="K365" i="37"/>
  <c r="J365" i="37"/>
  <c r="I365" i="37"/>
  <c r="H365" i="37"/>
  <c r="G365" i="37"/>
  <c r="P364" i="37"/>
  <c r="O364" i="37"/>
  <c r="N364" i="37"/>
  <c r="M364" i="37"/>
  <c r="L364" i="37"/>
  <c r="K364" i="37"/>
  <c r="J364" i="37"/>
  <c r="I364" i="37"/>
  <c r="H364" i="37"/>
  <c r="G364" i="37"/>
  <c r="P363" i="37"/>
  <c r="O363" i="37"/>
  <c r="N363" i="37"/>
  <c r="M363" i="37"/>
  <c r="L363" i="37"/>
  <c r="K363" i="37"/>
  <c r="J363" i="37"/>
  <c r="I363" i="37"/>
  <c r="H363" i="37"/>
  <c r="G363" i="37"/>
  <c r="P362" i="37"/>
  <c r="O362" i="37"/>
  <c r="N362" i="37"/>
  <c r="M362" i="37"/>
  <c r="L362" i="37"/>
  <c r="K362" i="37"/>
  <c r="J362" i="37"/>
  <c r="I362" i="37"/>
  <c r="H362" i="37"/>
  <c r="G362" i="37"/>
  <c r="P361" i="37"/>
  <c r="O361" i="37"/>
  <c r="N361" i="37"/>
  <c r="M361" i="37"/>
  <c r="L361" i="37"/>
  <c r="K361" i="37"/>
  <c r="J361" i="37"/>
  <c r="I361" i="37"/>
  <c r="H361" i="37"/>
  <c r="G361" i="37"/>
  <c r="P360" i="37"/>
  <c r="O360" i="37"/>
  <c r="N360" i="37"/>
  <c r="M360" i="37"/>
  <c r="L360" i="37"/>
  <c r="K360" i="37"/>
  <c r="J360" i="37"/>
  <c r="I360" i="37"/>
  <c r="H360" i="37"/>
  <c r="G360" i="37"/>
  <c r="P359" i="37"/>
  <c r="O359" i="37"/>
  <c r="N359" i="37"/>
  <c r="M359" i="37"/>
  <c r="L359" i="37"/>
  <c r="K359" i="37"/>
  <c r="J359" i="37"/>
  <c r="I359" i="37"/>
  <c r="H359" i="37"/>
  <c r="G359" i="37"/>
  <c r="P358" i="37"/>
  <c r="O358" i="37"/>
  <c r="N358" i="37"/>
  <c r="M358" i="37"/>
  <c r="L358" i="37"/>
  <c r="K358" i="37"/>
  <c r="J358" i="37"/>
  <c r="I358" i="37"/>
  <c r="H358" i="37"/>
  <c r="G358" i="37"/>
  <c r="P357" i="37"/>
  <c r="O357" i="37"/>
  <c r="N357" i="37"/>
  <c r="M357" i="37"/>
  <c r="L357" i="37"/>
  <c r="K357" i="37"/>
  <c r="J357" i="37"/>
  <c r="I357" i="37"/>
  <c r="H357" i="37"/>
  <c r="G357" i="37"/>
  <c r="P356" i="37"/>
  <c r="O356" i="37"/>
  <c r="N356" i="37"/>
  <c r="M356" i="37"/>
  <c r="L356" i="37"/>
  <c r="K356" i="37"/>
  <c r="J356" i="37"/>
  <c r="I356" i="37"/>
  <c r="H356" i="37"/>
  <c r="G356" i="37"/>
  <c r="P355" i="37"/>
  <c r="O355" i="37"/>
  <c r="N355" i="37"/>
  <c r="M355" i="37"/>
  <c r="L355" i="37"/>
  <c r="K355" i="37"/>
  <c r="J355" i="37"/>
  <c r="I355" i="37"/>
  <c r="H355" i="37"/>
  <c r="G355" i="37"/>
  <c r="P354" i="37"/>
  <c r="O354" i="37"/>
  <c r="N354" i="37"/>
  <c r="M354" i="37"/>
  <c r="L354" i="37"/>
  <c r="K354" i="37"/>
  <c r="J354" i="37"/>
  <c r="I354" i="37"/>
  <c r="H354" i="37"/>
  <c r="G354" i="37"/>
  <c r="P353" i="37"/>
  <c r="O353" i="37"/>
  <c r="N353" i="37"/>
  <c r="M353" i="37"/>
  <c r="L353" i="37"/>
  <c r="K353" i="37"/>
  <c r="J353" i="37"/>
  <c r="I353" i="37"/>
  <c r="H353" i="37"/>
  <c r="G353" i="37"/>
  <c r="P352" i="37"/>
  <c r="O352" i="37"/>
  <c r="N352" i="37"/>
  <c r="M352" i="37"/>
  <c r="L352" i="37"/>
  <c r="K352" i="37"/>
  <c r="J352" i="37"/>
  <c r="I352" i="37"/>
  <c r="H352" i="37"/>
  <c r="G352" i="37"/>
  <c r="P351" i="37"/>
  <c r="O351" i="37"/>
  <c r="N351" i="37"/>
  <c r="M351" i="37"/>
  <c r="L351" i="37"/>
  <c r="K351" i="37"/>
  <c r="J351" i="37"/>
  <c r="I351" i="37"/>
  <c r="H351" i="37"/>
  <c r="G351" i="37"/>
  <c r="P350" i="37"/>
  <c r="O350" i="37"/>
  <c r="N350" i="37"/>
  <c r="M350" i="37"/>
  <c r="L350" i="37"/>
  <c r="K350" i="37"/>
  <c r="J350" i="37"/>
  <c r="I350" i="37"/>
  <c r="H350" i="37"/>
  <c r="G350" i="37"/>
  <c r="P349" i="37"/>
  <c r="O349" i="37"/>
  <c r="N349" i="37"/>
  <c r="M349" i="37"/>
  <c r="L349" i="37"/>
  <c r="K349" i="37"/>
  <c r="J349" i="37"/>
  <c r="I349" i="37"/>
  <c r="H349" i="37"/>
  <c r="G349" i="37"/>
  <c r="P348" i="37"/>
  <c r="O348" i="37"/>
  <c r="N348" i="37"/>
  <c r="M348" i="37"/>
  <c r="L348" i="37"/>
  <c r="K348" i="37"/>
  <c r="J348" i="37"/>
  <c r="I348" i="37"/>
  <c r="H348" i="37"/>
  <c r="G348" i="37"/>
  <c r="P347" i="37"/>
  <c r="O347" i="37"/>
  <c r="N347" i="37"/>
  <c r="M347" i="37"/>
  <c r="L347" i="37"/>
  <c r="K347" i="37"/>
  <c r="J347" i="37"/>
  <c r="I347" i="37"/>
  <c r="H347" i="37"/>
  <c r="G347" i="37"/>
  <c r="P346" i="37"/>
  <c r="O346" i="37"/>
  <c r="N346" i="37"/>
  <c r="M346" i="37"/>
  <c r="L346" i="37"/>
  <c r="K346" i="37"/>
  <c r="J346" i="37"/>
  <c r="I346" i="37"/>
  <c r="H346" i="37"/>
  <c r="G346" i="37"/>
  <c r="P345" i="37"/>
  <c r="O345" i="37"/>
  <c r="N345" i="37"/>
  <c r="M345" i="37"/>
  <c r="L345" i="37"/>
  <c r="K345" i="37"/>
  <c r="J345" i="37"/>
  <c r="I345" i="37"/>
  <c r="H345" i="37"/>
  <c r="G345" i="37"/>
  <c r="P344" i="37"/>
  <c r="O344" i="37"/>
  <c r="N344" i="37"/>
  <c r="M344" i="37"/>
  <c r="L344" i="37"/>
  <c r="K344" i="37"/>
  <c r="J344" i="37"/>
  <c r="I344" i="37"/>
  <c r="H344" i="37"/>
  <c r="G344" i="37"/>
  <c r="P343" i="37"/>
  <c r="O343" i="37"/>
  <c r="N343" i="37"/>
  <c r="M343" i="37"/>
  <c r="L343" i="37"/>
  <c r="K343" i="37"/>
  <c r="J343" i="37"/>
  <c r="I343" i="37"/>
  <c r="H343" i="37"/>
  <c r="G343" i="37"/>
  <c r="P342" i="37"/>
  <c r="O342" i="37"/>
  <c r="N342" i="37"/>
  <c r="M342" i="37"/>
  <c r="L342" i="37"/>
  <c r="K342" i="37"/>
  <c r="J342" i="37"/>
  <c r="I342" i="37"/>
  <c r="H342" i="37"/>
  <c r="G342" i="37"/>
  <c r="P341" i="37"/>
  <c r="O341" i="37"/>
  <c r="N341" i="37"/>
  <c r="M341" i="37"/>
  <c r="L341" i="37"/>
  <c r="K341" i="37"/>
  <c r="J341" i="37"/>
  <c r="I341" i="37"/>
  <c r="H341" i="37"/>
  <c r="G341" i="37"/>
  <c r="P340" i="37"/>
  <c r="O340" i="37"/>
  <c r="N340" i="37"/>
  <c r="M340" i="37"/>
  <c r="L340" i="37"/>
  <c r="K340" i="37"/>
  <c r="J340" i="37"/>
  <c r="I340" i="37"/>
  <c r="H340" i="37"/>
  <c r="G340" i="37"/>
  <c r="P339" i="37"/>
  <c r="O339" i="37"/>
  <c r="N339" i="37"/>
  <c r="M339" i="37"/>
  <c r="L339" i="37"/>
  <c r="K339" i="37"/>
  <c r="J339" i="37"/>
  <c r="I339" i="37"/>
  <c r="H339" i="37"/>
  <c r="G339" i="37"/>
  <c r="P338" i="37"/>
  <c r="O338" i="37"/>
  <c r="N338" i="37"/>
  <c r="M338" i="37"/>
  <c r="L338" i="37"/>
  <c r="K338" i="37"/>
  <c r="J338" i="37"/>
  <c r="I338" i="37"/>
  <c r="H338" i="37"/>
  <c r="G338" i="37"/>
  <c r="P337" i="37"/>
  <c r="O337" i="37"/>
  <c r="N337" i="37"/>
  <c r="M337" i="37"/>
  <c r="L337" i="37"/>
  <c r="K337" i="37"/>
  <c r="J337" i="37"/>
  <c r="I337" i="37"/>
  <c r="H337" i="37"/>
  <c r="G337" i="37"/>
  <c r="P336" i="37"/>
  <c r="O336" i="37"/>
  <c r="N336" i="37"/>
  <c r="M336" i="37"/>
  <c r="L336" i="37"/>
  <c r="K336" i="37"/>
  <c r="J336" i="37"/>
  <c r="I336" i="37"/>
  <c r="H336" i="37"/>
  <c r="G336" i="37"/>
  <c r="P335" i="37"/>
  <c r="O335" i="37"/>
  <c r="N335" i="37"/>
  <c r="M335" i="37"/>
  <c r="L335" i="37"/>
  <c r="K335" i="37"/>
  <c r="J335" i="37"/>
  <c r="I335" i="37"/>
  <c r="H335" i="37"/>
  <c r="G335" i="37"/>
  <c r="P334" i="37"/>
  <c r="O334" i="37"/>
  <c r="N334" i="37"/>
  <c r="M334" i="37"/>
  <c r="L334" i="37"/>
  <c r="K334" i="37"/>
  <c r="J334" i="37"/>
  <c r="I334" i="37"/>
  <c r="H334" i="37"/>
  <c r="G334" i="37"/>
  <c r="P333" i="37"/>
  <c r="O333" i="37"/>
  <c r="N333" i="37"/>
  <c r="M333" i="37"/>
  <c r="L333" i="37"/>
  <c r="K333" i="37"/>
  <c r="J333" i="37"/>
  <c r="I333" i="37"/>
  <c r="H333" i="37"/>
  <c r="G333" i="37"/>
  <c r="P332" i="37"/>
  <c r="O332" i="37"/>
  <c r="N332" i="37"/>
  <c r="M332" i="37"/>
  <c r="L332" i="37"/>
  <c r="K332" i="37"/>
  <c r="J332" i="37"/>
  <c r="I332" i="37"/>
  <c r="H332" i="37"/>
  <c r="G332" i="37"/>
  <c r="P331" i="37"/>
  <c r="O331" i="37"/>
  <c r="N331" i="37"/>
  <c r="M331" i="37"/>
  <c r="L331" i="37"/>
  <c r="K331" i="37"/>
  <c r="J331" i="37"/>
  <c r="I331" i="37"/>
  <c r="H331" i="37"/>
  <c r="G331" i="37"/>
  <c r="P330" i="37"/>
  <c r="O330" i="37"/>
  <c r="N330" i="37"/>
  <c r="M330" i="37"/>
  <c r="L330" i="37"/>
  <c r="K330" i="37"/>
  <c r="J330" i="37"/>
  <c r="I330" i="37"/>
  <c r="H330" i="37"/>
  <c r="G330" i="37"/>
  <c r="P329" i="37"/>
  <c r="O329" i="37"/>
  <c r="N329" i="37"/>
  <c r="M329" i="37"/>
  <c r="L329" i="37"/>
  <c r="K329" i="37"/>
  <c r="J329" i="37"/>
  <c r="I329" i="37"/>
  <c r="H329" i="37"/>
  <c r="G329" i="37"/>
  <c r="P328" i="37"/>
  <c r="O328" i="37"/>
  <c r="N328" i="37"/>
  <c r="M328" i="37"/>
  <c r="L328" i="37"/>
  <c r="K328" i="37"/>
  <c r="J328" i="37"/>
  <c r="I328" i="37"/>
  <c r="H328" i="37"/>
  <c r="G328" i="37"/>
  <c r="P327" i="37"/>
  <c r="O327" i="37"/>
  <c r="N327" i="37"/>
  <c r="M327" i="37"/>
  <c r="L327" i="37"/>
  <c r="K327" i="37"/>
  <c r="J327" i="37"/>
  <c r="I327" i="37"/>
  <c r="H327" i="37"/>
  <c r="G327" i="37"/>
  <c r="P326" i="37"/>
  <c r="O326" i="37"/>
  <c r="N326" i="37"/>
  <c r="M326" i="37"/>
  <c r="L326" i="37"/>
  <c r="K326" i="37"/>
  <c r="J326" i="37"/>
  <c r="I326" i="37"/>
  <c r="H326" i="37"/>
  <c r="G326" i="37"/>
  <c r="P325" i="37"/>
  <c r="O325" i="37"/>
  <c r="N325" i="37"/>
  <c r="M325" i="37"/>
  <c r="L325" i="37"/>
  <c r="K325" i="37"/>
  <c r="J325" i="37"/>
  <c r="I325" i="37"/>
  <c r="H325" i="37"/>
  <c r="G325" i="37"/>
  <c r="P324" i="37"/>
  <c r="O324" i="37"/>
  <c r="N324" i="37"/>
  <c r="M324" i="37"/>
  <c r="L324" i="37"/>
  <c r="K324" i="37"/>
  <c r="J324" i="37"/>
  <c r="I324" i="37"/>
  <c r="H324" i="37"/>
  <c r="G324" i="37"/>
  <c r="P323" i="37"/>
  <c r="O323" i="37"/>
  <c r="N323" i="37"/>
  <c r="M323" i="37"/>
  <c r="L323" i="37"/>
  <c r="K323" i="37"/>
  <c r="J323" i="37"/>
  <c r="I323" i="37"/>
  <c r="H323" i="37"/>
  <c r="G323" i="37"/>
  <c r="P322" i="37"/>
  <c r="O322" i="37"/>
  <c r="N322" i="37"/>
  <c r="M322" i="37"/>
  <c r="L322" i="37"/>
  <c r="K322" i="37"/>
  <c r="J322" i="37"/>
  <c r="I322" i="37"/>
  <c r="H322" i="37"/>
  <c r="G322" i="37"/>
  <c r="P321" i="37"/>
  <c r="O321" i="37"/>
  <c r="N321" i="37"/>
  <c r="M321" i="37"/>
  <c r="L321" i="37"/>
  <c r="K321" i="37"/>
  <c r="J321" i="37"/>
  <c r="I321" i="37"/>
  <c r="H321" i="37"/>
  <c r="G321" i="37"/>
  <c r="P320" i="37"/>
  <c r="O320" i="37"/>
  <c r="N320" i="37"/>
  <c r="M320" i="37"/>
  <c r="L320" i="37"/>
  <c r="K320" i="37"/>
  <c r="J320" i="37"/>
  <c r="I320" i="37"/>
  <c r="H320" i="37"/>
  <c r="G320" i="37"/>
  <c r="P319" i="37"/>
  <c r="O319" i="37"/>
  <c r="N319" i="37"/>
  <c r="M319" i="37"/>
  <c r="L319" i="37"/>
  <c r="K319" i="37"/>
  <c r="J319" i="37"/>
  <c r="I319" i="37"/>
  <c r="H319" i="37"/>
  <c r="G319" i="37"/>
  <c r="P318" i="37"/>
  <c r="O318" i="37"/>
  <c r="N318" i="37"/>
  <c r="M318" i="37"/>
  <c r="L318" i="37"/>
  <c r="K318" i="37"/>
  <c r="J318" i="37"/>
  <c r="I318" i="37"/>
  <c r="H318" i="37"/>
  <c r="G318" i="37"/>
  <c r="P317" i="37"/>
  <c r="O317" i="37"/>
  <c r="N317" i="37"/>
  <c r="M317" i="37"/>
  <c r="L317" i="37"/>
  <c r="K317" i="37"/>
  <c r="J317" i="37"/>
  <c r="I317" i="37"/>
  <c r="H317" i="37"/>
  <c r="G317" i="37"/>
  <c r="P316" i="37"/>
  <c r="O316" i="37"/>
  <c r="N316" i="37"/>
  <c r="M316" i="37"/>
  <c r="L316" i="37"/>
  <c r="K316" i="37"/>
  <c r="J316" i="37"/>
  <c r="I316" i="37"/>
  <c r="H316" i="37"/>
  <c r="G316" i="37"/>
  <c r="P315" i="37"/>
  <c r="O315" i="37"/>
  <c r="N315" i="37"/>
  <c r="M315" i="37"/>
  <c r="L315" i="37"/>
  <c r="K315" i="37"/>
  <c r="J315" i="37"/>
  <c r="I315" i="37"/>
  <c r="H315" i="37"/>
  <c r="G315" i="37"/>
  <c r="P314" i="37"/>
  <c r="O314" i="37"/>
  <c r="N314" i="37"/>
  <c r="M314" i="37"/>
  <c r="L314" i="37"/>
  <c r="K314" i="37"/>
  <c r="J314" i="37"/>
  <c r="I314" i="37"/>
  <c r="H314" i="37"/>
  <c r="G314" i="37"/>
  <c r="P313" i="37"/>
  <c r="O313" i="37"/>
  <c r="N313" i="37"/>
  <c r="M313" i="37"/>
  <c r="L313" i="37"/>
  <c r="K313" i="37"/>
  <c r="J313" i="37"/>
  <c r="I313" i="37"/>
  <c r="H313" i="37"/>
  <c r="G313" i="37"/>
  <c r="P312" i="37"/>
  <c r="O312" i="37"/>
  <c r="N312" i="37"/>
  <c r="M312" i="37"/>
  <c r="L312" i="37"/>
  <c r="K312" i="37"/>
  <c r="J312" i="37"/>
  <c r="I312" i="37"/>
  <c r="H312" i="37"/>
  <c r="G312" i="37"/>
  <c r="P311" i="37"/>
  <c r="O311" i="37"/>
  <c r="N311" i="37"/>
  <c r="M311" i="37"/>
  <c r="L311" i="37"/>
  <c r="K311" i="37"/>
  <c r="J311" i="37"/>
  <c r="I311" i="37"/>
  <c r="H311" i="37"/>
  <c r="G311" i="37"/>
  <c r="P310" i="37"/>
  <c r="O310" i="37"/>
  <c r="N310" i="37"/>
  <c r="M310" i="37"/>
  <c r="L310" i="37"/>
  <c r="K310" i="37"/>
  <c r="J310" i="37"/>
  <c r="I310" i="37"/>
  <c r="H310" i="37"/>
  <c r="G310" i="37"/>
  <c r="P309" i="37"/>
  <c r="O309" i="37"/>
  <c r="N309" i="37"/>
  <c r="M309" i="37"/>
  <c r="L309" i="37"/>
  <c r="K309" i="37"/>
  <c r="J309" i="37"/>
  <c r="I309" i="37"/>
  <c r="H309" i="37"/>
  <c r="G309" i="37"/>
  <c r="P308" i="37"/>
  <c r="O308" i="37"/>
  <c r="N308" i="37"/>
  <c r="M308" i="37"/>
  <c r="L308" i="37"/>
  <c r="K308" i="37"/>
  <c r="J308" i="37"/>
  <c r="I308" i="37"/>
  <c r="H308" i="37"/>
  <c r="G308" i="37"/>
  <c r="P307" i="37"/>
  <c r="O307" i="37"/>
  <c r="N307" i="37"/>
  <c r="M307" i="37"/>
  <c r="L307" i="37"/>
  <c r="K307" i="37"/>
  <c r="J307" i="37"/>
  <c r="I307" i="37"/>
  <c r="H307" i="37"/>
  <c r="G307" i="37"/>
  <c r="P306" i="37"/>
  <c r="O306" i="37"/>
  <c r="N306" i="37"/>
  <c r="M306" i="37"/>
  <c r="L306" i="37"/>
  <c r="K306" i="37"/>
  <c r="J306" i="37"/>
  <c r="I306" i="37"/>
  <c r="H306" i="37"/>
  <c r="G306" i="37"/>
  <c r="P305" i="37"/>
  <c r="O305" i="37"/>
  <c r="N305" i="37"/>
  <c r="M305" i="37"/>
  <c r="L305" i="37"/>
  <c r="K305" i="37"/>
  <c r="J305" i="37"/>
  <c r="I305" i="37"/>
  <c r="H305" i="37"/>
  <c r="G305" i="37"/>
  <c r="P304" i="37"/>
  <c r="O304" i="37"/>
  <c r="N304" i="37"/>
  <c r="M304" i="37"/>
  <c r="L304" i="37"/>
  <c r="K304" i="37"/>
  <c r="J304" i="37"/>
  <c r="I304" i="37"/>
  <c r="H304" i="37"/>
  <c r="G304" i="37"/>
  <c r="P303" i="37"/>
  <c r="O303" i="37"/>
  <c r="N303" i="37"/>
  <c r="M303" i="37"/>
  <c r="L303" i="37"/>
  <c r="K303" i="37"/>
  <c r="J303" i="37"/>
  <c r="I303" i="37"/>
  <c r="H303" i="37"/>
  <c r="G303" i="37"/>
  <c r="P302" i="37"/>
  <c r="O302" i="37"/>
  <c r="N302" i="37"/>
  <c r="M302" i="37"/>
  <c r="L302" i="37"/>
  <c r="K302" i="37"/>
  <c r="J302" i="37"/>
  <c r="I302" i="37"/>
  <c r="H302" i="37"/>
  <c r="G302" i="37"/>
  <c r="P301" i="37"/>
  <c r="O301" i="37"/>
  <c r="N301" i="37"/>
  <c r="M301" i="37"/>
  <c r="L301" i="37"/>
  <c r="K301" i="37"/>
  <c r="J301" i="37"/>
  <c r="I301" i="37"/>
  <c r="H301" i="37"/>
  <c r="G301" i="37"/>
  <c r="P300" i="37"/>
  <c r="O300" i="37"/>
  <c r="N300" i="37"/>
  <c r="M300" i="37"/>
  <c r="L300" i="37"/>
  <c r="K300" i="37"/>
  <c r="J300" i="37"/>
  <c r="I300" i="37"/>
  <c r="H300" i="37"/>
  <c r="G300" i="37"/>
  <c r="P299" i="37"/>
  <c r="O299" i="37"/>
  <c r="N299" i="37"/>
  <c r="M299" i="37"/>
  <c r="L299" i="37"/>
  <c r="K299" i="37"/>
  <c r="J299" i="37"/>
  <c r="I299" i="37"/>
  <c r="H299" i="37"/>
  <c r="G299" i="37"/>
  <c r="P298" i="37"/>
  <c r="O298" i="37"/>
  <c r="N298" i="37"/>
  <c r="M298" i="37"/>
  <c r="L298" i="37"/>
  <c r="K298" i="37"/>
  <c r="J298" i="37"/>
  <c r="I298" i="37"/>
  <c r="H298" i="37"/>
  <c r="G298" i="37"/>
  <c r="P297" i="37"/>
  <c r="O297" i="37"/>
  <c r="N297" i="37"/>
  <c r="M297" i="37"/>
  <c r="L297" i="37"/>
  <c r="K297" i="37"/>
  <c r="J297" i="37"/>
  <c r="I297" i="37"/>
  <c r="H297" i="37"/>
  <c r="G297" i="37"/>
  <c r="P296" i="37"/>
  <c r="O296" i="37"/>
  <c r="N296" i="37"/>
  <c r="M296" i="37"/>
  <c r="L296" i="37"/>
  <c r="K296" i="37"/>
  <c r="J296" i="37"/>
  <c r="I296" i="37"/>
  <c r="H296" i="37"/>
  <c r="G296" i="37"/>
  <c r="P295" i="37"/>
  <c r="O295" i="37"/>
  <c r="N295" i="37"/>
  <c r="M295" i="37"/>
  <c r="L295" i="37"/>
  <c r="K295" i="37"/>
  <c r="J295" i="37"/>
  <c r="I295" i="37"/>
  <c r="H295" i="37"/>
  <c r="G295" i="37"/>
  <c r="P294" i="37"/>
  <c r="O294" i="37"/>
  <c r="N294" i="37"/>
  <c r="M294" i="37"/>
  <c r="L294" i="37"/>
  <c r="K294" i="37"/>
  <c r="J294" i="37"/>
  <c r="I294" i="37"/>
  <c r="H294" i="37"/>
  <c r="G294" i="37"/>
  <c r="P293" i="37"/>
  <c r="O293" i="37"/>
  <c r="N293" i="37"/>
  <c r="M293" i="37"/>
  <c r="L293" i="37"/>
  <c r="K293" i="37"/>
  <c r="J293" i="37"/>
  <c r="I293" i="37"/>
  <c r="H293" i="37"/>
  <c r="G293" i="37"/>
  <c r="P292" i="37"/>
  <c r="O292" i="37"/>
  <c r="N292" i="37"/>
  <c r="M292" i="37"/>
  <c r="L292" i="37"/>
  <c r="K292" i="37"/>
  <c r="J292" i="37"/>
  <c r="I292" i="37"/>
  <c r="H292" i="37"/>
  <c r="G292" i="37"/>
  <c r="P291" i="37"/>
  <c r="O291" i="37"/>
  <c r="N291" i="37"/>
  <c r="M291" i="37"/>
  <c r="L291" i="37"/>
  <c r="K291" i="37"/>
  <c r="J291" i="37"/>
  <c r="I291" i="37"/>
  <c r="H291" i="37"/>
  <c r="G291" i="37"/>
  <c r="P290" i="37"/>
  <c r="O290" i="37"/>
  <c r="N290" i="37"/>
  <c r="M290" i="37"/>
  <c r="L290" i="37"/>
  <c r="K290" i="37"/>
  <c r="J290" i="37"/>
  <c r="I290" i="37"/>
  <c r="H290" i="37"/>
  <c r="G290" i="37"/>
  <c r="P289" i="37"/>
  <c r="O289" i="37"/>
  <c r="N289" i="37"/>
  <c r="M289" i="37"/>
  <c r="L289" i="37"/>
  <c r="K289" i="37"/>
  <c r="J289" i="37"/>
  <c r="I289" i="37"/>
  <c r="H289" i="37"/>
  <c r="G289" i="37"/>
  <c r="P288" i="37"/>
  <c r="O288" i="37"/>
  <c r="N288" i="37"/>
  <c r="M288" i="37"/>
  <c r="L288" i="37"/>
  <c r="K288" i="37"/>
  <c r="J288" i="37"/>
  <c r="I288" i="37"/>
  <c r="H288" i="37"/>
  <c r="G288" i="37"/>
  <c r="P287" i="37"/>
  <c r="O287" i="37"/>
  <c r="N287" i="37"/>
  <c r="M287" i="37"/>
  <c r="L287" i="37"/>
  <c r="K287" i="37"/>
  <c r="J287" i="37"/>
  <c r="I287" i="37"/>
  <c r="H287" i="37"/>
  <c r="G287" i="37"/>
  <c r="P286" i="37"/>
  <c r="O286" i="37"/>
  <c r="N286" i="37"/>
  <c r="M286" i="37"/>
  <c r="L286" i="37"/>
  <c r="K286" i="37"/>
  <c r="J286" i="37"/>
  <c r="I286" i="37"/>
  <c r="H286" i="37"/>
  <c r="G286" i="37"/>
  <c r="P285" i="37"/>
  <c r="O285" i="37"/>
  <c r="N285" i="37"/>
  <c r="M285" i="37"/>
  <c r="L285" i="37"/>
  <c r="K285" i="37"/>
  <c r="J285" i="37"/>
  <c r="I285" i="37"/>
  <c r="H285" i="37"/>
  <c r="G285" i="37"/>
  <c r="P284" i="37"/>
  <c r="O284" i="37"/>
  <c r="N284" i="37"/>
  <c r="M284" i="37"/>
  <c r="L284" i="37"/>
  <c r="K284" i="37"/>
  <c r="J284" i="37"/>
  <c r="I284" i="37"/>
  <c r="H284" i="37"/>
  <c r="G284" i="37"/>
  <c r="P283" i="37"/>
  <c r="O283" i="37"/>
  <c r="N283" i="37"/>
  <c r="M283" i="37"/>
  <c r="L283" i="37"/>
  <c r="K283" i="37"/>
  <c r="J283" i="37"/>
  <c r="I283" i="37"/>
  <c r="H283" i="37"/>
  <c r="G283" i="37"/>
  <c r="P282" i="37"/>
  <c r="O282" i="37"/>
  <c r="N282" i="37"/>
  <c r="M282" i="37"/>
  <c r="L282" i="37"/>
  <c r="K282" i="37"/>
  <c r="J282" i="37"/>
  <c r="I282" i="37"/>
  <c r="H282" i="37"/>
  <c r="G282" i="37"/>
  <c r="P281" i="37"/>
  <c r="O281" i="37"/>
  <c r="N281" i="37"/>
  <c r="M281" i="37"/>
  <c r="L281" i="37"/>
  <c r="K281" i="37"/>
  <c r="J281" i="37"/>
  <c r="I281" i="37"/>
  <c r="H281" i="37"/>
  <c r="G281" i="37"/>
  <c r="P280" i="37"/>
  <c r="O280" i="37"/>
  <c r="N280" i="37"/>
  <c r="M280" i="37"/>
  <c r="L280" i="37"/>
  <c r="K280" i="37"/>
  <c r="J280" i="37"/>
  <c r="I280" i="37"/>
  <c r="H280" i="37"/>
  <c r="G280" i="37"/>
  <c r="P279" i="37"/>
  <c r="O279" i="37"/>
  <c r="N279" i="37"/>
  <c r="M279" i="37"/>
  <c r="L279" i="37"/>
  <c r="K279" i="37"/>
  <c r="J279" i="37"/>
  <c r="I279" i="37"/>
  <c r="H279" i="37"/>
  <c r="G279" i="37"/>
  <c r="P278" i="37"/>
  <c r="O278" i="37"/>
  <c r="N278" i="37"/>
  <c r="M278" i="37"/>
  <c r="L278" i="37"/>
  <c r="K278" i="37"/>
  <c r="J278" i="37"/>
  <c r="I278" i="37"/>
  <c r="H278" i="37"/>
  <c r="G278" i="37"/>
  <c r="P277" i="37"/>
  <c r="O277" i="37"/>
  <c r="N277" i="37"/>
  <c r="M277" i="37"/>
  <c r="L277" i="37"/>
  <c r="K277" i="37"/>
  <c r="J277" i="37"/>
  <c r="I277" i="37"/>
  <c r="H277" i="37"/>
  <c r="G277" i="37"/>
  <c r="P276" i="37"/>
  <c r="O276" i="37"/>
  <c r="N276" i="37"/>
  <c r="M276" i="37"/>
  <c r="L276" i="37"/>
  <c r="K276" i="37"/>
  <c r="J276" i="37"/>
  <c r="I276" i="37"/>
  <c r="H276" i="37"/>
  <c r="G276" i="37"/>
  <c r="P275" i="37"/>
  <c r="O275" i="37"/>
  <c r="N275" i="37"/>
  <c r="M275" i="37"/>
  <c r="L275" i="37"/>
  <c r="K275" i="37"/>
  <c r="J275" i="37"/>
  <c r="I275" i="37"/>
  <c r="H275" i="37"/>
  <c r="G275" i="37"/>
  <c r="P274" i="37"/>
  <c r="O274" i="37"/>
  <c r="N274" i="37"/>
  <c r="M274" i="37"/>
  <c r="L274" i="37"/>
  <c r="K274" i="37"/>
  <c r="J274" i="37"/>
  <c r="I274" i="37"/>
  <c r="H274" i="37"/>
  <c r="G274" i="37"/>
  <c r="P273" i="37"/>
  <c r="O273" i="37"/>
  <c r="N273" i="37"/>
  <c r="M273" i="37"/>
  <c r="L273" i="37"/>
  <c r="K273" i="37"/>
  <c r="J273" i="37"/>
  <c r="I273" i="37"/>
  <c r="H273" i="37"/>
  <c r="G273" i="37"/>
  <c r="P272" i="37"/>
  <c r="O272" i="37"/>
  <c r="N272" i="37"/>
  <c r="M272" i="37"/>
  <c r="L272" i="37"/>
  <c r="K272" i="37"/>
  <c r="J272" i="37"/>
  <c r="I272" i="37"/>
  <c r="H272" i="37"/>
  <c r="G272" i="37"/>
  <c r="P271" i="37"/>
  <c r="O271" i="37"/>
  <c r="N271" i="37"/>
  <c r="M271" i="37"/>
  <c r="L271" i="37"/>
  <c r="K271" i="37"/>
  <c r="J271" i="37"/>
  <c r="I271" i="37"/>
  <c r="H271" i="37"/>
  <c r="G271" i="37"/>
  <c r="P270" i="37"/>
  <c r="O270" i="37"/>
  <c r="N270" i="37"/>
  <c r="M270" i="37"/>
  <c r="L270" i="37"/>
  <c r="K270" i="37"/>
  <c r="J270" i="37"/>
  <c r="I270" i="37"/>
  <c r="H270" i="37"/>
  <c r="G270" i="37"/>
  <c r="P269" i="37"/>
  <c r="O269" i="37"/>
  <c r="N269" i="37"/>
  <c r="M269" i="37"/>
  <c r="L269" i="37"/>
  <c r="K269" i="37"/>
  <c r="J269" i="37"/>
  <c r="I269" i="37"/>
  <c r="H269" i="37"/>
  <c r="G269" i="37"/>
  <c r="P268" i="37"/>
  <c r="O268" i="37"/>
  <c r="N268" i="37"/>
  <c r="M268" i="37"/>
  <c r="L268" i="37"/>
  <c r="K268" i="37"/>
  <c r="J268" i="37"/>
  <c r="I268" i="37"/>
  <c r="H268" i="37"/>
  <c r="G268" i="37"/>
  <c r="P267" i="37"/>
  <c r="O267" i="37"/>
  <c r="N267" i="37"/>
  <c r="M267" i="37"/>
  <c r="L267" i="37"/>
  <c r="K267" i="37"/>
  <c r="J267" i="37"/>
  <c r="I267" i="37"/>
  <c r="H267" i="37"/>
  <c r="G267" i="37"/>
  <c r="P266" i="37"/>
  <c r="O266" i="37"/>
  <c r="N266" i="37"/>
  <c r="M266" i="37"/>
  <c r="L266" i="37"/>
  <c r="K266" i="37"/>
  <c r="J266" i="37"/>
  <c r="I266" i="37"/>
  <c r="H266" i="37"/>
  <c r="G266" i="37"/>
  <c r="P265" i="37"/>
  <c r="O265" i="37"/>
  <c r="N265" i="37"/>
  <c r="M265" i="37"/>
  <c r="L265" i="37"/>
  <c r="K265" i="37"/>
  <c r="J265" i="37"/>
  <c r="I265" i="37"/>
  <c r="H265" i="37"/>
  <c r="G265" i="37"/>
  <c r="P264" i="37"/>
  <c r="O264" i="37"/>
  <c r="N264" i="37"/>
  <c r="M264" i="37"/>
  <c r="L264" i="37"/>
  <c r="K264" i="37"/>
  <c r="J264" i="37"/>
  <c r="I264" i="37"/>
  <c r="H264" i="37"/>
  <c r="G264" i="37"/>
  <c r="P263" i="37"/>
  <c r="O263" i="37"/>
  <c r="N263" i="37"/>
  <c r="M263" i="37"/>
  <c r="L263" i="37"/>
  <c r="K263" i="37"/>
  <c r="J263" i="37"/>
  <c r="I263" i="37"/>
  <c r="H263" i="37"/>
  <c r="G263" i="37"/>
  <c r="P262" i="37"/>
  <c r="O262" i="37"/>
  <c r="N262" i="37"/>
  <c r="M262" i="37"/>
  <c r="L262" i="37"/>
  <c r="K262" i="37"/>
  <c r="J262" i="37"/>
  <c r="I262" i="37"/>
  <c r="H262" i="37"/>
  <c r="G262" i="37"/>
  <c r="P261" i="37"/>
  <c r="O261" i="37"/>
  <c r="N261" i="37"/>
  <c r="M261" i="37"/>
  <c r="L261" i="37"/>
  <c r="K261" i="37"/>
  <c r="J261" i="37"/>
  <c r="I261" i="37"/>
  <c r="H261" i="37"/>
  <c r="G261" i="37"/>
  <c r="P260" i="37"/>
  <c r="O260" i="37"/>
  <c r="N260" i="37"/>
  <c r="M260" i="37"/>
  <c r="L260" i="37"/>
  <c r="K260" i="37"/>
  <c r="J260" i="37"/>
  <c r="I260" i="37"/>
  <c r="H260" i="37"/>
  <c r="G260" i="37"/>
  <c r="P259" i="37"/>
  <c r="O259" i="37"/>
  <c r="N259" i="37"/>
  <c r="M259" i="37"/>
  <c r="L259" i="37"/>
  <c r="K259" i="37"/>
  <c r="J259" i="37"/>
  <c r="I259" i="37"/>
  <c r="H259" i="37"/>
  <c r="G259" i="37"/>
  <c r="P258" i="37"/>
  <c r="O258" i="37"/>
  <c r="N258" i="37"/>
  <c r="M258" i="37"/>
  <c r="L258" i="37"/>
  <c r="K258" i="37"/>
  <c r="J258" i="37"/>
  <c r="I258" i="37"/>
  <c r="H258" i="37"/>
  <c r="G258" i="37"/>
  <c r="P257" i="37"/>
  <c r="O257" i="37"/>
  <c r="N257" i="37"/>
  <c r="M257" i="37"/>
  <c r="L257" i="37"/>
  <c r="K257" i="37"/>
  <c r="J257" i="37"/>
  <c r="I257" i="37"/>
  <c r="H257" i="37"/>
  <c r="G257" i="37"/>
  <c r="P256" i="37"/>
  <c r="O256" i="37"/>
  <c r="N256" i="37"/>
  <c r="M256" i="37"/>
  <c r="L256" i="37"/>
  <c r="K256" i="37"/>
  <c r="J256" i="37"/>
  <c r="I256" i="37"/>
  <c r="H256" i="37"/>
  <c r="G256" i="37"/>
  <c r="P255" i="37"/>
  <c r="O255" i="37"/>
  <c r="N255" i="37"/>
  <c r="M255" i="37"/>
  <c r="L255" i="37"/>
  <c r="K255" i="37"/>
  <c r="J255" i="37"/>
  <c r="I255" i="37"/>
  <c r="H255" i="37"/>
  <c r="G255" i="37"/>
  <c r="P254" i="37"/>
  <c r="O254" i="37"/>
  <c r="N254" i="37"/>
  <c r="M254" i="37"/>
  <c r="L254" i="37"/>
  <c r="K254" i="37"/>
  <c r="J254" i="37"/>
  <c r="I254" i="37"/>
  <c r="H254" i="37"/>
  <c r="G254" i="37"/>
  <c r="P253" i="37"/>
  <c r="O253" i="37"/>
  <c r="N253" i="37"/>
  <c r="M253" i="37"/>
  <c r="L253" i="37"/>
  <c r="K253" i="37"/>
  <c r="J253" i="37"/>
  <c r="I253" i="37"/>
  <c r="H253" i="37"/>
  <c r="G253" i="37"/>
  <c r="P252" i="37"/>
  <c r="O252" i="37"/>
  <c r="N252" i="37"/>
  <c r="M252" i="37"/>
  <c r="L252" i="37"/>
  <c r="K252" i="37"/>
  <c r="J252" i="37"/>
  <c r="I252" i="37"/>
  <c r="H252" i="37"/>
  <c r="G252" i="37"/>
  <c r="P251" i="37"/>
  <c r="O251" i="37"/>
  <c r="N251" i="37"/>
  <c r="M251" i="37"/>
  <c r="L251" i="37"/>
  <c r="K251" i="37"/>
  <c r="J251" i="37"/>
  <c r="I251" i="37"/>
  <c r="H251" i="37"/>
  <c r="G251" i="37"/>
  <c r="P250" i="37"/>
  <c r="O250" i="37"/>
  <c r="N250" i="37"/>
  <c r="M250" i="37"/>
  <c r="L250" i="37"/>
  <c r="K250" i="37"/>
  <c r="J250" i="37"/>
  <c r="I250" i="37"/>
  <c r="H250" i="37"/>
  <c r="G250" i="37"/>
  <c r="P249" i="37"/>
  <c r="O249" i="37"/>
  <c r="N249" i="37"/>
  <c r="M249" i="37"/>
  <c r="L249" i="37"/>
  <c r="K249" i="37"/>
  <c r="J249" i="37"/>
  <c r="I249" i="37"/>
  <c r="H249" i="37"/>
  <c r="G249" i="37"/>
  <c r="P248" i="37"/>
  <c r="O248" i="37"/>
  <c r="N248" i="37"/>
  <c r="M248" i="37"/>
  <c r="L248" i="37"/>
  <c r="K248" i="37"/>
  <c r="J248" i="37"/>
  <c r="I248" i="37"/>
  <c r="H248" i="37"/>
  <c r="G248" i="37"/>
  <c r="P247" i="37"/>
  <c r="O247" i="37"/>
  <c r="N247" i="37"/>
  <c r="M247" i="37"/>
  <c r="L247" i="37"/>
  <c r="K247" i="37"/>
  <c r="J247" i="37"/>
  <c r="I247" i="37"/>
  <c r="H247" i="37"/>
  <c r="G247" i="37"/>
  <c r="P246" i="37"/>
  <c r="O246" i="37"/>
  <c r="N246" i="37"/>
  <c r="M246" i="37"/>
  <c r="L246" i="37"/>
  <c r="K246" i="37"/>
  <c r="J246" i="37"/>
  <c r="I246" i="37"/>
  <c r="H246" i="37"/>
  <c r="G246" i="37"/>
  <c r="P245" i="37"/>
  <c r="O245" i="37"/>
  <c r="N245" i="37"/>
  <c r="M245" i="37"/>
  <c r="L245" i="37"/>
  <c r="K245" i="37"/>
  <c r="J245" i="37"/>
  <c r="I245" i="37"/>
  <c r="H245" i="37"/>
  <c r="G245" i="37"/>
  <c r="P244" i="37"/>
  <c r="O244" i="37"/>
  <c r="N244" i="37"/>
  <c r="M244" i="37"/>
  <c r="L244" i="37"/>
  <c r="K244" i="37"/>
  <c r="J244" i="37"/>
  <c r="I244" i="37"/>
  <c r="H244" i="37"/>
  <c r="G244" i="37"/>
  <c r="P243" i="37"/>
  <c r="O243" i="37"/>
  <c r="N243" i="37"/>
  <c r="M243" i="37"/>
  <c r="L243" i="37"/>
  <c r="K243" i="37"/>
  <c r="J243" i="37"/>
  <c r="I243" i="37"/>
  <c r="H243" i="37"/>
  <c r="G243" i="37"/>
  <c r="P242" i="37"/>
  <c r="O242" i="37"/>
  <c r="N242" i="37"/>
  <c r="M242" i="37"/>
  <c r="L242" i="37"/>
  <c r="K242" i="37"/>
  <c r="J242" i="37"/>
  <c r="I242" i="37"/>
  <c r="H242" i="37"/>
  <c r="G242" i="37"/>
  <c r="P241" i="37"/>
  <c r="O241" i="37"/>
  <c r="N241" i="37"/>
  <c r="M241" i="37"/>
  <c r="L241" i="37"/>
  <c r="K241" i="37"/>
  <c r="J241" i="37"/>
  <c r="I241" i="37"/>
  <c r="H241" i="37"/>
  <c r="G241" i="37"/>
  <c r="P240" i="37"/>
  <c r="O240" i="37"/>
  <c r="N240" i="37"/>
  <c r="M240" i="37"/>
  <c r="L240" i="37"/>
  <c r="K240" i="37"/>
  <c r="J240" i="37"/>
  <c r="I240" i="37"/>
  <c r="H240" i="37"/>
  <c r="G240" i="37"/>
  <c r="P239" i="37"/>
  <c r="O239" i="37"/>
  <c r="N239" i="37"/>
  <c r="M239" i="37"/>
  <c r="L239" i="37"/>
  <c r="K239" i="37"/>
  <c r="J239" i="37"/>
  <c r="I239" i="37"/>
  <c r="H239" i="37"/>
  <c r="G239" i="37"/>
  <c r="P238" i="37"/>
  <c r="O238" i="37"/>
  <c r="N238" i="37"/>
  <c r="M238" i="37"/>
  <c r="L238" i="37"/>
  <c r="K238" i="37"/>
  <c r="J238" i="37"/>
  <c r="I238" i="37"/>
  <c r="H238" i="37"/>
  <c r="G238" i="37"/>
  <c r="P237" i="37"/>
  <c r="O237" i="37"/>
  <c r="N237" i="37"/>
  <c r="M237" i="37"/>
  <c r="L237" i="37"/>
  <c r="K237" i="37"/>
  <c r="J237" i="37"/>
  <c r="I237" i="37"/>
  <c r="H237" i="37"/>
  <c r="G237" i="37"/>
  <c r="P236" i="37"/>
  <c r="O236" i="37"/>
  <c r="N236" i="37"/>
  <c r="M236" i="37"/>
  <c r="L236" i="37"/>
  <c r="K236" i="37"/>
  <c r="J236" i="37"/>
  <c r="I236" i="37"/>
  <c r="H236" i="37"/>
  <c r="G236" i="37"/>
  <c r="P235" i="37"/>
  <c r="O235" i="37"/>
  <c r="N235" i="37"/>
  <c r="M235" i="37"/>
  <c r="L235" i="37"/>
  <c r="K235" i="37"/>
  <c r="J235" i="37"/>
  <c r="I235" i="37"/>
  <c r="H235" i="37"/>
  <c r="G235" i="37"/>
  <c r="P234" i="37"/>
  <c r="O234" i="37"/>
  <c r="N234" i="37"/>
  <c r="M234" i="37"/>
  <c r="L234" i="37"/>
  <c r="K234" i="37"/>
  <c r="J234" i="37"/>
  <c r="I234" i="37"/>
  <c r="H234" i="37"/>
  <c r="G234" i="37"/>
  <c r="P233" i="37"/>
  <c r="O233" i="37"/>
  <c r="N233" i="37"/>
  <c r="M233" i="37"/>
  <c r="L233" i="37"/>
  <c r="K233" i="37"/>
  <c r="J233" i="37"/>
  <c r="I233" i="37"/>
  <c r="H233" i="37"/>
  <c r="G233" i="37"/>
  <c r="P232" i="37"/>
  <c r="O232" i="37"/>
  <c r="N232" i="37"/>
  <c r="M232" i="37"/>
  <c r="L232" i="37"/>
  <c r="K232" i="37"/>
  <c r="J232" i="37"/>
  <c r="I232" i="37"/>
  <c r="H232" i="37"/>
  <c r="G232" i="37"/>
  <c r="P231" i="37"/>
  <c r="O231" i="37"/>
  <c r="N231" i="37"/>
  <c r="M231" i="37"/>
  <c r="L231" i="37"/>
  <c r="K231" i="37"/>
  <c r="J231" i="37"/>
  <c r="I231" i="37"/>
  <c r="H231" i="37"/>
  <c r="G231" i="37"/>
  <c r="P230" i="37"/>
  <c r="O230" i="37"/>
  <c r="N230" i="37"/>
  <c r="M230" i="37"/>
  <c r="L230" i="37"/>
  <c r="K230" i="37"/>
  <c r="J230" i="37"/>
  <c r="I230" i="37"/>
  <c r="H230" i="37"/>
  <c r="G230" i="37"/>
  <c r="P229" i="37"/>
  <c r="O229" i="37"/>
  <c r="N229" i="37"/>
  <c r="M229" i="37"/>
  <c r="L229" i="37"/>
  <c r="K229" i="37"/>
  <c r="J229" i="37"/>
  <c r="I229" i="37"/>
  <c r="H229" i="37"/>
  <c r="G229" i="37"/>
  <c r="P228" i="37"/>
  <c r="O228" i="37"/>
  <c r="N228" i="37"/>
  <c r="M228" i="37"/>
  <c r="L228" i="37"/>
  <c r="K228" i="37"/>
  <c r="J228" i="37"/>
  <c r="I228" i="37"/>
  <c r="H228" i="37"/>
  <c r="G228" i="37"/>
  <c r="P227" i="37"/>
  <c r="O227" i="37"/>
  <c r="N227" i="37"/>
  <c r="M227" i="37"/>
  <c r="L227" i="37"/>
  <c r="K227" i="37"/>
  <c r="J227" i="37"/>
  <c r="I227" i="37"/>
  <c r="H227" i="37"/>
  <c r="G227" i="37"/>
  <c r="P226" i="37"/>
  <c r="O226" i="37"/>
  <c r="N226" i="37"/>
  <c r="M226" i="37"/>
  <c r="L226" i="37"/>
  <c r="K226" i="37"/>
  <c r="J226" i="37"/>
  <c r="I226" i="37"/>
  <c r="H226" i="37"/>
  <c r="G226" i="37"/>
  <c r="P225" i="37"/>
  <c r="O225" i="37"/>
  <c r="N225" i="37"/>
  <c r="M225" i="37"/>
  <c r="L225" i="37"/>
  <c r="K225" i="37"/>
  <c r="J225" i="37"/>
  <c r="I225" i="37"/>
  <c r="H225" i="37"/>
  <c r="G225" i="37"/>
  <c r="P224" i="37"/>
  <c r="O224" i="37"/>
  <c r="N224" i="37"/>
  <c r="M224" i="37"/>
  <c r="L224" i="37"/>
  <c r="K224" i="37"/>
  <c r="J224" i="37"/>
  <c r="I224" i="37"/>
  <c r="H224" i="37"/>
  <c r="G224" i="37"/>
  <c r="P223" i="37"/>
  <c r="O223" i="37"/>
  <c r="N223" i="37"/>
  <c r="M223" i="37"/>
  <c r="L223" i="37"/>
  <c r="K223" i="37"/>
  <c r="J223" i="37"/>
  <c r="I223" i="37"/>
  <c r="H223" i="37"/>
  <c r="G223" i="37"/>
  <c r="P222" i="37"/>
  <c r="O222" i="37"/>
  <c r="N222" i="37"/>
  <c r="M222" i="37"/>
  <c r="L222" i="37"/>
  <c r="K222" i="37"/>
  <c r="J222" i="37"/>
  <c r="I222" i="37"/>
  <c r="H222" i="37"/>
  <c r="G222" i="37"/>
  <c r="P221" i="37"/>
  <c r="O221" i="37"/>
  <c r="N221" i="37"/>
  <c r="M221" i="37"/>
  <c r="L221" i="37"/>
  <c r="K221" i="37"/>
  <c r="J221" i="37"/>
  <c r="I221" i="37"/>
  <c r="H221" i="37"/>
  <c r="G221" i="37"/>
  <c r="P220" i="37"/>
  <c r="O220" i="37"/>
  <c r="N220" i="37"/>
  <c r="M220" i="37"/>
  <c r="L220" i="37"/>
  <c r="K220" i="37"/>
  <c r="J220" i="37"/>
  <c r="I220" i="37"/>
  <c r="H220" i="37"/>
  <c r="G220" i="37"/>
  <c r="P219" i="37"/>
  <c r="O219" i="37"/>
  <c r="N219" i="37"/>
  <c r="M219" i="37"/>
  <c r="L219" i="37"/>
  <c r="K219" i="37"/>
  <c r="J219" i="37"/>
  <c r="I219" i="37"/>
  <c r="H219" i="37"/>
  <c r="G219" i="37"/>
  <c r="P218" i="37"/>
  <c r="O218" i="37"/>
  <c r="N218" i="37"/>
  <c r="M218" i="37"/>
  <c r="L218" i="37"/>
  <c r="K218" i="37"/>
  <c r="J218" i="37"/>
  <c r="I218" i="37"/>
  <c r="H218" i="37"/>
  <c r="G218" i="37"/>
  <c r="P217" i="37"/>
  <c r="O217" i="37"/>
  <c r="N217" i="37"/>
  <c r="M217" i="37"/>
  <c r="L217" i="37"/>
  <c r="K217" i="37"/>
  <c r="J217" i="37"/>
  <c r="I217" i="37"/>
  <c r="H217" i="37"/>
  <c r="G217" i="37"/>
  <c r="P216" i="37"/>
  <c r="O216" i="37"/>
  <c r="N216" i="37"/>
  <c r="M216" i="37"/>
  <c r="L216" i="37"/>
  <c r="K216" i="37"/>
  <c r="J216" i="37"/>
  <c r="I216" i="37"/>
  <c r="H216" i="37"/>
  <c r="G216" i="37"/>
  <c r="P215" i="37"/>
  <c r="O215" i="37"/>
  <c r="N215" i="37"/>
  <c r="M215" i="37"/>
  <c r="L215" i="37"/>
  <c r="K215" i="37"/>
  <c r="J215" i="37"/>
  <c r="I215" i="37"/>
  <c r="H215" i="37"/>
  <c r="G215" i="37"/>
  <c r="P214" i="37"/>
  <c r="O214" i="37"/>
  <c r="N214" i="37"/>
  <c r="M214" i="37"/>
  <c r="L214" i="37"/>
  <c r="K214" i="37"/>
  <c r="J214" i="37"/>
  <c r="I214" i="37"/>
  <c r="H214" i="37"/>
  <c r="G214" i="37"/>
  <c r="P213" i="37"/>
  <c r="O213" i="37"/>
  <c r="N213" i="37"/>
  <c r="M213" i="37"/>
  <c r="L213" i="37"/>
  <c r="K213" i="37"/>
  <c r="J213" i="37"/>
  <c r="I213" i="37"/>
  <c r="H213" i="37"/>
  <c r="G213" i="37"/>
  <c r="P212" i="37"/>
  <c r="O212" i="37"/>
  <c r="N212" i="37"/>
  <c r="M212" i="37"/>
  <c r="L212" i="37"/>
  <c r="K212" i="37"/>
  <c r="J212" i="37"/>
  <c r="I212" i="37"/>
  <c r="H212" i="37"/>
  <c r="G212" i="37"/>
  <c r="P211" i="37"/>
  <c r="O211" i="37"/>
  <c r="N211" i="37"/>
  <c r="M211" i="37"/>
  <c r="L211" i="37"/>
  <c r="K211" i="37"/>
  <c r="J211" i="37"/>
  <c r="I211" i="37"/>
  <c r="H211" i="37"/>
  <c r="G211" i="37"/>
  <c r="P210" i="37"/>
  <c r="O210" i="37"/>
  <c r="N210" i="37"/>
  <c r="M210" i="37"/>
  <c r="L210" i="37"/>
  <c r="K210" i="37"/>
  <c r="J210" i="37"/>
  <c r="I210" i="37"/>
  <c r="H210" i="37"/>
  <c r="G210" i="37"/>
  <c r="P209" i="37"/>
  <c r="O209" i="37"/>
  <c r="N209" i="37"/>
  <c r="M209" i="37"/>
  <c r="L209" i="37"/>
  <c r="K209" i="37"/>
  <c r="J209" i="37"/>
  <c r="I209" i="37"/>
  <c r="H209" i="37"/>
  <c r="G209" i="37"/>
  <c r="P208" i="37"/>
  <c r="O208" i="37"/>
  <c r="N208" i="37"/>
  <c r="M208" i="37"/>
  <c r="L208" i="37"/>
  <c r="K208" i="37"/>
  <c r="J208" i="37"/>
  <c r="I208" i="37"/>
  <c r="H208" i="37"/>
  <c r="G208" i="37"/>
  <c r="P207" i="37"/>
  <c r="O207" i="37"/>
  <c r="N207" i="37"/>
  <c r="M207" i="37"/>
  <c r="L207" i="37"/>
  <c r="K207" i="37"/>
  <c r="J207" i="37"/>
  <c r="I207" i="37"/>
  <c r="H207" i="37"/>
  <c r="G207" i="37"/>
  <c r="P206" i="37"/>
  <c r="O206" i="37"/>
  <c r="N206" i="37"/>
  <c r="M206" i="37"/>
  <c r="L206" i="37"/>
  <c r="K206" i="37"/>
  <c r="J206" i="37"/>
  <c r="I206" i="37"/>
  <c r="H206" i="37"/>
  <c r="G206" i="37"/>
  <c r="P205" i="37"/>
  <c r="O205" i="37"/>
  <c r="N205" i="37"/>
  <c r="M205" i="37"/>
  <c r="L205" i="37"/>
  <c r="K205" i="37"/>
  <c r="J205" i="37"/>
  <c r="I205" i="37"/>
  <c r="H205" i="37"/>
  <c r="G205" i="37"/>
  <c r="P204" i="37"/>
  <c r="O204" i="37"/>
  <c r="N204" i="37"/>
  <c r="M204" i="37"/>
  <c r="L204" i="37"/>
  <c r="K204" i="37"/>
  <c r="J204" i="37"/>
  <c r="I204" i="37"/>
  <c r="H204" i="37"/>
  <c r="G204" i="37"/>
  <c r="P203" i="37"/>
  <c r="O203" i="37"/>
  <c r="N203" i="37"/>
  <c r="M203" i="37"/>
  <c r="L203" i="37"/>
  <c r="K203" i="37"/>
  <c r="J203" i="37"/>
  <c r="I203" i="37"/>
  <c r="H203" i="37"/>
  <c r="G203" i="37"/>
  <c r="P202" i="37"/>
  <c r="O202" i="37"/>
  <c r="N202" i="37"/>
  <c r="M202" i="37"/>
  <c r="L202" i="37"/>
  <c r="K202" i="37"/>
  <c r="J202" i="37"/>
  <c r="I202" i="37"/>
  <c r="H202" i="37"/>
  <c r="G202" i="37"/>
  <c r="P201" i="37"/>
  <c r="O201" i="37"/>
  <c r="N201" i="37"/>
  <c r="M201" i="37"/>
  <c r="L201" i="37"/>
  <c r="K201" i="37"/>
  <c r="J201" i="37"/>
  <c r="I201" i="37"/>
  <c r="H201" i="37"/>
  <c r="G201" i="37"/>
  <c r="P200" i="37"/>
  <c r="O200" i="37"/>
  <c r="N200" i="37"/>
  <c r="M200" i="37"/>
  <c r="L200" i="37"/>
  <c r="K200" i="37"/>
  <c r="J200" i="37"/>
  <c r="I200" i="37"/>
  <c r="H200" i="37"/>
  <c r="G200" i="37"/>
  <c r="P199" i="37"/>
  <c r="O199" i="37"/>
  <c r="N199" i="37"/>
  <c r="M199" i="37"/>
  <c r="L199" i="37"/>
  <c r="K199" i="37"/>
  <c r="J199" i="37"/>
  <c r="I199" i="37"/>
  <c r="H199" i="37"/>
  <c r="G199" i="37"/>
  <c r="P198" i="37"/>
  <c r="O198" i="37"/>
  <c r="N198" i="37"/>
  <c r="M198" i="37"/>
  <c r="L198" i="37"/>
  <c r="K198" i="37"/>
  <c r="J198" i="37"/>
  <c r="I198" i="37"/>
  <c r="H198" i="37"/>
  <c r="G198" i="37"/>
  <c r="P197" i="37"/>
  <c r="O197" i="37"/>
  <c r="N197" i="37"/>
  <c r="M197" i="37"/>
  <c r="L197" i="37"/>
  <c r="K197" i="37"/>
  <c r="J197" i="37"/>
  <c r="I197" i="37"/>
  <c r="H197" i="37"/>
  <c r="G197" i="37"/>
  <c r="P196" i="37"/>
  <c r="O196" i="37"/>
  <c r="N196" i="37"/>
  <c r="M196" i="37"/>
  <c r="L196" i="37"/>
  <c r="K196" i="37"/>
  <c r="J196" i="37"/>
  <c r="I196" i="37"/>
  <c r="H196" i="37"/>
  <c r="G196" i="37"/>
  <c r="P195" i="37"/>
  <c r="O195" i="37"/>
  <c r="N195" i="37"/>
  <c r="M195" i="37"/>
  <c r="L195" i="37"/>
  <c r="K195" i="37"/>
  <c r="J195" i="37"/>
  <c r="I195" i="37"/>
  <c r="H195" i="37"/>
  <c r="G195" i="37"/>
  <c r="P194" i="37"/>
  <c r="O194" i="37"/>
  <c r="N194" i="37"/>
  <c r="M194" i="37"/>
  <c r="L194" i="37"/>
  <c r="K194" i="37"/>
  <c r="J194" i="37"/>
  <c r="I194" i="37"/>
  <c r="H194" i="37"/>
  <c r="G194" i="37"/>
  <c r="P193" i="37"/>
  <c r="O193" i="37"/>
  <c r="N193" i="37"/>
  <c r="M193" i="37"/>
  <c r="L193" i="37"/>
  <c r="K193" i="37"/>
  <c r="J193" i="37"/>
  <c r="I193" i="37"/>
  <c r="H193" i="37"/>
  <c r="G193" i="37"/>
  <c r="P192" i="37"/>
  <c r="O192" i="37"/>
  <c r="N192" i="37"/>
  <c r="M192" i="37"/>
  <c r="L192" i="37"/>
  <c r="K192" i="37"/>
  <c r="J192" i="37"/>
  <c r="I192" i="37"/>
  <c r="H192" i="37"/>
  <c r="G192" i="37"/>
  <c r="P191" i="37"/>
  <c r="O191" i="37"/>
  <c r="N191" i="37"/>
  <c r="M191" i="37"/>
  <c r="L191" i="37"/>
  <c r="K191" i="37"/>
  <c r="J191" i="37"/>
  <c r="I191" i="37"/>
  <c r="H191" i="37"/>
  <c r="G191" i="37"/>
  <c r="P190" i="37"/>
  <c r="O190" i="37"/>
  <c r="N190" i="37"/>
  <c r="M190" i="37"/>
  <c r="L190" i="37"/>
  <c r="K190" i="37"/>
  <c r="J190" i="37"/>
  <c r="I190" i="37"/>
  <c r="H190" i="37"/>
  <c r="G190" i="37"/>
  <c r="P189" i="37"/>
  <c r="O189" i="37"/>
  <c r="N189" i="37"/>
  <c r="M189" i="37"/>
  <c r="L189" i="37"/>
  <c r="K189" i="37"/>
  <c r="J189" i="37"/>
  <c r="I189" i="37"/>
  <c r="H189" i="37"/>
  <c r="G189" i="37"/>
  <c r="P188" i="37"/>
  <c r="O188" i="37"/>
  <c r="N188" i="37"/>
  <c r="M188" i="37"/>
  <c r="L188" i="37"/>
  <c r="K188" i="37"/>
  <c r="J188" i="37"/>
  <c r="I188" i="37"/>
  <c r="H188" i="37"/>
  <c r="G188" i="37"/>
  <c r="P187" i="37"/>
  <c r="O187" i="37"/>
  <c r="N187" i="37"/>
  <c r="M187" i="37"/>
  <c r="L187" i="37"/>
  <c r="K187" i="37"/>
  <c r="J187" i="37"/>
  <c r="I187" i="37"/>
  <c r="H187" i="37"/>
  <c r="G187" i="37"/>
  <c r="P186" i="37"/>
  <c r="O186" i="37"/>
  <c r="N186" i="37"/>
  <c r="M186" i="37"/>
  <c r="L186" i="37"/>
  <c r="K186" i="37"/>
  <c r="J186" i="37"/>
  <c r="I186" i="37"/>
  <c r="H186" i="37"/>
  <c r="G186" i="37"/>
  <c r="P185" i="37"/>
  <c r="O185" i="37"/>
  <c r="N185" i="37"/>
  <c r="M185" i="37"/>
  <c r="L185" i="37"/>
  <c r="K185" i="37"/>
  <c r="J185" i="37"/>
  <c r="I185" i="37"/>
  <c r="H185" i="37"/>
  <c r="G185" i="37"/>
  <c r="P184" i="37"/>
  <c r="O184" i="37"/>
  <c r="N184" i="37"/>
  <c r="M184" i="37"/>
  <c r="L184" i="37"/>
  <c r="K184" i="37"/>
  <c r="J184" i="37"/>
  <c r="I184" i="37"/>
  <c r="H184" i="37"/>
  <c r="G184" i="37"/>
  <c r="P183" i="37"/>
  <c r="O183" i="37"/>
  <c r="N183" i="37"/>
  <c r="M183" i="37"/>
  <c r="L183" i="37"/>
  <c r="K183" i="37"/>
  <c r="J183" i="37"/>
  <c r="I183" i="37"/>
  <c r="H183" i="37"/>
  <c r="G183" i="37"/>
  <c r="P182" i="37"/>
  <c r="O182" i="37"/>
  <c r="N182" i="37"/>
  <c r="M182" i="37"/>
  <c r="L182" i="37"/>
  <c r="K182" i="37"/>
  <c r="J182" i="37"/>
  <c r="I182" i="37"/>
  <c r="H182" i="37"/>
  <c r="G182" i="37"/>
  <c r="P181" i="37"/>
  <c r="O181" i="37"/>
  <c r="N181" i="37"/>
  <c r="M181" i="37"/>
  <c r="L181" i="37"/>
  <c r="K181" i="37"/>
  <c r="J181" i="37"/>
  <c r="I181" i="37"/>
  <c r="H181" i="37"/>
  <c r="G181" i="37"/>
  <c r="P180" i="37"/>
  <c r="O180" i="37"/>
  <c r="N180" i="37"/>
  <c r="M180" i="37"/>
  <c r="L180" i="37"/>
  <c r="K180" i="37"/>
  <c r="J180" i="37"/>
  <c r="I180" i="37"/>
  <c r="H180" i="37"/>
  <c r="G180" i="37"/>
  <c r="P179" i="37"/>
  <c r="O179" i="37"/>
  <c r="N179" i="37"/>
  <c r="M179" i="37"/>
  <c r="L179" i="37"/>
  <c r="K179" i="37"/>
  <c r="J179" i="37"/>
  <c r="I179" i="37"/>
  <c r="H179" i="37"/>
  <c r="G179" i="37"/>
  <c r="P178" i="37"/>
  <c r="O178" i="37"/>
  <c r="N178" i="37"/>
  <c r="M178" i="37"/>
  <c r="L178" i="37"/>
  <c r="K178" i="37"/>
  <c r="J178" i="37"/>
  <c r="I178" i="37"/>
  <c r="H178" i="37"/>
  <c r="G178" i="37"/>
  <c r="P177" i="37"/>
  <c r="O177" i="37"/>
  <c r="N177" i="37"/>
  <c r="M177" i="37"/>
  <c r="L177" i="37"/>
  <c r="K177" i="37"/>
  <c r="J177" i="37"/>
  <c r="I177" i="37"/>
  <c r="H177" i="37"/>
  <c r="G177" i="37"/>
  <c r="P176" i="37"/>
  <c r="O176" i="37"/>
  <c r="N176" i="37"/>
  <c r="M176" i="37"/>
  <c r="L176" i="37"/>
  <c r="K176" i="37"/>
  <c r="J176" i="37"/>
  <c r="I176" i="37"/>
  <c r="H176" i="37"/>
  <c r="G176" i="37"/>
  <c r="P175" i="37"/>
  <c r="O175" i="37"/>
  <c r="N175" i="37"/>
  <c r="M175" i="37"/>
  <c r="L175" i="37"/>
  <c r="K175" i="37"/>
  <c r="J175" i="37"/>
  <c r="I175" i="37"/>
  <c r="H175" i="37"/>
  <c r="G175" i="37"/>
  <c r="P174" i="37"/>
  <c r="O174" i="37"/>
  <c r="N174" i="37"/>
  <c r="M174" i="37"/>
  <c r="L174" i="37"/>
  <c r="K174" i="37"/>
  <c r="J174" i="37"/>
  <c r="I174" i="37"/>
  <c r="H174" i="37"/>
  <c r="G174" i="37"/>
  <c r="P173" i="37"/>
  <c r="O173" i="37"/>
  <c r="N173" i="37"/>
  <c r="M173" i="37"/>
  <c r="L173" i="37"/>
  <c r="K173" i="37"/>
  <c r="J173" i="37"/>
  <c r="I173" i="37"/>
  <c r="H173" i="37"/>
  <c r="G173" i="37"/>
  <c r="P172" i="37"/>
  <c r="O172" i="37"/>
  <c r="N172" i="37"/>
  <c r="M172" i="37"/>
  <c r="L172" i="37"/>
  <c r="K172" i="37"/>
  <c r="J172" i="37"/>
  <c r="I172" i="37"/>
  <c r="H172" i="37"/>
  <c r="G172" i="37"/>
  <c r="P171" i="37"/>
  <c r="O171" i="37"/>
  <c r="N171" i="37"/>
  <c r="M171" i="37"/>
  <c r="L171" i="37"/>
  <c r="K171" i="37"/>
  <c r="J171" i="37"/>
  <c r="I171" i="37"/>
  <c r="H171" i="37"/>
  <c r="G171" i="37"/>
  <c r="P170" i="37"/>
  <c r="O170" i="37"/>
  <c r="N170" i="37"/>
  <c r="M170" i="37"/>
  <c r="L170" i="37"/>
  <c r="K170" i="37"/>
  <c r="J170" i="37"/>
  <c r="I170" i="37"/>
  <c r="H170" i="37"/>
  <c r="G170" i="37"/>
  <c r="P169" i="37"/>
  <c r="O169" i="37"/>
  <c r="N169" i="37"/>
  <c r="M169" i="37"/>
  <c r="L169" i="37"/>
  <c r="K169" i="37"/>
  <c r="J169" i="37"/>
  <c r="I169" i="37"/>
  <c r="H169" i="37"/>
  <c r="G169" i="37"/>
  <c r="P168" i="37"/>
  <c r="O168" i="37"/>
  <c r="N168" i="37"/>
  <c r="M168" i="37"/>
  <c r="L168" i="37"/>
  <c r="K168" i="37"/>
  <c r="J168" i="37"/>
  <c r="I168" i="37"/>
  <c r="H168" i="37"/>
  <c r="G168" i="37"/>
  <c r="P167" i="37"/>
  <c r="O167" i="37"/>
  <c r="N167" i="37"/>
  <c r="M167" i="37"/>
  <c r="L167" i="37"/>
  <c r="K167" i="37"/>
  <c r="J167" i="37"/>
  <c r="I167" i="37"/>
  <c r="H167" i="37"/>
  <c r="G167" i="37"/>
  <c r="P166" i="37"/>
  <c r="O166" i="37"/>
  <c r="N166" i="37"/>
  <c r="M166" i="37"/>
  <c r="L166" i="37"/>
  <c r="K166" i="37"/>
  <c r="J166" i="37"/>
  <c r="I166" i="37"/>
  <c r="H166" i="37"/>
  <c r="G166" i="37"/>
  <c r="P165" i="37"/>
  <c r="O165" i="37"/>
  <c r="N165" i="37"/>
  <c r="M165" i="37"/>
  <c r="L165" i="37"/>
  <c r="K165" i="37"/>
  <c r="J165" i="37"/>
  <c r="I165" i="37"/>
  <c r="H165" i="37"/>
  <c r="G165" i="37"/>
  <c r="P164" i="37"/>
  <c r="O164" i="37"/>
  <c r="N164" i="37"/>
  <c r="M164" i="37"/>
  <c r="L164" i="37"/>
  <c r="K164" i="37"/>
  <c r="J164" i="37"/>
  <c r="I164" i="37"/>
  <c r="H164" i="37"/>
  <c r="G164" i="37"/>
  <c r="P163" i="37"/>
  <c r="O163" i="37"/>
  <c r="N163" i="37"/>
  <c r="M163" i="37"/>
  <c r="L163" i="37"/>
  <c r="K163" i="37"/>
  <c r="J163" i="37"/>
  <c r="I163" i="37"/>
  <c r="H163" i="37"/>
  <c r="G163" i="37"/>
  <c r="P162" i="37"/>
  <c r="O162" i="37"/>
  <c r="N162" i="37"/>
  <c r="M162" i="37"/>
  <c r="L162" i="37"/>
  <c r="K162" i="37"/>
  <c r="J162" i="37"/>
  <c r="I162" i="37"/>
  <c r="H162" i="37"/>
  <c r="G162" i="37"/>
  <c r="P161" i="37"/>
  <c r="O161" i="37"/>
  <c r="N161" i="37"/>
  <c r="M161" i="37"/>
  <c r="L161" i="37"/>
  <c r="K161" i="37"/>
  <c r="J161" i="37"/>
  <c r="I161" i="37"/>
  <c r="H161" i="37"/>
  <c r="G161" i="37"/>
  <c r="P160" i="37"/>
  <c r="O160" i="37"/>
  <c r="N160" i="37"/>
  <c r="M160" i="37"/>
  <c r="L160" i="37"/>
  <c r="K160" i="37"/>
  <c r="J160" i="37"/>
  <c r="I160" i="37"/>
  <c r="H160" i="37"/>
  <c r="G160" i="37"/>
  <c r="P159" i="37"/>
  <c r="O159" i="37"/>
  <c r="N159" i="37"/>
  <c r="M159" i="37"/>
  <c r="L159" i="37"/>
  <c r="K159" i="37"/>
  <c r="J159" i="37"/>
  <c r="I159" i="37"/>
  <c r="H159" i="37"/>
  <c r="G159" i="37"/>
  <c r="P158" i="37"/>
  <c r="O158" i="37"/>
  <c r="N158" i="37"/>
  <c r="M158" i="37"/>
  <c r="L158" i="37"/>
  <c r="K158" i="37"/>
  <c r="J158" i="37"/>
  <c r="I158" i="37"/>
  <c r="H158" i="37"/>
  <c r="G158" i="37"/>
  <c r="P157" i="37"/>
  <c r="O157" i="37"/>
  <c r="N157" i="37"/>
  <c r="M157" i="37"/>
  <c r="L157" i="37"/>
  <c r="K157" i="37"/>
  <c r="J157" i="37"/>
  <c r="I157" i="37"/>
  <c r="H157" i="37"/>
  <c r="G157" i="37"/>
  <c r="P156" i="37"/>
  <c r="O156" i="37"/>
  <c r="N156" i="37"/>
  <c r="M156" i="37"/>
  <c r="L156" i="37"/>
  <c r="K156" i="37"/>
  <c r="J156" i="37"/>
  <c r="I156" i="37"/>
  <c r="H156" i="37"/>
  <c r="G156" i="37"/>
  <c r="P155" i="37"/>
  <c r="O155" i="37"/>
  <c r="N155" i="37"/>
  <c r="M155" i="37"/>
  <c r="L155" i="37"/>
  <c r="K155" i="37"/>
  <c r="J155" i="37"/>
  <c r="I155" i="37"/>
  <c r="H155" i="37"/>
  <c r="G155" i="37"/>
  <c r="P154" i="37"/>
  <c r="O154" i="37"/>
  <c r="N154" i="37"/>
  <c r="M154" i="37"/>
  <c r="L154" i="37"/>
  <c r="K154" i="37"/>
  <c r="J154" i="37"/>
  <c r="I154" i="37"/>
  <c r="H154" i="37"/>
  <c r="G154" i="37"/>
  <c r="P153" i="37"/>
  <c r="O153" i="37"/>
  <c r="N153" i="37"/>
  <c r="M153" i="37"/>
  <c r="L153" i="37"/>
  <c r="K153" i="37"/>
  <c r="J153" i="37"/>
  <c r="I153" i="37"/>
  <c r="H153" i="37"/>
  <c r="G153" i="37"/>
  <c r="P152" i="37"/>
  <c r="O152" i="37"/>
  <c r="N152" i="37"/>
  <c r="M152" i="37"/>
  <c r="L152" i="37"/>
  <c r="K152" i="37"/>
  <c r="J152" i="37"/>
  <c r="I152" i="37"/>
  <c r="H152" i="37"/>
  <c r="G152" i="37"/>
  <c r="P151" i="37"/>
  <c r="O151" i="37"/>
  <c r="N151" i="37"/>
  <c r="M151" i="37"/>
  <c r="L151" i="37"/>
  <c r="K151" i="37"/>
  <c r="J151" i="37"/>
  <c r="I151" i="37"/>
  <c r="H151" i="37"/>
  <c r="G151" i="37"/>
  <c r="P150" i="37"/>
  <c r="O150" i="37"/>
  <c r="N150" i="37"/>
  <c r="M150" i="37"/>
  <c r="L150" i="37"/>
  <c r="K150" i="37"/>
  <c r="J150" i="37"/>
  <c r="I150" i="37"/>
  <c r="H150" i="37"/>
  <c r="G150" i="37"/>
  <c r="P149" i="37"/>
  <c r="O149" i="37"/>
  <c r="N149" i="37"/>
  <c r="M149" i="37"/>
  <c r="L149" i="37"/>
  <c r="K149" i="37"/>
  <c r="J149" i="37"/>
  <c r="I149" i="37"/>
  <c r="H149" i="37"/>
  <c r="G149" i="37"/>
  <c r="P148" i="37"/>
  <c r="O148" i="37"/>
  <c r="N148" i="37"/>
  <c r="M148" i="37"/>
  <c r="L148" i="37"/>
  <c r="K148" i="37"/>
  <c r="J148" i="37"/>
  <c r="I148" i="37"/>
  <c r="H148" i="37"/>
  <c r="G148" i="37"/>
  <c r="P147" i="37"/>
  <c r="O147" i="37"/>
  <c r="N147" i="37"/>
  <c r="M147" i="37"/>
  <c r="L147" i="37"/>
  <c r="K147" i="37"/>
  <c r="J147" i="37"/>
  <c r="I147" i="37"/>
  <c r="H147" i="37"/>
  <c r="G147" i="37"/>
  <c r="P146" i="37"/>
  <c r="O146" i="37"/>
  <c r="N146" i="37"/>
  <c r="M146" i="37"/>
  <c r="L146" i="37"/>
  <c r="K146" i="37"/>
  <c r="J146" i="37"/>
  <c r="I146" i="37"/>
  <c r="H146" i="37"/>
  <c r="G146" i="37"/>
  <c r="P145" i="37"/>
  <c r="O145" i="37"/>
  <c r="N145" i="37"/>
  <c r="M145" i="37"/>
  <c r="L145" i="37"/>
  <c r="K145" i="37"/>
  <c r="J145" i="37"/>
  <c r="I145" i="37"/>
  <c r="H145" i="37"/>
  <c r="G145" i="37"/>
  <c r="P144" i="37"/>
  <c r="O144" i="37"/>
  <c r="N144" i="37"/>
  <c r="M144" i="37"/>
  <c r="L144" i="37"/>
  <c r="K144" i="37"/>
  <c r="J144" i="37"/>
  <c r="I144" i="37"/>
  <c r="H144" i="37"/>
  <c r="G144" i="37"/>
  <c r="P143" i="37"/>
  <c r="O143" i="37"/>
  <c r="N143" i="37"/>
  <c r="M143" i="37"/>
  <c r="L143" i="37"/>
  <c r="K143" i="37"/>
  <c r="J143" i="37"/>
  <c r="I143" i="37"/>
  <c r="H143" i="37"/>
  <c r="G143" i="37"/>
  <c r="P142" i="37"/>
  <c r="O142" i="37"/>
  <c r="N142" i="37"/>
  <c r="M142" i="37"/>
  <c r="L142" i="37"/>
  <c r="K142" i="37"/>
  <c r="J142" i="37"/>
  <c r="I142" i="37"/>
  <c r="H142" i="37"/>
  <c r="G142" i="37"/>
  <c r="P141" i="37"/>
  <c r="O141" i="37"/>
  <c r="N141" i="37"/>
  <c r="M141" i="37"/>
  <c r="L141" i="37"/>
  <c r="K141" i="37"/>
  <c r="J141" i="37"/>
  <c r="I141" i="37"/>
  <c r="H141" i="37"/>
  <c r="G141" i="37"/>
  <c r="P140" i="37"/>
  <c r="O140" i="37"/>
  <c r="N140" i="37"/>
  <c r="M140" i="37"/>
  <c r="L140" i="37"/>
  <c r="K140" i="37"/>
  <c r="J140" i="37"/>
  <c r="I140" i="37"/>
  <c r="H140" i="37"/>
  <c r="G140" i="37"/>
  <c r="P139" i="37"/>
  <c r="O139" i="37"/>
  <c r="N139" i="37"/>
  <c r="M139" i="37"/>
  <c r="L139" i="37"/>
  <c r="K139" i="37"/>
  <c r="J139" i="37"/>
  <c r="I139" i="37"/>
  <c r="H139" i="37"/>
  <c r="G139" i="37"/>
  <c r="P138" i="37"/>
  <c r="O138" i="37"/>
  <c r="N138" i="37"/>
  <c r="M138" i="37"/>
  <c r="L138" i="37"/>
  <c r="K138" i="37"/>
  <c r="J138" i="37"/>
  <c r="I138" i="37"/>
  <c r="H138" i="37"/>
  <c r="G138" i="37"/>
  <c r="P137" i="37"/>
  <c r="O137" i="37"/>
  <c r="N137" i="37"/>
  <c r="M137" i="37"/>
  <c r="L137" i="37"/>
  <c r="K137" i="37"/>
  <c r="J137" i="37"/>
  <c r="I137" i="37"/>
  <c r="H137" i="37"/>
  <c r="G137" i="37"/>
  <c r="P136" i="37"/>
  <c r="O136" i="37"/>
  <c r="N136" i="37"/>
  <c r="M136" i="37"/>
  <c r="L136" i="37"/>
  <c r="K136" i="37"/>
  <c r="J136" i="37"/>
  <c r="I136" i="37"/>
  <c r="H136" i="37"/>
  <c r="G136" i="37"/>
  <c r="P135" i="37"/>
  <c r="O135" i="37"/>
  <c r="N135" i="37"/>
  <c r="M135" i="37"/>
  <c r="L135" i="37"/>
  <c r="K135" i="37"/>
  <c r="J135" i="37"/>
  <c r="I135" i="37"/>
  <c r="H135" i="37"/>
  <c r="G135" i="37"/>
  <c r="P134" i="37"/>
  <c r="O134" i="37"/>
  <c r="N134" i="37"/>
  <c r="M134" i="37"/>
  <c r="L134" i="37"/>
  <c r="K134" i="37"/>
  <c r="J134" i="37"/>
  <c r="I134" i="37"/>
  <c r="H134" i="37"/>
  <c r="G134" i="37"/>
  <c r="P133" i="37"/>
  <c r="O133" i="37"/>
  <c r="N133" i="37"/>
  <c r="M133" i="37"/>
  <c r="L133" i="37"/>
  <c r="K133" i="37"/>
  <c r="J133" i="37"/>
  <c r="I133" i="37"/>
  <c r="H133" i="37"/>
  <c r="G133" i="37"/>
  <c r="P132" i="37"/>
  <c r="O132" i="37"/>
  <c r="N132" i="37"/>
  <c r="M132" i="37"/>
  <c r="L132" i="37"/>
  <c r="K132" i="37"/>
  <c r="J132" i="37"/>
  <c r="I132" i="37"/>
  <c r="H132" i="37"/>
  <c r="G132" i="37"/>
  <c r="P131" i="37"/>
  <c r="O131" i="37"/>
  <c r="N131" i="37"/>
  <c r="M131" i="37"/>
  <c r="L131" i="37"/>
  <c r="K131" i="37"/>
  <c r="J131" i="37"/>
  <c r="I131" i="37"/>
  <c r="H131" i="37"/>
  <c r="G131" i="37"/>
  <c r="P130" i="37"/>
  <c r="O130" i="37"/>
  <c r="N130" i="37"/>
  <c r="M130" i="37"/>
  <c r="L130" i="37"/>
  <c r="K130" i="37"/>
  <c r="J130" i="37"/>
  <c r="I130" i="37"/>
  <c r="H130" i="37"/>
  <c r="G130" i="37"/>
  <c r="P129" i="37"/>
  <c r="O129" i="37"/>
  <c r="N129" i="37"/>
  <c r="M129" i="37"/>
  <c r="L129" i="37"/>
  <c r="K129" i="37"/>
  <c r="J129" i="37"/>
  <c r="I129" i="37"/>
  <c r="H129" i="37"/>
  <c r="G129" i="37"/>
  <c r="P128" i="37"/>
  <c r="O128" i="37"/>
  <c r="N128" i="37"/>
  <c r="M128" i="37"/>
  <c r="L128" i="37"/>
  <c r="K128" i="37"/>
  <c r="J128" i="37"/>
  <c r="I128" i="37"/>
  <c r="H128" i="37"/>
  <c r="G128" i="37"/>
  <c r="P127" i="37"/>
  <c r="O127" i="37"/>
  <c r="N127" i="37"/>
  <c r="M127" i="37"/>
  <c r="L127" i="37"/>
  <c r="K127" i="37"/>
  <c r="J127" i="37"/>
  <c r="I127" i="37"/>
  <c r="H127" i="37"/>
  <c r="G127" i="37"/>
  <c r="P126" i="37"/>
  <c r="O126" i="37"/>
  <c r="N126" i="37"/>
  <c r="M126" i="37"/>
  <c r="L126" i="37"/>
  <c r="K126" i="37"/>
  <c r="J126" i="37"/>
  <c r="I126" i="37"/>
  <c r="H126" i="37"/>
  <c r="G126" i="37"/>
  <c r="P125" i="37"/>
  <c r="O125" i="37"/>
  <c r="N125" i="37"/>
  <c r="M125" i="37"/>
  <c r="L125" i="37"/>
  <c r="K125" i="37"/>
  <c r="J125" i="37"/>
  <c r="I125" i="37"/>
  <c r="H125" i="37"/>
  <c r="G125" i="37"/>
  <c r="P124" i="37"/>
  <c r="O124" i="37"/>
  <c r="N124" i="37"/>
  <c r="M124" i="37"/>
  <c r="L124" i="37"/>
  <c r="K124" i="37"/>
  <c r="J124" i="37"/>
  <c r="I124" i="37"/>
  <c r="H124" i="37"/>
  <c r="G124" i="37"/>
  <c r="P123" i="37"/>
  <c r="O123" i="37"/>
  <c r="N123" i="37"/>
  <c r="M123" i="37"/>
  <c r="L123" i="37"/>
  <c r="K123" i="37"/>
  <c r="J123" i="37"/>
  <c r="I123" i="37"/>
  <c r="H123" i="37"/>
  <c r="G123" i="37"/>
  <c r="P122" i="37"/>
  <c r="O122" i="37"/>
  <c r="N122" i="37"/>
  <c r="M122" i="37"/>
  <c r="L122" i="37"/>
  <c r="K122" i="37"/>
  <c r="J122" i="37"/>
  <c r="I122" i="37"/>
  <c r="H122" i="37"/>
  <c r="G122" i="37"/>
  <c r="P121" i="37"/>
  <c r="O121" i="37"/>
  <c r="N121" i="37"/>
  <c r="M121" i="37"/>
  <c r="L121" i="37"/>
  <c r="K121" i="37"/>
  <c r="J121" i="37"/>
  <c r="I121" i="37"/>
  <c r="H121" i="37"/>
  <c r="G121" i="37"/>
  <c r="P120" i="37"/>
  <c r="O120" i="37"/>
  <c r="N120" i="37"/>
  <c r="M120" i="37"/>
  <c r="L120" i="37"/>
  <c r="K120" i="37"/>
  <c r="J120" i="37"/>
  <c r="I120" i="37"/>
  <c r="H120" i="37"/>
  <c r="G120" i="37"/>
  <c r="P119" i="37"/>
  <c r="O119" i="37"/>
  <c r="N119" i="37"/>
  <c r="M119" i="37"/>
  <c r="L119" i="37"/>
  <c r="K119" i="37"/>
  <c r="J119" i="37"/>
  <c r="I119" i="37"/>
  <c r="H119" i="37"/>
  <c r="G119" i="37"/>
  <c r="P118" i="37"/>
  <c r="O118" i="37"/>
  <c r="N118" i="37"/>
  <c r="M118" i="37"/>
  <c r="L118" i="37"/>
  <c r="K118" i="37"/>
  <c r="J118" i="37"/>
  <c r="I118" i="37"/>
  <c r="H118" i="37"/>
  <c r="G118" i="37"/>
  <c r="P117" i="37"/>
  <c r="O117" i="37"/>
  <c r="N117" i="37"/>
  <c r="M117" i="37"/>
  <c r="L117" i="37"/>
  <c r="K117" i="37"/>
  <c r="J117" i="37"/>
  <c r="I117" i="37"/>
  <c r="H117" i="37"/>
  <c r="G117" i="37"/>
  <c r="P116" i="37"/>
  <c r="O116" i="37"/>
  <c r="N116" i="37"/>
  <c r="M116" i="37"/>
  <c r="L116" i="37"/>
  <c r="K116" i="37"/>
  <c r="J116" i="37"/>
  <c r="I116" i="37"/>
  <c r="H116" i="37"/>
  <c r="G116" i="37"/>
  <c r="P115" i="37"/>
  <c r="O115" i="37"/>
  <c r="N115" i="37"/>
  <c r="M115" i="37"/>
  <c r="L115" i="37"/>
  <c r="K115" i="37"/>
  <c r="J115" i="37"/>
  <c r="I115" i="37"/>
  <c r="H115" i="37"/>
  <c r="G115" i="37"/>
  <c r="P114" i="37"/>
  <c r="O114" i="37"/>
  <c r="N114" i="37"/>
  <c r="M114" i="37"/>
  <c r="L114" i="37"/>
  <c r="K114" i="37"/>
  <c r="J114" i="37"/>
  <c r="I114" i="37"/>
  <c r="H114" i="37"/>
  <c r="G114" i="37"/>
  <c r="P113" i="37"/>
  <c r="O113" i="37"/>
  <c r="N113" i="37"/>
  <c r="M113" i="37"/>
  <c r="L113" i="37"/>
  <c r="K113" i="37"/>
  <c r="J113" i="37"/>
  <c r="I113" i="37"/>
  <c r="H113" i="37"/>
  <c r="G113" i="37"/>
  <c r="P112" i="37"/>
  <c r="O112" i="37"/>
  <c r="N112" i="37"/>
  <c r="M112" i="37"/>
  <c r="L112" i="37"/>
  <c r="K112" i="37"/>
  <c r="J112" i="37"/>
  <c r="I112" i="37"/>
  <c r="H112" i="37"/>
  <c r="G112" i="37"/>
  <c r="P111" i="37"/>
  <c r="O111" i="37"/>
  <c r="N111" i="37"/>
  <c r="M111" i="37"/>
  <c r="L111" i="37"/>
  <c r="K111" i="37"/>
  <c r="J111" i="37"/>
  <c r="I111" i="37"/>
  <c r="H111" i="37"/>
  <c r="G111" i="37"/>
  <c r="P110" i="37"/>
  <c r="O110" i="37"/>
  <c r="N110" i="37"/>
  <c r="M110" i="37"/>
  <c r="L110" i="37"/>
  <c r="K110" i="37"/>
  <c r="J110" i="37"/>
  <c r="I110" i="37"/>
  <c r="H110" i="37"/>
  <c r="G110" i="37"/>
  <c r="P109" i="37"/>
  <c r="O109" i="37"/>
  <c r="N109" i="37"/>
  <c r="M109" i="37"/>
  <c r="L109" i="37"/>
  <c r="K109" i="37"/>
  <c r="J109" i="37"/>
  <c r="I109" i="37"/>
  <c r="H109" i="37"/>
  <c r="G109" i="37"/>
  <c r="P108" i="37"/>
  <c r="O108" i="37"/>
  <c r="N108" i="37"/>
  <c r="M108" i="37"/>
  <c r="L108" i="37"/>
  <c r="K108" i="37"/>
  <c r="J108" i="37"/>
  <c r="I108" i="37"/>
  <c r="H108" i="37"/>
  <c r="G108" i="37"/>
  <c r="P107" i="37"/>
  <c r="O107" i="37"/>
  <c r="N107" i="37"/>
  <c r="M107" i="37"/>
  <c r="L107" i="37"/>
  <c r="K107" i="37"/>
  <c r="J107" i="37"/>
  <c r="I107" i="37"/>
  <c r="H107" i="37"/>
  <c r="G107" i="37"/>
  <c r="P106" i="37"/>
  <c r="O106" i="37"/>
  <c r="N106" i="37"/>
  <c r="M106" i="37"/>
  <c r="L106" i="37"/>
  <c r="K106" i="37"/>
  <c r="J106" i="37"/>
  <c r="I106" i="37"/>
  <c r="H106" i="37"/>
  <c r="G106" i="37"/>
  <c r="P105" i="37"/>
  <c r="O105" i="37"/>
  <c r="N105" i="37"/>
  <c r="M105" i="37"/>
  <c r="L105" i="37"/>
  <c r="K105" i="37"/>
  <c r="J105" i="37"/>
  <c r="I105" i="37"/>
  <c r="H105" i="37"/>
  <c r="G105" i="37"/>
  <c r="P104" i="37"/>
  <c r="O104" i="37"/>
  <c r="N104" i="37"/>
  <c r="M104" i="37"/>
  <c r="L104" i="37"/>
  <c r="K104" i="37"/>
  <c r="J104" i="37"/>
  <c r="I104" i="37"/>
  <c r="H104" i="37"/>
  <c r="G104" i="37"/>
  <c r="P103" i="37"/>
  <c r="O103" i="37"/>
  <c r="N103" i="37"/>
  <c r="M103" i="37"/>
  <c r="L103" i="37"/>
  <c r="K103" i="37"/>
  <c r="J103" i="37"/>
  <c r="I103" i="37"/>
  <c r="H103" i="37"/>
  <c r="G103" i="37"/>
  <c r="P102" i="37"/>
  <c r="O102" i="37"/>
  <c r="N102" i="37"/>
  <c r="M102" i="37"/>
  <c r="L102" i="37"/>
  <c r="K102" i="37"/>
  <c r="J102" i="37"/>
  <c r="I102" i="37"/>
  <c r="H102" i="37"/>
  <c r="G102" i="37"/>
  <c r="P101" i="37"/>
  <c r="O101" i="37"/>
  <c r="N101" i="37"/>
  <c r="M101" i="37"/>
  <c r="L101" i="37"/>
  <c r="K101" i="37"/>
  <c r="J101" i="37"/>
  <c r="I101" i="37"/>
  <c r="H101" i="37"/>
  <c r="G101" i="37"/>
  <c r="P100" i="37"/>
  <c r="O100" i="37"/>
  <c r="N100" i="37"/>
  <c r="M100" i="37"/>
  <c r="L100" i="37"/>
  <c r="K100" i="37"/>
  <c r="J100" i="37"/>
  <c r="I100" i="37"/>
  <c r="H100" i="37"/>
  <c r="G100" i="37"/>
  <c r="P99" i="37"/>
  <c r="O99" i="37"/>
  <c r="N99" i="37"/>
  <c r="M99" i="37"/>
  <c r="L99" i="37"/>
  <c r="K99" i="37"/>
  <c r="J99" i="37"/>
  <c r="I99" i="37"/>
  <c r="H99" i="37"/>
  <c r="G99" i="37"/>
  <c r="P98" i="37"/>
  <c r="O98" i="37"/>
  <c r="N98" i="37"/>
  <c r="M98" i="37"/>
  <c r="L98" i="37"/>
  <c r="K98" i="37"/>
  <c r="J98" i="37"/>
  <c r="I98" i="37"/>
  <c r="H98" i="37"/>
  <c r="G98" i="37"/>
  <c r="P97" i="37"/>
  <c r="O97" i="37"/>
  <c r="N97" i="37"/>
  <c r="M97" i="37"/>
  <c r="L97" i="37"/>
  <c r="K97" i="37"/>
  <c r="J97" i="37"/>
  <c r="I97" i="37"/>
  <c r="H97" i="37"/>
  <c r="G97" i="37"/>
  <c r="P96" i="37"/>
  <c r="O96" i="37"/>
  <c r="N96" i="37"/>
  <c r="M96" i="37"/>
  <c r="L96" i="37"/>
  <c r="K96" i="37"/>
  <c r="J96" i="37"/>
  <c r="I96" i="37"/>
  <c r="H96" i="37"/>
  <c r="G96" i="37"/>
  <c r="P95" i="37"/>
  <c r="O95" i="37"/>
  <c r="N95" i="37"/>
  <c r="M95" i="37"/>
  <c r="L95" i="37"/>
  <c r="K95" i="37"/>
  <c r="J95" i="37"/>
  <c r="I95" i="37"/>
  <c r="H95" i="37"/>
  <c r="G95" i="37"/>
  <c r="P94" i="37"/>
  <c r="O94" i="37"/>
  <c r="N94" i="37"/>
  <c r="M94" i="37"/>
  <c r="L94" i="37"/>
  <c r="K94" i="37"/>
  <c r="J94" i="37"/>
  <c r="I94" i="37"/>
  <c r="H94" i="37"/>
  <c r="G94" i="37"/>
  <c r="P93" i="37"/>
  <c r="O93" i="37"/>
  <c r="N93" i="37"/>
  <c r="M93" i="37"/>
  <c r="L93" i="37"/>
  <c r="K93" i="37"/>
  <c r="J93" i="37"/>
  <c r="I93" i="37"/>
  <c r="H93" i="37"/>
  <c r="G93" i="37"/>
  <c r="P92" i="37"/>
  <c r="O92" i="37"/>
  <c r="N92" i="37"/>
  <c r="M92" i="37"/>
  <c r="L92" i="37"/>
  <c r="K92" i="37"/>
  <c r="J92" i="37"/>
  <c r="I92" i="37"/>
  <c r="H92" i="37"/>
  <c r="G92" i="37"/>
  <c r="P91" i="37"/>
  <c r="O91" i="37"/>
  <c r="N91" i="37"/>
  <c r="M91" i="37"/>
  <c r="L91" i="37"/>
  <c r="K91" i="37"/>
  <c r="J91" i="37"/>
  <c r="I91" i="37"/>
  <c r="H91" i="37"/>
  <c r="G91" i="37"/>
  <c r="P90" i="37"/>
  <c r="O90" i="37"/>
  <c r="N90" i="37"/>
  <c r="M90" i="37"/>
  <c r="L90" i="37"/>
  <c r="K90" i="37"/>
  <c r="J90" i="37"/>
  <c r="I90" i="37"/>
  <c r="H90" i="37"/>
  <c r="G90" i="37"/>
  <c r="P89" i="37"/>
  <c r="O89" i="37"/>
  <c r="N89" i="37"/>
  <c r="M89" i="37"/>
  <c r="L89" i="37"/>
  <c r="K89" i="37"/>
  <c r="J89" i="37"/>
  <c r="I89" i="37"/>
  <c r="H89" i="37"/>
  <c r="G89" i="37"/>
  <c r="P88" i="37"/>
  <c r="O88" i="37"/>
  <c r="N88" i="37"/>
  <c r="M88" i="37"/>
  <c r="L88" i="37"/>
  <c r="K88" i="37"/>
  <c r="J88" i="37"/>
  <c r="I88" i="37"/>
  <c r="H88" i="37"/>
  <c r="G88" i="37"/>
  <c r="P87" i="37"/>
  <c r="O87" i="37"/>
  <c r="N87" i="37"/>
  <c r="M87" i="37"/>
  <c r="L87" i="37"/>
  <c r="K87" i="37"/>
  <c r="J87" i="37"/>
  <c r="I87" i="37"/>
  <c r="H87" i="37"/>
  <c r="G87" i="37"/>
  <c r="P86" i="37"/>
  <c r="O86" i="37"/>
  <c r="N86" i="37"/>
  <c r="M86" i="37"/>
  <c r="L86" i="37"/>
  <c r="K86" i="37"/>
  <c r="J86" i="37"/>
  <c r="I86" i="37"/>
  <c r="H86" i="37"/>
  <c r="G86" i="37"/>
  <c r="P85" i="37"/>
  <c r="O85" i="37"/>
  <c r="N85" i="37"/>
  <c r="M85" i="37"/>
  <c r="L85" i="37"/>
  <c r="K85" i="37"/>
  <c r="J85" i="37"/>
  <c r="I85" i="37"/>
  <c r="H85" i="37"/>
  <c r="G85" i="37"/>
  <c r="P84" i="37"/>
  <c r="O84" i="37"/>
  <c r="N84" i="37"/>
  <c r="M84" i="37"/>
  <c r="L84" i="37"/>
  <c r="K84" i="37"/>
  <c r="J84" i="37"/>
  <c r="I84" i="37"/>
  <c r="H84" i="37"/>
  <c r="G84" i="37"/>
  <c r="P83" i="37"/>
  <c r="O83" i="37"/>
  <c r="N83" i="37"/>
  <c r="M83" i="37"/>
  <c r="L83" i="37"/>
  <c r="K83" i="37"/>
  <c r="J83" i="37"/>
  <c r="I83" i="37"/>
  <c r="H83" i="37"/>
  <c r="G83" i="37"/>
  <c r="P82" i="37"/>
  <c r="O82" i="37"/>
  <c r="N82" i="37"/>
  <c r="M82" i="37"/>
  <c r="L82" i="37"/>
  <c r="K82" i="37"/>
  <c r="J82" i="37"/>
  <c r="I82" i="37"/>
  <c r="H82" i="37"/>
  <c r="G82" i="37"/>
  <c r="P81" i="37"/>
  <c r="O81" i="37"/>
  <c r="N81" i="37"/>
  <c r="M81" i="37"/>
  <c r="L81" i="37"/>
  <c r="K81" i="37"/>
  <c r="J81" i="37"/>
  <c r="I81" i="37"/>
  <c r="H81" i="37"/>
  <c r="G81" i="37"/>
  <c r="P80" i="37"/>
  <c r="O80" i="37"/>
  <c r="N80" i="37"/>
  <c r="M80" i="37"/>
  <c r="L80" i="37"/>
  <c r="K80" i="37"/>
  <c r="J80" i="37"/>
  <c r="I80" i="37"/>
  <c r="H80" i="37"/>
  <c r="G80" i="37"/>
  <c r="P79" i="37"/>
  <c r="O79" i="37"/>
  <c r="N79" i="37"/>
  <c r="M79" i="37"/>
  <c r="L79" i="37"/>
  <c r="K79" i="37"/>
  <c r="J79" i="37"/>
  <c r="I79" i="37"/>
  <c r="H79" i="37"/>
  <c r="G79" i="37"/>
  <c r="P78" i="37"/>
  <c r="O78" i="37"/>
  <c r="N78" i="37"/>
  <c r="M78" i="37"/>
  <c r="L78" i="37"/>
  <c r="K78" i="37"/>
  <c r="J78" i="37"/>
  <c r="I78" i="37"/>
  <c r="H78" i="37"/>
  <c r="G78" i="37"/>
  <c r="P77" i="37"/>
  <c r="O77" i="37"/>
  <c r="N77" i="37"/>
  <c r="M77" i="37"/>
  <c r="L77" i="37"/>
  <c r="K77" i="37"/>
  <c r="J77" i="37"/>
  <c r="I77" i="37"/>
  <c r="H77" i="37"/>
  <c r="G77" i="37"/>
  <c r="P76" i="37"/>
  <c r="O76" i="37"/>
  <c r="N76" i="37"/>
  <c r="M76" i="37"/>
  <c r="L76" i="37"/>
  <c r="K76" i="37"/>
  <c r="J76" i="37"/>
  <c r="I76" i="37"/>
  <c r="H76" i="37"/>
  <c r="G76" i="37"/>
  <c r="P75" i="37"/>
  <c r="O75" i="37"/>
  <c r="N75" i="37"/>
  <c r="M75" i="37"/>
  <c r="L75" i="37"/>
  <c r="K75" i="37"/>
  <c r="J75" i="37"/>
  <c r="I75" i="37"/>
  <c r="H75" i="37"/>
  <c r="G75" i="37"/>
  <c r="P74" i="37"/>
  <c r="O74" i="37"/>
  <c r="N74" i="37"/>
  <c r="M74" i="37"/>
  <c r="L74" i="37"/>
  <c r="K74" i="37"/>
  <c r="J74" i="37"/>
  <c r="I74" i="37"/>
  <c r="H74" i="37"/>
  <c r="G74" i="37"/>
  <c r="P73" i="37"/>
  <c r="O73" i="37"/>
  <c r="N73" i="37"/>
  <c r="M73" i="37"/>
  <c r="L73" i="37"/>
  <c r="K73" i="37"/>
  <c r="J73" i="37"/>
  <c r="I73" i="37"/>
  <c r="H73" i="37"/>
  <c r="G73" i="37"/>
  <c r="P72" i="37"/>
  <c r="O72" i="37"/>
  <c r="N72" i="37"/>
  <c r="M72" i="37"/>
  <c r="L72" i="37"/>
  <c r="K72" i="37"/>
  <c r="J72" i="37"/>
  <c r="I72" i="37"/>
  <c r="H72" i="37"/>
  <c r="G72" i="37"/>
  <c r="P71" i="37"/>
  <c r="O71" i="37"/>
  <c r="N71" i="37"/>
  <c r="M71" i="37"/>
  <c r="L71" i="37"/>
  <c r="K71" i="37"/>
  <c r="J71" i="37"/>
  <c r="I71" i="37"/>
  <c r="H71" i="37"/>
  <c r="G71" i="37"/>
  <c r="P70" i="37"/>
  <c r="O70" i="37"/>
  <c r="N70" i="37"/>
  <c r="M70" i="37"/>
  <c r="L70" i="37"/>
  <c r="K70" i="37"/>
  <c r="J70" i="37"/>
  <c r="I70" i="37"/>
  <c r="H70" i="37"/>
  <c r="G70" i="37"/>
  <c r="P69" i="37"/>
  <c r="O69" i="37"/>
  <c r="N69" i="37"/>
  <c r="M69" i="37"/>
  <c r="L69" i="37"/>
  <c r="K69" i="37"/>
  <c r="J69" i="37"/>
  <c r="I69" i="37"/>
  <c r="H69" i="37"/>
  <c r="G69" i="37"/>
  <c r="P68" i="37"/>
  <c r="O68" i="37"/>
  <c r="N68" i="37"/>
  <c r="M68" i="37"/>
  <c r="L68" i="37"/>
  <c r="K68" i="37"/>
  <c r="J68" i="37"/>
  <c r="I68" i="37"/>
  <c r="H68" i="37"/>
  <c r="G68" i="37"/>
  <c r="P67" i="37"/>
  <c r="O67" i="37"/>
  <c r="N67" i="37"/>
  <c r="M67" i="37"/>
  <c r="L67" i="37"/>
  <c r="K67" i="37"/>
  <c r="J67" i="37"/>
  <c r="I67" i="37"/>
  <c r="H67" i="37"/>
  <c r="G67" i="37"/>
  <c r="P66" i="37"/>
  <c r="O66" i="37"/>
  <c r="N66" i="37"/>
  <c r="M66" i="37"/>
  <c r="L66" i="37"/>
  <c r="K66" i="37"/>
  <c r="J66" i="37"/>
  <c r="I66" i="37"/>
  <c r="H66" i="37"/>
  <c r="G66" i="37"/>
  <c r="P65" i="37"/>
  <c r="O65" i="37"/>
  <c r="N65" i="37"/>
  <c r="M65" i="37"/>
  <c r="L65" i="37"/>
  <c r="K65" i="37"/>
  <c r="J65" i="37"/>
  <c r="I65" i="37"/>
  <c r="H65" i="37"/>
  <c r="G65" i="37"/>
  <c r="P64" i="37"/>
  <c r="O64" i="37"/>
  <c r="N64" i="37"/>
  <c r="M64" i="37"/>
  <c r="L64" i="37"/>
  <c r="K64" i="37"/>
  <c r="J64" i="37"/>
  <c r="I64" i="37"/>
  <c r="H64" i="37"/>
  <c r="G64" i="37"/>
  <c r="P63" i="37"/>
  <c r="O63" i="37"/>
  <c r="N63" i="37"/>
  <c r="M63" i="37"/>
  <c r="L63" i="37"/>
  <c r="K63" i="37"/>
  <c r="J63" i="37"/>
  <c r="I63" i="37"/>
  <c r="H63" i="37"/>
  <c r="G63" i="37"/>
  <c r="P62" i="37"/>
  <c r="O62" i="37"/>
  <c r="N62" i="37"/>
  <c r="M62" i="37"/>
  <c r="L62" i="37"/>
  <c r="K62" i="37"/>
  <c r="J62" i="37"/>
  <c r="I62" i="37"/>
  <c r="H62" i="37"/>
  <c r="G62" i="37"/>
  <c r="P61" i="37"/>
  <c r="O61" i="37"/>
  <c r="N61" i="37"/>
  <c r="M61" i="37"/>
  <c r="L61" i="37"/>
  <c r="K61" i="37"/>
  <c r="J61" i="37"/>
  <c r="I61" i="37"/>
  <c r="H61" i="37"/>
  <c r="G61" i="37"/>
  <c r="P60" i="37"/>
  <c r="O60" i="37"/>
  <c r="N60" i="37"/>
  <c r="M60" i="37"/>
  <c r="L60" i="37"/>
  <c r="K60" i="37"/>
  <c r="J60" i="37"/>
  <c r="I60" i="37"/>
  <c r="H60" i="37"/>
  <c r="G60" i="37"/>
  <c r="P59" i="37"/>
  <c r="O59" i="37"/>
  <c r="N59" i="37"/>
  <c r="M59" i="37"/>
  <c r="L59" i="37"/>
  <c r="K59" i="37"/>
  <c r="J59" i="37"/>
  <c r="I59" i="37"/>
  <c r="H59" i="37"/>
  <c r="G59" i="37"/>
  <c r="P58" i="37"/>
  <c r="O58" i="37"/>
  <c r="N58" i="37"/>
  <c r="M58" i="37"/>
  <c r="L58" i="37"/>
  <c r="K58" i="37"/>
  <c r="J58" i="37"/>
  <c r="I58" i="37"/>
  <c r="H58" i="37"/>
  <c r="G58" i="37"/>
  <c r="P57" i="37"/>
  <c r="O57" i="37"/>
  <c r="N57" i="37"/>
  <c r="M57" i="37"/>
  <c r="L57" i="37"/>
  <c r="K57" i="37"/>
  <c r="J57" i="37"/>
  <c r="I57" i="37"/>
  <c r="H57" i="37"/>
  <c r="G57" i="37"/>
  <c r="P56" i="37"/>
  <c r="O56" i="37"/>
  <c r="N56" i="37"/>
  <c r="M56" i="37"/>
  <c r="L56" i="37"/>
  <c r="K56" i="37"/>
  <c r="J56" i="37"/>
  <c r="I56" i="37"/>
  <c r="H56" i="37"/>
  <c r="G56" i="37"/>
  <c r="P55" i="37"/>
  <c r="O55" i="37"/>
  <c r="N55" i="37"/>
  <c r="M55" i="37"/>
  <c r="L55" i="37"/>
  <c r="K55" i="37"/>
  <c r="J55" i="37"/>
  <c r="I55" i="37"/>
  <c r="H55" i="37"/>
  <c r="G55" i="37"/>
  <c r="P54" i="37"/>
  <c r="O54" i="37"/>
  <c r="N54" i="37"/>
  <c r="M54" i="37"/>
  <c r="L54" i="37"/>
  <c r="K54" i="37"/>
  <c r="J54" i="37"/>
  <c r="I54" i="37"/>
  <c r="H54" i="37"/>
  <c r="G54" i="37"/>
  <c r="P53" i="37"/>
  <c r="O53" i="37"/>
  <c r="N53" i="37"/>
  <c r="M53" i="37"/>
  <c r="L53" i="37"/>
  <c r="K53" i="37"/>
  <c r="J53" i="37"/>
  <c r="I53" i="37"/>
  <c r="H53" i="37"/>
  <c r="G53" i="37"/>
  <c r="P52" i="37"/>
  <c r="O52" i="37"/>
  <c r="N52" i="37"/>
  <c r="M52" i="37"/>
  <c r="L52" i="37"/>
  <c r="K52" i="37"/>
  <c r="J52" i="37"/>
  <c r="I52" i="37"/>
  <c r="H52" i="37"/>
  <c r="G52" i="37"/>
  <c r="P51" i="37"/>
  <c r="O51" i="37"/>
  <c r="N51" i="37"/>
  <c r="M51" i="37"/>
  <c r="L51" i="37"/>
  <c r="K51" i="37"/>
  <c r="J51" i="37"/>
  <c r="I51" i="37"/>
  <c r="H51" i="37"/>
  <c r="G51" i="37"/>
  <c r="P50" i="37"/>
  <c r="O50" i="37"/>
  <c r="N50" i="37"/>
  <c r="M50" i="37"/>
  <c r="L50" i="37"/>
  <c r="K50" i="37"/>
  <c r="J50" i="37"/>
  <c r="I50" i="37"/>
  <c r="H50" i="37"/>
  <c r="G50" i="37"/>
  <c r="P49" i="37"/>
  <c r="O49" i="37"/>
  <c r="N49" i="37"/>
  <c r="M49" i="37"/>
  <c r="L49" i="37"/>
  <c r="K49" i="37"/>
  <c r="J49" i="37"/>
  <c r="I49" i="37"/>
  <c r="H49" i="37"/>
  <c r="G49" i="37"/>
  <c r="P48" i="37"/>
  <c r="O48" i="37"/>
  <c r="N48" i="37"/>
  <c r="M48" i="37"/>
  <c r="L48" i="37"/>
  <c r="K48" i="37"/>
  <c r="J48" i="37"/>
  <c r="I48" i="37"/>
  <c r="H48" i="37"/>
  <c r="G48" i="37"/>
  <c r="P47" i="37"/>
  <c r="O47" i="37"/>
  <c r="N47" i="37"/>
  <c r="M47" i="37"/>
  <c r="L47" i="37"/>
  <c r="K47" i="37"/>
  <c r="J47" i="37"/>
  <c r="I47" i="37"/>
  <c r="H47" i="37"/>
  <c r="G47" i="37"/>
  <c r="P46" i="37"/>
  <c r="O46" i="37"/>
  <c r="N46" i="37"/>
  <c r="M46" i="37"/>
  <c r="L46" i="37"/>
  <c r="K46" i="37"/>
  <c r="J46" i="37"/>
  <c r="I46" i="37"/>
  <c r="H46" i="37"/>
  <c r="G46" i="37"/>
  <c r="P45" i="37"/>
  <c r="O45" i="37"/>
  <c r="N45" i="37"/>
  <c r="M45" i="37"/>
  <c r="L45" i="37"/>
  <c r="K45" i="37"/>
  <c r="J45" i="37"/>
  <c r="I45" i="37"/>
  <c r="H45" i="37"/>
  <c r="G45" i="37"/>
  <c r="P44" i="37"/>
  <c r="O44" i="37"/>
  <c r="N44" i="37"/>
  <c r="M44" i="37"/>
  <c r="L44" i="37"/>
  <c r="K44" i="37"/>
  <c r="J44" i="37"/>
  <c r="I44" i="37"/>
  <c r="H44" i="37"/>
  <c r="G44" i="37"/>
  <c r="P43" i="37"/>
  <c r="O43" i="37"/>
  <c r="N43" i="37"/>
  <c r="M43" i="37"/>
  <c r="L43" i="37"/>
  <c r="K43" i="37"/>
  <c r="J43" i="37"/>
  <c r="I43" i="37"/>
  <c r="H43" i="37"/>
  <c r="G43" i="37"/>
  <c r="P42" i="37"/>
  <c r="O42" i="37"/>
  <c r="N42" i="37"/>
  <c r="M42" i="37"/>
  <c r="L42" i="37"/>
  <c r="K42" i="37"/>
  <c r="J42" i="37"/>
  <c r="I42" i="37"/>
  <c r="H42" i="37"/>
  <c r="G42" i="37"/>
  <c r="P41" i="37"/>
  <c r="O41" i="37"/>
  <c r="N41" i="37"/>
  <c r="M41" i="37"/>
  <c r="L41" i="37"/>
  <c r="K41" i="37"/>
  <c r="J41" i="37"/>
  <c r="I41" i="37"/>
  <c r="H41" i="37"/>
  <c r="G41" i="37"/>
  <c r="P40" i="37"/>
  <c r="O40" i="37"/>
  <c r="N40" i="37"/>
  <c r="M40" i="37"/>
  <c r="L40" i="37"/>
  <c r="K40" i="37"/>
  <c r="J40" i="37"/>
  <c r="I40" i="37"/>
  <c r="H40" i="37"/>
  <c r="G40" i="37"/>
  <c r="P39" i="37"/>
  <c r="O39" i="37"/>
  <c r="N39" i="37"/>
  <c r="M39" i="37"/>
  <c r="L39" i="37"/>
  <c r="K39" i="37"/>
  <c r="J39" i="37"/>
  <c r="I39" i="37"/>
  <c r="H39" i="37"/>
  <c r="G39" i="37"/>
  <c r="P38" i="37"/>
  <c r="O38" i="37"/>
  <c r="N38" i="37"/>
  <c r="M38" i="37"/>
  <c r="L38" i="37"/>
  <c r="K38" i="37"/>
  <c r="J38" i="37"/>
  <c r="I38" i="37"/>
  <c r="H38" i="37"/>
  <c r="G38" i="37"/>
  <c r="P37" i="37"/>
  <c r="O37" i="37"/>
  <c r="N37" i="37"/>
  <c r="M37" i="37"/>
  <c r="L37" i="37"/>
  <c r="K37" i="37"/>
  <c r="J37" i="37"/>
  <c r="I37" i="37"/>
  <c r="H37" i="37"/>
  <c r="G37" i="37"/>
  <c r="P36" i="37"/>
  <c r="O36" i="37"/>
  <c r="N36" i="37"/>
  <c r="M36" i="37"/>
  <c r="L36" i="37"/>
  <c r="K36" i="37"/>
  <c r="J36" i="37"/>
  <c r="I36" i="37"/>
  <c r="H36" i="37"/>
  <c r="G36" i="37"/>
  <c r="P35" i="37"/>
  <c r="O35" i="37"/>
  <c r="N35" i="37"/>
  <c r="M35" i="37"/>
  <c r="L35" i="37"/>
  <c r="K35" i="37"/>
  <c r="J35" i="37"/>
  <c r="I35" i="37"/>
  <c r="H35" i="37"/>
  <c r="G35" i="37"/>
  <c r="P34" i="37"/>
  <c r="O34" i="37"/>
  <c r="N34" i="37"/>
  <c r="M34" i="37"/>
  <c r="L34" i="37"/>
  <c r="K34" i="37"/>
  <c r="J34" i="37"/>
  <c r="I34" i="37"/>
  <c r="H34" i="37"/>
  <c r="G34" i="37"/>
  <c r="P33" i="37"/>
  <c r="O33" i="37"/>
  <c r="N33" i="37"/>
  <c r="M33" i="37"/>
  <c r="L33" i="37"/>
  <c r="K33" i="37"/>
  <c r="J33" i="37"/>
  <c r="I33" i="37"/>
  <c r="H33" i="37"/>
  <c r="G33" i="37"/>
  <c r="P32" i="37"/>
  <c r="O32" i="37"/>
  <c r="N32" i="37"/>
  <c r="M32" i="37"/>
  <c r="L32" i="37"/>
  <c r="K32" i="37"/>
  <c r="J32" i="37"/>
  <c r="I32" i="37"/>
  <c r="H32" i="37"/>
  <c r="G32" i="37"/>
  <c r="P31" i="37"/>
  <c r="O31" i="37"/>
  <c r="N31" i="37"/>
  <c r="M31" i="37"/>
  <c r="L31" i="37"/>
  <c r="K31" i="37"/>
  <c r="J31" i="37"/>
  <c r="I31" i="37"/>
  <c r="H31" i="37"/>
  <c r="G31" i="37"/>
  <c r="P30" i="37"/>
  <c r="O30" i="37"/>
  <c r="N30" i="37"/>
  <c r="M30" i="37"/>
  <c r="L30" i="37"/>
  <c r="K30" i="37"/>
  <c r="J30" i="37"/>
  <c r="I30" i="37"/>
  <c r="H30" i="37"/>
  <c r="G30" i="37"/>
  <c r="P29" i="37"/>
  <c r="O29" i="37"/>
  <c r="N29" i="37"/>
  <c r="M29" i="37"/>
  <c r="L29" i="37"/>
  <c r="K29" i="37"/>
  <c r="J29" i="37"/>
  <c r="I29" i="37"/>
  <c r="H29" i="37"/>
  <c r="G29" i="37"/>
  <c r="P28" i="37"/>
  <c r="O28" i="37"/>
  <c r="N28" i="37"/>
  <c r="M28" i="37"/>
  <c r="L28" i="37"/>
  <c r="K28" i="37"/>
  <c r="J28" i="37"/>
  <c r="I28" i="37"/>
  <c r="H28" i="37"/>
  <c r="G28" i="37"/>
  <c r="P27" i="37"/>
  <c r="O27" i="37"/>
  <c r="N27" i="37"/>
  <c r="M27" i="37"/>
  <c r="L27" i="37"/>
  <c r="K27" i="37"/>
  <c r="J27" i="37"/>
  <c r="I27" i="37"/>
  <c r="H27" i="37"/>
  <c r="G27" i="37"/>
  <c r="P26" i="37"/>
  <c r="O26" i="37"/>
  <c r="N26" i="37"/>
  <c r="M26" i="37"/>
  <c r="L26" i="37"/>
  <c r="K26" i="37"/>
  <c r="J26" i="37"/>
  <c r="I26" i="37"/>
  <c r="H26" i="37"/>
  <c r="G26" i="37"/>
  <c r="P25" i="37"/>
  <c r="O25" i="37"/>
  <c r="N25" i="37"/>
  <c r="M25" i="37"/>
  <c r="L25" i="37"/>
  <c r="K25" i="37"/>
  <c r="J25" i="37"/>
  <c r="I25" i="37"/>
  <c r="H25" i="37"/>
  <c r="G25" i="37"/>
  <c r="P24" i="37"/>
  <c r="O24" i="37"/>
  <c r="N24" i="37"/>
  <c r="M24" i="37"/>
  <c r="L24" i="37"/>
  <c r="K24" i="37"/>
  <c r="J24" i="37"/>
  <c r="I24" i="37"/>
  <c r="H24" i="37"/>
  <c r="G24" i="37"/>
  <c r="P23" i="37"/>
  <c r="O23" i="37"/>
  <c r="N23" i="37"/>
  <c r="M23" i="37"/>
  <c r="L23" i="37"/>
  <c r="K23" i="37"/>
  <c r="J23" i="37"/>
  <c r="I23" i="37"/>
  <c r="H23" i="37"/>
  <c r="G23" i="37"/>
  <c r="P22" i="37"/>
  <c r="O22" i="37"/>
  <c r="N22" i="37"/>
  <c r="M22" i="37"/>
  <c r="L22" i="37"/>
  <c r="K22" i="37"/>
  <c r="J22" i="37"/>
  <c r="I22" i="37"/>
  <c r="H22" i="37"/>
  <c r="G22" i="37"/>
  <c r="P21" i="37"/>
  <c r="O21" i="37"/>
  <c r="N21" i="37"/>
  <c r="M21" i="37"/>
  <c r="L21" i="37"/>
  <c r="K21" i="37"/>
  <c r="J21" i="37"/>
  <c r="I21" i="37"/>
  <c r="H21" i="37"/>
  <c r="G21" i="37"/>
  <c r="P20" i="37"/>
  <c r="O20" i="37"/>
  <c r="N20" i="37"/>
  <c r="M20" i="37"/>
  <c r="L20" i="37"/>
  <c r="K20" i="37"/>
  <c r="J20" i="37"/>
  <c r="I20" i="37"/>
  <c r="H20" i="37"/>
  <c r="G20" i="37"/>
  <c r="P19" i="37"/>
  <c r="O19" i="37"/>
  <c r="N19" i="37"/>
  <c r="M19" i="37"/>
  <c r="L19" i="37"/>
  <c r="K19" i="37"/>
  <c r="J19" i="37"/>
  <c r="I19" i="37"/>
  <c r="H19" i="37"/>
  <c r="G19" i="37"/>
  <c r="P18" i="37"/>
  <c r="O18" i="37"/>
  <c r="N18" i="37"/>
  <c r="M18" i="37"/>
  <c r="L18" i="37"/>
  <c r="K18" i="37"/>
  <c r="J18" i="37"/>
  <c r="I18" i="37"/>
  <c r="H18" i="37"/>
  <c r="G18" i="37"/>
  <c r="P17" i="37"/>
  <c r="O17" i="37"/>
  <c r="N17" i="37"/>
  <c r="M17" i="37"/>
  <c r="L17" i="37"/>
  <c r="K17" i="37"/>
  <c r="J17" i="37"/>
  <c r="I17" i="37"/>
  <c r="H17" i="37"/>
  <c r="G17" i="37"/>
  <c r="P16" i="37"/>
  <c r="O16" i="37"/>
  <c r="N16" i="37"/>
  <c r="M16" i="37"/>
  <c r="L16" i="37"/>
  <c r="K16" i="37"/>
  <c r="J16" i="37"/>
  <c r="I16" i="37"/>
  <c r="H16" i="37"/>
  <c r="G16" i="37"/>
  <c r="P15" i="37"/>
  <c r="O15" i="37"/>
  <c r="N15" i="37"/>
  <c r="M15" i="37"/>
  <c r="L15" i="37"/>
  <c r="K15" i="37"/>
  <c r="J15" i="37"/>
  <c r="I15" i="37"/>
  <c r="H15" i="37"/>
  <c r="G15" i="37"/>
  <c r="P14" i="37"/>
  <c r="O14" i="37"/>
  <c r="N14" i="37"/>
  <c r="M14" i="37"/>
  <c r="L14" i="37"/>
  <c r="K14" i="37"/>
  <c r="J14" i="37"/>
  <c r="I14" i="37"/>
  <c r="H14" i="37"/>
  <c r="G14" i="37"/>
  <c r="P13" i="37"/>
  <c r="O13" i="37"/>
  <c r="N13" i="37"/>
  <c r="M13" i="37"/>
  <c r="L13" i="37"/>
  <c r="K13" i="37"/>
  <c r="J13" i="37"/>
  <c r="I13" i="37"/>
  <c r="H13" i="37"/>
  <c r="G13" i="37"/>
  <c r="P12" i="37"/>
  <c r="O12" i="37"/>
  <c r="N12" i="37"/>
  <c r="M12" i="37"/>
  <c r="L12" i="37"/>
  <c r="K12" i="37"/>
  <c r="J12" i="37"/>
  <c r="I12" i="37"/>
  <c r="H12" i="37"/>
  <c r="G12" i="37"/>
  <c r="P11" i="37"/>
  <c r="O11" i="37"/>
  <c r="N11" i="37"/>
  <c r="M11" i="37"/>
  <c r="L11" i="37"/>
  <c r="K11" i="37"/>
  <c r="J11" i="37"/>
  <c r="I11" i="37"/>
  <c r="H11" i="37"/>
  <c r="G11" i="37"/>
  <c r="P10" i="37"/>
  <c r="O10" i="37"/>
  <c r="N10" i="37"/>
  <c r="M10" i="37"/>
  <c r="L10" i="37"/>
  <c r="K10" i="37"/>
  <c r="J10" i="37"/>
  <c r="I10" i="37"/>
  <c r="H10" i="37"/>
  <c r="G10" i="37"/>
  <c r="P9" i="37"/>
  <c r="O9" i="37"/>
  <c r="N9" i="37"/>
  <c r="M9" i="37"/>
  <c r="L9" i="37"/>
  <c r="K9" i="37"/>
  <c r="J9" i="37"/>
  <c r="I9" i="37"/>
  <c r="H9" i="37"/>
  <c r="G9" i="37"/>
  <c r="P8" i="37"/>
  <c r="O8" i="37"/>
  <c r="N8" i="37"/>
  <c r="M8" i="37"/>
  <c r="L8" i="37"/>
  <c r="K8" i="37"/>
  <c r="J8" i="37"/>
  <c r="I8" i="37"/>
  <c r="H8" i="37"/>
  <c r="G8" i="37"/>
  <c r="P7" i="37"/>
  <c r="O7" i="37"/>
  <c r="N7" i="37"/>
  <c r="M7" i="37"/>
  <c r="L7" i="37"/>
  <c r="K7" i="37"/>
  <c r="J7" i="37"/>
  <c r="I7" i="37"/>
  <c r="H7" i="37"/>
  <c r="G7" i="37"/>
  <c r="P6" i="37"/>
  <c r="O6" i="37"/>
  <c r="N6" i="37"/>
  <c r="M6" i="37"/>
  <c r="L6" i="37"/>
  <c r="K6" i="37"/>
  <c r="J6" i="37"/>
  <c r="I6" i="37"/>
  <c r="H6" i="37"/>
  <c r="G6" i="37"/>
  <c r="P5" i="37"/>
  <c r="O5" i="37"/>
  <c r="N5" i="37"/>
  <c r="M5" i="37"/>
  <c r="L5" i="37"/>
  <c r="K5" i="37"/>
  <c r="J5" i="37"/>
  <c r="I5" i="37"/>
  <c r="H5" i="37"/>
  <c r="G5" i="37"/>
  <c r="P4" i="37"/>
  <c r="O4" i="37"/>
  <c r="N4" i="37"/>
  <c r="M4" i="37"/>
  <c r="L4" i="37"/>
  <c r="K4" i="37"/>
  <c r="J4" i="37"/>
  <c r="I4" i="37"/>
  <c r="H4" i="37"/>
  <c r="G4" i="37"/>
  <c r="P3" i="37"/>
  <c r="O3" i="37"/>
  <c r="N3" i="37"/>
  <c r="M3" i="37"/>
  <c r="L3" i="37"/>
  <c r="K3" i="37"/>
  <c r="J3" i="37"/>
  <c r="I3" i="37"/>
  <c r="H3" i="37"/>
  <c r="G3" i="37"/>
  <c r="P2" i="37"/>
  <c r="O2" i="37"/>
  <c r="N2" i="37"/>
  <c r="M2" i="37"/>
  <c r="L2" i="37"/>
  <c r="K2" i="37"/>
  <c r="J2" i="37"/>
  <c r="I2" i="37"/>
  <c r="H2" i="37"/>
  <c r="G2" i="37"/>
  <c r="C16" i="38"/>
  <c r="C15" i="38"/>
  <c r="C14" i="38"/>
  <c r="C13" i="38"/>
  <c r="C12" i="38"/>
  <c r="C11" i="38"/>
  <c r="C10" i="38"/>
  <c r="C9" i="38"/>
  <c r="C8" i="38"/>
  <c r="C7" i="38"/>
  <c r="C6" i="38"/>
  <c r="C5" i="38"/>
  <c r="C4" i="38"/>
  <c r="B5" i="38"/>
  <c r="B6" i="38"/>
  <c r="B7" i="38"/>
  <c r="B8" i="38"/>
  <c r="B9" i="38"/>
  <c r="B10" i="38"/>
  <c r="B11" i="38"/>
  <c r="B12" i="38"/>
  <c r="B13" i="38"/>
  <c r="B14" i="38"/>
  <c r="B15" i="38"/>
  <c r="B16" i="38"/>
  <c r="B4" i="38"/>
  <c r="G6" i="44"/>
  <c r="F6" i="45"/>
  <c r="I7" i="46"/>
  <c r="C4" i="47"/>
  <c r="A5" i="48"/>
  <c r="A12" i="49"/>
  <c r="B5" i="34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4" i="17"/>
  <c r="E3" i="17" s="1"/>
  <c r="F5" i="33"/>
  <c r="F6" i="33"/>
  <c r="F7" i="33"/>
  <c r="F8" i="33"/>
  <c r="F9" i="33"/>
  <c r="F10" i="33"/>
  <c r="F11" i="33"/>
  <c r="F12" i="33"/>
  <c r="F13" i="33"/>
  <c r="F14" i="33"/>
  <c r="F15" i="33"/>
  <c r="E5" i="33"/>
  <c r="E6" i="33"/>
  <c r="E7" i="33"/>
  <c r="E8" i="33"/>
  <c r="E9" i="33"/>
  <c r="E10" i="33"/>
  <c r="E11" i="33"/>
  <c r="E12" i="33"/>
  <c r="E13" i="33"/>
  <c r="E14" i="33"/>
  <c r="E15" i="33"/>
  <c r="D5" i="33"/>
  <c r="D6" i="33"/>
  <c r="D7" i="33"/>
  <c r="D8" i="33"/>
  <c r="D9" i="33"/>
  <c r="D10" i="33"/>
  <c r="D11" i="33"/>
  <c r="D12" i="33"/>
  <c r="D13" i="33"/>
  <c r="D14" i="33"/>
  <c r="D15" i="33"/>
  <c r="C5" i="33"/>
  <c r="C6" i="33"/>
  <c r="C7" i="33"/>
  <c r="C8" i="33"/>
  <c r="C9" i="33"/>
  <c r="C10" i="33"/>
  <c r="C11" i="33"/>
  <c r="C12" i="33"/>
  <c r="C13" i="33"/>
  <c r="C14" i="33"/>
  <c r="C15" i="33"/>
  <c r="F4" i="33"/>
  <c r="E4" i="33"/>
  <c r="D4" i="33"/>
  <c r="C4" i="33"/>
  <c r="B5" i="33"/>
  <c r="B6" i="33"/>
  <c r="B7" i="33"/>
  <c r="B8" i="33"/>
  <c r="B9" i="33"/>
  <c r="B10" i="33"/>
  <c r="B11" i="33"/>
  <c r="B12" i="33"/>
  <c r="B13" i="33"/>
  <c r="B14" i="33"/>
  <c r="B15" i="33"/>
  <c r="B4" i="33"/>
  <c r="D8" i="14"/>
  <c r="D9" i="14"/>
  <c r="D10" i="14"/>
  <c r="D11" i="14"/>
  <c r="D12" i="14"/>
  <c r="D13" i="14"/>
  <c r="D14" i="14"/>
  <c r="D15" i="14"/>
  <c r="D16" i="14"/>
  <c r="D17" i="14"/>
  <c r="D18" i="14"/>
  <c r="D7" i="14"/>
  <c r="C8" i="14"/>
  <c r="C9" i="14"/>
  <c r="C10" i="14"/>
  <c r="C11" i="14"/>
  <c r="C12" i="14"/>
  <c r="C13" i="14"/>
  <c r="C14" i="14"/>
  <c r="C15" i="14"/>
  <c r="C16" i="14"/>
  <c r="C17" i="14"/>
  <c r="C18" i="14"/>
  <c r="C7" i="14"/>
  <c r="B8" i="14"/>
  <c r="B9" i="14"/>
  <c r="B10" i="14"/>
  <c r="B11" i="14"/>
  <c r="B12" i="14"/>
  <c r="B13" i="14"/>
  <c r="B14" i="14"/>
  <c r="B15" i="14"/>
  <c r="B16" i="14"/>
  <c r="B17" i="14"/>
  <c r="B18" i="14"/>
  <c r="B7" i="14"/>
  <c r="A15" i="9" a="1"/>
  <c r="A15" i="9" s="1"/>
  <c r="D6" i="29" l="1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76" i="29"/>
  <c r="D77" i="29"/>
  <c r="D78" i="29"/>
  <c r="D79" i="29"/>
  <c r="D80" i="29"/>
  <c r="D81" i="29"/>
  <c r="D82" i="29"/>
  <c r="D83" i="29"/>
  <c r="D84" i="29"/>
  <c r="D85" i="29"/>
  <c r="D86" i="29"/>
  <c r="D87" i="29"/>
  <c r="D88" i="29"/>
  <c r="D89" i="29"/>
  <c r="D90" i="29"/>
  <c r="D91" i="29"/>
  <c r="D92" i="29"/>
  <c r="D93" i="29"/>
  <c r="D94" i="29"/>
  <c r="D95" i="29"/>
  <c r="D96" i="29"/>
  <c r="D97" i="29"/>
  <c r="D98" i="29"/>
  <c r="D99" i="29"/>
  <c r="D100" i="29"/>
  <c r="D101" i="29"/>
  <c r="D102" i="29"/>
  <c r="D103" i="29"/>
  <c r="D104" i="29"/>
  <c r="D105" i="29"/>
  <c r="D106" i="29"/>
  <c r="D107" i="29"/>
  <c r="D108" i="29"/>
  <c r="D109" i="29"/>
  <c r="D110" i="29"/>
  <c r="D111" i="29"/>
  <c r="D112" i="29"/>
  <c r="D113" i="29"/>
  <c r="D114" i="29"/>
  <c r="D115" i="29"/>
  <c r="D116" i="29"/>
  <c r="D117" i="29"/>
  <c r="D118" i="29"/>
  <c r="D119" i="29"/>
  <c r="D120" i="29"/>
  <c r="D121" i="29"/>
  <c r="D122" i="29"/>
  <c r="D123" i="29"/>
  <c r="D124" i="29"/>
  <c r="D125" i="29"/>
  <c r="D126" i="29"/>
  <c r="D127" i="29"/>
  <c r="D128" i="29"/>
  <c r="D129" i="29"/>
  <c r="D130" i="29"/>
  <c r="D131" i="29"/>
  <c r="D132" i="29"/>
  <c r="D133" i="29"/>
  <c r="D134" i="29"/>
  <c r="D135" i="29"/>
  <c r="D136" i="29"/>
  <c r="D137" i="29"/>
  <c r="D138" i="29"/>
  <c r="D139" i="29"/>
  <c r="D140" i="29"/>
  <c r="D141" i="29"/>
  <c r="D142" i="29"/>
  <c r="D143" i="29"/>
  <c r="D144" i="29"/>
  <c r="D145" i="29"/>
  <c r="D146" i="29"/>
  <c r="D147" i="29"/>
  <c r="D148" i="29"/>
  <c r="D149" i="29"/>
  <c r="D150" i="29"/>
  <c r="D151" i="29"/>
  <c r="D152" i="29"/>
  <c r="D153" i="29"/>
  <c r="D154" i="29"/>
  <c r="D155" i="29"/>
  <c r="D156" i="29"/>
  <c r="D157" i="29"/>
  <c r="D158" i="29"/>
  <c r="D159" i="29"/>
  <c r="D160" i="29"/>
  <c r="D161" i="29"/>
  <c r="D162" i="29"/>
  <c r="D163" i="29"/>
  <c r="D164" i="29"/>
  <c r="D165" i="29"/>
  <c r="D166" i="29"/>
  <c r="D167" i="29"/>
  <c r="D168" i="29"/>
  <c r="D169" i="29"/>
  <c r="D170" i="29"/>
  <c r="D171" i="29"/>
  <c r="D172" i="29"/>
  <c r="D173" i="29"/>
  <c r="D174" i="29"/>
  <c r="D175" i="29"/>
  <c r="D176" i="29"/>
  <c r="D177" i="29"/>
  <c r="D178" i="29"/>
  <c r="D179" i="29"/>
  <c r="D180" i="29"/>
  <c r="D181" i="29"/>
  <c r="D182" i="29"/>
  <c r="D183" i="29"/>
  <c r="D184" i="29"/>
  <c r="D185" i="29"/>
  <c r="D186" i="29"/>
  <c r="D187" i="29"/>
  <c r="D188" i="29"/>
  <c r="D189" i="29"/>
  <c r="D190" i="29"/>
  <c r="D191" i="29"/>
  <c r="D192" i="29"/>
  <c r="D193" i="29"/>
  <c r="D194" i="29"/>
  <c r="D195" i="29"/>
  <c r="D196" i="29"/>
  <c r="D197" i="29"/>
  <c r="D198" i="29"/>
  <c r="D199" i="29"/>
  <c r="D200" i="29"/>
  <c r="D201" i="29"/>
  <c r="D202" i="29"/>
  <c r="D203" i="29"/>
  <c r="D204" i="29"/>
  <c r="D205" i="29"/>
  <c r="D206" i="29"/>
  <c r="D207" i="29"/>
  <c r="D208" i="29"/>
  <c r="D209" i="29"/>
  <c r="D210" i="29"/>
  <c r="D211" i="29"/>
  <c r="D212" i="29"/>
  <c r="D213" i="29"/>
  <c r="D214" i="29"/>
  <c r="D215" i="29"/>
  <c r="D216" i="29"/>
  <c r="D217" i="29"/>
  <c r="D218" i="29"/>
  <c r="D219" i="29"/>
  <c r="D220" i="29"/>
  <c r="D221" i="29"/>
  <c r="D222" i="29"/>
  <c r="D223" i="29"/>
  <c r="D224" i="29"/>
  <c r="D225" i="29"/>
  <c r="D226" i="29"/>
  <c r="D227" i="29"/>
  <c r="D228" i="29"/>
  <c r="D229" i="29"/>
  <c r="D230" i="29"/>
  <c r="D231" i="29"/>
  <c r="D232" i="29"/>
  <c r="D233" i="29"/>
  <c r="D234" i="29"/>
  <c r="D235" i="29"/>
  <c r="D236" i="29"/>
  <c r="D237" i="29"/>
  <c r="D238" i="29"/>
  <c r="D239" i="29"/>
  <c r="D240" i="29"/>
  <c r="D241" i="29"/>
  <c r="D242" i="29"/>
  <c r="D243" i="29"/>
  <c r="D244" i="29"/>
  <c r="D245" i="29"/>
  <c r="D246" i="29"/>
  <c r="D247" i="29"/>
  <c r="D248" i="29"/>
  <c r="D249" i="29"/>
  <c r="D250" i="29"/>
  <c r="D251" i="29"/>
  <c r="D252" i="29"/>
  <c r="D253" i="29"/>
  <c r="D254" i="29"/>
  <c r="D255" i="29"/>
  <c r="D256" i="29"/>
  <c r="D257" i="29"/>
  <c r="D258" i="29"/>
  <c r="D259" i="29"/>
  <c r="D260" i="29"/>
  <c r="D261" i="29"/>
  <c r="D262" i="29"/>
  <c r="D263" i="29"/>
  <c r="D264" i="29"/>
  <c r="D265" i="29"/>
  <c r="D266" i="29"/>
  <c r="D267" i="29"/>
  <c r="D268" i="29"/>
  <c r="D269" i="29"/>
  <c r="D270" i="29"/>
  <c r="D271" i="29"/>
  <c r="D272" i="29"/>
  <c r="D273" i="29"/>
  <c r="D274" i="29"/>
  <c r="D275" i="29"/>
  <c r="D276" i="29"/>
  <c r="D277" i="29"/>
  <c r="D278" i="29"/>
  <c r="D279" i="29"/>
  <c r="D280" i="29"/>
  <c r="D281" i="29"/>
  <c r="D282" i="29"/>
  <c r="D283" i="29"/>
  <c r="D284" i="29"/>
  <c r="D285" i="29"/>
  <c r="D286" i="29"/>
  <c r="D287" i="29"/>
  <c r="D288" i="29"/>
  <c r="D289" i="29"/>
  <c r="D290" i="29"/>
  <c r="D291" i="29"/>
  <c r="D292" i="29"/>
  <c r="D293" i="29"/>
  <c r="D294" i="29"/>
  <c r="D295" i="29"/>
  <c r="D296" i="29"/>
  <c r="D297" i="29"/>
  <c r="D298" i="29"/>
  <c r="D299" i="29"/>
  <c r="D300" i="29"/>
  <c r="D301" i="29"/>
  <c r="D302" i="29"/>
  <c r="D303" i="29"/>
  <c r="D304" i="29"/>
  <c r="D305" i="29"/>
  <c r="D306" i="29"/>
  <c r="D307" i="29"/>
  <c r="D308" i="29"/>
  <c r="D309" i="29"/>
  <c r="D310" i="29"/>
  <c r="D311" i="29"/>
  <c r="D312" i="29"/>
  <c r="D313" i="29"/>
  <c r="D314" i="29"/>
  <c r="D315" i="29"/>
  <c r="D316" i="29"/>
  <c r="D317" i="29"/>
  <c r="D318" i="29"/>
  <c r="D319" i="29"/>
  <c r="D320" i="29"/>
  <c r="D321" i="29"/>
  <c r="D322" i="29"/>
  <c r="D323" i="29"/>
  <c r="D324" i="29"/>
  <c r="D325" i="29"/>
  <c r="D326" i="29"/>
  <c r="D327" i="29"/>
  <c r="D328" i="29"/>
  <c r="D329" i="29"/>
  <c r="D330" i="29"/>
  <c r="D331" i="29"/>
  <c r="D332" i="29"/>
  <c r="D333" i="29"/>
  <c r="D334" i="29"/>
  <c r="D335" i="29"/>
  <c r="D336" i="29"/>
  <c r="D337" i="29"/>
  <c r="D338" i="29"/>
  <c r="D339" i="29"/>
  <c r="D340" i="29"/>
  <c r="D341" i="29"/>
  <c r="D342" i="29"/>
  <c r="D343" i="29"/>
  <c r="D344" i="29"/>
  <c r="D345" i="29"/>
  <c r="D346" i="29"/>
  <c r="D347" i="29"/>
  <c r="D348" i="29"/>
  <c r="D349" i="29"/>
  <c r="D350" i="29"/>
  <c r="D351" i="29"/>
  <c r="D352" i="29"/>
  <c r="D353" i="29"/>
  <c r="D354" i="29"/>
  <c r="D355" i="29"/>
  <c r="D356" i="29"/>
  <c r="D357" i="29"/>
  <c r="D358" i="29"/>
  <c r="D359" i="29"/>
  <c r="D360" i="29"/>
  <c r="D361" i="29"/>
  <c r="D362" i="29"/>
  <c r="D363" i="29"/>
  <c r="D364" i="29"/>
  <c r="D365" i="29"/>
  <c r="D366" i="29"/>
  <c r="D367" i="29"/>
  <c r="D368" i="29"/>
  <c r="D369" i="29"/>
  <c r="D370" i="29"/>
  <c r="D371" i="29"/>
  <c r="D372" i="29"/>
  <c r="D373" i="29"/>
  <c r="D374" i="29"/>
  <c r="D375" i="29"/>
  <c r="D376" i="29"/>
  <c r="D377" i="29"/>
  <c r="D378" i="29"/>
  <c r="D379" i="29"/>
  <c r="D380" i="29"/>
  <c r="D381" i="29"/>
  <c r="D382" i="29"/>
  <c r="D383" i="29"/>
  <c r="D384" i="29"/>
  <c r="D385" i="29"/>
  <c r="D386" i="29"/>
  <c r="D387" i="29"/>
  <c r="D388" i="29"/>
  <c r="D389" i="29"/>
  <c r="D390" i="29"/>
  <c r="D391" i="29"/>
  <c r="D392" i="29"/>
  <c r="D393" i="29"/>
  <c r="D394" i="29"/>
  <c r="D395" i="29"/>
  <c r="D396" i="29"/>
  <c r="D397" i="29"/>
  <c r="D398" i="29"/>
  <c r="D399" i="29"/>
  <c r="D400" i="29"/>
  <c r="D401" i="29"/>
  <c r="D402" i="29"/>
  <c r="D403" i="29"/>
  <c r="D404" i="29"/>
  <c r="D405" i="29"/>
  <c r="D406" i="29"/>
  <c r="D407" i="29"/>
  <c r="D408" i="29"/>
  <c r="D409" i="29"/>
  <c r="D410" i="29"/>
  <c r="D411" i="29"/>
  <c r="D412" i="29"/>
  <c r="D413" i="29"/>
  <c r="D414" i="29"/>
  <c r="D415" i="29"/>
  <c r="D416" i="29"/>
  <c r="D417" i="29"/>
  <c r="D418" i="29"/>
  <c r="D419" i="29"/>
  <c r="D420" i="29"/>
  <c r="D421" i="29"/>
  <c r="D422" i="29"/>
  <c r="D423" i="29"/>
  <c r="D424" i="29"/>
  <c r="D425" i="29"/>
  <c r="D426" i="29"/>
  <c r="D427" i="29"/>
  <c r="D428" i="29"/>
  <c r="D429" i="29"/>
  <c r="D430" i="29"/>
  <c r="D431" i="29"/>
  <c r="D432" i="29"/>
  <c r="D433" i="29"/>
  <c r="D434" i="29"/>
  <c r="D435" i="29"/>
  <c r="D436" i="29"/>
  <c r="D437" i="29"/>
  <c r="D438" i="29"/>
  <c r="D439" i="29"/>
  <c r="D440" i="29"/>
  <c r="D441" i="29"/>
  <c r="D442" i="29"/>
  <c r="D443" i="29"/>
  <c r="D5" i="29"/>
  <c r="F4" i="29" s="1"/>
  <c r="B11" i="8"/>
  <c r="B10" i="8"/>
  <c r="B9" i="8"/>
  <c r="B8" i="8"/>
  <c r="B7" i="8"/>
  <c r="B6" i="8"/>
  <c r="B5" i="8"/>
  <c r="B12" i="8" s="1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51" i="28"/>
  <c r="D52" i="28"/>
  <c r="D53" i="28"/>
  <c r="D54" i="28"/>
  <c r="D55" i="28"/>
  <c r="D56" i="28"/>
  <c r="D57" i="28"/>
  <c r="D58" i="28"/>
  <c r="D59" i="28"/>
  <c r="D60" i="28"/>
  <c r="D61" i="28"/>
  <c r="D62" i="28"/>
  <c r="D63" i="28"/>
  <c r="D64" i="28"/>
  <c r="D65" i="28"/>
  <c r="D66" i="28"/>
  <c r="D67" i="28"/>
  <c r="D68" i="28"/>
  <c r="D69" i="28"/>
  <c r="D70" i="28"/>
  <c r="D71" i="28"/>
  <c r="D72" i="28"/>
  <c r="D73" i="28"/>
  <c r="D74" i="28"/>
  <c r="D75" i="28"/>
  <c r="D76" i="28"/>
  <c r="D77" i="28"/>
  <c r="D78" i="28"/>
  <c r="D79" i="28"/>
  <c r="D80" i="28"/>
  <c r="D81" i="28"/>
  <c r="D82" i="28"/>
  <c r="D83" i="28"/>
  <c r="D84" i="28"/>
  <c r="D85" i="28"/>
  <c r="D86" i="28"/>
  <c r="D87" i="28"/>
  <c r="D88" i="28"/>
  <c r="D89" i="28"/>
  <c r="D90" i="28"/>
  <c r="D91" i="28"/>
  <c r="D92" i="28"/>
  <c r="D93" i="28"/>
  <c r="D94" i="28"/>
  <c r="D95" i="28"/>
  <c r="D96" i="28"/>
  <c r="D97" i="28"/>
  <c r="D98" i="28"/>
  <c r="D99" i="28"/>
  <c r="D100" i="28"/>
  <c r="D101" i="28"/>
  <c r="D102" i="28"/>
  <c r="D103" i="28"/>
  <c r="D104" i="28"/>
  <c r="D105" i="28"/>
  <c r="D106" i="28"/>
  <c r="D107" i="28"/>
  <c r="D108" i="28"/>
  <c r="D109" i="28"/>
  <c r="D110" i="28"/>
  <c r="D111" i="28"/>
  <c r="D112" i="28"/>
  <c r="D113" i="28"/>
  <c r="D114" i="28"/>
  <c r="D115" i="28"/>
  <c r="D116" i="28"/>
  <c r="D117" i="28"/>
  <c r="D118" i="28"/>
  <c r="D119" i="28"/>
  <c r="D120" i="28"/>
  <c r="D121" i="28"/>
  <c r="D122" i="28"/>
  <c r="D123" i="28"/>
  <c r="D124" i="28"/>
  <c r="D125" i="28"/>
  <c r="D126" i="28"/>
  <c r="D127" i="28"/>
  <c r="D128" i="28"/>
  <c r="D129" i="28"/>
  <c r="D130" i="28"/>
  <c r="D131" i="28"/>
  <c r="D132" i="28"/>
  <c r="D133" i="28"/>
  <c r="D134" i="28"/>
  <c r="D135" i="28"/>
  <c r="D136" i="28"/>
  <c r="D137" i="28"/>
  <c r="D138" i="28"/>
  <c r="D139" i="28"/>
  <c r="D140" i="28"/>
  <c r="D141" i="28"/>
  <c r="D142" i="28"/>
  <c r="D143" i="28"/>
  <c r="D144" i="28"/>
  <c r="D145" i="28"/>
  <c r="D146" i="28"/>
  <c r="D147" i="28"/>
  <c r="D148" i="28"/>
  <c r="D149" i="28"/>
  <c r="D150" i="28"/>
  <c r="D151" i="28"/>
  <c r="D152" i="28"/>
  <c r="D153" i="28"/>
  <c r="D154" i="28"/>
  <c r="D155" i="28"/>
  <c r="D156" i="28"/>
  <c r="D157" i="28"/>
  <c r="D158" i="28"/>
  <c r="D159" i="28"/>
  <c r="D160" i="28"/>
  <c r="D161" i="28"/>
  <c r="D162" i="28"/>
  <c r="D163" i="28"/>
  <c r="D164" i="28"/>
  <c r="D165" i="28"/>
  <c r="D166" i="28"/>
  <c r="D167" i="28"/>
  <c r="D168" i="28"/>
  <c r="D169" i="28"/>
  <c r="D170" i="28"/>
  <c r="D171" i="28"/>
  <c r="D172" i="28"/>
  <c r="D173" i="28"/>
  <c r="D174" i="28"/>
  <c r="D175" i="28"/>
  <c r="D176" i="28"/>
  <c r="D177" i="28"/>
  <c r="D178" i="28"/>
  <c r="D179" i="28"/>
  <c r="D180" i="28"/>
  <c r="D181" i="28"/>
  <c r="D182" i="28"/>
  <c r="D183" i="28"/>
  <c r="D184" i="28"/>
  <c r="D185" i="28"/>
  <c r="D186" i="28"/>
  <c r="D187" i="28"/>
  <c r="D188" i="28"/>
  <c r="D189" i="28"/>
  <c r="D190" i="28"/>
  <c r="D191" i="28"/>
  <c r="D192" i="28"/>
  <c r="D193" i="28"/>
  <c r="D194" i="28"/>
  <c r="D195" i="28"/>
  <c r="D196" i="28"/>
  <c r="D197" i="28"/>
  <c r="D198" i="28"/>
  <c r="D199" i="28"/>
  <c r="D200" i="28"/>
  <c r="D201" i="28"/>
  <c r="D202" i="28"/>
  <c r="D203" i="28"/>
  <c r="D204" i="28"/>
  <c r="D205" i="28"/>
  <c r="D206" i="28"/>
  <c r="D207" i="28"/>
  <c r="D208" i="28"/>
  <c r="D209" i="28"/>
  <c r="D210" i="28"/>
  <c r="D211" i="28"/>
  <c r="D212" i="28"/>
  <c r="D213" i="28"/>
  <c r="D214" i="28"/>
  <c r="D215" i="28"/>
  <c r="D216" i="28"/>
  <c r="D217" i="28"/>
  <c r="D218" i="28"/>
  <c r="D219" i="28"/>
  <c r="D220" i="28"/>
  <c r="D221" i="28"/>
  <c r="D222" i="28"/>
  <c r="D223" i="28"/>
  <c r="D224" i="28"/>
  <c r="D225" i="28"/>
  <c r="D226" i="28"/>
  <c r="D227" i="28"/>
  <c r="D228" i="28"/>
  <c r="D229" i="28"/>
  <c r="D230" i="28"/>
  <c r="D231" i="28"/>
  <c r="D232" i="28"/>
  <c r="D233" i="28"/>
  <c r="D234" i="28"/>
  <c r="D235" i="28"/>
  <c r="D236" i="28"/>
  <c r="D237" i="28"/>
  <c r="D238" i="28"/>
  <c r="D239" i="28"/>
  <c r="D240" i="28"/>
  <c r="D241" i="28"/>
  <c r="D242" i="28"/>
  <c r="D243" i="28"/>
  <c r="D244" i="28"/>
  <c r="D245" i="28"/>
  <c r="D246" i="28"/>
  <c r="D247" i="28"/>
  <c r="D248" i="28"/>
  <c r="D249" i="28"/>
  <c r="D250" i="28"/>
  <c r="D251" i="28"/>
  <c r="D252" i="28"/>
  <c r="D253" i="28"/>
  <c r="D254" i="28"/>
  <c r="D255" i="28"/>
  <c r="D256" i="28"/>
  <c r="D257" i="28"/>
  <c r="D258" i="28"/>
  <c r="D259" i="28"/>
  <c r="D260" i="28"/>
  <c r="D261" i="28"/>
  <c r="D262" i="28"/>
  <c r="D263" i="28"/>
  <c r="D264" i="28"/>
  <c r="D265" i="28"/>
  <c r="D266" i="28"/>
  <c r="D267" i="28"/>
  <c r="D268" i="28"/>
  <c r="D269" i="28"/>
  <c r="D270" i="28"/>
  <c r="D271" i="28"/>
  <c r="D272" i="28"/>
  <c r="D273" i="28"/>
  <c r="D274" i="28"/>
  <c r="D275" i="28"/>
  <c r="D276" i="28"/>
  <c r="D277" i="28"/>
  <c r="D278" i="28"/>
  <c r="D279" i="28"/>
  <c r="D280" i="28"/>
  <c r="D281" i="28"/>
  <c r="D282" i="28"/>
  <c r="D283" i="28"/>
  <c r="D284" i="28"/>
  <c r="D285" i="28"/>
  <c r="D286" i="28"/>
  <c r="D287" i="28"/>
  <c r="D288" i="28"/>
  <c r="D289" i="28"/>
  <c r="D290" i="28"/>
  <c r="D291" i="28"/>
  <c r="D292" i="28"/>
  <c r="D293" i="28"/>
  <c r="D294" i="28"/>
  <c r="D295" i="28"/>
  <c r="D296" i="28"/>
  <c r="D297" i="28"/>
  <c r="D298" i="28"/>
  <c r="D299" i="28"/>
  <c r="D300" i="28"/>
  <c r="D301" i="28"/>
  <c r="D302" i="28"/>
  <c r="D303" i="28"/>
  <c r="D304" i="28"/>
  <c r="D305" i="28"/>
  <c r="D306" i="28"/>
  <c r="D307" i="28"/>
  <c r="D308" i="28"/>
  <c r="D309" i="28"/>
  <c r="D310" i="28"/>
  <c r="D311" i="28"/>
  <c r="D312" i="28"/>
  <c r="D313" i="28"/>
  <c r="D314" i="28"/>
  <c r="D315" i="28"/>
  <c r="D316" i="28"/>
  <c r="D317" i="28"/>
  <c r="D318" i="28"/>
  <c r="D319" i="28"/>
  <c r="D320" i="28"/>
  <c r="D321" i="28"/>
  <c r="D322" i="28"/>
  <c r="D323" i="28"/>
  <c r="D324" i="28"/>
  <c r="D325" i="28"/>
  <c r="D326" i="28"/>
  <c r="D327" i="28"/>
  <c r="D328" i="28"/>
  <c r="D329" i="28"/>
  <c r="D330" i="28"/>
  <c r="D331" i="28"/>
  <c r="D332" i="28"/>
  <c r="D333" i="28"/>
  <c r="D334" i="28"/>
  <c r="D335" i="28"/>
  <c r="D336" i="28"/>
  <c r="D337" i="28"/>
  <c r="D338" i="28"/>
  <c r="D339" i="28"/>
  <c r="D340" i="28"/>
  <c r="D341" i="28"/>
  <c r="D342" i="28"/>
  <c r="D343" i="28"/>
  <c r="D344" i="28"/>
  <c r="D345" i="28"/>
  <c r="D346" i="28"/>
  <c r="D347" i="28"/>
  <c r="D348" i="28"/>
  <c r="D349" i="28"/>
  <c r="D350" i="28"/>
  <c r="D351" i="28"/>
  <c r="D352" i="28"/>
  <c r="D353" i="28"/>
  <c r="D354" i="28"/>
  <c r="D355" i="28"/>
  <c r="D356" i="28"/>
  <c r="D357" i="28"/>
  <c r="D358" i="28"/>
  <c r="D359" i="28"/>
  <c r="D360" i="28"/>
  <c r="D361" i="28"/>
  <c r="D362" i="28"/>
  <c r="D363" i="28"/>
  <c r="D364" i="28"/>
  <c r="D365" i="28"/>
  <c r="D366" i="28"/>
  <c r="D367" i="28"/>
  <c r="D368" i="28"/>
  <c r="D369" i="28"/>
  <c r="D370" i="28"/>
  <c r="D371" i="28"/>
  <c r="D372" i="28"/>
  <c r="D373" i="28"/>
  <c r="D374" i="28"/>
  <c r="D375" i="28"/>
  <c r="D376" i="28"/>
  <c r="D377" i="28"/>
  <c r="D378" i="28"/>
  <c r="D379" i="28"/>
  <c r="D380" i="28"/>
  <c r="D381" i="28"/>
  <c r="D382" i="28"/>
  <c r="D383" i="28"/>
  <c r="D384" i="28"/>
  <c r="D385" i="28"/>
  <c r="D386" i="28"/>
  <c r="D387" i="28"/>
  <c r="D388" i="28"/>
  <c r="D389" i="28"/>
  <c r="D390" i="28"/>
  <c r="D391" i="28"/>
  <c r="D392" i="28"/>
  <c r="D393" i="28"/>
  <c r="D394" i="28"/>
  <c r="D395" i="28"/>
  <c r="D396" i="28"/>
  <c r="D397" i="28"/>
  <c r="D398" i="28"/>
  <c r="D399" i="28"/>
  <c r="D400" i="28"/>
  <c r="D401" i="28"/>
  <c r="D402" i="28"/>
  <c r="D403" i="28"/>
  <c r="D404" i="28"/>
  <c r="D405" i="28"/>
  <c r="D406" i="28"/>
  <c r="D407" i="28"/>
  <c r="D408" i="28"/>
  <c r="D409" i="28"/>
  <c r="D410" i="28"/>
  <c r="D411" i="28"/>
  <c r="D412" i="28"/>
  <c r="D413" i="28"/>
  <c r="D414" i="28"/>
  <c r="D415" i="28"/>
  <c r="D416" i="28"/>
  <c r="D417" i="28"/>
  <c r="D418" i="28"/>
  <c r="D419" i="28"/>
  <c r="D420" i="28"/>
  <c r="D421" i="28"/>
  <c r="D422" i="28"/>
  <c r="D423" i="28"/>
  <c r="D424" i="28"/>
  <c r="D425" i="28"/>
  <c r="D426" i="28"/>
  <c r="D427" i="28"/>
  <c r="D428" i="28"/>
  <c r="D429" i="28"/>
  <c r="D430" i="28"/>
  <c r="D431" i="28"/>
  <c r="D432" i="28"/>
  <c r="D433" i="28"/>
  <c r="D434" i="28"/>
  <c r="D435" i="28"/>
  <c r="D436" i="28"/>
  <c r="D437" i="28"/>
  <c r="D438" i="28"/>
  <c r="D439" i="28"/>
  <c r="D440" i="28"/>
  <c r="D441" i="28"/>
  <c r="D442" i="28"/>
  <c r="D443" i="28"/>
  <c r="D5" i="28"/>
  <c r="F4" i="28" s="1"/>
  <c r="C6" i="7"/>
  <c r="C7" i="7"/>
  <c r="C8" i="7"/>
  <c r="C9" i="7"/>
  <c r="C10" i="7"/>
  <c r="C11" i="7"/>
  <c r="C5" i="7"/>
  <c r="B6" i="7"/>
  <c r="B7" i="7"/>
  <c r="B8" i="7"/>
  <c r="B9" i="7"/>
  <c r="B10" i="7"/>
  <c r="B11" i="7"/>
  <c r="B5" i="7"/>
  <c r="B12" i="7" s="1"/>
  <c r="C6" i="26"/>
  <c r="C7" i="26"/>
  <c r="C12" i="26" s="1"/>
  <c r="C8" i="26"/>
  <c r="C9" i="26"/>
  <c r="C10" i="26"/>
  <c r="C11" i="26"/>
  <c r="C5" i="26"/>
  <c r="E4" i="6"/>
  <c r="E4" i="25"/>
  <c r="C6" i="5"/>
  <c r="C7" i="5"/>
  <c r="C8" i="5"/>
  <c r="C9" i="5"/>
  <c r="C10" i="5"/>
  <c r="C11" i="5"/>
  <c r="C5" i="5"/>
  <c r="C12" i="5" s="1"/>
  <c r="B6" i="5"/>
  <c r="B7" i="5"/>
  <c r="B8" i="5"/>
  <c r="B9" i="5"/>
  <c r="B10" i="5"/>
  <c r="B11" i="5"/>
  <c r="B5" i="5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5" i="4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2" i="2"/>
  <c r="E12" i="2" s="1"/>
  <c r="D6" i="24"/>
  <c r="D5" i="24"/>
  <c r="C6" i="24"/>
  <c r="C5" i="24"/>
  <c r="B6" i="24"/>
  <c r="B5" i="24"/>
  <c r="D13" i="23"/>
  <c r="D14" i="23"/>
  <c r="D15" i="23"/>
  <c r="D12" i="23"/>
  <c r="D10" i="23"/>
  <c r="D6" i="23"/>
  <c r="D7" i="23"/>
  <c r="D8" i="23"/>
  <c r="D9" i="23"/>
  <c r="D11" i="23"/>
  <c r="D5" i="23"/>
  <c r="B6" i="23"/>
  <c r="B7" i="23"/>
  <c r="B8" i="23"/>
  <c r="B9" i="23"/>
  <c r="B10" i="23"/>
  <c r="B11" i="23"/>
  <c r="B12" i="23"/>
  <c r="B13" i="23"/>
  <c r="B14" i="23"/>
  <c r="B15" i="23"/>
  <c r="B5" i="23"/>
  <c r="D4" i="36"/>
  <c r="B12" i="5" l="1"/>
  <c r="C12" i="7"/>
  <c r="B6" i="26"/>
  <c r="B7" i="26"/>
  <c r="B8" i="26"/>
  <c r="B9" i="26"/>
  <c r="B10" i="26"/>
  <c r="B11" i="26"/>
  <c r="B5" i="26"/>
  <c r="D10" i="3"/>
  <c r="E10" i="3" s="1"/>
  <c r="D11" i="3"/>
  <c r="E11" i="3" s="1"/>
  <c r="D12" i="3"/>
  <c r="E12" i="3" s="1"/>
  <c r="D13" i="3"/>
  <c r="E13" i="3" s="1"/>
  <c r="D14" i="3"/>
  <c r="E14" i="3" s="1"/>
  <c r="D15" i="3"/>
  <c r="E15" i="3" s="1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E38" i="3" s="1"/>
  <c r="D39" i="3"/>
  <c r="E39" i="3" s="1"/>
  <c r="D40" i="3"/>
  <c r="E40" i="3" s="1"/>
  <c r="D41" i="3"/>
  <c r="E41" i="3" s="1"/>
  <c r="D42" i="3"/>
  <c r="E42" i="3" s="1"/>
  <c r="D43" i="3"/>
  <c r="E43" i="3" s="1"/>
  <c r="D44" i="3"/>
  <c r="E44" i="3" s="1"/>
  <c r="D45" i="3"/>
  <c r="E45" i="3" s="1"/>
  <c r="D46" i="3"/>
  <c r="E46" i="3" s="1"/>
  <c r="D47" i="3"/>
  <c r="E47" i="3" s="1"/>
  <c r="D48" i="3"/>
  <c r="E48" i="3" s="1"/>
  <c r="D49" i="3"/>
  <c r="E49" i="3" s="1"/>
  <c r="D50" i="3"/>
  <c r="E50" i="3" s="1"/>
  <c r="D51" i="3"/>
  <c r="E51" i="3" s="1"/>
  <c r="D52" i="3"/>
  <c r="E52" i="3" s="1"/>
  <c r="D53" i="3"/>
  <c r="E53" i="3" s="1"/>
  <c r="D54" i="3"/>
  <c r="E54" i="3" s="1"/>
  <c r="D55" i="3"/>
  <c r="E55" i="3" s="1"/>
  <c r="D56" i="3"/>
  <c r="E56" i="3" s="1"/>
  <c r="D57" i="3"/>
  <c r="E57" i="3" s="1"/>
  <c r="D58" i="3"/>
  <c r="E58" i="3" s="1"/>
  <c r="D59" i="3"/>
  <c r="E59" i="3" s="1"/>
  <c r="D60" i="3"/>
  <c r="E60" i="3" s="1"/>
  <c r="D61" i="3"/>
  <c r="E61" i="3" s="1"/>
  <c r="D62" i="3"/>
  <c r="E62" i="3" s="1"/>
  <c r="D63" i="3"/>
  <c r="E63" i="3" s="1"/>
  <c r="D64" i="3"/>
  <c r="E64" i="3" s="1"/>
  <c r="D65" i="3"/>
  <c r="E65" i="3" s="1"/>
  <c r="D66" i="3"/>
  <c r="E66" i="3" s="1"/>
  <c r="D67" i="3"/>
  <c r="E67" i="3" s="1"/>
  <c r="D68" i="3"/>
  <c r="E68" i="3" s="1"/>
  <c r="D69" i="3"/>
  <c r="E69" i="3" s="1"/>
  <c r="D70" i="3"/>
  <c r="E70" i="3" s="1"/>
  <c r="D71" i="3"/>
  <c r="E71" i="3" s="1"/>
  <c r="D72" i="3"/>
  <c r="E72" i="3" s="1"/>
  <c r="D73" i="3"/>
  <c r="E73" i="3" s="1"/>
  <c r="D74" i="3"/>
  <c r="E74" i="3" s="1"/>
  <c r="D75" i="3"/>
  <c r="E75" i="3" s="1"/>
  <c r="D76" i="3"/>
  <c r="E76" i="3" s="1"/>
  <c r="D77" i="3"/>
  <c r="E77" i="3" s="1"/>
  <c r="D78" i="3"/>
  <c r="E78" i="3" s="1"/>
  <c r="D79" i="3"/>
  <c r="E79" i="3" s="1"/>
  <c r="D80" i="3"/>
  <c r="E80" i="3" s="1"/>
  <c r="D81" i="3"/>
  <c r="E81" i="3" s="1"/>
  <c r="D82" i="3"/>
  <c r="E82" i="3" s="1"/>
  <c r="D83" i="3"/>
  <c r="E83" i="3" s="1"/>
  <c r="D84" i="3"/>
  <c r="E84" i="3" s="1"/>
  <c r="D85" i="3"/>
  <c r="E85" i="3" s="1"/>
  <c r="D86" i="3"/>
  <c r="E86" i="3" s="1"/>
  <c r="D87" i="3"/>
  <c r="E87" i="3" s="1"/>
  <c r="D88" i="3"/>
  <c r="E88" i="3" s="1"/>
  <c r="D89" i="3"/>
  <c r="E89" i="3" s="1"/>
  <c r="D90" i="3"/>
  <c r="E90" i="3" s="1"/>
  <c r="D91" i="3"/>
  <c r="E91" i="3" s="1"/>
  <c r="D92" i="3"/>
  <c r="E92" i="3" s="1"/>
  <c r="D93" i="3"/>
  <c r="E93" i="3" s="1"/>
  <c r="D94" i="3"/>
  <c r="E94" i="3" s="1"/>
  <c r="D95" i="3"/>
  <c r="E95" i="3" s="1"/>
  <c r="D96" i="3"/>
  <c r="E96" i="3" s="1"/>
  <c r="D97" i="3"/>
  <c r="E97" i="3" s="1"/>
  <c r="D98" i="3"/>
  <c r="E98" i="3" s="1"/>
  <c r="D99" i="3"/>
  <c r="E99" i="3" s="1"/>
  <c r="D100" i="3"/>
  <c r="E100" i="3" s="1"/>
  <c r="D101" i="3"/>
  <c r="E101" i="3" s="1"/>
  <c r="D102" i="3"/>
  <c r="E102" i="3" s="1"/>
  <c r="D103" i="3"/>
  <c r="E103" i="3" s="1"/>
  <c r="D104" i="3"/>
  <c r="E104" i="3" s="1"/>
  <c r="D105" i="3"/>
  <c r="E105" i="3" s="1"/>
  <c r="D106" i="3"/>
  <c r="E106" i="3" s="1"/>
  <c r="D107" i="3"/>
  <c r="E107" i="3" s="1"/>
  <c r="D108" i="3"/>
  <c r="E108" i="3" s="1"/>
  <c r="D109" i="3"/>
  <c r="E109" i="3" s="1"/>
  <c r="D110" i="3"/>
  <c r="E110" i="3" s="1"/>
  <c r="D111" i="3"/>
  <c r="E111" i="3" s="1"/>
  <c r="D112" i="3"/>
  <c r="E112" i="3" s="1"/>
  <c r="D113" i="3"/>
  <c r="E113" i="3" s="1"/>
  <c r="D114" i="3"/>
  <c r="E114" i="3" s="1"/>
  <c r="D115" i="3"/>
  <c r="E115" i="3" s="1"/>
  <c r="D116" i="3"/>
  <c r="E116" i="3" s="1"/>
  <c r="D117" i="3"/>
  <c r="E117" i="3" s="1"/>
  <c r="D118" i="3"/>
  <c r="E118" i="3" s="1"/>
  <c r="D119" i="3"/>
  <c r="E119" i="3" s="1"/>
  <c r="D120" i="3"/>
  <c r="E120" i="3" s="1"/>
  <c r="D121" i="3"/>
  <c r="E121" i="3" s="1"/>
  <c r="D122" i="3"/>
  <c r="E122" i="3" s="1"/>
  <c r="D123" i="3"/>
  <c r="E123" i="3" s="1"/>
  <c r="D124" i="3"/>
  <c r="E124" i="3" s="1"/>
  <c r="D125" i="3"/>
  <c r="E125" i="3" s="1"/>
  <c r="D126" i="3"/>
  <c r="E126" i="3" s="1"/>
  <c r="D127" i="3"/>
  <c r="E127" i="3" s="1"/>
  <c r="D128" i="3"/>
  <c r="E128" i="3" s="1"/>
  <c r="D129" i="3"/>
  <c r="E129" i="3" s="1"/>
  <c r="D130" i="3"/>
  <c r="E130" i="3" s="1"/>
  <c r="D131" i="3"/>
  <c r="E131" i="3" s="1"/>
  <c r="D132" i="3"/>
  <c r="E132" i="3" s="1"/>
  <c r="D133" i="3"/>
  <c r="E133" i="3" s="1"/>
  <c r="D134" i="3"/>
  <c r="E134" i="3" s="1"/>
  <c r="D135" i="3"/>
  <c r="E135" i="3" s="1"/>
  <c r="D136" i="3"/>
  <c r="E136" i="3" s="1"/>
  <c r="D137" i="3"/>
  <c r="E137" i="3" s="1"/>
  <c r="D138" i="3"/>
  <c r="E138" i="3" s="1"/>
  <c r="D139" i="3"/>
  <c r="E139" i="3" s="1"/>
  <c r="D140" i="3"/>
  <c r="E140" i="3" s="1"/>
  <c r="D141" i="3"/>
  <c r="E141" i="3" s="1"/>
  <c r="D142" i="3"/>
  <c r="E142" i="3" s="1"/>
  <c r="D143" i="3"/>
  <c r="E143" i="3" s="1"/>
  <c r="D144" i="3"/>
  <c r="E144" i="3" s="1"/>
  <c r="D145" i="3"/>
  <c r="E145" i="3" s="1"/>
  <c r="D146" i="3"/>
  <c r="E146" i="3" s="1"/>
  <c r="D147" i="3"/>
  <c r="E147" i="3" s="1"/>
  <c r="D148" i="3"/>
  <c r="E148" i="3" s="1"/>
  <c r="D149" i="3"/>
  <c r="E149" i="3" s="1"/>
  <c r="D150" i="3"/>
  <c r="E150" i="3" s="1"/>
  <c r="D151" i="3"/>
  <c r="E151" i="3" s="1"/>
  <c r="D152" i="3"/>
  <c r="E152" i="3" s="1"/>
  <c r="D153" i="3"/>
  <c r="E153" i="3" s="1"/>
  <c r="D154" i="3"/>
  <c r="E154" i="3" s="1"/>
  <c r="D155" i="3"/>
  <c r="E155" i="3" s="1"/>
  <c r="D156" i="3"/>
  <c r="E156" i="3" s="1"/>
  <c r="D157" i="3"/>
  <c r="E157" i="3" s="1"/>
  <c r="D158" i="3"/>
  <c r="E158" i="3" s="1"/>
  <c r="D159" i="3"/>
  <c r="E159" i="3" s="1"/>
  <c r="D160" i="3"/>
  <c r="E160" i="3" s="1"/>
  <c r="D161" i="3"/>
  <c r="E161" i="3" s="1"/>
  <c r="D162" i="3"/>
  <c r="E162" i="3" s="1"/>
  <c r="D163" i="3"/>
  <c r="E163" i="3" s="1"/>
  <c r="D164" i="3"/>
  <c r="E164" i="3" s="1"/>
  <c r="D165" i="3"/>
  <c r="E165" i="3" s="1"/>
  <c r="D166" i="3"/>
  <c r="E166" i="3" s="1"/>
  <c r="D167" i="3"/>
  <c r="E167" i="3" s="1"/>
  <c r="D168" i="3"/>
  <c r="E168" i="3" s="1"/>
  <c r="D169" i="3"/>
  <c r="E169" i="3" s="1"/>
  <c r="D170" i="3"/>
  <c r="E170" i="3" s="1"/>
  <c r="D171" i="3"/>
  <c r="E171" i="3" s="1"/>
  <c r="D172" i="3"/>
  <c r="E172" i="3" s="1"/>
  <c r="D173" i="3"/>
  <c r="E173" i="3" s="1"/>
  <c r="D174" i="3"/>
  <c r="E174" i="3" s="1"/>
  <c r="D175" i="3"/>
  <c r="E175" i="3" s="1"/>
  <c r="D176" i="3"/>
  <c r="E176" i="3" s="1"/>
  <c r="D177" i="3"/>
  <c r="E177" i="3" s="1"/>
  <c r="D178" i="3"/>
  <c r="E178" i="3" s="1"/>
  <c r="D179" i="3"/>
  <c r="E179" i="3" s="1"/>
  <c r="D180" i="3"/>
  <c r="E180" i="3" s="1"/>
  <c r="D181" i="3"/>
  <c r="E181" i="3" s="1"/>
  <c r="D182" i="3"/>
  <c r="E182" i="3" s="1"/>
  <c r="D183" i="3"/>
  <c r="E183" i="3" s="1"/>
  <c r="D184" i="3"/>
  <c r="E184" i="3" s="1"/>
  <c r="D185" i="3"/>
  <c r="E185" i="3" s="1"/>
  <c r="D186" i="3"/>
  <c r="E186" i="3" s="1"/>
  <c r="D187" i="3"/>
  <c r="E187" i="3" s="1"/>
  <c r="D188" i="3"/>
  <c r="E188" i="3" s="1"/>
  <c r="D189" i="3"/>
  <c r="E189" i="3" s="1"/>
  <c r="D190" i="3"/>
  <c r="E190" i="3" s="1"/>
  <c r="D191" i="3"/>
  <c r="E191" i="3" s="1"/>
  <c r="D192" i="3"/>
  <c r="E192" i="3" s="1"/>
  <c r="D193" i="3"/>
  <c r="E193" i="3" s="1"/>
  <c r="D194" i="3"/>
  <c r="E194" i="3" s="1"/>
  <c r="D195" i="3"/>
  <c r="E195" i="3" s="1"/>
  <c r="D196" i="3"/>
  <c r="E196" i="3" s="1"/>
  <c r="D197" i="3"/>
  <c r="E197" i="3" s="1"/>
  <c r="D198" i="3"/>
  <c r="E198" i="3" s="1"/>
  <c r="D199" i="3"/>
  <c r="E199" i="3" s="1"/>
  <c r="D200" i="3"/>
  <c r="E200" i="3" s="1"/>
  <c r="D201" i="3"/>
  <c r="E201" i="3" s="1"/>
  <c r="D202" i="3"/>
  <c r="E202" i="3" s="1"/>
  <c r="D203" i="3"/>
  <c r="E203" i="3" s="1"/>
  <c r="D204" i="3"/>
  <c r="E204" i="3" s="1"/>
  <c r="D205" i="3"/>
  <c r="E205" i="3" s="1"/>
  <c r="D206" i="3"/>
  <c r="E206" i="3" s="1"/>
  <c r="D207" i="3"/>
  <c r="E207" i="3" s="1"/>
  <c r="D208" i="3"/>
  <c r="E208" i="3" s="1"/>
  <c r="D209" i="3"/>
  <c r="E209" i="3" s="1"/>
  <c r="D210" i="3"/>
  <c r="E210" i="3" s="1"/>
  <c r="D211" i="3"/>
  <c r="E211" i="3" s="1"/>
  <c r="D212" i="3"/>
  <c r="E212" i="3" s="1"/>
  <c r="D213" i="3"/>
  <c r="E213" i="3" s="1"/>
  <c r="D214" i="3"/>
  <c r="E214" i="3" s="1"/>
  <c r="D215" i="3"/>
  <c r="E215" i="3" s="1"/>
  <c r="D216" i="3"/>
  <c r="E216" i="3" s="1"/>
  <c r="D217" i="3"/>
  <c r="E217" i="3" s="1"/>
  <c r="D218" i="3"/>
  <c r="E218" i="3" s="1"/>
  <c r="D219" i="3"/>
  <c r="E219" i="3" s="1"/>
  <c r="D220" i="3"/>
  <c r="E220" i="3" s="1"/>
  <c r="D221" i="3"/>
  <c r="E221" i="3" s="1"/>
  <c r="D222" i="3"/>
  <c r="E222" i="3" s="1"/>
  <c r="D223" i="3"/>
  <c r="E223" i="3" s="1"/>
  <c r="D224" i="3"/>
  <c r="E224" i="3" s="1"/>
  <c r="D225" i="3"/>
  <c r="E225" i="3" s="1"/>
  <c r="D226" i="3"/>
  <c r="E226" i="3" s="1"/>
  <c r="D227" i="3"/>
  <c r="E227" i="3" s="1"/>
  <c r="D228" i="3"/>
  <c r="E228" i="3" s="1"/>
  <c r="D229" i="3"/>
  <c r="E229" i="3" s="1"/>
  <c r="D230" i="3"/>
  <c r="E230" i="3" s="1"/>
  <c r="D231" i="3"/>
  <c r="E231" i="3" s="1"/>
  <c r="D232" i="3"/>
  <c r="E232" i="3" s="1"/>
  <c r="D233" i="3"/>
  <c r="E233" i="3" s="1"/>
  <c r="D234" i="3"/>
  <c r="E234" i="3" s="1"/>
  <c r="D235" i="3"/>
  <c r="E235" i="3" s="1"/>
  <c r="D236" i="3"/>
  <c r="E236" i="3" s="1"/>
  <c r="D237" i="3"/>
  <c r="E237" i="3" s="1"/>
  <c r="D238" i="3"/>
  <c r="E238" i="3" s="1"/>
  <c r="D239" i="3"/>
  <c r="E239" i="3" s="1"/>
  <c r="D240" i="3"/>
  <c r="E240" i="3" s="1"/>
  <c r="D241" i="3"/>
  <c r="E241" i="3" s="1"/>
  <c r="D242" i="3"/>
  <c r="E242" i="3" s="1"/>
  <c r="D243" i="3"/>
  <c r="E243" i="3" s="1"/>
  <c r="D244" i="3"/>
  <c r="E244" i="3" s="1"/>
  <c r="D245" i="3"/>
  <c r="E245" i="3" s="1"/>
  <c r="D246" i="3"/>
  <c r="E246" i="3" s="1"/>
  <c r="D247" i="3"/>
  <c r="E247" i="3" s="1"/>
  <c r="D248" i="3"/>
  <c r="E248" i="3" s="1"/>
  <c r="D249" i="3"/>
  <c r="E249" i="3" s="1"/>
  <c r="D250" i="3"/>
  <c r="E250" i="3" s="1"/>
  <c r="D251" i="3"/>
  <c r="E251" i="3" s="1"/>
  <c r="D252" i="3"/>
  <c r="E252" i="3" s="1"/>
  <c r="D253" i="3"/>
  <c r="E253" i="3" s="1"/>
  <c r="D254" i="3"/>
  <c r="E254" i="3" s="1"/>
  <c r="D255" i="3"/>
  <c r="E255" i="3" s="1"/>
  <c r="D256" i="3"/>
  <c r="E256" i="3" s="1"/>
  <c r="D257" i="3"/>
  <c r="E257" i="3" s="1"/>
  <c r="D258" i="3"/>
  <c r="E258" i="3" s="1"/>
  <c r="D259" i="3"/>
  <c r="E259" i="3" s="1"/>
  <c r="D260" i="3"/>
  <c r="E260" i="3" s="1"/>
  <c r="D261" i="3"/>
  <c r="E261" i="3" s="1"/>
  <c r="D262" i="3"/>
  <c r="E262" i="3" s="1"/>
  <c r="D263" i="3"/>
  <c r="E263" i="3" s="1"/>
  <c r="D264" i="3"/>
  <c r="E264" i="3" s="1"/>
  <c r="D265" i="3"/>
  <c r="E265" i="3" s="1"/>
  <c r="D266" i="3"/>
  <c r="E266" i="3" s="1"/>
  <c r="D267" i="3"/>
  <c r="E267" i="3" s="1"/>
  <c r="D268" i="3"/>
  <c r="E268" i="3" s="1"/>
  <c r="D269" i="3"/>
  <c r="E269" i="3" s="1"/>
  <c r="D270" i="3"/>
  <c r="E270" i="3" s="1"/>
  <c r="D271" i="3"/>
  <c r="E271" i="3" s="1"/>
  <c r="D272" i="3"/>
  <c r="E272" i="3" s="1"/>
  <c r="D273" i="3"/>
  <c r="E273" i="3" s="1"/>
  <c r="D274" i="3"/>
  <c r="E274" i="3" s="1"/>
  <c r="D275" i="3"/>
  <c r="E275" i="3" s="1"/>
  <c r="D276" i="3"/>
  <c r="E276" i="3" s="1"/>
  <c r="D277" i="3"/>
  <c r="E277" i="3" s="1"/>
  <c r="D278" i="3"/>
  <c r="E278" i="3" s="1"/>
  <c r="D279" i="3"/>
  <c r="E279" i="3" s="1"/>
  <c r="D280" i="3"/>
  <c r="E280" i="3" s="1"/>
  <c r="D281" i="3"/>
  <c r="E281" i="3" s="1"/>
  <c r="D282" i="3"/>
  <c r="E282" i="3" s="1"/>
  <c r="D283" i="3"/>
  <c r="E283" i="3" s="1"/>
  <c r="D284" i="3"/>
  <c r="E284" i="3" s="1"/>
  <c r="D285" i="3"/>
  <c r="E285" i="3" s="1"/>
  <c r="D286" i="3"/>
  <c r="E286" i="3" s="1"/>
  <c r="D287" i="3"/>
  <c r="E287" i="3" s="1"/>
  <c r="D288" i="3"/>
  <c r="E288" i="3" s="1"/>
  <c r="D289" i="3"/>
  <c r="E289" i="3" s="1"/>
  <c r="D290" i="3"/>
  <c r="E290" i="3" s="1"/>
  <c r="D291" i="3"/>
  <c r="E291" i="3" s="1"/>
  <c r="D292" i="3"/>
  <c r="E292" i="3" s="1"/>
  <c r="D293" i="3"/>
  <c r="E293" i="3" s="1"/>
  <c r="D294" i="3"/>
  <c r="E294" i="3" s="1"/>
  <c r="D295" i="3"/>
  <c r="E295" i="3" s="1"/>
  <c r="D296" i="3"/>
  <c r="E296" i="3" s="1"/>
  <c r="D297" i="3"/>
  <c r="E297" i="3" s="1"/>
  <c r="D298" i="3"/>
  <c r="E298" i="3" s="1"/>
  <c r="D299" i="3"/>
  <c r="E299" i="3" s="1"/>
  <c r="D300" i="3"/>
  <c r="E300" i="3" s="1"/>
  <c r="D301" i="3"/>
  <c r="E301" i="3" s="1"/>
  <c r="D302" i="3"/>
  <c r="E302" i="3" s="1"/>
  <c r="D303" i="3"/>
  <c r="E303" i="3" s="1"/>
  <c r="D304" i="3"/>
  <c r="E304" i="3" s="1"/>
  <c r="D305" i="3"/>
  <c r="E305" i="3" s="1"/>
  <c r="D306" i="3"/>
  <c r="E306" i="3" s="1"/>
  <c r="D307" i="3"/>
  <c r="E307" i="3" s="1"/>
  <c r="D308" i="3"/>
  <c r="E308" i="3" s="1"/>
  <c r="D309" i="3"/>
  <c r="E309" i="3" s="1"/>
  <c r="D310" i="3"/>
  <c r="E310" i="3" s="1"/>
  <c r="D311" i="3"/>
  <c r="E311" i="3" s="1"/>
  <c r="D312" i="3"/>
  <c r="E312" i="3" s="1"/>
  <c r="D313" i="3"/>
  <c r="E313" i="3" s="1"/>
  <c r="D314" i="3"/>
  <c r="E314" i="3" s="1"/>
  <c r="D315" i="3"/>
  <c r="E315" i="3" s="1"/>
  <c r="D316" i="3"/>
  <c r="E316" i="3" s="1"/>
  <c r="D317" i="3"/>
  <c r="E317" i="3" s="1"/>
  <c r="D318" i="3"/>
  <c r="E318" i="3" s="1"/>
  <c r="D319" i="3"/>
  <c r="E319" i="3" s="1"/>
  <c r="D320" i="3"/>
  <c r="E320" i="3" s="1"/>
  <c r="D321" i="3"/>
  <c r="E321" i="3" s="1"/>
  <c r="D322" i="3"/>
  <c r="E322" i="3" s="1"/>
  <c r="D323" i="3"/>
  <c r="E323" i="3" s="1"/>
  <c r="D324" i="3"/>
  <c r="E324" i="3" s="1"/>
  <c r="D325" i="3"/>
  <c r="E325" i="3" s="1"/>
  <c r="D326" i="3"/>
  <c r="E326" i="3" s="1"/>
  <c r="D327" i="3"/>
  <c r="E327" i="3" s="1"/>
  <c r="D328" i="3"/>
  <c r="E328" i="3" s="1"/>
  <c r="D329" i="3"/>
  <c r="E329" i="3" s="1"/>
  <c r="D330" i="3"/>
  <c r="E330" i="3" s="1"/>
  <c r="D331" i="3"/>
  <c r="E331" i="3" s="1"/>
  <c r="D332" i="3"/>
  <c r="E332" i="3" s="1"/>
  <c r="D333" i="3"/>
  <c r="E333" i="3" s="1"/>
  <c r="D334" i="3"/>
  <c r="E334" i="3" s="1"/>
  <c r="D335" i="3"/>
  <c r="E335" i="3" s="1"/>
  <c r="D336" i="3"/>
  <c r="E336" i="3" s="1"/>
  <c r="D337" i="3"/>
  <c r="E337" i="3" s="1"/>
  <c r="D338" i="3"/>
  <c r="E338" i="3" s="1"/>
  <c r="D339" i="3"/>
  <c r="E339" i="3" s="1"/>
  <c r="D340" i="3"/>
  <c r="E340" i="3" s="1"/>
  <c r="D341" i="3"/>
  <c r="E341" i="3" s="1"/>
  <c r="D342" i="3"/>
  <c r="E342" i="3" s="1"/>
  <c r="D343" i="3"/>
  <c r="E343" i="3" s="1"/>
  <c r="D344" i="3"/>
  <c r="E344" i="3" s="1"/>
  <c r="D345" i="3"/>
  <c r="E345" i="3" s="1"/>
  <c r="D346" i="3"/>
  <c r="E346" i="3" s="1"/>
  <c r="D347" i="3"/>
  <c r="E347" i="3" s="1"/>
  <c r="D348" i="3"/>
  <c r="E348" i="3" s="1"/>
  <c r="D349" i="3"/>
  <c r="E349" i="3" s="1"/>
  <c r="D350" i="3"/>
  <c r="E350" i="3" s="1"/>
  <c r="D351" i="3"/>
  <c r="E351" i="3" s="1"/>
  <c r="D352" i="3"/>
  <c r="E352" i="3" s="1"/>
  <c r="D353" i="3"/>
  <c r="E353" i="3" s="1"/>
  <c r="D354" i="3"/>
  <c r="E354" i="3" s="1"/>
  <c r="D355" i="3"/>
  <c r="E355" i="3" s="1"/>
  <c r="D356" i="3"/>
  <c r="E356" i="3" s="1"/>
  <c r="D357" i="3"/>
  <c r="E357" i="3" s="1"/>
  <c r="D358" i="3"/>
  <c r="E358" i="3" s="1"/>
  <c r="D359" i="3"/>
  <c r="E359" i="3" s="1"/>
  <c r="D360" i="3"/>
  <c r="E360" i="3" s="1"/>
  <c r="D361" i="3"/>
  <c r="E361" i="3" s="1"/>
  <c r="D362" i="3"/>
  <c r="E362" i="3" s="1"/>
  <c r="D363" i="3"/>
  <c r="E363" i="3" s="1"/>
  <c r="D364" i="3"/>
  <c r="E364" i="3" s="1"/>
  <c r="D365" i="3"/>
  <c r="E365" i="3" s="1"/>
  <c r="D366" i="3"/>
  <c r="E366" i="3" s="1"/>
  <c r="D367" i="3"/>
  <c r="E367" i="3" s="1"/>
  <c r="D368" i="3"/>
  <c r="E368" i="3" s="1"/>
  <c r="D369" i="3"/>
  <c r="E369" i="3" s="1"/>
  <c r="D370" i="3"/>
  <c r="E370" i="3" s="1"/>
  <c r="D371" i="3"/>
  <c r="E371" i="3" s="1"/>
  <c r="D372" i="3"/>
  <c r="E372" i="3" s="1"/>
  <c r="D373" i="3"/>
  <c r="E373" i="3" s="1"/>
  <c r="D374" i="3"/>
  <c r="E374" i="3" s="1"/>
  <c r="D375" i="3"/>
  <c r="E375" i="3" s="1"/>
  <c r="D376" i="3"/>
  <c r="E376" i="3" s="1"/>
  <c r="D377" i="3"/>
  <c r="E377" i="3" s="1"/>
  <c r="D378" i="3"/>
  <c r="E378" i="3" s="1"/>
  <c r="D379" i="3"/>
  <c r="E379" i="3" s="1"/>
  <c r="D380" i="3"/>
  <c r="E380" i="3" s="1"/>
  <c r="D381" i="3"/>
  <c r="E381" i="3" s="1"/>
  <c r="D382" i="3"/>
  <c r="E382" i="3" s="1"/>
  <c r="D383" i="3"/>
  <c r="E383" i="3" s="1"/>
  <c r="D384" i="3"/>
  <c r="E384" i="3" s="1"/>
  <c r="D385" i="3"/>
  <c r="E385" i="3" s="1"/>
  <c r="D386" i="3"/>
  <c r="E386" i="3" s="1"/>
  <c r="D387" i="3"/>
  <c r="E387" i="3" s="1"/>
  <c r="D388" i="3"/>
  <c r="E388" i="3" s="1"/>
  <c r="D389" i="3"/>
  <c r="E389" i="3" s="1"/>
  <c r="D390" i="3"/>
  <c r="E390" i="3" s="1"/>
  <c r="D391" i="3"/>
  <c r="E391" i="3" s="1"/>
  <c r="D392" i="3"/>
  <c r="E392" i="3" s="1"/>
  <c r="D393" i="3"/>
  <c r="E393" i="3" s="1"/>
  <c r="D394" i="3"/>
  <c r="E394" i="3" s="1"/>
  <c r="D395" i="3"/>
  <c r="E395" i="3" s="1"/>
  <c r="D396" i="3"/>
  <c r="E396" i="3" s="1"/>
  <c r="D397" i="3"/>
  <c r="E397" i="3" s="1"/>
  <c r="D398" i="3"/>
  <c r="E398" i="3" s="1"/>
  <c r="D399" i="3"/>
  <c r="E399" i="3" s="1"/>
  <c r="D400" i="3"/>
  <c r="E400" i="3" s="1"/>
  <c r="D401" i="3"/>
  <c r="E401" i="3" s="1"/>
  <c r="D402" i="3"/>
  <c r="E402" i="3" s="1"/>
  <c r="D403" i="3"/>
  <c r="E403" i="3" s="1"/>
  <c r="D404" i="3"/>
  <c r="E404" i="3" s="1"/>
  <c r="D405" i="3"/>
  <c r="E405" i="3" s="1"/>
  <c r="D406" i="3"/>
  <c r="E406" i="3" s="1"/>
  <c r="D407" i="3"/>
  <c r="E407" i="3" s="1"/>
  <c r="D408" i="3"/>
  <c r="E408" i="3" s="1"/>
  <c r="D409" i="3"/>
  <c r="E409" i="3" s="1"/>
  <c r="D410" i="3"/>
  <c r="E410" i="3" s="1"/>
  <c r="D411" i="3"/>
  <c r="E411" i="3" s="1"/>
  <c r="D412" i="3"/>
  <c r="E412" i="3" s="1"/>
  <c r="D413" i="3"/>
  <c r="E413" i="3" s="1"/>
  <c r="D414" i="3"/>
  <c r="E414" i="3" s="1"/>
  <c r="D415" i="3"/>
  <c r="E415" i="3" s="1"/>
  <c r="D416" i="3"/>
  <c r="E416" i="3" s="1"/>
  <c r="D417" i="3"/>
  <c r="E417" i="3" s="1"/>
  <c r="D418" i="3"/>
  <c r="E418" i="3" s="1"/>
  <c r="D419" i="3"/>
  <c r="E419" i="3" s="1"/>
  <c r="D420" i="3"/>
  <c r="E420" i="3" s="1"/>
  <c r="D421" i="3"/>
  <c r="E421" i="3" s="1"/>
  <c r="D422" i="3"/>
  <c r="E422" i="3" s="1"/>
  <c r="D423" i="3"/>
  <c r="E423" i="3" s="1"/>
  <c r="D424" i="3"/>
  <c r="E424" i="3" s="1"/>
  <c r="D425" i="3"/>
  <c r="E425" i="3" s="1"/>
  <c r="D426" i="3"/>
  <c r="E426" i="3" s="1"/>
  <c r="D427" i="3"/>
  <c r="E427" i="3" s="1"/>
  <c r="D428" i="3"/>
  <c r="E428" i="3" s="1"/>
  <c r="D429" i="3"/>
  <c r="E429" i="3" s="1"/>
  <c r="D430" i="3"/>
  <c r="E430" i="3" s="1"/>
  <c r="D431" i="3"/>
  <c r="E431" i="3" s="1"/>
  <c r="D432" i="3"/>
  <c r="E432" i="3" s="1"/>
  <c r="D433" i="3"/>
  <c r="E433" i="3" s="1"/>
  <c r="D434" i="3"/>
  <c r="E434" i="3" s="1"/>
  <c r="D435" i="3"/>
  <c r="E435" i="3" s="1"/>
  <c r="D436" i="3"/>
  <c r="E436" i="3" s="1"/>
  <c r="D437" i="3"/>
  <c r="E437" i="3" s="1"/>
  <c r="D438" i="3"/>
  <c r="E438" i="3" s="1"/>
  <c r="D439" i="3"/>
  <c r="E439" i="3" s="1"/>
  <c r="D440" i="3"/>
  <c r="E440" i="3" s="1"/>
  <c r="D441" i="3"/>
  <c r="E441" i="3" s="1"/>
  <c r="D442" i="3"/>
  <c r="E442" i="3" s="1"/>
  <c r="D443" i="3"/>
  <c r="E443" i="3" s="1"/>
  <c r="D444" i="3"/>
  <c r="E444" i="3" s="1"/>
  <c r="D445" i="3"/>
  <c r="E445" i="3" s="1"/>
  <c r="D446" i="3"/>
  <c r="E446" i="3" s="1"/>
  <c r="D447" i="3"/>
  <c r="E447" i="3" s="1"/>
  <c r="D448" i="3"/>
  <c r="E448" i="3" s="1"/>
  <c r="D449" i="3"/>
  <c r="E449" i="3" s="1"/>
  <c r="D450" i="3"/>
  <c r="E450" i="3" s="1"/>
  <c r="D451" i="3"/>
  <c r="E451" i="3" s="1"/>
  <c r="D452" i="3"/>
  <c r="E452" i="3" s="1"/>
  <c r="D453" i="3"/>
  <c r="E453" i="3" s="1"/>
  <c r="D454" i="3"/>
  <c r="E454" i="3" s="1"/>
  <c r="D455" i="3"/>
  <c r="E455" i="3" s="1"/>
  <c r="D456" i="3"/>
  <c r="E456" i="3" s="1"/>
  <c r="D457" i="3"/>
  <c r="E457" i="3" s="1"/>
  <c r="D458" i="3"/>
  <c r="E458" i="3" s="1"/>
  <c r="D459" i="3"/>
  <c r="E459" i="3" s="1"/>
  <c r="D460" i="3"/>
  <c r="E460" i="3" s="1"/>
  <c r="D461" i="3"/>
  <c r="E461" i="3" s="1"/>
  <c r="D462" i="3"/>
  <c r="E462" i="3" s="1"/>
  <c r="D463" i="3"/>
  <c r="E463" i="3" s="1"/>
  <c r="D464" i="3"/>
  <c r="E464" i="3" s="1"/>
  <c r="D465" i="3"/>
  <c r="E465" i="3" s="1"/>
  <c r="D466" i="3"/>
  <c r="E466" i="3" s="1"/>
  <c r="D467" i="3"/>
  <c r="E467" i="3" s="1"/>
  <c r="D468" i="3"/>
  <c r="E468" i="3" s="1"/>
  <c r="D469" i="3"/>
  <c r="E469" i="3" s="1"/>
  <c r="D470" i="3"/>
  <c r="E470" i="3" s="1"/>
  <c r="D471" i="3"/>
  <c r="E471" i="3" s="1"/>
  <c r="D472" i="3"/>
  <c r="E472" i="3" s="1"/>
  <c r="D473" i="3"/>
  <c r="E473" i="3" s="1"/>
  <c r="D474" i="3"/>
  <c r="E474" i="3" s="1"/>
  <c r="D475" i="3"/>
  <c r="E475" i="3" s="1"/>
  <c r="D476" i="3"/>
  <c r="E476" i="3" s="1"/>
  <c r="D477" i="3"/>
  <c r="E477" i="3" s="1"/>
  <c r="D478" i="3"/>
  <c r="E478" i="3" s="1"/>
  <c r="D479" i="3"/>
  <c r="E479" i="3" s="1"/>
  <c r="D480" i="3"/>
  <c r="E480" i="3" s="1"/>
  <c r="D481" i="3"/>
  <c r="E481" i="3" s="1"/>
  <c r="D482" i="3"/>
  <c r="E482" i="3" s="1"/>
  <c r="D483" i="3"/>
  <c r="E483" i="3" s="1"/>
  <c r="D484" i="3"/>
  <c r="E484" i="3" s="1"/>
  <c r="D485" i="3"/>
  <c r="E485" i="3" s="1"/>
  <c r="D486" i="3"/>
  <c r="E486" i="3" s="1"/>
  <c r="D487" i="3"/>
  <c r="E487" i="3" s="1"/>
  <c r="D488" i="3"/>
  <c r="E488" i="3" s="1"/>
  <c r="D489" i="3"/>
  <c r="E489" i="3" s="1"/>
  <c r="D490" i="3"/>
  <c r="E490" i="3" s="1"/>
  <c r="D491" i="3"/>
  <c r="E491" i="3" s="1"/>
  <c r="D492" i="3"/>
  <c r="E492" i="3" s="1"/>
  <c r="D493" i="3"/>
  <c r="E493" i="3" s="1"/>
  <c r="D494" i="3"/>
  <c r="E494" i="3" s="1"/>
  <c r="D495" i="3"/>
  <c r="E495" i="3" s="1"/>
  <c r="D496" i="3"/>
  <c r="E496" i="3" s="1"/>
  <c r="D497" i="3"/>
  <c r="E497" i="3" s="1"/>
  <c r="D498" i="3"/>
  <c r="E498" i="3" s="1"/>
  <c r="D499" i="3"/>
  <c r="E499" i="3" s="1"/>
  <c r="D500" i="3"/>
  <c r="E500" i="3" s="1"/>
  <c r="D501" i="3"/>
  <c r="E501" i="3" s="1"/>
  <c r="D502" i="3"/>
  <c r="E502" i="3" s="1"/>
  <c r="D503" i="3"/>
  <c r="E503" i="3" s="1"/>
  <c r="D504" i="3"/>
  <c r="E504" i="3" s="1"/>
  <c r="D505" i="3"/>
  <c r="E505" i="3" s="1"/>
  <c r="D506" i="3"/>
  <c r="E506" i="3" s="1"/>
  <c r="D507" i="3"/>
  <c r="E507" i="3" s="1"/>
  <c r="D508" i="3"/>
  <c r="E508" i="3" s="1"/>
  <c r="D509" i="3"/>
  <c r="E509" i="3" s="1"/>
  <c r="D510" i="3"/>
  <c r="E510" i="3" s="1"/>
  <c r="D511" i="3"/>
  <c r="E511" i="3" s="1"/>
  <c r="D512" i="3"/>
  <c r="E512" i="3" s="1"/>
  <c r="D513" i="3"/>
  <c r="E513" i="3" s="1"/>
  <c r="D514" i="3"/>
  <c r="E514" i="3" s="1"/>
  <c r="D515" i="3"/>
  <c r="E515" i="3" s="1"/>
  <c r="D516" i="3"/>
  <c r="E516" i="3" s="1"/>
  <c r="D517" i="3"/>
  <c r="E517" i="3" s="1"/>
  <c r="D518" i="3"/>
  <c r="E518" i="3" s="1"/>
  <c r="D519" i="3"/>
  <c r="E519" i="3" s="1"/>
  <c r="D520" i="3"/>
  <c r="E520" i="3" s="1"/>
  <c r="D521" i="3"/>
  <c r="E521" i="3" s="1"/>
  <c r="D522" i="3"/>
  <c r="E522" i="3" s="1"/>
  <c r="D523" i="3"/>
  <c r="E523" i="3" s="1"/>
  <c r="D524" i="3"/>
  <c r="E524" i="3" s="1"/>
  <c r="D525" i="3"/>
  <c r="E525" i="3" s="1"/>
  <c r="D526" i="3"/>
  <c r="E526" i="3" s="1"/>
  <c r="D527" i="3"/>
  <c r="E527" i="3" s="1"/>
  <c r="D528" i="3"/>
  <c r="E528" i="3" s="1"/>
  <c r="D529" i="3"/>
  <c r="E529" i="3" s="1"/>
  <c r="D530" i="3"/>
  <c r="E530" i="3" s="1"/>
  <c r="D531" i="3"/>
  <c r="E531" i="3" s="1"/>
  <c r="D532" i="3"/>
  <c r="E532" i="3" s="1"/>
  <c r="D533" i="3"/>
  <c r="E533" i="3" s="1"/>
  <c r="D534" i="3"/>
  <c r="E534" i="3" s="1"/>
  <c r="D535" i="3"/>
  <c r="E535" i="3" s="1"/>
  <c r="D536" i="3"/>
  <c r="E536" i="3" s="1"/>
  <c r="D537" i="3"/>
  <c r="E537" i="3" s="1"/>
  <c r="D538" i="3"/>
  <c r="E538" i="3" s="1"/>
  <c r="D539" i="3"/>
  <c r="E539" i="3" s="1"/>
  <c r="D540" i="3"/>
  <c r="E540" i="3" s="1"/>
  <c r="D541" i="3"/>
  <c r="E541" i="3" s="1"/>
  <c r="D542" i="3"/>
  <c r="E542" i="3" s="1"/>
  <c r="D543" i="3"/>
  <c r="E543" i="3" s="1"/>
  <c r="D544" i="3"/>
  <c r="E544" i="3" s="1"/>
  <c r="D545" i="3"/>
  <c r="E545" i="3" s="1"/>
  <c r="D546" i="3"/>
  <c r="E546" i="3" s="1"/>
  <c r="D547" i="3"/>
  <c r="E547" i="3" s="1"/>
  <c r="D548" i="3"/>
  <c r="E548" i="3" s="1"/>
  <c r="D549" i="3"/>
  <c r="E549" i="3" s="1"/>
  <c r="D550" i="3"/>
  <c r="E550" i="3" s="1"/>
  <c r="D551" i="3"/>
  <c r="E551" i="3" s="1"/>
  <c r="D552" i="3"/>
  <c r="E552" i="3" s="1"/>
  <c r="D553" i="3"/>
  <c r="E553" i="3" s="1"/>
  <c r="D554" i="3"/>
  <c r="E554" i="3" s="1"/>
  <c r="D555" i="3"/>
  <c r="E555" i="3" s="1"/>
  <c r="D556" i="3"/>
  <c r="E556" i="3" s="1"/>
  <c r="D557" i="3"/>
  <c r="E557" i="3" s="1"/>
  <c r="D558" i="3"/>
  <c r="E558" i="3" s="1"/>
  <c r="D559" i="3"/>
  <c r="E559" i="3" s="1"/>
  <c r="D560" i="3"/>
  <c r="E560" i="3" s="1"/>
  <c r="D561" i="3"/>
  <c r="E561" i="3" s="1"/>
  <c r="D562" i="3"/>
  <c r="E562" i="3" s="1"/>
  <c r="D563" i="3"/>
  <c r="E563" i="3" s="1"/>
  <c r="D564" i="3"/>
  <c r="E564" i="3" s="1"/>
  <c r="D565" i="3"/>
  <c r="E565" i="3" s="1"/>
  <c r="D566" i="3"/>
  <c r="E566" i="3" s="1"/>
  <c r="D567" i="3"/>
  <c r="E567" i="3" s="1"/>
  <c r="D568" i="3"/>
  <c r="E568" i="3" s="1"/>
  <c r="D569" i="3"/>
  <c r="E569" i="3" s="1"/>
  <c r="D570" i="3"/>
  <c r="E570" i="3" s="1"/>
  <c r="D571" i="3"/>
  <c r="E571" i="3" s="1"/>
  <c r="D572" i="3"/>
  <c r="E572" i="3" s="1"/>
  <c r="D573" i="3"/>
  <c r="E573" i="3" s="1"/>
  <c r="D574" i="3"/>
  <c r="E574" i="3" s="1"/>
  <c r="D575" i="3"/>
  <c r="E575" i="3" s="1"/>
  <c r="D576" i="3"/>
  <c r="E576" i="3" s="1"/>
  <c r="D577" i="3"/>
  <c r="E577" i="3" s="1"/>
  <c r="D578" i="3"/>
  <c r="E578" i="3" s="1"/>
  <c r="D579" i="3"/>
  <c r="E579" i="3" s="1"/>
  <c r="D580" i="3"/>
  <c r="E580" i="3" s="1"/>
  <c r="D581" i="3"/>
  <c r="E581" i="3" s="1"/>
  <c r="D582" i="3"/>
  <c r="E582" i="3" s="1"/>
  <c r="D583" i="3"/>
  <c r="E583" i="3" s="1"/>
  <c r="D584" i="3"/>
  <c r="E584" i="3" s="1"/>
  <c r="D585" i="3"/>
  <c r="E585" i="3" s="1"/>
  <c r="D586" i="3"/>
  <c r="E586" i="3" s="1"/>
  <c r="D587" i="3"/>
  <c r="E587" i="3" s="1"/>
  <c r="D588" i="3"/>
  <c r="E588" i="3" s="1"/>
  <c r="D589" i="3"/>
  <c r="E589" i="3" s="1"/>
  <c r="D590" i="3"/>
  <c r="E590" i="3" s="1"/>
  <c r="D591" i="3"/>
  <c r="E591" i="3" s="1"/>
  <c r="D592" i="3"/>
  <c r="E592" i="3" s="1"/>
  <c r="D593" i="3"/>
  <c r="E593" i="3" s="1"/>
  <c r="D594" i="3"/>
  <c r="E594" i="3" s="1"/>
  <c r="D595" i="3"/>
  <c r="E595" i="3" s="1"/>
  <c r="D596" i="3"/>
  <c r="E596" i="3" s="1"/>
  <c r="D597" i="3"/>
  <c r="E597" i="3" s="1"/>
  <c r="D598" i="3"/>
  <c r="E598" i="3" s="1"/>
  <c r="D599" i="3"/>
  <c r="E599" i="3" s="1"/>
  <c r="D600" i="3"/>
  <c r="E600" i="3" s="1"/>
  <c r="D601" i="3"/>
  <c r="E601" i="3" s="1"/>
  <c r="D602" i="3"/>
  <c r="E602" i="3" s="1"/>
  <c r="D603" i="3"/>
  <c r="E603" i="3" s="1"/>
  <c r="D604" i="3"/>
  <c r="E604" i="3" s="1"/>
  <c r="D605" i="3"/>
  <c r="E605" i="3" s="1"/>
  <c r="D606" i="3"/>
  <c r="E606" i="3" s="1"/>
  <c r="D607" i="3"/>
  <c r="E607" i="3" s="1"/>
  <c r="D608" i="3"/>
  <c r="E608" i="3" s="1"/>
  <c r="D609" i="3"/>
  <c r="E609" i="3" s="1"/>
  <c r="D610" i="3"/>
  <c r="E610" i="3" s="1"/>
  <c r="D611" i="3"/>
  <c r="E611" i="3" s="1"/>
  <c r="D612" i="3"/>
  <c r="E612" i="3" s="1"/>
  <c r="D613" i="3"/>
  <c r="E613" i="3" s="1"/>
  <c r="D614" i="3"/>
  <c r="E614" i="3" s="1"/>
  <c r="D615" i="3"/>
  <c r="E615" i="3" s="1"/>
  <c r="D616" i="3"/>
  <c r="E616" i="3" s="1"/>
  <c r="D617" i="3"/>
  <c r="E617" i="3" s="1"/>
  <c r="D618" i="3"/>
  <c r="E618" i="3" s="1"/>
  <c r="D619" i="3"/>
  <c r="E619" i="3" s="1"/>
  <c r="D620" i="3"/>
  <c r="E620" i="3" s="1"/>
  <c r="D621" i="3"/>
  <c r="E621" i="3" s="1"/>
  <c r="D622" i="3"/>
  <c r="E622" i="3" s="1"/>
  <c r="D623" i="3"/>
  <c r="E623" i="3" s="1"/>
  <c r="D624" i="3"/>
  <c r="E624" i="3" s="1"/>
  <c r="D625" i="3"/>
  <c r="E625" i="3" s="1"/>
  <c r="D626" i="3"/>
  <c r="E626" i="3" s="1"/>
  <c r="D627" i="3"/>
  <c r="E627" i="3" s="1"/>
  <c r="D628" i="3"/>
  <c r="E628" i="3" s="1"/>
  <c r="D629" i="3"/>
  <c r="E629" i="3" s="1"/>
  <c r="D630" i="3"/>
  <c r="E630" i="3" s="1"/>
  <c r="D631" i="3"/>
  <c r="E631" i="3" s="1"/>
  <c r="D632" i="3"/>
  <c r="E632" i="3" s="1"/>
  <c r="D633" i="3"/>
  <c r="E633" i="3" s="1"/>
  <c r="D634" i="3"/>
  <c r="E634" i="3" s="1"/>
  <c r="D635" i="3"/>
  <c r="E635" i="3" s="1"/>
  <c r="D636" i="3"/>
  <c r="E636" i="3" s="1"/>
  <c r="D637" i="3"/>
  <c r="E637" i="3" s="1"/>
  <c r="D638" i="3"/>
  <c r="E638" i="3" s="1"/>
  <c r="D639" i="3"/>
  <c r="E639" i="3" s="1"/>
  <c r="D640" i="3"/>
  <c r="E640" i="3" s="1"/>
  <c r="D641" i="3"/>
  <c r="E641" i="3" s="1"/>
  <c r="D642" i="3"/>
  <c r="E642" i="3" s="1"/>
  <c r="D643" i="3"/>
  <c r="E643" i="3" s="1"/>
  <c r="D644" i="3"/>
  <c r="E644" i="3" s="1"/>
  <c r="D645" i="3"/>
  <c r="E645" i="3" s="1"/>
  <c r="D646" i="3"/>
  <c r="E646" i="3" s="1"/>
  <c r="D647" i="3"/>
  <c r="E647" i="3" s="1"/>
  <c r="D648" i="3"/>
  <c r="E648" i="3" s="1"/>
  <c r="D649" i="3"/>
  <c r="E649" i="3" s="1"/>
  <c r="D650" i="3"/>
  <c r="E650" i="3" s="1"/>
  <c r="D651" i="3"/>
  <c r="E651" i="3" s="1"/>
  <c r="D652" i="3"/>
  <c r="E652" i="3" s="1"/>
  <c r="D653" i="3"/>
  <c r="E653" i="3" s="1"/>
  <c r="D654" i="3"/>
  <c r="E654" i="3" s="1"/>
  <c r="D655" i="3"/>
  <c r="E655" i="3" s="1"/>
  <c r="D656" i="3"/>
  <c r="E656" i="3" s="1"/>
  <c r="D657" i="3"/>
  <c r="E657" i="3" s="1"/>
  <c r="D658" i="3"/>
  <c r="E658" i="3" s="1"/>
  <c r="D659" i="3"/>
  <c r="E659" i="3" s="1"/>
  <c r="D660" i="3"/>
  <c r="E660" i="3" s="1"/>
  <c r="D661" i="3"/>
  <c r="E661" i="3" s="1"/>
  <c r="D662" i="3"/>
  <c r="E662" i="3" s="1"/>
  <c r="D663" i="3"/>
  <c r="E663" i="3" s="1"/>
  <c r="D664" i="3"/>
  <c r="E664" i="3" s="1"/>
  <c r="D665" i="3"/>
  <c r="E665" i="3" s="1"/>
  <c r="D666" i="3"/>
  <c r="E666" i="3" s="1"/>
  <c r="D667" i="3"/>
  <c r="E667" i="3" s="1"/>
  <c r="D668" i="3"/>
  <c r="E668" i="3" s="1"/>
  <c r="D669" i="3"/>
  <c r="E669" i="3" s="1"/>
  <c r="D670" i="3"/>
  <c r="E670" i="3" s="1"/>
  <c r="D671" i="3"/>
  <c r="E671" i="3" s="1"/>
  <c r="D672" i="3"/>
  <c r="E672" i="3" s="1"/>
  <c r="D673" i="3"/>
  <c r="E673" i="3" s="1"/>
  <c r="D674" i="3"/>
  <c r="E674" i="3" s="1"/>
  <c r="D675" i="3"/>
  <c r="E675" i="3" s="1"/>
  <c r="D676" i="3"/>
  <c r="E676" i="3" s="1"/>
  <c r="D677" i="3"/>
  <c r="E677" i="3" s="1"/>
  <c r="D678" i="3"/>
  <c r="E678" i="3" s="1"/>
  <c r="D679" i="3"/>
  <c r="E679" i="3" s="1"/>
  <c r="D680" i="3"/>
  <c r="E680" i="3" s="1"/>
  <c r="D681" i="3"/>
  <c r="E681" i="3" s="1"/>
  <c r="D682" i="3"/>
  <c r="E682" i="3" s="1"/>
  <c r="D683" i="3"/>
  <c r="E683" i="3" s="1"/>
  <c r="D684" i="3"/>
  <c r="E684" i="3" s="1"/>
  <c r="D685" i="3"/>
  <c r="E685" i="3" s="1"/>
  <c r="D686" i="3"/>
  <c r="E686" i="3" s="1"/>
  <c r="D687" i="3"/>
  <c r="E687" i="3" s="1"/>
  <c r="D688" i="3"/>
  <c r="E688" i="3" s="1"/>
  <c r="D689" i="3"/>
  <c r="E689" i="3" s="1"/>
  <c r="D690" i="3"/>
  <c r="E690" i="3" s="1"/>
  <c r="D691" i="3"/>
  <c r="E691" i="3" s="1"/>
  <c r="D692" i="3"/>
  <c r="E692" i="3" s="1"/>
  <c r="D693" i="3"/>
  <c r="E693" i="3" s="1"/>
  <c r="D694" i="3"/>
  <c r="E694" i="3" s="1"/>
  <c r="D695" i="3"/>
  <c r="E695" i="3" s="1"/>
  <c r="D696" i="3"/>
  <c r="E696" i="3" s="1"/>
  <c r="D697" i="3"/>
  <c r="E697" i="3" s="1"/>
  <c r="D698" i="3"/>
  <c r="E698" i="3" s="1"/>
  <c r="D699" i="3"/>
  <c r="E699" i="3" s="1"/>
  <c r="D700" i="3"/>
  <c r="E700" i="3" s="1"/>
  <c r="D701" i="3"/>
  <c r="E701" i="3" s="1"/>
  <c r="D702" i="3"/>
  <c r="E702" i="3" s="1"/>
  <c r="D703" i="3"/>
  <c r="E703" i="3" s="1"/>
  <c r="D704" i="3"/>
  <c r="E704" i="3" s="1"/>
  <c r="D705" i="3"/>
  <c r="E705" i="3" s="1"/>
  <c r="D706" i="3"/>
  <c r="E706" i="3" s="1"/>
  <c r="D707" i="3"/>
  <c r="E707" i="3" s="1"/>
  <c r="D708" i="3"/>
  <c r="E708" i="3" s="1"/>
  <c r="D709" i="3"/>
  <c r="E709" i="3" s="1"/>
  <c r="D710" i="3"/>
  <c r="E710" i="3" s="1"/>
  <c r="D711" i="3"/>
  <c r="E711" i="3" s="1"/>
  <c r="D712" i="3"/>
  <c r="E712" i="3" s="1"/>
  <c r="D713" i="3"/>
  <c r="E713" i="3" s="1"/>
  <c r="D714" i="3"/>
  <c r="E714" i="3" s="1"/>
  <c r="D715" i="3"/>
  <c r="E715" i="3" s="1"/>
  <c r="D716" i="3"/>
  <c r="E716" i="3" s="1"/>
  <c r="D717" i="3"/>
  <c r="E717" i="3" s="1"/>
  <c r="D718" i="3"/>
  <c r="E718" i="3" s="1"/>
  <c r="D719" i="3"/>
  <c r="E719" i="3" s="1"/>
  <c r="D720" i="3"/>
  <c r="E720" i="3" s="1"/>
  <c r="D721" i="3"/>
  <c r="E721" i="3" s="1"/>
  <c r="D722" i="3"/>
  <c r="E722" i="3" s="1"/>
  <c r="D723" i="3"/>
  <c r="E723" i="3" s="1"/>
  <c r="D724" i="3"/>
  <c r="E724" i="3" s="1"/>
  <c r="D725" i="3"/>
  <c r="E725" i="3" s="1"/>
  <c r="D726" i="3"/>
  <c r="E726" i="3" s="1"/>
  <c r="D727" i="3"/>
  <c r="E727" i="3" s="1"/>
  <c r="D728" i="3"/>
  <c r="E728" i="3" s="1"/>
  <c r="D729" i="3"/>
  <c r="E729" i="3" s="1"/>
  <c r="D730" i="3"/>
  <c r="E730" i="3" s="1"/>
  <c r="D731" i="3"/>
  <c r="E731" i="3" s="1"/>
  <c r="D732" i="3"/>
  <c r="E732" i="3" s="1"/>
  <c r="D733" i="3"/>
  <c r="E733" i="3" s="1"/>
  <c r="D734" i="3"/>
  <c r="E734" i="3" s="1"/>
  <c r="D735" i="3"/>
  <c r="E735" i="3" s="1"/>
  <c r="D736" i="3"/>
  <c r="E736" i="3" s="1"/>
  <c r="D737" i="3"/>
  <c r="E737" i="3" s="1"/>
  <c r="D738" i="3"/>
  <c r="E738" i="3" s="1"/>
  <c r="D739" i="3"/>
  <c r="E739" i="3" s="1"/>
  <c r="D740" i="3"/>
  <c r="E740" i="3" s="1"/>
  <c r="D741" i="3"/>
  <c r="E741" i="3" s="1"/>
  <c r="D742" i="3"/>
  <c r="E742" i="3" s="1"/>
  <c r="D743" i="3"/>
  <c r="E743" i="3" s="1"/>
  <c r="D744" i="3"/>
  <c r="E744" i="3" s="1"/>
  <c r="D745" i="3"/>
  <c r="E745" i="3" s="1"/>
  <c r="D746" i="3"/>
  <c r="E746" i="3" s="1"/>
  <c r="D747" i="3"/>
  <c r="E747" i="3" s="1"/>
  <c r="D748" i="3"/>
  <c r="E748" i="3" s="1"/>
  <c r="D749" i="3"/>
  <c r="E749" i="3" s="1"/>
  <c r="D750" i="3"/>
  <c r="E750" i="3" s="1"/>
  <c r="D751" i="3"/>
  <c r="E751" i="3" s="1"/>
  <c r="D752" i="3"/>
  <c r="E752" i="3" s="1"/>
  <c r="D753" i="3"/>
  <c r="E753" i="3" s="1"/>
  <c r="D754" i="3"/>
  <c r="E754" i="3" s="1"/>
  <c r="D755" i="3"/>
  <c r="E755" i="3" s="1"/>
  <c r="D756" i="3"/>
  <c r="E756" i="3" s="1"/>
  <c r="D757" i="3"/>
  <c r="E757" i="3" s="1"/>
  <c r="D758" i="3"/>
  <c r="E758" i="3" s="1"/>
  <c r="D759" i="3"/>
  <c r="E759" i="3" s="1"/>
  <c r="D760" i="3"/>
  <c r="E760" i="3" s="1"/>
  <c r="D761" i="3"/>
  <c r="E761" i="3" s="1"/>
  <c r="D762" i="3"/>
  <c r="E762" i="3" s="1"/>
  <c r="D763" i="3"/>
  <c r="E763" i="3" s="1"/>
  <c r="D764" i="3"/>
  <c r="E764" i="3" s="1"/>
  <c r="D765" i="3"/>
  <c r="E765" i="3" s="1"/>
  <c r="D766" i="3"/>
  <c r="E766" i="3" s="1"/>
  <c r="D767" i="3"/>
  <c r="E767" i="3" s="1"/>
  <c r="D768" i="3"/>
  <c r="E768" i="3" s="1"/>
  <c r="D769" i="3"/>
  <c r="E769" i="3" s="1"/>
  <c r="D770" i="3"/>
  <c r="E770" i="3" s="1"/>
  <c r="D771" i="3"/>
  <c r="E771" i="3" s="1"/>
  <c r="D772" i="3"/>
  <c r="E772" i="3" s="1"/>
  <c r="D773" i="3"/>
  <c r="E773" i="3" s="1"/>
  <c r="D774" i="3"/>
  <c r="E774" i="3" s="1"/>
  <c r="D775" i="3"/>
  <c r="E775" i="3" s="1"/>
  <c r="D776" i="3"/>
  <c r="E776" i="3" s="1"/>
  <c r="D777" i="3"/>
  <c r="E777" i="3" s="1"/>
  <c r="D778" i="3"/>
  <c r="E778" i="3" s="1"/>
  <c r="D779" i="3"/>
  <c r="E779" i="3" s="1"/>
  <c r="D780" i="3"/>
  <c r="E780" i="3" s="1"/>
  <c r="D781" i="3"/>
  <c r="E781" i="3" s="1"/>
  <c r="D782" i="3"/>
  <c r="E782" i="3" s="1"/>
  <c r="D783" i="3"/>
  <c r="E783" i="3" s="1"/>
  <c r="D784" i="3"/>
  <c r="E784" i="3" s="1"/>
  <c r="D785" i="3"/>
  <c r="E785" i="3" s="1"/>
  <c r="D786" i="3"/>
  <c r="E786" i="3" s="1"/>
  <c r="D787" i="3"/>
  <c r="E787" i="3" s="1"/>
  <c r="D788" i="3"/>
  <c r="E788" i="3" s="1"/>
  <c r="D789" i="3"/>
  <c r="E789" i="3" s="1"/>
  <c r="D790" i="3"/>
  <c r="E790" i="3" s="1"/>
  <c r="D791" i="3"/>
  <c r="E791" i="3" s="1"/>
  <c r="D792" i="3"/>
  <c r="E792" i="3" s="1"/>
  <c r="D793" i="3"/>
  <c r="E793" i="3" s="1"/>
  <c r="D794" i="3"/>
  <c r="E794" i="3" s="1"/>
  <c r="D795" i="3"/>
  <c r="E795" i="3" s="1"/>
  <c r="D796" i="3"/>
  <c r="E796" i="3" s="1"/>
  <c r="D797" i="3"/>
  <c r="E797" i="3" s="1"/>
  <c r="D798" i="3"/>
  <c r="E798" i="3" s="1"/>
  <c r="D799" i="3"/>
  <c r="E799" i="3" s="1"/>
  <c r="D800" i="3"/>
  <c r="E800" i="3" s="1"/>
  <c r="D801" i="3"/>
  <c r="E801" i="3" s="1"/>
  <c r="D802" i="3"/>
  <c r="E802" i="3" s="1"/>
  <c r="D803" i="3"/>
  <c r="E803" i="3" s="1"/>
  <c r="D804" i="3"/>
  <c r="E804" i="3" s="1"/>
  <c r="D805" i="3"/>
  <c r="E805" i="3" s="1"/>
  <c r="D806" i="3"/>
  <c r="E806" i="3" s="1"/>
  <c r="D807" i="3"/>
  <c r="E807" i="3" s="1"/>
  <c r="D808" i="3"/>
  <c r="E808" i="3" s="1"/>
  <c r="D809" i="3"/>
  <c r="E809" i="3" s="1"/>
  <c r="D810" i="3"/>
  <c r="E810" i="3" s="1"/>
  <c r="D811" i="3"/>
  <c r="E811" i="3" s="1"/>
  <c r="D812" i="3"/>
  <c r="E812" i="3" s="1"/>
  <c r="D813" i="3"/>
  <c r="E813" i="3" s="1"/>
  <c r="D814" i="3"/>
  <c r="E814" i="3" s="1"/>
  <c r="D815" i="3"/>
  <c r="E815" i="3" s="1"/>
  <c r="D816" i="3"/>
  <c r="E816" i="3" s="1"/>
  <c r="D817" i="3"/>
  <c r="E817" i="3" s="1"/>
  <c r="D818" i="3"/>
  <c r="E818" i="3" s="1"/>
  <c r="D819" i="3"/>
  <c r="E819" i="3" s="1"/>
  <c r="D820" i="3"/>
  <c r="E820" i="3" s="1"/>
  <c r="D821" i="3"/>
  <c r="E821" i="3" s="1"/>
  <c r="D822" i="3"/>
  <c r="E822" i="3" s="1"/>
  <c r="D823" i="3"/>
  <c r="E823" i="3" s="1"/>
  <c r="D824" i="3"/>
  <c r="E824" i="3" s="1"/>
  <c r="D825" i="3"/>
  <c r="E825" i="3" s="1"/>
  <c r="D826" i="3"/>
  <c r="E826" i="3" s="1"/>
  <c r="D827" i="3"/>
  <c r="E827" i="3" s="1"/>
  <c r="D828" i="3"/>
  <c r="E828" i="3" s="1"/>
  <c r="D829" i="3"/>
  <c r="E829" i="3" s="1"/>
  <c r="D830" i="3"/>
  <c r="E830" i="3" s="1"/>
  <c r="D831" i="3"/>
  <c r="E831" i="3" s="1"/>
  <c r="D832" i="3"/>
  <c r="E832" i="3" s="1"/>
  <c r="D833" i="3"/>
  <c r="E833" i="3" s="1"/>
  <c r="D834" i="3"/>
  <c r="E834" i="3" s="1"/>
  <c r="D835" i="3"/>
  <c r="E835" i="3" s="1"/>
  <c r="D836" i="3"/>
  <c r="E836" i="3" s="1"/>
  <c r="D837" i="3"/>
  <c r="E837" i="3" s="1"/>
  <c r="D838" i="3"/>
  <c r="E838" i="3" s="1"/>
  <c r="D839" i="3"/>
  <c r="E839" i="3" s="1"/>
  <c r="D840" i="3"/>
  <c r="E840" i="3" s="1"/>
  <c r="D841" i="3"/>
  <c r="E841" i="3" s="1"/>
  <c r="D842" i="3"/>
  <c r="E842" i="3" s="1"/>
  <c r="D843" i="3"/>
  <c r="E843" i="3" s="1"/>
  <c r="D844" i="3"/>
  <c r="E844" i="3" s="1"/>
  <c r="D845" i="3"/>
  <c r="E845" i="3" s="1"/>
  <c r="D846" i="3"/>
  <c r="E846" i="3" s="1"/>
  <c r="D847" i="3"/>
  <c r="E847" i="3" s="1"/>
  <c r="D848" i="3"/>
  <c r="E848" i="3" s="1"/>
  <c r="D849" i="3"/>
  <c r="E849" i="3" s="1"/>
  <c r="D850" i="3"/>
  <c r="E850" i="3" s="1"/>
  <c r="D851" i="3"/>
  <c r="E851" i="3" s="1"/>
  <c r="D852" i="3"/>
  <c r="E852" i="3" s="1"/>
  <c r="D853" i="3"/>
  <c r="E853" i="3" s="1"/>
  <c r="D854" i="3"/>
  <c r="E854" i="3" s="1"/>
  <c r="D855" i="3"/>
  <c r="E855" i="3" s="1"/>
  <c r="D856" i="3"/>
  <c r="E856" i="3" s="1"/>
  <c r="D857" i="3"/>
  <c r="E857" i="3" s="1"/>
  <c r="D858" i="3"/>
  <c r="E858" i="3" s="1"/>
  <c r="D859" i="3"/>
  <c r="E859" i="3" s="1"/>
  <c r="D860" i="3"/>
  <c r="E860" i="3" s="1"/>
  <c r="D861" i="3"/>
  <c r="E861" i="3" s="1"/>
  <c r="D862" i="3"/>
  <c r="E862" i="3" s="1"/>
  <c r="D863" i="3"/>
  <c r="E863" i="3" s="1"/>
  <c r="D864" i="3"/>
  <c r="E864" i="3" s="1"/>
  <c r="D865" i="3"/>
  <c r="E865" i="3" s="1"/>
  <c r="D866" i="3"/>
  <c r="E866" i="3" s="1"/>
  <c r="D867" i="3"/>
  <c r="E867" i="3" s="1"/>
  <c r="D868" i="3"/>
  <c r="E868" i="3" s="1"/>
  <c r="D869" i="3"/>
  <c r="E869" i="3" s="1"/>
  <c r="D870" i="3"/>
  <c r="E870" i="3" s="1"/>
  <c r="D871" i="3"/>
  <c r="E871" i="3" s="1"/>
  <c r="D872" i="3"/>
  <c r="E872" i="3" s="1"/>
  <c r="D873" i="3"/>
  <c r="E873" i="3" s="1"/>
  <c r="D874" i="3"/>
  <c r="E874" i="3" s="1"/>
  <c r="D875" i="3"/>
  <c r="E875" i="3" s="1"/>
  <c r="D876" i="3"/>
  <c r="E876" i="3" s="1"/>
  <c r="D877" i="3"/>
  <c r="E877" i="3" s="1"/>
  <c r="D878" i="3"/>
  <c r="E878" i="3" s="1"/>
  <c r="D879" i="3"/>
  <c r="E879" i="3" s="1"/>
  <c r="D880" i="3"/>
  <c r="E880" i="3" s="1"/>
  <c r="D881" i="3"/>
  <c r="E881" i="3" s="1"/>
  <c r="D882" i="3"/>
  <c r="E882" i="3" s="1"/>
  <c r="D883" i="3"/>
  <c r="E883" i="3" s="1"/>
  <c r="D884" i="3"/>
  <c r="E884" i="3" s="1"/>
  <c r="D885" i="3"/>
  <c r="E885" i="3" s="1"/>
  <c r="D886" i="3"/>
  <c r="E886" i="3" s="1"/>
  <c r="D887" i="3"/>
  <c r="E887" i="3" s="1"/>
  <c r="D888" i="3"/>
  <c r="E888" i="3" s="1"/>
  <c r="D889" i="3"/>
  <c r="E889" i="3" s="1"/>
  <c r="D890" i="3"/>
  <c r="E890" i="3" s="1"/>
  <c r="D891" i="3"/>
  <c r="E891" i="3" s="1"/>
  <c r="D892" i="3"/>
  <c r="E892" i="3" s="1"/>
  <c r="D893" i="3"/>
  <c r="E893" i="3" s="1"/>
  <c r="D894" i="3"/>
  <c r="E894" i="3" s="1"/>
  <c r="D895" i="3"/>
  <c r="E895" i="3" s="1"/>
  <c r="D896" i="3"/>
  <c r="E896" i="3" s="1"/>
  <c r="D897" i="3"/>
  <c r="E897" i="3" s="1"/>
  <c r="D898" i="3"/>
  <c r="E898" i="3" s="1"/>
  <c r="D899" i="3"/>
  <c r="E899" i="3" s="1"/>
  <c r="D900" i="3"/>
  <c r="E900" i="3" s="1"/>
  <c r="D901" i="3"/>
  <c r="E901" i="3" s="1"/>
  <c r="D902" i="3"/>
  <c r="E902" i="3" s="1"/>
  <c r="D903" i="3"/>
  <c r="E903" i="3" s="1"/>
  <c r="D904" i="3"/>
  <c r="E904" i="3" s="1"/>
  <c r="D905" i="3"/>
  <c r="E905" i="3" s="1"/>
  <c r="D906" i="3"/>
  <c r="E906" i="3" s="1"/>
  <c r="D907" i="3"/>
  <c r="E907" i="3" s="1"/>
  <c r="D908" i="3"/>
  <c r="E908" i="3" s="1"/>
  <c r="D909" i="3"/>
  <c r="E909" i="3" s="1"/>
  <c r="D910" i="3"/>
  <c r="E910" i="3" s="1"/>
  <c r="D911" i="3"/>
  <c r="E911" i="3" s="1"/>
  <c r="D912" i="3"/>
  <c r="E912" i="3" s="1"/>
  <c r="D913" i="3"/>
  <c r="E913" i="3" s="1"/>
  <c r="D914" i="3"/>
  <c r="E914" i="3" s="1"/>
  <c r="D915" i="3"/>
  <c r="E915" i="3" s="1"/>
  <c r="D916" i="3"/>
  <c r="E916" i="3" s="1"/>
  <c r="D917" i="3"/>
  <c r="E917" i="3" s="1"/>
  <c r="D918" i="3"/>
  <c r="E918" i="3" s="1"/>
  <c r="D919" i="3"/>
  <c r="E919" i="3" s="1"/>
  <c r="D920" i="3"/>
  <c r="E920" i="3" s="1"/>
  <c r="D921" i="3"/>
  <c r="E921" i="3" s="1"/>
  <c r="D922" i="3"/>
  <c r="E922" i="3" s="1"/>
  <c r="D923" i="3"/>
  <c r="E923" i="3" s="1"/>
  <c r="D924" i="3"/>
  <c r="E924" i="3" s="1"/>
  <c r="D925" i="3"/>
  <c r="E925" i="3" s="1"/>
  <c r="D926" i="3"/>
  <c r="E926" i="3" s="1"/>
  <c r="D927" i="3"/>
  <c r="E927" i="3" s="1"/>
  <c r="D928" i="3"/>
  <c r="E928" i="3" s="1"/>
  <c r="D929" i="3"/>
  <c r="E929" i="3" s="1"/>
  <c r="D930" i="3"/>
  <c r="E930" i="3" s="1"/>
  <c r="D931" i="3"/>
  <c r="E931" i="3" s="1"/>
  <c r="D932" i="3"/>
  <c r="E932" i="3" s="1"/>
  <c r="D933" i="3"/>
  <c r="E933" i="3" s="1"/>
  <c r="D934" i="3"/>
  <c r="E934" i="3" s="1"/>
  <c r="D935" i="3"/>
  <c r="E935" i="3" s="1"/>
  <c r="D936" i="3"/>
  <c r="E936" i="3" s="1"/>
  <c r="D937" i="3"/>
  <c r="E937" i="3" s="1"/>
  <c r="D938" i="3"/>
  <c r="E938" i="3" s="1"/>
  <c r="D939" i="3"/>
  <c r="E939" i="3" s="1"/>
  <c r="D940" i="3"/>
  <c r="E940" i="3" s="1"/>
  <c r="D941" i="3"/>
  <c r="E941" i="3" s="1"/>
  <c r="D942" i="3"/>
  <c r="E942" i="3" s="1"/>
  <c r="D943" i="3"/>
  <c r="E943" i="3" s="1"/>
  <c r="D944" i="3"/>
  <c r="E944" i="3" s="1"/>
  <c r="D945" i="3"/>
  <c r="E945" i="3" s="1"/>
  <c r="D946" i="3"/>
  <c r="E946" i="3" s="1"/>
  <c r="D947" i="3"/>
  <c r="E947" i="3" s="1"/>
  <c r="D948" i="3"/>
  <c r="E948" i="3" s="1"/>
  <c r="D949" i="3"/>
  <c r="E949" i="3" s="1"/>
  <c r="D950" i="3"/>
  <c r="E950" i="3" s="1"/>
  <c r="D951" i="3"/>
  <c r="E951" i="3" s="1"/>
  <c r="D952" i="3"/>
  <c r="E952" i="3" s="1"/>
  <c r="D953" i="3"/>
  <c r="E953" i="3" s="1"/>
  <c r="D954" i="3"/>
  <c r="E954" i="3" s="1"/>
  <c r="D955" i="3"/>
  <c r="E955" i="3" s="1"/>
  <c r="D956" i="3"/>
  <c r="E956" i="3" s="1"/>
  <c r="D957" i="3"/>
  <c r="E957" i="3" s="1"/>
  <c r="D958" i="3"/>
  <c r="E958" i="3" s="1"/>
  <c r="D959" i="3"/>
  <c r="E959" i="3" s="1"/>
  <c r="D960" i="3"/>
  <c r="E960" i="3" s="1"/>
  <c r="D961" i="3"/>
  <c r="E961" i="3" s="1"/>
  <c r="D962" i="3"/>
  <c r="E962" i="3" s="1"/>
  <c r="D963" i="3"/>
  <c r="E963" i="3" s="1"/>
  <c r="D964" i="3"/>
  <c r="E964" i="3" s="1"/>
  <c r="D965" i="3"/>
  <c r="E965" i="3" s="1"/>
  <c r="D966" i="3"/>
  <c r="E966" i="3" s="1"/>
  <c r="D967" i="3"/>
  <c r="E967" i="3" s="1"/>
  <c r="D968" i="3"/>
  <c r="E968" i="3" s="1"/>
  <c r="D969" i="3"/>
  <c r="E969" i="3" s="1"/>
  <c r="D970" i="3"/>
  <c r="E970" i="3" s="1"/>
  <c r="D971" i="3"/>
  <c r="E971" i="3" s="1"/>
  <c r="D972" i="3"/>
  <c r="E972" i="3" s="1"/>
  <c r="D973" i="3"/>
  <c r="E973" i="3" s="1"/>
  <c r="D974" i="3"/>
  <c r="E974" i="3" s="1"/>
  <c r="D975" i="3"/>
  <c r="E975" i="3" s="1"/>
  <c r="D976" i="3"/>
  <c r="E976" i="3" s="1"/>
  <c r="D977" i="3"/>
  <c r="E977" i="3" s="1"/>
  <c r="D978" i="3"/>
  <c r="E978" i="3" s="1"/>
  <c r="D979" i="3"/>
  <c r="E979" i="3" s="1"/>
  <c r="D980" i="3"/>
  <c r="E980" i="3" s="1"/>
  <c r="D981" i="3"/>
  <c r="E981" i="3" s="1"/>
  <c r="D982" i="3"/>
  <c r="E982" i="3" s="1"/>
  <c r="D983" i="3"/>
  <c r="E983" i="3" s="1"/>
  <c r="D984" i="3"/>
  <c r="E984" i="3" s="1"/>
  <c r="D985" i="3"/>
  <c r="E985" i="3" s="1"/>
  <c r="D986" i="3"/>
  <c r="E986" i="3" s="1"/>
  <c r="D987" i="3"/>
  <c r="E987" i="3" s="1"/>
  <c r="D988" i="3"/>
  <c r="E988" i="3" s="1"/>
  <c r="D989" i="3"/>
  <c r="E989" i="3" s="1"/>
  <c r="D990" i="3"/>
  <c r="E990" i="3" s="1"/>
  <c r="D991" i="3"/>
  <c r="E991" i="3" s="1"/>
  <c r="D992" i="3"/>
  <c r="E992" i="3" s="1"/>
  <c r="D993" i="3"/>
  <c r="E993" i="3" s="1"/>
  <c r="D994" i="3"/>
  <c r="E994" i="3" s="1"/>
  <c r="D995" i="3"/>
  <c r="E995" i="3" s="1"/>
  <c r="D996" i="3"/>
  <c r="E996" i="3" s="1"/>
  <c r="D997" i="3"/>
  <c r="E997" i="3" s="1"/>
  <c r="D998" i="3"/>
  <c r="E998" i="3" s="1"/>
  <c r="D999" i="3"/>
  <c r="E999" i="3" s="1"/>
  <c r="D1000" i="3"/>
  <c r="E1000" i="3" s="1"/>
  <c r="D1001" i="3"/>
  <c r="E1001" i="3" s="1"/>
  <c r="D1002" i="3"/>
  <c r="E1002" i="3" s="1"/>
  <c r="D1003" i="3"/>
  <c r="E1003" i="3" s="1"/>
  <c r="D1004" i="3"/>
  <c r="E1004" i="3" s="1"/>
  <c r="D1005" i="3"/>
  <c r="E1005" i="3" s="1"/>
  <c r="D1006" i="3"/>
  <c r="E1006" i="3" s="1"/>
  <c r="D1007" i="3"/>
  <c r="E1007" i="3" s="1"/>
  <c r="D1008" i="3"/>
  <c r="E1008" i="3" s="1"/>
  <c r="D1009" i="3"/>
  <c r="E1009" i="3" s="1"/>
  <c r="D1010" i="3"/>
  <c r="E1010" i="3" s="1"/>
  <c r="D1011" i="3"/>
  <c r="E1011" i="3" s="1"/>
  <c r="D1012" i="3"/>
  <c r="E1012" i="3" s="1"/>
  <c r="D1013" i="3"/>
  <c r="E1013" i="3" s="1"/>
  <c r="D1014" i="3"/>
  <c r="E1014" i="3" s="1"/>
  <c r="D1015" i="3"/>
  <c r="E1015" i="3" s="1"/>
  <c r="D1016" i="3"/>
  <c r="E1016" i="3" s="1"/>
  <c r="D1017" i="3"/>
  <c r="E1017" i="3" s="1"/>
  <c r="D1018" i="3"/>
  <c r="E1018" i="3" s="1"/>
  <c r="D1019" i="3"/>
  <c r="E1019" i="3" s="1"/>
  <c r="D1020" i="3"/>
  <c r="E1020" i="3" s="1"/>
  <c r="D1021" i="3"/>
  <c r="E1021" i="3" s="1"/>
  <c r="D1022" i="3"/>
  <c r="E1022" i="3" s="1"/>
  <c r="D1023" i="3"/>
  <c r="E1023" i="3" s="1"/>
  <c r="D1024" i="3"/>
  <c r="E1024" i="3" s="1"/>
  <c r="D1025" i="3"/>
  <c r="E1025" i="3" s="1"/>
  <c r="D1026" i="3"/>
  <c r="E1026" i="3" s="1"/>
  <c r="D1027" i="3"/>
  <c r="E1027" i="3" s="1"/>
  <c r="D1028" i="3"/>
  <c r="E1028" i="3" s="1"/>
  <c r="D1029" i="3"/>
  <c r="E1029" i="3" s="1"/>
  <c r="D1030" i="3"/>
  <c r="E1030" i="3" s="1"/>
  <c r="D1031" i="3"/>
  <c r="E1031" i="3" s="1"/>
  <c r="D1032" i="3"/>
  <c r="E1032" i="3" s="1"/>
  <c r="D1033" i="3"/>
  <c r="E1033" i="3" s="1"/>
  <c r="D1034" i="3"/>
  <c r="E1034" i="3" s="1"/>
  <c r="D1035" i="3"/>
  <c r="E1035" i="3" s="1"/>
  <c r="D1036" i="3"/>
  <c r="E1036" i="3" s="1"/>
  <c r="D1037" i="3"/>
  <c r="E1037" i="3" s="1"/>
  <c r="D1038" i="3"/>
  <c r="E1038" i="3" s="1"/>
  <c r="D1039" i="3"/>
  <c r="E1039" i="3" s="1"/>
  <c r="D1040" i="3"/>
  <c r="E1040" i="3" s="1"/>
  <c r="D1041" i="3"/>
  <c r="E1041" i="3" s="1"/>
  <c r="D1042" i="3"/>
  <c r="E1042" i="3" s="1"/>
  <c r="D1043" i="3"/>
  <c r="E1043" i="3" s="1"/>
  <c r="D1044" i="3"/>
  <c r="E1044" i="3" s="1"/>
  <c r="D1045" i="3"/>
  <c r="E1045" i="3" s="1"/>
  <c r="D1046" i="3"/>
  <c r="E1046" i="3" s="1"/>
  <c r="D1047" i="3"/>
  <c r="E1047" i="3" s="1"/>
  <c r="D1048" i="3"/>
  <c r="E1048" i="3" s="1"/>
  <c r="D1049" i="3"/>
  <c r="E1049" i="3" s="1"/>
  <c r="D1050" i="3"/>
  <c r="E1050" i="3" s="1"/>
  <c r="D1051" i="3"/>
  <c r="E1051" i="3" s="1"/>
  <c r="D1052" i="3"/>
  <c r="E1052" i="3" s="1"/>
  <c r="D1053" i="3"/>
  <c r="E1053" i="3" s="1"/>
  <c r="D1054" i="3"/>
  <c r="E1054" i="3" s="1"/>
  <c r="D1055" i="3"/>
  <c r="E1055" i="3" s="1"/>
  <c r="D1056" i="3"/>
  <c r="E1056" i="3" s="1"/>
  <c r="D1057" i="3"/>
  <c r="E1057" i="3" s="1"/>
  <c r="D1058" i="3"/>
  <c r="E1058" i="3" s="1"/>
  <c r="D1059" i="3"/>
  <c r="E1059" i="3" s="1"/>
  <c r="D1060" i="3"/>
  <c r="E1060" i="3" s="1"/>
  <c r="D1061" i="3"/>
  <c r="E1061" i="3" s="1"/>
  <c r="D1062" i="3"/>
  <c r="E1062" i="3" s="1"/>
  <c r="D1063" i="3"/>
  <c r="E1063" i="3" s="1"/>
  <c r="D1064" i="3"/>
  <c r="E1064" i="3" s="1"/>
  <c r="D1065" i="3"/>
  <c r="E1065" i="3" s="1"/>
  <c r="D1066" i="3"/>
  <c r="E1066" i="3" s="1"/>
  <c r="D1067" i="3"/>
  <c r="E1067" i="3" s="1"/>
  <c r="D1068" i="3"/>
  <c r="E1068" i="3" s="1"/>
  <c r="D1069" i="3"/>
  <c r="E1069" i="3" s="1"/>
  <c r="D1070" i="3"/>
  <c r="E1070" i="3" s="1"/>
  <c r="D1071" i="3"/>
  <c r="E1071" i="3" s="1"/>
  <c r="D1072" i="3"/>
  <c r="E1072" i="3" s="1"/>
  <c r="D1073" i="3"/>
  <c r="E1073" i="3" s="1"/>
  <c r="D1074" i="3"/>
  <c r="E1074" i="3" s="1"/>
  <c r="D1075" i="3"/>
  <c r="E1075" i="3" s="1"/>
  <c r="D1076" i="3"/>
  <c r="E1076" i="3" s="1"/>
  <c r="D1077" i="3"/>
  <c r="E1077" i="3" s="1"/>
  <c r="D1078" i="3"/>
  <c r="E1078" i="3" s="1"/>
  <c r="D1079" i="3"/>
  <c r="E1079" i="3" s="1"/>
  <c r="D1080" i="3"/>
  <c r="E1080" i="3" s="1"/>
  <c r="D1081" i="3"/>
  <c r="E1081" i="3" s="1"/>
  <c r="D1082" i="3"/>
  <c r="E1082" i="3" s="1"/>
  <c r="D1083" i="3"/>
  <c r="E1083" i="3" s="1"/>
  <c r="D1084" i="3"/>
  <c r="E1084" i="3" s="1"/>
  <c r="D1085" i="3"/>
  <c r="E1085" i="3" s="1"/>
  <c r="D1086" i="3"/>
  <c r="E1086" i="3" s="1"/>
  <c r="D1087" i="3"/>
  <c r="E1087" i="3" s="1"/>
  <c r="D1088" i="3"/>
  <c r="E1088" i="3" s="1"/>
  <c r="D1089" i="3"/>
  <c r="E1089" i="3" s="1"/>
  <c r="D1090" i="3"/>
  <c r="E1090" i="3" s="1"/>
  <c r="D1091" i="3"/>
  <c r="E1091" i="3" s="1"/>
  <c r="D1092" i="3"/>
  <c r="E1092" i="3" s="1"/>
  <c r="D1093" i="3"/>
  <c r="E1093" i="3" s="1"/>
  <c r="D1094" i="3"/>
  <c r="E1094" i="3" s="1"/>
  <c r="D1095" i="3"/>
  <c r="E1095" i="3" s="1"/>
  <c r="D1096" i="3"/>
  <c r="E1096" i="3" s="1"/>
  <c r="D1097" i="3"/>
  <c r="E1097" i="3" s="1"/>
  <c r="D1098" i="3"/>
  <c r="E1098" i="3" s="1"/>
  <c r="D1099" i="3"/>
  <c r="E1099" i="3" s="1"/>
  <c r="D1100" i="3"/>
  <c r="E1100" i="3" s="1"/>
  <c r="D1101" i="3"/>
  <c r="E1101" i="3" s="1"/>
  <c r="D1102" i="3"/>
  <c r="E1102" i="3" s="1"/>
  <c r="D1103" i="3"/>
  <c r="E1103" i="3" s="1"/>
  <c r="D1104" i="3"/>
  <c r="E1104" i="3" s="1"/>
  <c r="D1105" i="3"/>
  <c r="E1105" i="3" s="1"/>
  <c r="D1106" i="3"/>
  <c r="E1106" i="3" s="1"/>
  <c r="D1107" i="3"/>
  <c r="E1107" i="3" s="1"/>
  <c r="D1108" i="3"/>
  <c r="E1108" i="3" s="1"/>
  <c r="D1109" i="3"/>
  <c r="E1109" i="3" s="1"/>
  <c r="D1110" i="3"/>
  <c r="E1110" i="3" s="1"/>
  <c r="D1111" i="3"/>
  <c r="E1111" i="3" s="1"/>
  <c r="D1112" i="3"/>
  <c r="E1112" i="3" s="1"/>
  <c r="D1113" i="3"/>
  <c r="E1113" i="3" s="1"/>
  <c r="D1114" i="3"/>
  <c r="E1114" i="3" s="1"/>
  <c r="D1115" i="3"/>
  <c r="E1115" i="3" s="1"/>
  <c r="D1116" i="3"/>
  <c r="E1116" i="3" s="1"/>
  <c r="D1117" i="3"/>
  <c r="E1117" i="3" s="1"/>
  <c r="D1118" i="3"/>
  <c r="E1118" i="3" s="1"/>
  <c r="D1119" i="3"/>
  <c r="E1119" i="3" s="1"/>
  <c r="D1120" i="3"/>
  <c r="E1120" i="3" s="1"/>
  <c r="D1121" i="3"/>
  <c r="E1121" i="3" s="1"/>
  <c r="D1122" i="3"/>
  <c r="E1122" i="3" s="1"/>
  <c r="D1123" i="3"/>
  <c r="E1123" i="3" s="1"/>
  <c r="D1124" i="3"/>
  <c r="E1124" i="3" s="1"/>
  <c r="D1125" i="3"/>
  <c r="E1125" i="3" s="1"/>
  <c r="D1126" i="3"/>
  <c r="E1126" i="3" s="1"/>
  <c r="D1127" i="3"/>
  <c r="E1127" i="3" s="1"/>
  <c r="D1128" i="3"/>
  <c r="E1128" i="3" s="1"/>
  <c r="D1129" i="3"/>
  <c r="E1129" i="3" s="1"/>
  <c r="D1130" i="3"/>
  <c r="E1130" i="3" s="1"/>
  <c r="D1131" i="3"/>
  <c r="E1131" i="3" s="1"/>
  <c r="D1132" i="3"/>
  <c r="E1132" i="3" s="1"/>
  <c r="D1133" i="3"/>
  <c r="E1133" i="3" s="1"/>
  <c r="D1134" i="3"/>
  <c r="E1134" i="3" s="1"/>
  <c r="D1135" i="3"/>
  <c r="E1135" i="3" s="1"/>
  <c r="D1136" i="3"/>
  <c r="E1136" i="3" s="1"/>
  <c r="D1137" i="3"/>
  <c r="E1137" i="3" s="1"/>
  <c r="D1138" i="3"/>
  <c r="E1138" i="3" s="1"/>
  <c r="D1139" i="3"/>
  <c r="E1139" i="3" s="1"/>
  <c r="D1140" i="3"/>
  <c r="E1140" i="3" s="1"/>
  <c r="D1141" i="3"/>
  <c r="E1141" i="3" s="1"/>
  <c r="D1142" i="3"/>
  <c r="E1142" i="3" s="1"/>
  <c r="D1143" i="3"/>
  <c r="E1143" i="3" s="1"/>
  <c r="D1144" i="3"/>
  <c r="E1144" i="3" s="1"/>
  <c r="D1145" i="3"/>
  <c r="E1145" i="3" s="1"/>
  <c r="D1146" i="3"/>
  <c r="E1146" i="3" s="1"/>
  <c r="D1147" i="3"/>
  <c r="E1147" i="3" s="1"/>
  <c r="D1148" i="3"/>
  <c r="E1148" i="3" s="1"/>
  <c r="D1149" i="3"/>
  <c r="E1149" i="3" s="1"/>
  <c r="D1150" i="3"/>
  <c r="E1150" i="3" s="1"/>
  <c r="D1151" i="3"/>
  <c r="E1151" i="3" s="1"/>
  <c r="D1152" i="3"/>
  <c r="E1152" i="3" s="1"/>
  <c r="D1153" i="3"/>
  <c r="E1153" i="3" s="1"/>
  <c r="D1154" i="3"/>
  <c r="E1154" i="3" s="1"/>
  <c r="D1155" i="3"/>
  <c r="E1155" i="3" s="1"/>
  <c r="D1156" i="3"/>
  <c r="E1156" i="3" s="1"/>
  <c r="D1157" i="3"/>
  <c r="E1157" i="3" s="1"/>
  <c r="D1158" i="3"/>
  <c r="E1158" i="3" s="1"/>
  <c r="D1159" i="3"/>
  <c r="E1159" i="3" s="1"/>
  <c r="D1160" i="3"/>
  <c r="E1160" i="3" s="1"/>
  <c r="D1161" i="3"/>
  <c r="E1161" i="3" s="1"/>
  <c r="D1162" i="3"/>
  <c r="E1162" i="3" s="1"/>
  <c r="D1163" i="3"/>
  <c r="E1163" i="3" s="1"/>
  <c r="D1164" i="3"/>
  <c r="E1164" i="3" s="1"/>
  <c r="D1165" i="3"/>
  <c r="E1165" i="3" s="1"/>
  <c r="D1166" i="3"/>
  <c r="E1166" i="3" s="1"/>
  <c r="D1167" i="3"/>
  <c r="E1167" i="3" s="1"/>
  <c r="D1168" i="3"/>
  <c r="E1168" i="3" s="1"/>
  <c r="D1169" i="3"/>
  <c r="E1169" i="3" s="1"/>
  <c r="D1170" i="3"/>
  <c r="E1170" i="3" s="1"/>
  <c r="D1171" i="3"/>
  <c r="E1171" i="3" s="1"/>
  <c r="D1172" i="3"/>
  <c r="E1172" i="3" s="1"/>
  <c r="D1173" i="3"/>
  <c r="E1173" i="3" s="1"/>
  <c r="D1174" i="3"/>
  <c r="E1174" i="3" s="1"/>
  <c r="D1175" i="3"/>
  <c r="E1175" i="3" s="1"/>
  <c r="D1176" i="3"/>
  <c r="E1176" i="3" s="1"/>
  <c r="D1177" i="3"/>
  <c r="E1177" i="3" s="1"/>
  <c r="D1178" i="3"/>
  <c r="E1178" i="3" s="1"/>
  <c r="D1179" i="3"/>
  <c r="E1179" i="3" s="1"/>
  <c r="D1180" i="3"/>
  <c r="E1180" i="3" s="1"/>
  <c r="D1181" i="3"/>
  <c r="E1181" i="3" s="1"/>
  <c r="D1182" i="3"/>
  <c r="E1182" i="3" s="1"/>
  <c r="D1183" i="3"/>
  <c r="E1183" i="3" s="1"/>
  <c r="D1184" i="3"/>
  <c r="E1184" i="3" s="1"/>
  <c r="D1185" i="3"/>
  <c r="E1185" i="3" s="1"/>
  <c r="D1186" i="3"/>
  <c r="E1186" i="3" s="1"/>
  <c r="D1187" i="3"/>
  <c r="E1187" i="3" s="1"/>
  <c r="D1188" i="3"/>
  <c r="E1188" i="3" s="1"/>
  <c r="D1189" i="3"/>
  <c r="E1189" i="3" s="1"/>
  <c r="D1190" i="3"/>
  <c r="E1190" i="3" s="1"/>
  <c r="D1191" i="3"/>
  <c r="E1191" i="3" s="1"/>
  <c r="D1192" i="3"/>
  <c r="E1192" i="3" s="1"/>
  <c r="D1193" i="3"/>
  <c r="E1193" i="3" s="1"/>
  <c r="D1194" i="3"/>
  <c r="E1194" i="3" s="1"/>
  <c r="D1195" i="3"/>
  <c r="E1195" i="3" s="1"/>
  <c r="D1196" i="3"/>
  <c r="E1196" i="3" s="1"/>
  <c r="D1197" i="3"/>
  <c r="E1197" i="3" s="1"/>
  <c r="D1198" i="3"/>
  <c r="E1198" i="3" s="1"/>
  <c r="D1199" i="3"/>
  <c r="E1199" i="3" s="1"/>
  <c r="D1200" i="3"/>
  <c r="E1200" i="3" s="1"/>
  <c r="D1201" i="3"/>
  <c r="E1201" i="3" s="1"/>
  <c r="D1202" i="3"/>
  <c r="E1202" i="3" s="1"/>
  <c r="D1203" i="3"/>
  <c r="E1203" i="3" s="1"/>
  <c r="D1204" i="3"/>
  <c r="E1204" i="3" s="1"/>
  <c r="D1205" i="3"/>
  <c r="E1205" i="3" s="1"/>
  <c r="D1206" i="3"/>
  <c r="E1206" i="3" s="1"/>
  <c r="D1207" i="3"/>
  <c r="E1207" i="3" s="1"/>
  <c r="D1208" i="3"/>
  <c r="E1208" i="3" s="1"/>
  <c r="D1209" i="3"/>
  <c r="E1209" i="3" s="1"/>
  <c r="D1210" i="3"/>
  <c r="E1210" i="3" s="1"/>
  <c r="D1211" i="3"/>
  <c r="E1211" i="3" s="1"/>
  <c r="D1212" i="3"/>
  <c r="E1212" i="3" s="1"/>
  <c r="D1213" i="3"/>
  <c r="E1213" i="3" s="1"/>
  <c r="D1214" i="3"/>
  <c r="E1214" i="3" s="1"/>
  <c r="D1215" i="3"/>
  <c r="E1215" i="3" s="1"/>
  <c r="D1216" i="3"/>
  <c r="E1216" i="3" s="1"/>
  <c r="D1217" i="3"/>
  <c r="E1217" i="3" s="1"/>
  <c r="D1218" i="3"/>
  <c r="E1218" i="3" s="1"/>
  <c r="D1219" i="3"/>
  <c r="E1219" i="3" s="1"/>
  <c r="D1220" i="3"/>
  <c r="E1220" i="3" s="1"/>
  <c r="D1221" i="3"/>
  <c r="E1221" i="3" s="1"/>
  <c r="D1222" i="3"/>
  <c r="E1222" i="3" s="1"/>
  <c r="D1223" i="3"/>
  <c r="E1223" i="3" s="1"/>
  <c r="D1224" i="3"/>
  <c r="E1224" i="3" s="1"/>
  <c r="D1225" i="3"/>
  <c r="E1225" i="3" s="1"/>
  <c r="D1226" i="3"/>
  <c r="E1226" i="3" s="1"/>
  <c r="D1227" i="3"/>
  <c r="E1227" i="3" s="1"/>
  <c r="D1228" i="3"/>
  <c r="E1228" i="3" s="1"/>
  <c r="D1229" i="3"/>
  <c r="E1229" i="3" s="1"/>
  <c r="D1230" i="3"/>
  <c r="E1230" i="3" s="1"/>
  <c r="D1231" i="3"/>
  <c r="E1231" i="3" s="1"/>
  <c r="D1232" i="3"/>
  <c r="E1232" i="3" s="1"/>
  <c r="D1233" i="3"/>
  <c r="E1233" i="3" s="1"/>
  <c r="D1234" i="3"/>
  <c r="E1234" i="3" s="1"/>
  <c r="D1235" i="3"/>
  <c r="E1235" i="3" s="1"/>
  <c r="D1236" i="3"/>
  <c r="E1236" i="3" s="1"/>
  <c r="D1237" i="3"/>
  <c r="E1237" i="3" s="1"/>
  <c r="D1238" i="3"/>
  <c r="E1238" i="3" s="1"/>
  <c r="D1239" i="3"/>
  <c r="E1239" i="3" s="1"/>
  <c r="D1240" i="3"/>
  <c r="E1240" i="3" s="1"/>
  <c r="D1241" i="3"/>
  <c r="E1241" i="3" s="1"/>
  <c r="D1242" i="3"/>
  <c r="E1242" i="3" s="1"/>
  <c r="D1243" i="3"/>
  <c r="E1243" i="3" s="1"/>
  <c r="D1244" i="3"/>
  <c r="E1244" i="3" s="1"/>
  <c r="D1245" i="3"/>
  <c r="E1245" i="3" s="1"/>
  <c r="D1246" i="3"/>
  <c r="E1246" i="3" s="1"/>
  <c r="D1247" i="3"/>
  <c r="E1247" i="3" s="1"/>
  <c r="D1248" i="3"/>
  <c r="E1248" i="3" s="1"/>
  <c r="D1249" i="3"/>
  <c r="E1249" i="3" s="1"/>
  <c r="D1250" i="3"/>
  <c r="E1250" i="3" s="1"/>
  <c r="D1251" i="3"/>
  <c r="E1251" i="3" s="1"/>
  <c r="D1252" i="3"/>
  <c r="E1252" i="3" s="1"/>
  <c r="D1253" i="3"/>
  <c r="E1253" i="3" s="1"/>
  <c r="D1254" i="3"/>
  <c r="E1254" i="3" s="1"/>
  <c r="D1255" i="3"/>
  <c r="E1255" i="3" s="1"/>
  <c r="D1256" i="3"/>
  <c r="E1256" i="3" s="1"/>
  <c r="D1257" i="3"/>
  <c r="E1257" i="3" s="1"/>
  <c r="D1258" i="3"/>
  <c r="E1258" i="3" s="1"/>
  <c r="D1259" i="3"/>
  <c r="E1259" i="3" s="1"/>
  <c r="D1260" i="3"/>
  <c r="E1260" i="3" s="1"/>
  <c r="D1261" i="3"/>
  <c r="E1261" i="3" s="1"/>
  <c r="D1262" i="3"/>
  <c r="E1262" i="3" s="1"/>
  <c r="D1263" i="3"/>
  <c r="E1263" i="3" s="1"/>
  <c r="D1264" i="3"/>
  <c r="E1264" i="3" s="1"/>
  <c r="D1265" i="3"/>
  <c r="E1265" i="3" s="1"/>
  <c r="D1266" i="3"/>
  <c r="E1266" i="3" s="1"/>
  <c r="D1267" i="3"/>
  <c r="E1267" i="3" s="1"/>
  <c r="D1268" i="3"/>
  <c r="E1268" i="3" s="1"/>
  <c r="D1269" i="3"/>
  <c r="E1269" i="3" s="1"/>
  <c r="D1270" i="3"/>
  <c r="E1270" i="3" s="1"/>
  <c r="D1271" i="3"/>
  <c r="E1271" i="3" s="1"/>
  <c r="D1272" i="3"/>
  <c r="E1272" i="3" s="1"/>
  <c r="D1273" i="3"/>
  <c r="E1273" i="3" s="1"/>
  <c r="D1274" i="3"/>
  <c r="E1274" i="3" s="1"/>
  <c r="D1275" i="3"/>
  <c r="E1275" i="3" s="1"/>
  <c r="D1276" i="3"/>
  <c r="E1276" i="3" s="1"/>
  <c r="D1277" i="3"/>
  <c r="E1277" i="3" s="1"/>
  <c r="D1278" i="3"/>
  <c r="E1278" i="3" s="1"/>
  <c r="D1279" i="3"/>
  <c r="E1279" i="3" s="1"/>
  <c r="D1280" i="3"/>
  <c r="E1280" i="3" s="1"/>
  <c r="D1281" i="3"/>
  <c r="E1281" i="3" s="1"/>
  <c r="D1282" i="3"/>
  <c r="E1282" i="3" s="1"/>
  <c r="D1283" i="3"/>
  <c r="E1283" i="3" s="1"/>
  <c r="D1284" i="3"/>
  <c r="E1284" i="3" s="1"/>
  <c r="D1285" i="3"/>
  <c r="E1285" i="3" s="1"/>
  <c r="D1286" i="3"/>
  <c r="E1286" i="3" s="1"/>
  <c r="D1287" i="3"/>
  <c r="E1287" i="3" s="1"/>
  <c r="D1288" i="3"/>
  <c r="E1288" i="3" s="1"/>
  <c r="D1289" i="3"/>
  <c r="E1289" i="3" s="1"/>
  <c r="D1290" i="3"/>
  <c r="E1290" i="3" s="1"/>
  <c r="D1291" i="3"/>
  <c r="E1291" i="3" s="1"/>
  <c r="D1292" i="3"/>
  <c r="E1292" i="3" s="1"/>
  <c r="D1293" i="3"/>
  <c r="E1293" i="3" s="1"/>
  <c r="D1294" i="3"/>
  <c r="E1294" i="3" s="1"/>
  <c r="D1295" i="3"/>
  <c r="E1295" i="3" s="1"/>
  <c r="D1296" i="3"/>
  <c r="E1296" i="3" s="1"/>
  <c r="D1297" i="3"/>
  <c r="E1297" i="3" s="1"/>
  <c r="D1298" i="3"/>
  <c r="E1298" i="3" s="1"/>
  <c r="D1299" i="3"/>
  <c r="E1299" i="3" s="1"/>
  <c r="D1300" i="3"/>
  <c r="E1300" i="3" s="1"/>
  <c r="D1301" i="3"/>
  <c r="E1301" i="3" s="1"/>
  <c r="D1302" i="3"/>
  <c r="E1302" i="3" s="1"/>
  <c r="D1303" i="3"/>
  <c r="E1303" i="3" s="1"/>
  <c r="D1304" i="3"/>
  <c r="E1304" i="3" s="1"/>
  <c r="D1305" i="3"/>
  <c r="E1305" i="3" s="1"/>
  <c r="D1306" i="3"/>
  <c r="E1306" i="3" s="1"/>
  <c r="D1307" i="3"/>
  <c r="E1307" i="3" s="1"/>
  <c r="D1308" i="3"/>
  <c r="E1308" i="3" s="1"/>
  <c r="D1309" i="3"/>
  <c r="E1309" i="3" s="1"/>
  <c r="D1310" i="3"/>
  <c r="E1310" i="3" s="1"/>
  <c r="D1311" i="3"/>
  <c r="E1311" i="3" s="1"/>
  <c r="D1312" i="3"/>
  <c r="E1312" i="3" s="1"/>
  <c r="D1313" i="3"/>
  <c r="E1313" i="3" s="1"/>
  <c r="D1314" i="3"/>
  <c r="E1314" i="3" s="1"/>
  <c r="D1315" i="3"/>
  <c r="E1315" i="3" s="1"/>
  <c r="D1316" i="3"/>
  <c r="E1316" i="3" s="1"/>
  <c r="D1317" i="3"/>
  <c r="E1317" i="3" s="1"/>
  <c r="D1318" i="3"/>
  <c r="E1318" i="3" s="1"/>
  <c r="D1319" i="3"/>
  <c r="E1319" i="3" s="1"/>
  <c r="D1320" i="3"/>
  <c r="E1320" i="3" s="1"/>
  <c r="D1321" i="3"/>
  <c r="E1321" i="3" s="1"/>
  <c r="D1322" i="3"/>
  <c r="E1322" i="3" s="1"/>
  <c r="D1323" i="3"/>
  <c r="E1323" i="3" s="1"/>
  <c r="D1324" i="3"/>
  <c r="E1324" i="3" s="1"/>
  <c r="D1325" i="3"/>
  <c r="E1325" i="3" s="1"/>
  <c r="D1326" i="3"/>
  <c r="E1326" i="3" s="1"/>
  <c r="D1327" i="3"/>
  <c r="E1327" i="3" s="1"/>
  <c r="D1328" i="3"/>
  <c r="E1328" i="3" s="1"/>
  <c r="D1329" i="3"/>
  <c r="E1329" i="3" s="1"/>
  <c r="D1330" i="3"/>
  <c r="E1330" i="3" s="1"/>
  <c r="D1331" i="3"/>
  <c r="E1331" i="3" s="1"/>
  <c r="D1332" i="3"/>
  <c r="E1332" i="3" s="1"/>
  <c r="D1333" i="3"/>
  <c r="E1333" i="3" s="1"/>
  <c r="D1334" i="3"/>
  <c r="E1334" i="3" s="1"/>
  <c r="D1335" i="3"/>
  <c r="E1335" i="3" s="1"/>
  <c r="D1336" i="3"/>
  <c r="E1336" i="3" s="1"/>
  <c r="D1337" i="3"/>
  <c r="E1337" i="3" s="1"/>
  <c r="D1338" i="3"/>
  <c r="E1338" i="3" s="1"/>
  <c r="D1339" i="3"/>
  <c r="E1339" i="3" s="1"/>
  <c r="D1340" i="3"/>
  <c r="E1340" i="3" s="1"/>
  <c r="D1341" i="3"/>
  <c r="E1341" i="3" s="1"/>
  <c r="D1342" i="3"/>
  <c r="E1342" i="3" s="1"/>
  <c r="D1343" i="3"/>
  <c r="E1343" i="3" s="1"/>
  <c r="D1344" i="3"/>
  <c r="E1344" i="3" s="1"/>
  <c r="D1345" i="3"/>
  <c r="E1345" i="3" s="1"/>
  <c r="D1346" i="3"/>
  <c r="E1346" i="3" s="1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9" i="3"/>
  <c r="E9" i="3" s="1"/>
  <c r="B12" i="26" l="1"/>
  <c r="J5" i="51"/>
  <c r="B4" i="40"/>
  <c r="B5" i="40"/>
  <c r="B6" i="40"/>
  <c r="B7" i="40"/>
  <c r="B3" i="40"/>
  <c r="J21" i="53" l="1"/>
  <c r="J20" i="53"/>
  <c r="J19" i="53"/>
  <c r="J18" i="53"/>
  <c r="J17" i="53"/>
  <c r="J16" i="53"/>
  <c r="J15" i="53"/>
  <c r="J14" i="53"/>
  <c r="J13" i="53"/>
  <c r="J12" i="53"/>
  <c r="J11" i="53"/>
  <c r="J10" i="53"/>
  <c r="J9" i="53"/>
  <c r="J8" i="53"/>
  <c r="J7" i="53"/>
  <c r="J6" i="53"/>
  <c r="J5" i="53"/>
  <c r="J21" i="52"/>
  <c r="J20" i="52"/>
  <c r="J19" i="52"/>
  <c r="J18" i="52"/>
  <c r="J17" i="52"/>
  <c r="J16" i="52"/>
  <c r="J15" i="52"/>
  <c r="J14" i="52"/>
  <c r="J13" i="52"/>
  <c r="J12" i="52"/>
  <c r="J11" i="52"/>
  <c r="J10" i="52"/>
  <c r="J9" i="52"/>
  <c r="J8" i="52"/>
  <c r="J7" i="52"/>
  <c r="J6" i="52"/>
  <c r="J5" i="52"/>
  <c r="J21" i="51"/>
  <c r="J20" i="51"/>
  <c r="J19" i="51"/>
  <c r="J18" i="51"/>
  <c r="J17" i="51"/>
  <c r="J16" i="51"/>
  <c r="J15" i="51"/>
  <c r="J14" i="51"/>
  <c r="J13" i="51"/>
  <c r="J12" i="51"/>
  <c r="J11" i="51"/>
  <c r="J10" i="51"/>
  <c r="J9" i="51"/>
  <c r="J8" i="51"/>
  <c r="J7" i="51"/>
  <c r="J6" i="51"/>
  <c r="C24" i="37"/>
  <c r="C23" i="37"/>
  <c r="C22" i="37"/>
  <c r="C21" i="37"/>
  <c r="C20" i="37"/>
  <c r="C19" i="37"/>
  <c r="C18" i="37"/>
  <c r="C17" i="37"/>
  <c r="C16" i="37"/>
  <c r="C15" i="37"/>
  <c r="C14" i="37"/>
  <c r="C13" i="37"/>
  <c r="C12" i="37"/>
  <c r="C11" i="37"/>
  <c r="C10" i="37"/>
  <c r="C9" i="37"/>
  <c r="C8" i="37"/>
  <c r="C7" i="37"/>
  <c r="C6" i="37"/>
  <c r="C5" i="37"/>
  <c r="J20" i="42"/>
  <c r="J19" i="42"/>
  <c r="J18" i="42"/>
  <c r="J17" i="42"/>
  <c r="J16" i="42"/>
  <c r="J15" i="42"/>
  <c r="J14" i="42"/>
  <c r="J13" i="42"/>
  <c r="J12" i="42"/>
  <c r="J11" i="42"/>
  <c r="J10" i="42"/>
  <c r="J9" i="42"/>
  <c r="J8" i="42"/>
  <c r="J7" i="42"/>
  <c r="J6" i="42"/>
  <c r="J5" i="42"/>
  <c r="J4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1" authorId="0" shapeId="0" xr:uid="{00000000-0006-0000-0300-000001000000}">
      <text>
        <r>
          <rPr>
            <sz val="9"/>
            <color indexed="81"/>
            <rFont val="Tahoma"/>
            <family val="2"/>
          </rPr>
          <t xml:space="preserve">By using if fuction
</t>
        </r>
      </text>
    </comment>
    <comment ref="E1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By using vlookup fuction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4" authorId="0" shapeId="0" xr:uid="{00000000-0006-0000-0500-000001000000}">
      <text>
        <r>
          <rPr>
            <sz val="9"/>
            <color indexed="81"/>
            <rFont val="Tahoma"/>
            <family val="2"/>
          </rPr>
          <t xml:space="preserve">By using freeze
</t>
        </r>
      </text>
    </comment>
  </commentList>
</comments>
</file>

<file path=xl/sharedStrings.xml><?xml version="1.0" encoding="utf-8"?>
<sst xmlns="http://schemas.openxmlformats.org/spreadsheetml/2006/main" count="20699" uniqueCount="2894">
  <si>
    <t>Agent ID</t>
  </si>
  <si>
    <t>Agent Name</t>
  </si>
  <si>
    <t>Join Date</t>
  </si>
  <si>
    <t>Status</t>
  </si>
  <si>
    <t>GO</t>
  </si>
  <si>
    <t>Reporting To SM ID</t>
  </si>
  <si>
    <t>Reporting To SM Name</t>
  </si>
  <si>
    <t>Role</t>
  </si>
  <si>
    <t>Manoj Kumar Jaihind Yadav</t>
  </si>
  <si>
    <t>Active</t>
  </si>
  <si>
    <t>X0072</t>
  </si>
  <si>
    <t>Mr. John Kunjukunju K.</t>
  </si>
  <si>
    <t>Associate Sales Manager</t>
  </si>
  <si>
    <t>BG 5</t>
  </si>
  <si>
    <t>Tabrez Md Shahid Alam</t>
  </si>
  <si>
    <t>X0415</t>
  </si>
  <si>
    <t>Mr. Arun Shivanand Pandey</t>
  </si>
  <si>
    <t>BG 6</t>
  </si>
  <si>
    <t>Alok Anil Parkar</t>
  </si>
  <si>
    <t>X1291</t>
  </si>
  <si>
    <t>Mr. Shahsidhar Poojary</t>
  </si>
  <si>
    <t>BG 7</t>
  </si>
  <si>
    <t>Ankita Kishor Wadkar</t>
  </si>
  <si>
    <t>X1892</t>
  </si>
  <si>
    <t>Mr. Ujwal Hiraman Gurchale</t>
  </si>
  <si>
    <t>Aniket  Suresh Manjrekar</t>
  </si>
  <si>
    <t>X0108</t>
  </si>
  <si>
    <t>Relationship Associate</t>
  </si>
  <si>
    <t>BG 4</t>
  </si>
  <si>
    <t>Ranjani S</t>
  </si>
  <si>
    <t>X0345</t>
  </si>
  <si>
    <t>Mr. Sajesh S.</t>
  </si>
  <si>
    <t>Anugrah singh Hiraman Singh</t>
  </si>
  <si>
    <t>X0219</t>
  </si>
  <si>
    <t>Amit Kumar</t>
  </si>
  <si>
    <t>Suspended</t>
  </si>
  <si>
    <t>X0279</t>
  </si>
  <si>
    <t>Mr. Ashish Rawat</t>
  </si>
  <si>
    <t>Prem Prakash</t>
  </si>
  <si>
    <t>X0079</t>
  </si>
  <si>
    <t>Mr. Manish Banga</t>
  </si>
  <si>
    <t>Adity Roy</t>
  </si>
  <si>
    <t>X0696</t>
  </si>
  <si>
    <t>Jitendra Khatri</t>
  </si>
  <si>
    <t>X0031</t>
  </si>
  <si>
    <t>Mr. Namit Srivastava</t>
  </si>
  <si>
    <t>Vijyendra Kumar Dixit</t>
  </si>
  <si>
    <t>X1744</t>
  </si>
  <si>
    <t>Mr. Shishir Mishra</t>
  </si>
  <si>
    <t>Shiv Kumar</t>
  </si>
  <si>
    <t>X0166</t>
  </si>
  <si>
    <t>Mr. Deepak Jain</t>
  </si>
  <si>
    <t>Lalan Kumar</t>
  </si>
  <si>
    <t>X0588</t>
  </si>
  <si>
    <t>Ms. Vinny Bhagal</t>
  </si>
  <si>
    <t>Pradeep Yadav</t>
  </si>
  <si>
    <t>X0895</t>
  </si>
  <si>
    <t>Manoj Kumar</t>
  </si>
  <si>
    <t>X0431</t>
  </si>
  <si>
    <t>Prince Kumar</t>
  </si>
  <si>
    <t>X0207</t>
  </si>
  <si>
    <t>Shekhar Chouhan</t>
  </si>
  <si>
    <t>X0430</t>
  </si>
  <si>
    <t>Mr. Varun Hassija</t>
  </si>
  <si>
    <t>Sangeet Tarun Panda</t>
  </si>
  <si>
    <t>X0772</t>
  </si>
  <si>
    <t>BG 8</t>
  </si>
  <si>
    <t>Ashish Vijay Jundre</t>
  </si>
  <si>
    <t>Umesh Ramnavan Tripathi</t>
  </si>
  <si>
    <t>X0125</t>
  </si>
  <si>
    <t>Prabhakar P.</t>
  </si>
  <si>
    <t>X0598</t>
  </si>
  <si>
    <t>Mr. Thivingston Kingsly A.</t>
  </si>
  <si>
    <t>Nanda Kumar P.</t>
  </si>
  <si>
    <t>X0074</t>
  </si>
  <si>
    <t>Gopinath Rao KS.</t>
  </si>
  <si>
    <t>X0423</t>
  </si>
  <si>
    <t>Mr. Sreenivas N.</t>
  </si>
  <si>
    <t>Udhaya Sankar N.</t>
  </si>
  <si>
    <t>X0483</t>
  </si>
  <si>
    <t>Mr. Abdul Akbar</t>
  </si>
  <si>
    <t>Varun Kumar Sami</t>
  </si>
  <si>
    <t>deleted</t>
  </si>
  <si>
    <t>X0620</t>
  </si>
  <si>
    <t>Ashutosh Subashchandra Paliwal</t>
  </si>
  <si>
    <t>X0404</t>
  </si>
  <si>
    <t>Mr. Amol Vijay Sarda</t>
  </si>
  <si>
    <t>Shekhar Shankar Ramdas</t>
  </si>
  <si>
    <t>X0338</t>
  </si>
  <si>
    <t>Mr Anil Tukaram Humane</t>
  </si>
  <si>
    <t>Ravikant Ummachand Prasad</t>
  </si>
  <si>
    <t>X0269</t>
  </si>
  <si>
    <t>Mr. Anil Subhashrao Mhetre</t>
  </si>
  <si>
    <t>Manish Govindsingh Rawat</t>
  </si>
  <si>
    <t>X0110</t>
  </si>
  <si>
    <t>Partha Sarthi Mishra</t>
  </si>
  <si>
    <t>X0055</t>
  </si>
  <si>
    <t>Kishor Kumar</t>
  </si>
  <si>
    <t>X0717</t>
  </si>
  <si>
    <t>Mr. Karan Marya</t>
  </si>
  <si>
    <t>Surender Singh Chahal</t>
  </si>
  <si>
    <t>X0204</t>
  </si>
  <si>
    <t>Mayank Gahoi</t>
  </si>
  <si>
    <t>X0627</t>
  </si>
  <si>
    <t>Hemanth Kumar R.</t>
  </si>
  <si>
    <t>X0016</t>
  </si>
  <si>
    <t>Prem Kumar R.</t>
  </si>
  <si>
    <t>X0182</t>
  </si>
  <si>
    <t>Mr. Zulfikhar Ahamed T A</t>
  </si>
  <si>
    <t>Karthikeyan S.</t>
  </si>
  <si>
    <t>X0716</t>
  </si>
  <si>
    <t>Mr. Ahamed Mustaq M.</t>
  </si>
  <si>
    <t>Obuli Kumar S.</t>
  </si>
  <si>
    <t>X1109</t>
  </si>
  <si>
    <t>Balaji V.</t>
  </si>
  <si>
    <t>X0781</t>
  </si>
  <si>
    <t>Saravanan V. M.</t>
  </si>
  <si>
    <t>X0690</t>
  </si>
  <si>
    <t>Manesh Kumar R.</t>
  </si>
  <si>
    <t>X1448</t>
  </si>
  <si>
    <t>Aruna Mahesh Sharma</t>
  </si>
  <si>
    <t>X0004</t>
  </si>
  <si>
    <t>Mrs. Prabha Singh</t>
  </si>
  <si>
    <t>Neeraj Kumar</t>
  </si>
  <si>
    <t>X0660</t>
  </si>
  <si>
    <t>Mr. Niraj Singh</t>
  </si>
  <si>
    <t>Sanjeev Mishra</t>
  </si>
  <si>
    <t>X1692</t>
  </si>
  <si>
    <t>Mr. Shailesh Awasthi</t>
  </si>
  <si>
    <t>Sayed Mohsin Abbas</t>
  </si>
  <si>
    <t>X0407</t>
  </si>
  <si>
    <t>Manish Srivastava</t>
  </si>
  <si>
    <t>X0673</t>
  </si>
  <si>
    <t>Baskaran M.</t>
  </si>
  <si>
    <t>X0424</t>
  </si>
  <si>
    <t>Shikha Salwan</t>
  </si>
  <si>
    <t>X0671</t>
  </si>
  <si>
    <t>Mr. Sunil Mahajan</t>
  </si>
  <si>
    <t>Gurmukh Singh</t>
  </si>
  <si>
    <t>X0761</t>
  </si>
  <si>
    <t>Mr. Vinay Vishal</t>
  </si>
  <si>
    <t>Kanagaraj S.</t>
  </si>
  <si>
    <t>X0866</t>
  </si>
  <si>
    <t>Devang Vinodchandra Pandya</t>
  </si>
  <si>
    <t>X0449</t>
  </si>
  <si>
    <t>Mr. Dhaval Dashrathbhai Limbachiya</t>
  </si>
  <si>
    <t>Jatin Girishbhai Chauhan</t>
  </si>
  <si>
    <t>X0450</t>
  </si>
  <si>
    <t>Mr. Anant J. Chokshi</t>
  </si>
  <si>
    <t>Priti Dattaram Mayekar</t>
  </si>
  <si>
    <t>X0029</t>
  </si>
  <si>
    <t>Mr. Ashish Chaturbhai Kapadia</t>
  </si>
  <si>
    <t>Mahesh Danappa Domanal</t>
  </si>
  <si>
    <t>X0526</t>
  </si>
  <si>
    <t>Mr. Firoz Khan C. Pathan</t>
  </si>
  <si>
    <t>Dinesh Vishwanath Ram</t>
  </si>
  <si>
    <t>X0512</t>
  </si>
  <si>
    <t>Shivanand Mallappa Patil</t>
  </si>
  <si>
    <t>X1034</t>
  </si>
  <si>
    <t>Ravi Gangappa Lamani</t>
  </si>
  <si>
    <t>X0505</t>
  </si>
  <si>
    <t>Mr. Mrityunjay G. Goravankoll</t>
  </si>
  <si>
    <t>Ranjan Wadhwa</t>
  </si>
  <si>
    <t>X0313</t>
  </si>
  <si>
    <t>Mr. Saurabh Kant Mehta</t>
  </si>
  <si>
    <t>Jagjeet Singh Bedi</t>
  </si>
  <si>
    <t>X1026</t>
  </si>
  <si>
    <t>Mr. Sandeep Kumar</t>
  </si>
  <si>
    <t>Rajesh Kumar</t>
  </si>
  <si>
    <t>X0280</t>
  </si>
  <si>
    <t>X0577</t>
  </si>
  <si>
    <t>Mr. Ausaf Ahmed</t>
  </si>
  <si>
    <t>Amit Jashvantbhai Chauhan</t>
  </si>
  <si>
    <t>X0680</t>
  </si>
  <si>
    <t>Mr. Mahendra Kesharbhai Chaudhary</t>
  </si>
  <si>
    <t>Ranjan Naik Phadri Naik</t>
  </si>
  <si>
    <t>X0661</t>
  </si>
  <si>
    <t>Aneesh K. S.</t>
  </si>
  <si>
    <t>X0052</t>
  </si>
  <si>
    <t>Mr Jagadeesh Krishna</t>
  </si>
  <si>
    <t>A. Rajakumar</t>
  </si>
  <si>
    <t>X0427</t>
  </si>
  <si>
    <t>Mr. Kalyan Kumar Kanasani</t>
  </si>
  <si>
    <t>Pimmy Manchanda</t>
  </si>
  <si>
    <t>X1011</t>
  </si>
  <si>
    <t>Ms. Shivani Sambyal</t>
  </si>
  <si>
    <t>Kuldeep Singh</t>
  </si>
  <si>
    <t>X0057</t>
  </si>
  <si>
    <t>Mr. Sumit Sehgal</t>
  </si>
  <si>
    <t>Harminder Singh</t>
  </si>
  <si>
    <t>X0088</t>
  </si>
  <si>
    <t>Mr. Priyank Pathak</t>
  </si>
  <si>
    <t>Monika Rajput</t>
  </si>
  <si>
    <t>X0578</t>
  </si>
  <si>
    <t>Narinder Singh Chawla</t>
  </si>
  <si>
    <t>X1278</t>
  </si>
  <si>
    <t>Mr. Vipin Sharma</t>
  </si>
  <si>
    <t>X0249</t>
  </si>
  <si>
    <t>Mr. Ankit Verma</t>
  </si>
  <si>
    <t>Poonam Maurya</t>
  </si>
  <si>
    <t>X1483</t>
  </si>
  <si>
    <t>Mr. Alok Narayan Prasad</t>
  </si>
  <si>
    <t>Dilip Kumar</t>
  </si>
  <si>
    <t>X0745</t>
  </si>
  <si>
    <t>Mr. Murari Dutt Bajpai</t>
  </si>
  <si>
    <t>Narendra Ramashankar Pandey</t>
  </si>
  <si>
    <t>X1346</t>
  </si>
  <si>
    <t>Amit Sharma</t>
  </si>
  <si>
    <t>X0164</t>
  </si>
  <si>
    <t>Mr. Sandeep Chatterjee</t>
  </si>
  <si>
    <t>Rahul Sharma</t>
  </si>
  <si>
    <t>X0838</t>
  </si>
  <si>
    <t>Mr. Supriya Mitra</t>
  </si>
  <si>
    <t>Sushil Vishwakarma</t>
  </si>
  <si>
    <t>X0202</t>
  </si>
  <si>
    <t>Mr. Md Ehesanul Haque</t>
  </si>
  <si>
    <t>Mahesh Narendrakumar Khanna</t>
  </si>
  <si>
    <t>X0032</t>
  </si>
  <si>
    <t>Ritesh Navnitrao Jadhav</t>
  </si>
  <si>
    <t>X0664</t>
  </si>
  <si>
    <t>Tushar Navinchandra Gandhakwala</t>
  </si>
  <si>
    <t>X0003</t>
  </si>
  <si>
    <t>Shrikrishna Vijaykumar Joshi</t>
  </si>
  <si>
    <t>X1723</t>
  </si>
  <si>
    <t>Prashanth L.</t>
  </si>
  <si>
    <t>X0009</t>
  </si>
  <si>
    <t>Mr. Mallikarjunappa T K</t>
  </si>
  <si>
    <t>Mohan Kumar BR</t>
  </si>
  <si>
    <t>X0343</t>
  </si>
  <si>
    <t>Mr Saravanan R</t>
  </si>
  <si>
    <t>Deepak Kumar Sharma</t>
  </si>
  <si>
    <t>X0560</t>
  </si>
  <si>
    <t>Baba Vali Sheik</t>
  </si>
  <si>
    <t>X1380</t>
  </si>
  <si>
    <t>Mr. Gundlavoila Jai Chandra</t>
  </si>
  <si>
    <t>Vijay Kumar Gowari Shetty</t>
  </si>
  <si>
    <t>X0030</t>
  </si>
  <si>
    <t>Mr. Kiran Kumar Goud Dudela</t>
  </si>
  <si>
    <t>Vasu Devamurthy Nara</t>
  </si>
  <si>
    <t>X0068</t>
  </si>
  <si>
    <t>Lavanya Balaji</t>
  </si>
  <si>
    <t>X1134</t>
  </si>
  <si>
    <t>Gaurav Sharma</t>
  </si>
  <si>
    <t>X1379</t>
  </si>
  <si>
    <t>A. Santhosh Yadav</t>
  </si>
  <si>
    <t>X0027</t>
  </si>
  <si>
    <t>BG 3</t>
  </si>
  <si>
    <t>Medi Shyam Kumar</t>
  </si>
  <si>
    <t>X1194</t>
  </si>
  <si>
    <t>Pankaj Dowarah</t>
  </si>
  <si>
    <t>X1066</t>
  </si>
  <si>
    <t>Mr. Sujoy Chowdhury</t>
  </si>
  <si>
    <t>Bidhan Sinha</t>
  </si>
  <si>
    <t>X1442</t>
  </si>
  <si>
    <t>Mr. Pradipta Pranjal Mahanta</t>
  </si>
  <si>
    <t>Jayanta Kumar Keat</t>
  </si>
  <si>
    <t>X0607</t>
  </si>
  <si>
    <t>Kudrat Kariul Karim</t>
  </si>
  <si>
    <t>X0722</t>
  </si>
  <si>
    <t>Mr. Mohammad Sarfaraz</t>
  </si>
  <si>
    <t>Hemanta Kumar Saikia</t>
  </si>
  <si>
    <t>X0596</t>
  </si>
  <si>
    <t>Nilim Bhuyan</t>
  </si>
  <si>
    <t>X0595</t>
  </si>
  <si>
    <t>Mr. Abhijit Shome</t>
  </si>
  <si>
    <t>Suman Kumar Roy</t>
  </si>
  <si>
    <t>X0391</t>
  </si>
  <si>
    <t>Mr. Rakib Ali</t>
  </si>
  <si>
    <t>Sanchita Bal</t>
  </si>
  <si>
    <t>X0021</t>
  </si>
  <si>
    <t>Ms. Sonia Nag Chowdhury</t>
  </si>
  <si>
    <t>Md. Sabbir Ali</t>
  </si>
  <si>
    <t>X0319</t>
  </si>
  <si>
    <t>Mr. Animesh Dutta</t>
  </si>
  <si>
    <t>Rupam Das</t>
  </si>
  <si>
    <t>X0409</t>
  </si>
  <si>
    <t>Samiran Biswas</t>
  </si>
  <si>
    <t>X1357</t>
  </si>
  <si>
    <t>Mr. Sudipta Roy</t>
  </si>
  <si>
    <t>Prasanta Kumar Das</t>
  </si>
  <si>
    <t>X1356</t>
  </si>
  <si>
    <t>Mr. Sabyasachi Guin</t>
  </si>
  <si>
    <t>Sunil Upadhyay</t>
  </si>
  <si>
    <t>X1300</t>
  </si>
  <si>
    <t>Mr. Kangkan Dutta</t>
  </si>
  <si>
    <t>Shantanu Maikap</t>
  </si>
  <si>
    <t>X0498</t>
  </si>
  <si>
    <t>Deepak Kumar</t>
  </si>
  <si>
    <t>X0131</t>
  </si>
  <si>
    <t>Mr. Akash Pandey</t>
  </si>
  <si>
    <t>Shibarghya Basu</t>
  </si>
  <si>
    <t>X0721</t>
  </si>
  <si>
    <t>Mr. Anirban Dastidar</t>
  </si>
  <si>
    <t>Manas Mukherjee</t>
  </si>
  <si>
    <t>X0547</t>
  </si>
  <si>
    <t>Abhijit Kumar Mallick</t>
  </si>
  <si>
    <t>X0411</t>
  </si>
  <si>
    <t>Pradipta Dutta</t>
  </si>
  <si>
    <t>X0236</t>
  </si>
  <si>
    <t>Rajat Sarkar</t>
  </si>
  <si>
    <t>X1143</t>
  </si>
  <si>
    <t>Dwaipayon Sen</t>
  </si>
  <si>
    <t>X0034</t>
  </si>
  <si>
    <t>Avijit Ghosh</t>
  </si>
  <si>
    <t>X0443</t>
  </si>
  <si>
    <t>Kumar Ghosh</t>
  </si>
  <si>
    <t>X0874</t>
  </si>
  <si>
    <t>Avishek Saha</t>
  </si>
  <si>
    <t>X0232</t>
  </si>
  <si>
    <t>Hindol Das</t>
  </si>
  <si>
    <t>X0543</t>
  </si>
  <si>
    <t>Mr. Mohit Gupta</t>
  </si>
  <si>
    <t>Sudip Hazra</t>
  </si>
  <si>
    <t>X0532</t>
  </si>
  <si>
    <t>Mr. Indranil Roy</t>
  </si>
  <si>
    <t>Utpal Mukherjee</t>
  </si>
  <si>
    <t>X0150</t>
  </si>
  <si>
    <t>Samir Sadhu</t>
  </si>
  <si>
    <t>X0238</t>
  </si>
  <si>
    <t>Mr. Pranabesh Pyne</t>
  </si>
  <si>
    <t>Raju Paul</t>
  </si>
  <si>
    <t>X0237</t>
  </si>
  <si>
    <t>Atanu Dey</t>
  </si>
  <si>
    <t>X1179</t>
  </si>
  <si>
    <t>Soumyadeep Konar</t>
  </si>
  <si>
    <t>X1657</t>
  </si>
  <si>
    <t>X1405</t>
  </si>
  <si>
    <t>Pratap Pramanick</t>
  </si>
  <si>
    <t>X0364</t>
  </si>
  <si>
    <t>Chandrachur Goswami</t>
  </si>
  <si>
    <t>X0213</t>
  </si>
  <si>
    <t>Saurav Das</t>
  </si>
  <si>
    <t>X0549</t>
  </si>
  <si>
    <t>Manoj Kumar S.</t>
  </si>
  <si>
    <t>X0842</t>
  </si>
  <si>
    <t>Pradeep Golla</t>
  </si>
  <si>
    <t>X0555</t>
  </si>
  <si>
    <t>Mr. Kunapareddy Subrahmanyam</t>
  </si>
  <si>
    <t>Sunil Kumar Changalasetty</t>
  </si>
  <si>
    <t>X1413</t>
  </si>
  <si>
    <t>Sulaman Shaik</t>
  </si>
  <si>
    <t>X0474</t>
  </si>
  <si>
    <t>Srikanth Sivala Setty</t>
  </si>
  <si>
    <t>X0476</t>
  </si>
  <si>
    <t>Mr. Naveen Golla</t>
  </si>
  <si>
    <t>Shiva Naga Raju Katru</t>
  </si>
  <si>
    <t>X0844</t>
  </si>
  <si>
    <t>Naga Babu Elluri</t>
  </si>
  <si>
    <t>X0076</t>
  </si>
  <si>
    <t>Mr. Ramireddy Y. V.</t>
  </si>
  <si>
    <t>Venkata Gowri Naga Raju Kalepu</t>
  </si>
  <si>
    <t>X0557</t>
  </si>
  <si>
    <t>Ganapathi Rao Kodisi</t>
  </si>
  <si>
    <t>X1328</t>
  </si>
  <si>
    <t>Kranthi Kumar Chinnari</t>
  </si>
  <si>
    <t>X0369</t>
  </si>
  <si>
    <t>Anil Kumar Sekhermanthri Venkata</t>
  </si>
  <si>
    <t>X0075</t>
  </si>
  <si>
    <t>Rajashekar Kumar Gangula</t>
  </si>
  <si>
    <t>X0536</t>
  </si>
  <si>
    <t>Imtiaz Ahmad</t>
  </si>
  <si>
    <t>X0172</t>
  </si>
  <si>
    <t>Mr. Goutam Ghosh</t>
  </si>
  <si>
    <t>Rohit Dutta</t>
  </si>
  <si>
    <t>X0340</t>
  </si>
  <si>
    <t>Vatan Rastogi</t>
  </si>
  <si>
    <t>X0286</t>
  </si>
  <si>
    <t>Tushar Khanna</t>
  </si>
  <si>
    <t>X0331</t>
  </si>
  <si>
    <t>Varun Upadhaya</t>
  </si>
  <si>
    <t>X0643</t>
  </si>
  <si>
    <t>Mr. Amittandra Mishra</t>
  </si>
  <si>
    <t>Anup Kumar Acharyya</t>
  </si>
  <si>
    <t>X0005</t>
  </si>
  <si>
    <t>Sanjit Kumar Pratihar</t>
  </si>
  <si>
    <t>X0011</t>
  </si>
  <si>
    <t>BG 2</t>
  </si>
  <si>
    <t>K. Mahaboob Basha</t>
  </si>
  <si>
    <t>X0370</t>
  </si>
  <si>
    <t>Parikshit Ranjitsinh Rajeshirke</t>
  </si>
  <si>
    <t>X0567</t>
  </si>
  <si>
    <t>Mr. Mandeep Anup Singh</t>
  </si>
  <si>
    <t>Raghunandan Ragvendra Chincholkar</t>
  </si>
  <si>
    <t>X1039</t>
  </si>
  <si>
    <t>Swapnil Keshav Nalgirkar</t>
  </si>
  <si>
    <t>X0519</t>
  </si>
  <si>
    <t>Sagar Jayawantrao Shinde</t>
  </si>
  <si>
    <t>X0134</t>
  </si>
  <si>
    <t>Mr. Sushant Anant Pednekar</t>
  </si>
  <si>
    <t>Chandrakant Kallapa Londake</t>
  </si>
  <si>
    <t>X0606</t>
  </si>
  <si>
    <t>Apeksha Singh</t>
  </si>
  <si>
    <t>X0295</t>
  </si>
  <si>
    <t>Mr. Arbind Kumar Sahu</t>
  </si>
  <si>
    <t>X0171</t>
  </si>
  <si>
    <t>Subrata Roy</t>
  </si>
  <si>
    <t>X0613</t>
  </si>
  <si>
    <t>Md. Javed .</t>
  </si>
  <si>
    <t>X1407</t>
  </si>
  <si>
    <t>Firoz Rafiqe Pathan</t>
  </si>
  <si>
    <t>X0511</t>
  </si>
  <si>
    <t>Mr. Gaurav Ashok Dhokriya</t>
  </si>
  <si>
    <t>Rajnish Mishra</t>
  </si>
  <si>
    <t>X0833</t>
  </si>
  <si>
    <t>Ankit Mishra</t>
  </si>
  <si>
    <t>X0053</t>
  </si>
  <si>
    <t>Gaurav Tiwari</t>
  </si>
  <si>
    <t>X0883</t>
  </si>
  <si>
    <t>Neha Malhotra</t>
  </si>
  <si>
    <t>X1519</t>
  </si>
  <si>
    <t>Yogendra Pratap Singh</t>
  </si>
  <si>
    <t>X0681</t>
  </si>
  <si>
    <t>Silvi Chopra</t>
  </si>
  <si>
    <t>X0198</t>
  </si>
  <si>
    <t>Kashmir Singh</t>
  </si>
  <si>
    <t>X1392</t>
  </si>
  <si>
    <t>Harpreet Singh</t>
  </si>
  <si>
    <t>X0665</t>
  </si>
  <si>
    <t>X0659</t>
  </si>
  <si>
    <t>Ashwani Kumar</t>
  </si>
  <si>
    <t>X0281</t>
  </si>
  <si>
    <t>Samita Joshi</t>
  </si>
  <si>
    <t>X0813</t>
  </si>
  <si>
    <t>Sameerhusen Abdul Gani Shaikh</t>
  </si>
  <si>
    <t>X0779</t>
  </si>
  <si>
    <t>Sangeeta Wadhwani</t>
  </si>
  <si>
    <t>X0626</t>
  </si>
  <si>
    <t>Achala Parashar</t>
  </si>
  <si>
    <t>X0433</t>
  </si>
  <si>
    <t>Sachin Hari Shinde</t>
  </si>
  <si>
    <t>X1882</t>
  </si>
  <si>
    <t>Tabbassum Pathan</t>
  </si>
  <si>
    <t>Brijvir Choudhary</t>
  </si>
  <si>
    <t>X0748</t>
  </si>
  <si>
    <t>Vishal Hari Mistari</t>
  </si>
  <si>
    <t>X0472</t>
  </si>
  <si>
    <t>Ganesh Hiralal Pardeshi</t>
  </si>
  <si>
    <t>X0750</t>
  </si>
  <si>
    <t>Mr. Uday Kundlikrao Shinde</t>
  </si>
  <si>
    <t>Deepak Wadhwani</t>
  </si>
  <si>
    <t>X1613</t>
  </si>
  <si>
    <t>Gopal Shekhawat</t>
  </si>
  <si>
    <t>X1523</t>
  </si>
  <si>
    <t>Mr. Rajeev Gandhi</t>
  </si>
  <si>
    <t>Praveen Thakriya</t>
  </si>
  <si>
    <t>X0568</t>
  </si>
  <si>
    <t>Mr. Shailesh Vishwakarma</t>
  </si>
  <si>
    <t>Raman Sharma</t>
  </si>
  <si>
    <t>X0155</t>
  </si>
  <si>
    <t>Aditya Bhatia</t>
  </si>
  <si>
    <t>X0685</t>
  </si>
  <si>
    <t>Ashok R. Dubey</t>
  </si>
  <si>
    <t>X0701</t>
  </si>
  <si>
    <t>Ravindra Kumar Singh</t>
  </si>
  <si>
    <t>X0228</t>
  </si>
  <si>
    <t>Mr. Anupam Nayyar</t>
  </si>
  <si>
    <t>Abhishek Shringi</t>
  </si>
  <si>
    <t>X1955</t>
  </si>
  <si>
    <t>Haresh Odhavdas Kamani</t>
  </si>
  <si>
    <t>X0247</t>
  </si>
  <si>
    <t>Gaurav Rajendrakumar Mehta</t>
  </si>
  <si>
    <t>X0566</t>
  </si>
  <si>
    <t>Mr. Ashish Rakesh Sharma</t>
  </si>
  <si>
    <t>Vinod Patel</t>
  </si>
  <si>
    <t>X0679</t>
  </si>
  <si>
    <t>Mr. Amit Srivastava</t>
  </si>
  <si>
    <t>Yogendra Sahu</t>
  </si>
  <si>
    <t>X0463</t>
  </si>
  <si>
    <t>Amit Kar</t>
  </si>
  <si>
    <t>X1906</t>
  </si>
  <si>
    <t>Shakti Sharma</t>
  </si>
  <si>
    <t>X0725</t>
  </si>
  <si>
    <t>Mr. Ashish Gulati</t>
  </si>
  <si>
    <t>Vishal Walia</t>
  </si>
  <si>
    <t>X0126</t>
  </si>
  <si>
    <t>Ruma Walia</t>
  </si>
  <si>
    <t>X1105</t>
  </si>
  <si>
    <t>Monoj Naskar</t>
  </si>
  <si>
    <t>X0163</t>
  </si>
  <si>
    <t>Mr. Chiranjib Mallick</t>
  </si>
  <si>
    <t>Sandip Kumar Kundu</t>
  </si>
  <si>
    <t>X0441</t>
  </si>
  <si>
    <t>Rana Pratap Sinha</t>
  </si>
  <si>
    <t>X0442</t>
  </si>
  <si>
    <t>Pulak Simlai</t>
  </si>
  <si>
    <t>X0325</t>
  </si>
  <si>
    <t>Ramashankar Gupta</t>
  </si>
  <si>
    <t>X0026</t>
  </si>
  <si>
    <t>Tushar Ashok Muley</t>
  </si>
  <si>
    <t>X1041</t>
  </si>
  <si>
    <t>Parikshit Saha</t>
  </si>
  <si>
    <t>X0729</t>
  </si>
  <si>
    <t>Kalyan Ashish Halder</t>
  </si>
  <si>
    <t>X0323</t>
  </si>
  <si>
    <t>Ankit Dineshbhai Daftari</t>
  </si>
  <si>
    <t>X0388</t>
  </si>
  <si>
    <t>Gunja Shekhar Pashine</t>
  </si>
  <si>
    <t>X1044</t>
  </si>
  <si>
    <t>Mr. Himanshu Gupta</t>
  </si>
  <si>
    <t>Roushan C. Kumar</t>
  </si>
  <si>
    <t>Mr. Chirag Vithlani</t>
  </si>
  <si>
    <t>Rajeev Kumar Tiwari</t>
  </si>
  <si>
    <t>X0490</t>
  </si>
  <si>
    <t>Ravindra Parmeshwar Gupta</t>
  </si>
  <si>
    <t>X0695</t>
  </si>
  <si>
    <t>Mr. Arunkumar Manikchand Sharma</t>
  </si>
  <si>
    <t>Murli Krishna</t>
  </si>
  <si>
    <t>X1069</t>
  </si>
  <si>
    <t>Satish kumar</t>
  </si>
  <si>
    <t>X0139</t>
  </si>
  <si>
    <t>Archana Singh</t>
  </si>
  <si>
    <t>X1127</t>
  </si>
  <si>
    <t>Mr. Nirjhar Saha</t>
  </si>
  <si>
    <t>MANMOHAN SONI</t>
  </si>
  <si>
    <t>X0521</t>
  </si>
  <si>
    <t>Mr. Sandip Nandi</t>
  </si>
  <si>
    <t>Prasant Panigrahi</t>
  </si>
  <si>
    <t>X0212</t>
  </si>
  <si>
    <t>Dipak  Kumar Mishra</t>
  </si>
  <si>
    <t>X1071</t>
  </si>
  <si>
    <t>Amit Sahu</t>
  </si>
  <si>
    <t>X0670</t>
  </si>
  <si>
    <t>Ramnarayan Rajak</t>
  </si>
  <si>
    <t>X0612</t>
  </si>
  <si>
    <t>Pradeep Kumar Mishra</t>
  </si>
  <si>
    <t>X0091</t>
  </si>
  <si>
    <t>Mr. Sanjay Kumar Mohanty</t>
  </si>
  <si>
    <t>Sudeb Saha</t>
  </si>
  <si>
    <t>X1481</t>
  </si>
  <si>
    <t>Pradeep Kumar Muduli</t>
  </si>
  <si>
    <t>X0492</t>
  </si>
  <si>
    <t>Sunil Kumar Patro</t>
  </si>
  <si>
    <t>X0678</t>
  </si>
  <si>
    <t>Badal Saha</t>
  </si>
  <si>
    <t>X0436</t>
  </si>
  <si>
    <t>Subodh Kapoor</t>
  </si>
  <si>
    <t>X0366</t>
  </si>
  <si>
    <t>Mr. Himat Singh</t>
  </si>
  <si>
    <t>Deepak Jain</t>
  </si>
  <si>
    <t>X0241</t>
  </si>
  <si>
    <t>Suraj Sharma</t>
  </si>
  <si>
    <t>X1176</t>
  </si>
  <si>
    <t>Tridip Borborah</t>
  </si>
  <si>
    <t>X0831</t>
  </si>
  <si>
    <t>Shivendu Maharaj</t>
  </si>
  <si>
    <t>X0140</t>
  </si>
  <si>
    <t>Siddartha Das</t>
  </si>
  <si>
    <t>X0608</t>
  </si>
  <si>
    <t>Chandan Bhunya</t>
  </si>
  <si>
    <t>X0035</t>
  </si>
  <si>
    <t>Srinivas Kalyan Kancharla</t>
  </si>
  <si>
    <t>X0069</t>
  </si>
  <si>
    <t>Amit Bhasin</t>
  </si>
  <si>
    <t>X0179</t>
  </si>
  <si>
    <t>Vijay Kohli</t>
  </si>
  <si>
    <t>X0040</t>
  </si>
  <si>
    <t>Vijay Kumar</t>
  </si>
  <si>
    <t>X0309</t>
  </si>
  <si>
    <t>Ratnesh Kumar Singh</t>
  </si>
  <si>
    <t>X0630</t>
  </si>
  <si>
    <t>Bineet Kumar</t>
  </si>
  <si>
    <t>X0387</t>
  </si>
  <si>
    <t>Soni Singh</t>
  </si>
  <si>
    <t>X0142</t>
  </si>
  <si>
    <t>Prakash Bose</t>
  </si>
  <si>
    <t>X0860</t>
  </si>
  <si>
    <t>Sanjay Singh</t>
  </si>
  <si>
    <t>X0024</t>
  </si>
  <si>
    <t>Girija Sankar Panda</t>
  </si>
  <si>
    <t>X0501</t>
  </si>
  <si>
    <t>Rajat Ranjan Moharana</t>
  </si>
  <si>
    <t>X0502</t>
  </si>
  <si>
    <t>Subash Bhuyan</t>
  </si>
  <si>
    <t>X0398</t>
  </si>
  <si>
    <t>Subhankar Paul</t>
  </si>
  <si>
    <t>X0112</t>
  </si>
  <si>
    <t>Pavan Chaturvedi</t>
  </si>
  <si>
    <t>X1146</t>
  </si>
  <si>
    <t>Jitendra Kumar Mallick</t>
  </si>
  <si>
    <t>X0551</t>
  </si>
  <si>
    <t>Debabrata Samal</t>
  </si>
  <si>
    <t>X0550</t>
  </si>
  <si>
    <t>Madda Bhaskar rao</t>
  </si>
  <si>
    <t>X0008</t>
  </si>
  <si>
    <t>Vallamkonda Vijay Kumar</t>
  </si>
  <si>
    <t>X1383</t>
  </si>
  <si>
    <t>Chittla Jaipal Reddy</t>
  </si>
  <si>
    <t>X0727</t>
  </si>
  <si>
    <t>Anagani Siddeshwara Rao</t>
  </si>
  <si>
    <t>X0070</t>
  </si>
  <si>
    <t>Syed Zakir</t>
  </si>
  <si>
    <t>X0538</t>
  </si>
  <si>
    <t>Thandapani S.</t>
  </si>
  <si>
    <t>X0118</t>
  </si>
  <si>
    <t>Chandrashekar G. B.</t>
  </si>
  <si>
    <t>X1019</t>
  </si>
  <si>
    <t>Mr. Harikishor B</t>
  </si>
  <si>
    <t>Dinesh .</t>
  </si>
  <si>
    <t>X0181</t>
  </si>
  <si>
    <t>Mr. Shiva Prasad Rao</t>
  </si>
  <si>
    <t>Anil kumar Baligeri</t>
  </si>
  <si>
    <t>X0527</t>
  </si>
  <si>
    <t>Nafees Naregal</t>
  </si>
  <si>
    <t>X0618</t>
  </si>
  <si>
    <t>Harshitha H. J.</t>
  </si>
  <si>
    <t>X0362</t>
  </si>
  <si>
    <t>Manjunath Mugad</t>
  </si>
  <si>
    <t>Govindraj Sambrani</t>
  </si>
  <si>
    <t>X1110</t>
  </si>
  <si>
    <t>Abdul Majid Sundke</t>
  </si>
  <si>
    <t>X0603</t>
  </si>
  <si>
    <t>Arvind Kashyap</t>
  </si>
  <si>
    <t>X0686</t>
  </si>
  <si>
    <t>Hemendra Singh Rathore</t>
  </si>
  <si>
    <t>X0401</t>
  </si>
  <si>
    <t>Pranav Sharma</t>
  </si>
  <si>
    <t>X0790</t>
  </si>
  <si>
    <t>Nishant Kumar Singh</t>
  </si>
  <si>
    <t>X0674</t>
  </si>
  <si>
    <t>Sasidharan D.</t>
  </si>
  <si>
    <t>X0014</t>
  </si>
  <si>
    <t>Natarajan M.</t>
  </si>
  <si>
    <t>X0209</t>
  </si>
  <si>
    <t>Mr. Ashok Kumar M.</t>
  </si>
  <si>
    <t>Balamurugan P.</t>
  </si>
  <si>
    <t>X0137</t>
  </si>
  <si>
    <t>Mr. Loganathan Kumar R.</t>
  </si>
  <si>
    <t>Yuvraj Kumar B.</t>
  </si>
  <si>
    <t>Rohit Bhargav</t>
  </si>
  <si>
    <t>X0093</t>
  </si>
  <si>
    <t>Kailash Kashyap</t>
  </si>
  <si>
    <t>X0517</t>
  </si>
  <si>
    <t>Mr. Manish Jain</t>
  </si>
  <si>
    <t>Goutam Patra</t>
  </si>
  <si>
    <t>X0045</t>
  </si>
  <si>
    <t>Nikhil Gupta</t>
  </si>
  <si>
    <t>X1588</t>
  </si>
  <si>
    <t>Vinod Chaudhary</t>
  </si>
  <si>
    <t>X1106</t>
  </si>
  <si>
    <t>Vishal Rao</t>
  </si>
  <si>
    <t>X1059</t>
  </si>
  <si>
    <t>Faiz Alam</t>
  </si>
  <si>
    <t>X1157</t>
  </si>
  <si>
    <t>Mr. Vivek Vishnoi</t>
  </si>
  <si>
    <t>Vipul Harishchandra Bangar</t>
  </si>
  <si>
    <t>X0080</t>
  </si>
  <si>
    <t>Ahmed Rafiullakhan Pathan</t>
  </si>
  <si>
    <t>X0453</t>
  </si>
  <si>
    <t>Poonam Chandravadan Vyas</t>
  </si>
  <si>
    <t>X0087</t>
  </si>
  <si>
    <t>Mr. Komalkumar Maganbhai Bhut</t>
  </si>
  <si>
    <t>Kishor Bhimjibhai Gohil</t>
  </si>
  <si>
    <t>X1063</t>
  </si>
  <si>
    <t>Darshana Ajay Jariwala</t>
  </si>
  <si>
    <t>X1033</t>
  </si>
  <si>
    <t>Md Ali Hasnain</t>
  </si>
  <si>
    <t>X0255</t>
  </si>
  <si>
    <t>Suman Saha</t>
  </si>
  <si>
    <t>X0220</t>
  </si>
  <si>
    <t>Sanjib kumar Mahata</t>
  </si>
  <si>
    <t>X0154</t>
  </si>
  <si>
    <t>Vikas Hiranand Achhra</t>
  </si>
  <si>
    <t>X1053</t>
  </si>
  <si>
    <t>Debasis Mohanty</t>
  </si>
  <si>
    <t>X0438</t>
  </si>
  <si>
    <t>Mr. Ayan Dam</t>
  </si>
  <si>
    <t>Samir Kumar Pani</t>
  </si>
  <si>
    <t>X0306</t>
  </si>
  <si>
    <t>Bikash Kumar Dash</t>
  </si>
  <si>
    <t>X0493</t>
  </si>
  <si>
    <t>Dhiraj Kumar Srivastava</t>
  </si>
  <si>
    <t>X0855</t>
  </si>
  <si>
    <t>Syed Rumman Ahmed</t>
  </si>
  <si>
    <t>X0712</t>
  </si>
  <si>
    <t>Pradeep Kumar</t>
  </si>
  <si>
    <t>X0758</t>
  </si>
  <si>
    <t>Pradeep S. Nikam</t>
  </si>
  <si>
    <t>X0871</t>
  </si>
  <si>
    <t>Prabhakar Digambar Bahurupi</t>
  </si>
  <si>
    <t>X0862</t>
  </si>
  <si>
    <t>Nisha Suresh Talekar</t>
  </si>
  <si>
    <t>X0187</t>
  </si>
  <si>
    <t>Ketan Jayprakash Subhaji</t>
  </si>
  <si>
    <t>X0604</t>
  </si>
  <si>
    <t>Avinash Sudhakar Binjave</t>
  </si>
  <si>
    <t>X0808</t>
  </si>
  <si>
    <t>Narendra Kumar Sinha</t>
  </si>
  <si>
    <t>X1290</t>
  </si>
  <si>
    <t>Kannan A</t>
  </si>
  <si>
    <t>X2029</t>
  </si>
  <si>
    <t>Mr. Anandakarthikeyan G.</t>
  </si>
  <si>
    <t>Karthik Y</t>
  </si>
  <si>
    <t>X0105</t>
  </si>
  <si>
    <t>Kingsly jeyaraj J</t>
  </si>
  <si>
    <t>X1765</t>
  </si>
  <si>
    <t>Mohamed Nabees A</t>
  </si>
  <si>
    <t>X0089</t>
  </si>
  <si>
    <t>Suresh S</t>
  </si>
  <si>
    <t>X0405</t>
  </si>
  <si>
    <t>Kumar J</t>
  </si>
  <si>
    <t>X0258</t>
  </si>
  <si>
    <t>Rajini C</t>
  </si>
  <si>
    <t>X0623</t>
  </si>
  <si>
    <t>Karunanithi V</t>
  </si>
  <si>
    <t>X0599</t>
  </si>
  <si>
    <t>Rishikesh B</t>
  </si>
  <si>
    <t>X1367</t>
  </si>
  <si>
    <t>Panneerselvam D</t>
  </si>
  <si>
    <t>X0352</t>
  </si>
  <si>
    <t>Jatin Pravinbhai Patel</t>
  </si>
  <si>
    <t>X0297</t>
  </si>
  <si>
    <t>Ritwik Agnihotri</t>
  </si>
  <si>
    <t>X0128</t>
  </si>
  <si>
    <t>Salma Pharida</t>
  </si>
  <si>
    <t>X0677</t>
  </si>
  <si>
    <t>Vidya Sagar Tripathi</t>
  </si>
  <si>
    <t>X1074</t>
  </si>
  <si>
    <t>Prithvi Raj</t>
  </si>
  <si>
    <t>X0303</t>
  </si>
  <si>
    <t>Gopal Krishan</t>
  </si>
  <si>
    <t>X0649</t>
  </si>
  <si>
    <t>Mr. Sanjiv Sen</t>
  </si>
  <si>
    <t>Shashank Pandey</t>
  </si>
  <si>
    <t>X1795</t>
  </si>
  <si>
    <t>X0637</t>
  </si>
  <si>
    <t>Sunil Purohit</t>
  </si>
  <si>
    <t>X0832</t>
  </si>
  <si>
    <t>Ajaypal Singh</t>
  </si>
  <si>
    <t>X1008</t>
  </si>
  <si>
    <t>Santosh Kumar Jha</t>
  </si>
  <si>
    <t>X0767</t>
  </si>
  <si>
    <t>Neeraj Kumar Bhardwaj</t>
  </si>
  <si>
    <t>X0873</t>
  </si>
  <si>
    <t>Sanjay Kumar</t>
  </si>
  <si>
    <t>X1776</t>
  </si>
  <si>
    <t>Bijay Kumar Nishank</t>
  </si>
  <si>
    <t>X1184</t>
  </si>
  <si>
    <t>Ansar AB</t>
  </si>
  <si>
    <t>X0827</t>
  </si>
  <si>
    <t>Mr. Remesh T. V.</t>
  </si>
  <si>
    <t>Suresh Boddu</t>
  </si>
  <si>
    <t>X0107</t>
  </si>
  <si>
    <t>Illayaraja A.</t>
  </si>
  <si>
    <t>X1504</t>
  </si>
  <si>
    <t>Rakesh Kumar Rajan R.</t>
  </si>
  <si>
    <t>X0523</t>
  </si>
  <si>
    <t>Pramod Ashok Dhage</t>
  </si>
  <si>
    <t>X0138</t>
  </si>
  <si>
    <t>Nabanita Chowdhury</t>
  </si>
  <si>
    <t>X0017</t>
  </si>
  <si>
    <t>Moloy Bhattacharjee</t>
  </si>
  <si>
    <t>X0396</t>
  </si>
  <si>
    <t>Md. Khalid</t>
  </si>
  <si>
    <t>X0192</t>
  </si>
  <si>
    <t>Khandla Srinivasa Rao</t>
  </si>
  <si>
    <t>X0426</t>
  </si>
  <si>
    <t>Sridhar Korapati</t>
  </si>
  <si>
    <t>X0291</t>
  </si>
  <si>
    <t>Mr. Srinivas C.</t>
  </si>
  <si>
    <t>Surinder Yadav</t>
  </si>
  <si>
    <t>X0764</t>
  </si>
  <si>
    <t>Mahendra Kumar Shetty</t>
  </si>
  <si>
    <t>X0734</t>
  </si>
  <si>
    <t>Mr. Mohan Kumar B.N</t>
  </si>
  <si>
    <t>Rajeshwar Kundu</t>
  </si>
  <si>
    <t>X0385</t>
  </si>
  <si>
    <t>Rimmi Bhatti</t>
  </si>
  <si>
    <t>X1130</t>
  </si>
  <si>
    <t>K. Sankar Rao</t>
  </si>
  <si>
    <t>X0522</t>
  </si>
  <si>
    <t>Kamlesh Kumar</t>
  </si>
  <si>
    <t>X0746</t>
  </si>
  <si>
    <t>Mustafa Ali</t>
  </si>
  <si>
    <t>X1550</t>
  </si>
  <si>
    <t>Saheer M.</t>
  </si>
  <si>
    <t>X0892</t>
  </si>
  <si>
    <t>Mr. Fasal T.</t>
  </si>
  <si>
    <t>Saurabh Srivastava</t>
  </si>
  <si>
    <t>X0095</t>
  </si>
  <si>
    <t>Rama Devi</t>
  </si>
  <si>
    <t>X0157</t>
  </si>
  <si>
    <t>Tapesh Gawde</t>
  </si>
  <si>
    <t>X1333</t>
  </si>
  <si>
    <t>Vivek Dutt</t>
  </si>
  <si>
    <t>X0888</t>
  </si>
  <si>
    <t>Nidhi Shankhdhar</t>
  </si>
  <si>
    <t>X0786</t>
  </si>
  <si>
    <t>Ramanagouda F. Patil</t>
  </si>
  <si>
    <t>X0413</t>
  </si>
  <si>
    <t>X0098</t>
  </si>
  <si>
    <t>Joshi Silukoti</t>
  </si>
  <si>
    <t>X0353</t>
  </si>
  <si>
    <t>Mahaboob Jeelan Dandiya</t>
  </si>
  <si>
    <t>X0332</t>
  </si>
  <si>
    <t>Shaik Sharif</t>
  </si>
  <si>
    <t>X1111</t>
  </si>
  <si>
    <t>Janardhan Pasupuleti</t>
  </si>
  <si>
    <t>X0152</t>
  </si>
  <si>
    <t>Srikath A L C S</t>
  </si>
  <si>
    <t>X0216</t>
  </si>
  <si>
    <t>Jaya Krishna Sahu</t>
  </si>
  <si>
    <t>X0408</t>
  </si>
  <si>
    <t>Shilpa Sudhir Bhojane</t>
  </si>
  <si>
    <t>X0265</t>
  </si>
  <si>
    <t>Rejeev VR</t>
  </si>
  <si>
    <t>X0485</t>
  </si>
  <si>
    <t>Sanjay C.</t>
  </si>
  <si>
    <t>X0796</t>
  </si>
  <si>
    <t>Sarbjit Ram</t>
  </si>
  <si>
    <t>X0479</t>
  </si>
  <si>
    <t>Amit Wadhwa</t>
  </si>
  <si>
    <t>X0516</t>
  </si>
  <si>
    <t>Rajapandyan R.</t>
  </si>
  <si>
    <t>X0876</t>
  </si>
  <si>
    <t>Nagendran R.</t>
  </si>
  <si>
    <t>X0090</t>
  </si>
  <si>
    <t>Rupesh Kumar Rathore</t>
  </si>
  <si>
    <t>X0819</t>
  </si>
  <si>
    <t>Ms. Swati Sundrani</t>
  </si>
  <si>
    <t>Nijil K. V.</t>
  </si>
  <si>
    <t>X0081</t>
  </si>
  <si>
    <t>Jai Prakash Rai</t>
  </si>
  <si>
    <t>X0506</t>
  </si>
  <si>
    <t>Chaitali Sanyal</t>
  </si>
  <si>
    <t>X0025</t>
  </si>
  <si>
    <t>Kamalakar Kishanrao Ghuge</t>
  </si>
  <si>
    <t>X0350</t>
  </si>
  <si>
    <t>Deep Dutta</t>
  </si>
  <si>
    <t>X0276</t>
  </si>
  <si>
    <t>Vikas Ramugrah Singh</t>
  </si>
  <si>
    <t>X0380</t>
  </si>
  <si>
    <t>Shivanand R. Dodamani</t>
  </si>
  <si>
    <t>X0882</t>
  </si>
  <si>
    <t>Nagaraj .</t>
  </si>
  <si>
    <t>X0617</t>
  </si>
  <si>
    <t>Shrinivas B. Deety</t>
  </si>
  <si>
    <t>X0246</t>
  </si>
  <si>
    <t>Jaiby Cherian</t>
  </si>
  <si>
    <t>X0051</t>
  </si>
  <si>
    <t>Mr. Anuraj R.</t>
  </si>
  <si>
    <t>Aditya Amonz</t>
  </si>
  <si>
    <t>X0382</t>
  </si>
  <si>
    <t>T. Temsu Walling</t>
  </si>
  <si>
    <t>X1128</t>
  </si>
  <si>
    <t>X0668</t>
  </si>
  <si>
    <t>Anju Emanuel</t>
  </si>
  <si>
    <t>X0590</t>
  </si>
  <si>
    <t>Dinesh Kumar</t>
  </si>
  <si>
    <t>X0208</t>
  </si>
  <si>
    <t>Manisha Rajendra Agarwal</t>
  </si>
  <si>
    <t>X0573</t>
  </si>
  <si>
    <t>Deepak Kalra</t>
  </si>
  <si>
    <t>X0609</t>
  </si>
  <si>
    <t>Sandeep Baijnath Chaubey</t>
  </si>
  <si>
    <t>X0020</t>
  </si>
  <si>
    <t>Sachin Gopal Mishra</t>
  </si>
  <si>
    <t>X0037</t>
  </si>
  <si>
    <t>Chidirala Ramesh</t>
  </si>
  <si>
    <t>X0868</t>
  </si>
  <si>
    <t>Mithun Bose</t>
  </si>
  <si>
    <t>X1031</t>
  </si>
  <si>
    <t>Mallikarjuna M.</t>
  </si>
  <si>
    <t>X0227</t>
  </si>
  <si>
    <t>Pinkal Shantilal Macwan</t>
  </si>
  <si>
    <t>X1671</t>
  </si>
  <si>
    <t>Pemmaiah M. S.</t>
  </si>
  <si>
    <t>X0151</t>
  </si>
  <si>
    <t>Gursmeep Singh</t>
  </si>
  <si>
    <t>X1115</t>
  </si>
  <si>
    <t>Rashpal Kaur</t>
  </si>
  <si>
    <t>X0071</t>
  </si>
  <si>
    <t>Ranjit R. Sapdhare</t>
  </si>
  <si>
    <t>X0735</t>
  </si>
  <si>
    <t>Sapan K. Joshi</t>
  </si>
  <si>
    <t>X0699</t>
  </si>
  <si>
    <t>Abhijeet Bagora</t>
  </si>
  <si>
    <t>X0650</t>
  </si>
  <si>
    <t>Lokesh Kumar Sharma</t>
  </si>
  <si>
    <t>X1103</t>
  </si>
  <si>
    <t>Saravanan S.</t>
  </si>
  <si>
    <t>X1182</t>
  </si>
  <si>
    <t>Suresh Kumar M.</t>
  </si>
  <si>
    <t>X0082</t>
  </si>
  <si>
    <t>Bhaskar V.</t>
  </si>
  <si>
    <t>X0194</t>
  </si>
  <si>
    <t>Mahesh Purushottam Sonicha</t>
  </si>
  <si>
    <t>X0508</t>
  </si>
  <si>
    <t>Riyaz Mohd Ibrahim Khan</t>
  </si>
  <si>
    <t>X0341</t>
  </si>
  <si>
    <t>Mrs. Kala Manoj Jain</t>
  </si>
  <si>
    <t>Tousif Yusuf Mansuri</t>
  </si>
  <si>
    <t>X0124</t>
  </si>
  <si>
    <t>Pavan Kumar D S K</t>
  </si>
  <si>
    <t>X0553</t>
  </si>
  <si>
    <t>Payal Kiritbhai Palmer</t>
  </si>
  <si>
    <t>X0446</t>
  </si>
  <si>
    <t>Tuhin Ghosh</t>
  </si>
  <si>
    <t>X0351</t>
  </si>
  <si>
    <t>Raju Kumar Sharma</t>
  </si>
  <si>
    <t>X1172</t>
  </si>
  <si>
    <t>Chandan Tiwari</t>
  </si>
  <si>
    <t>X0183</t>
  </si>
  <si>
    <t>Hansa Narshih Rana</t>
  </si>
  <si>
    <t>X0774</t>
  </si>
  <si>
    <t>Paritosh Ashwin Shukla</t>
  </si>
  <si>
    <t>X0264</t>
  </si>
  <si>
    <t>Hariprasad N. P.</t>
  </si>
  <si>
    <t>X0046</t>
  </si>
  <si>
    <t>X1140</t>
  </si>
  <si>
    <t>Swagatika Rath</t>
  </si>
  <si>
    <t>X0737</t>
  </si>
  <si>
    <t>Abdul Kareem B.</t>
  </si>
  <si>
    <t>X0094</t>
  </si>
  <si>
    <t>Santosh Katale</t>
  </si>
  <si>
    <t>X1532</t>
  </si>
  <si>
    <t>Diwakar Kumar Yadav</t>
  </si>
  <si>
    <t>X0804</t>
  </si>
  <si>
    <t>Sandesh Barhaiya</t>
  </si>
  <si>
    <t>X0646</t>
  </si>
  <si>
    <t>Sandhya Devi V. R.</t>
  </si>
  <si>
    <t>X0218</t>
  </si>
  <si>
    <t>Rahul Tripathi</t>
  </si>
  <si>
    <t>X0625</t>
  </si>
  <si>
    <t>Suresh Poojary</t>
  </si>
  <si>
    <t>X0186</t>
  </si>
  <si>
    <t>Mrs. Rupali Ketav Gupte</t>
  </si>
  <si>
    <t>Nilesh V. Chavan</t>
  </si>
  <si>
    <t>X0575</t>
  </si>
  <si>
    <t>Sudharsan M.</t>
  </si>
  <si>
    <t>X0234</t>
  </si>
  <si>
    <t>Abani Kanta Swain</t>
  </si>
  <si>
    <t>X0633</t>
  </si>
  <si>
    <t>Ismail Khan</t>
  </si>
  <si>
    <t>X1189</t>
  </si>
  <si>
    <t>Mr. Manish Bahl</t>
  </si>
  <si>
    <t>Vikas Sukhadeo Sadavarte</t>
  </si>
  <si>
    <t>X0872</t>
  </si>
  <si>
    <t>Kumar Naveen</t>
  </si>
  <si>
    <t>X0478</t>
  </si>
  <si>
    <t>Sandeep Buvaji Pagar</t>
  </si>
  <si>
    <t>X0629</t>
  </si>
  <si>
    <t>Vijeesh Kumar</t>
  </si>
  <si>
    <t>X0705</t>
  </si>
  <si>
    <t>Avinash Kumar Rai</t>
  </si>
  <si>
    <t>X1471</t>
  </si>
  <si>
    <t>Rukmanand Hari Bankar</t>
  </si>
  <si>
    <t>X0806</t>
  </si>
  <si>
    <t>Ranjeet Kumar Mishra</t>
  </si>
  <si>
    <t>X1055</t>
  </si>
  <si>
    <t>Vikel Sharma</t>
  </si>
  <si>
    <t>X0857</t>
  </si>
  <si>
    <t>Rajiv Kumar Jha</t>
  </si>
  <si>
    <t>X0012</t>
  </si>
  <si>
    <t>Rohit Kumar</t>
  </si>
  <si>
    <t>X0316</t>
  </si>
  <si>
    <t>Vimla Singh</t>
  </si>
  <si>
    <t>X0587</t>
  </si>
  <si>
    <t>Vijay Soni</t>
  </si>
  <si>
    <t>X0582</t>
  </si>
  <si>
    <t>Akash Mahanty</t>
  </si>
  <si>
    <t>X0214</t>
  </si>
  <si>
    <t>Ibrahim S.</t>
  </si>
  <si>
    <t>X0793</t>
  </si>
  <si>
    <t>Shah Mohammad Afroz</t>
  </si>
  <si>
    <t>X1406</t>
  </si>
  <si>
    <t>Sandeep Verma</t>
  </si>
  <si>
    <t>X0044</t>
  </si>
  <si>
    <t>Baranitharan M.</t>
  </si>
  <si>
    <t>X0602</t>
  </si>
  <si>
    <t>Atul Arun Soley</t>
  </si>
  <si>
    <t>X0315</t>
  </si>
  <si>
    <t>Pooja Jagdambapasad Tripathi</t>
  </si>
  <si>
    <t>X0230</t>
  </si>
  <si>
    <t>Daijee Das</t>
  </si>
  <si>
    <t>X0375</t>
  </si>
  <si>
    <t>Parmod Sachdeva</t>
  </si>
  <si>
    <t>X0403</t>
  </si>
  <si>
    <t>Vishal Kumar</t>
  </si>
  <si>
    <t>X0765</t>
  </si>
  <si>
    <t>Gurpreet Singh</t>
  </si>
  <si>
    <t>X1253</t>
  </si>
  <si>
    <t>Balbir Singh</t>
  </si>
  <si>
    <t>X0312</t>
  </si>
  <si>
    <t>Sanjay Kumar Sahu</t>
  </si>
  <si>
    <t>X0667</t>
  </si>
  <si>
    <t>Pallavi Singh</t>
  </si>
  <si>
    <t>X0529</t>
  </si>
  <si>
    <t>Dalia Das</t>
  </si>
  <si>
    <t>X1707</t>
  </si>
  <si>
    <t>Sharmila Halder</t>
  </si>
  <si>
    <t>X1562</t>
  </si>
  <si>
    <t>Ashok Kumar Gouda</t>
  </si>
  <si>
    <t>X0537</t>
  </si>
  <si>
    <t>Ghalib Hussain</t>
  </si>
  <si>
    <t>X1183</t>
  </si>
  <si>
    <t>Sharwan Kumar Jha</t>
  </si>
  <si>
    <t>X0320</t>
  </si>
  <si>
    <t>Jagdamba Prasad</t>
  </si>
  <si>
    <t>X0823</t>
  </si>
  <si>
    <t>Sohan Singh Rathore</t>
  </si>
  <si>
    <t>X1255</t>
  </si>
  <si>
    <t>Parmod Kumar</t>
  </si>
  <si>
    <t>X1559</t>
  </si>
  <si>
    <t>Ramesh Vaishnav</t>
  </si>
  <si>
    <t>X0489</t>
  </si>
  <si>
    <t>Sanjay Kr. Spaheia</t>
  </si>
  <si>
    <t>X1252</t>
  </si>
  <si>
    <t>Rajesh Kumar Choudhary</t>
  </si>
  <si>
    <t>X0254</t>
  </si>
  <si>
    <t>Tilak Raj</t>
  </si>
  <si>
    <t>X0747</t>
  </si>
  <si>
    <t>Nitish Chandra Dey</t>
  </si>
  <si>
    <t>X1404</t>
  </si>
  <si>
    <t>Sajal Chakraborty</t>
  </si>
  <si>
    <t>Ajay Baral</t>
  </si>
  <si>
    <t>X0133</t>
  </si>
  <si>
    <t>Varsha Rawat</t>
  </si>
  <si>
    <t>X0820</t>
  </si>
  <si>
    <t>Tawishi Dhodray</t>
  </si>
  <si>
    <t>X1312</t>
  </si>
  <si>
    <t>Namit Kumar Mishra</t>
  </si>
  <si>
    <t>X1228</t>
  </si>
  <si>
    <t>Narendra Kumar</t>
  </si>
  <si>
    <t>X1246</t>
  </si>
  <si>
    <t>Preksha Bhatnagar</t>
  </si>
  <si>
    <t>X0224</t>
  </si>
  <si>
    <t>Sandeep Kamlesh Bhatt</t>
  </si>
  <si>
    <t>X0373</t>
  </si>
  <si>
    <t>Vikram Kumar Shaw</t>
  </si>
  <si>
    <t>X0084</t>
  </si>
  <si>
    <t>Pravin Jayendra Somwanshi</t>
  </si>
  <si>
    <t>X0266</t>
  </si>
  <si>
    <t>Ashish Goyal</t>
  </si>
  <si>
    <t>X0010</t>
  </si>
  <si>
    <t>Soumen Ray</t>
  </si>
  <si>
    <t>X0365</t>
  </si>
  <si>
    <t>Sagar Shukla</t>
  </si>
  <si>
    <t>X0317</t>
  </si>
  <si>
    <t>Sanjay Maganbhai Dobariya</t>
  </si>
  <si>
    <t>X1339</t>
  </si>
  <si>
    <t>Sameer Arvind Chaudhari</t>
  </si>
  <si>
    <t>X0215</t>
  </si>
  <si>
    <t>Ravneet Kaur</t>
  </si>
  <si>
    <t>X1393</t>
  </si>
  <si>
    <t>Amardeep Kumar</t>
  </si>
  <si>
    <t>X0371</t>
  </si>
  <si>
    <t>Ravi Kulhari</t>
  </si>
  <si>
    <t>X1650</t>
  </si>
  <si>
    <t>Ajay Kumar Singh</t>
  </si>
  <si>
    <t>X0384</t>
  </si>
  <si>
    <t>Pradnya Ganesh Prabhu</t>
  </si>
  <si>
    <t>X0061</t>
  </si>
  <si>
    <t>Manish Mohanlal Gupta</t>
  </si>
  <si>
    <t>X0036</t>
  </si>
  <si>
    <t>Lipsamayee Dash</t>
  </si>
  <si>
    <t>X1070</t>
  </si>
  <si>
    <t>Biswajit Sharma</t>
  </si>
  <si>
    <t>X0546</t>
  </si>
  <si>
    <t>Mandar Mukherjee</t>
  </si>
  <si>
    <t>X0586</t>
  </si>
  <si>
    <t>Mukesh Kumar Mishra</t>
  </si>
  <si>
    <t>X0886</t>
  </si>
  <si>
    <t>Satyendra Kumar Singh</t>
  </si>
  <si>
    <t>X0642</t>
  </si>
  <si>
    <t>Amandeep Kour</t>
  </si>
  <si>
    <t>X1478</t>
  </si>
  <si>
    <t>Mr. Hitesh Juswal</t>
  </si>
  <si>
    <t>Anthoni Babu A.</t>
  </si>
  <si>
    <t>X1120</t>
  </si>
  <si>
    <t>Md Arif Ahmad</t>
  </si>
  <si>
    <t>X1219</t>
  </si>
  <si>
    <t>Md Kamil Quraishi</t>
  </si>
  <si>
    <t>X0837</t>
  </si>
  <si>
    <t>Beer Mohamed M.</t>
  </si>
  <si>
    <t>X0170</t>
  </si>
  <si>
    <t>Bhausaheb Dagu Ghotekar</t>
  </si>
  <si>
    <t>X0663</t>
  </si>
  <si>
    <t>Sanjay Kumar Singh</t>
  </si>
  <si>
    <t>X0540</t>
  </si>
  <si>
    <t>Mrs. Samta Agarwal</t>
  </si>
  <si>
    <t>Sunil Kumar Kushwaha</t>
  </si>
  <si>
    <t>X0542</t>
  </si>
  <si>
    <t>Suraj Nagpal</t>
  </si>
  <si>
    <t>X1132</t>
  </si>
  <si>
    <t>Rajendra Kannantna</t>
  </si>
  <si>
    <t>X1309</t>
  </si>
  <si>
    <t>Yagyanarayan R. Pathak</t>
  </si>
  <si>
    <t>Archana Ramavtar Shriwastav</t>
  </si>
  <si>
    <t>X0805</t>
  </si>
  <si>
    <t>Dhananjay Purushoottam Moghe</t>
  </si>
  <si>
    <t>X0742</t>
  </si>
  <si>
    <t>Kamaraj S.</t>
  </si>
  <si>
    <t>X1080</t>
  </si>
  <si>
    <t>Moorthy M.</t>
  </si>
  <si>
    <t>X1451</t>
  </si>
  <si>
    <t>Virendra Kumar</t>
  </si>
  <si>
    <t>X1386</t>
  </si>
  <si>
    <t>Saurabh Pal</t>
  </si>
  <si>
    <t>X0744</t>
  </si>
  <si>
    <t>Amit Kumar Singh</t>
  </si>
  <si>
    <t>Rajesh Kumar Chati</t>
  </si>
  <si>
    <t>X1271</t>
  </si>
  <si>
    <t>Ponnaganti Rajsekhar</t>
  </si>
  <si>
    <t>X1163</t>
  </si>
  <si>
    <t>Rajib Biswas</t>
  </si>
  <si>
    <t>X1574</t>
  </si>
  <si>
    <t>Subrata Kumar Chanda</t>
  </si>
  <si>
    <t>X1507</t>
  </si>
  <si>
    <t>Ravindra Jain</t>
  </si>
  <si>
    <t>X0776</t>
  </si>
  <si>
    <t>Suresh Verma</t>
  </si>
  <si>
    <t>X0160</t>
  </si>
  <si>
    <t>Karthikeyan J. A.</t>
  </si>
  <si>
    <t>X0865</t>
  </si>
  <si>
    <t>Rajesh Salvi</t>
  </si>
  <si>
    <t>X0097</t>
  </si>
  <si>
    <t>Narendra Singh Chauhan</t>
  </si>
  <si>
    <t>X1528</t>
  </si>
  <si>
    <t>Atul Kumar Bhardwaj</t>
  </si>
  <si>
    <t>X1787</t>
  </si>
  <si>
    <t>Ramanchi Sreenu</t>
  </si>
  <si>
    <t>X1030</t>
  </si>
  <si>
    <t>Abhinav Mittal</t>
  </si>
  <si>
    <t>X0361</t>
  </si>
  <si>
    <t>Deepak Lavasa Shiralakar</t>
  </si>
  <si>
    <t>X0482</t>
  </si>
  <si>
    <t>Basavaraja G.</t>
  </si>
  <si>
    <t>X0709</t>
  </si>
  <si>
    <t>Deepak Kumar Bastia</t>
  </si>
  <si>
    <t>X1409</t>
  </si>
  <si>
    <t>S M Samrat</t>
  </si>
  <si>
    <t>X1376</t>
  </si>
  <si>
    <t>Jeyaraman A.</t>
  </si>
  <si>
    <t>X0799</t>
  </si>
  <si>
    <t>Mohd Javed Rizwan</t>
  </si>
  <si>
    <t>X0757</t>
  </si>
  <si>
    <t>Swapan Chakraborty</t>
  </si>
  <si>
    <t>X0445</t>
  </si>
  <si>
    <t>Khan Zianasim Samiullah</t>
  </si>
  <si>
    <t>X0327</t>
  </si>
  <si>
    <t>Dhara Shetansingh Bhati</t>
  </si>
  <si>
    <t>X1193</t>
  </si>
  <si>
    <t>Mr. Dhwanil Milan Bhai Acharya</t>
  </si>
  <si>
    <t>Saurabh Sengar</t>
  </si>
  <si>
    <t>X0638</t>
  </si>
  <si>
    <t>Kartik KV</t>
  </si>
  <si>
    <t>X0132</t>
  </si>
  <si>
    <t>Dinesh Pal Singh</t>
  </si>
  <si>
    <t>X0791</t>
  </si>
  <si>
    <t>Rajesh Kumer Gilhotra</t>
  </si>
  <si>
    <t>X1303</t>
  </si>
  <si>
    <t>Tarun Kumar</t>
  </si>
  <si>
    <t>X0056</t>
  </si>
  <si>
    <t>Anil Kumar</t>
  </si>
  <si>
    <t>X0226</t>
  </si>
  <si>
    <t>Dinesh Pandurang Tikure</t>
  </si>
  <si>
    <t>X1024</t>
  </si>
  <si>
    <t>Arvind Narendra Kumar Shukla</t>
  </si>
  <si>
    <t>X0018</t>
  </si>
  <si>
    <t>Sudeshna Sitesh Sarkar</t>
  </si>
  <si>
    <t>X1040</t>
  </si>
  <si>
    <t>Rohan Kulkarni</t>
  </si>
  <si>
    <t>Uma Prasad</t>
  </si>
  <si>
    <t>X1311</t>
  </si>
  <si>
    <t>Manish Kumar Jaiswal</t>
  </si>
  <si>
    <t>X0439</t>
  </si>
  <si>
    <t>Sasibhushan Rao Chiguruvalasa</t>
  </si>
  <si>
    <t>X0614</t>
  </si>
  <si>
    <t>Akhilesh Singh</t>
  </si>
  <si>
    <t>X1423</t>
  </si>
  <si>
    <t>Prabir Bose</t>
  </si>
  <si>
    <t>X0724</t>
  </si>
  <si>
    <t>Sandip Sen</t>
  </si>
  <si>
    <t>X1121</t>
  </si>
  <si>
    <t>Manish Kumar Srivastava</t>
  </si>
  <si>
    <t>X1444</t>
  </si>
  <si>
    <t>Hansibul Haque</t>
  </si>
  <si>
    <t>X1329</t>
  </si>
  <si>
    <t>Deepak Rahangdale</t>
  </si>
  <si>
    <t>X0710</t>
  </si>
  <si>
    <t>Dharmesh HamirBhai Bhammar</t>
  </si>
  <si>
    <t>X1200</t>
  </si>
  <si>
    <t>Shetru Ravindra Kumar</t>
  </si>
  <si>
    <t>X0065</t>
  </si>
  <si>
    <t>Sandeep Sheshrao Shevatekar</t>
  </si>
  <si>
    <t>X1090</t>
  </si>
  <si>
    <t>Manish Gupta</t>
  </si>
  <si>
    <t>X0789</t>
  </si>
  <si>
    <t>Vinoth Kumar V.</t>
  </si>
  <si>
    <t>X0368</t>
  </si>
  <si>
    <t>Muthukumar R.</t>
  </si>
  <si>
    <t>X1237</t>
  </si>
  <si>
    <t>Prashantha Kumar T K</t>
  </si>
  <si>
    <t>X0203</t>
  </si>
  <si>
    <t>Gurjeet Kumar</t>
  </si>
  <si>
    <t>X0394</t>
  </si>
  <si>
    <t>Rajesh Nitinbhai Chauhan</t>
  </si>
  <si>
    <t>X1091</t>
  </si>
  <si>
    <t>Prasad Chandrakant Sawant</t>
  </si>
  <si>
    <t>X0769</t>
  </si>
  <si>
    <t>Bhavna Saini</t>
  </si>
  <si>
    <t>X0652</t>
  </si>
  <si>
    <t>Sonal Kadam</t>
  </si>
  <si>
    <t>X0263</t>
  </si>
  <si>
    <t>Ishant Sharma</t>
  </si>
  <si>
    <t>X0311</t>
  </si>
  <si>
    <t>Puneet Bahl</t>
  </si>
  <si>
    <t>X0473</t>
  </si>
  <si>
    <t>Sandeep Kumar Saw</t>
  </si>
  <si>
    <t>X0824</t>
  </si>
  <si>
    <t>Sukumar Saha</t>
  </si>
  <si>
    <t>X1131</t>
  </si>
  <si>
    <t>Sandip Narendra Subhedar</t>
  </si>
  <si>
    <t>X0188</t>
  </si>
  <si>
    <t>Raghavendra K. Prasad</t>
  </si>
  <si>
    <t>X0077</t>
  </si>
  <si>
    <t>Debapriya Mitra</t>
  </si>
  <si>
    <t>X0253</t>
  </si>
  <si>
    <t>Amit Kumar Mallick</t>
  </si>
  <si>
    <t>Chayan Mandal</t>
  </si>
  <si>
    <t>X0116</t>
  </si>
  <si>
    <t>Pallab Bhattacharya</t>
  </si>
  <si>
    <t>X0033</t>
  </si>
  <si>
    <t>Rajiv Kumar Ranjan</t>
  </si>
  <si>
    <t>X1087</t>
  </si>
  <si>
    <t>Abhishek Singh</t>
  </si>
  <si>
    <t>X0759</t>
  </si>
  <si>
    <t>Sunil Tripathi</t>
  </si>
  <si>
    <t>X0893</t>
  </si>
  <si>
    <t>Poonam Lakhera</t>
  </si>
  <si>
    <t>X1387</t>
  </si>
  <si>
    <t>Arumugam N</t>
  </si>
  <si>
    <t>X0704</t>
  </si>
  <si>
    <t>X0250</t>
  </si>
  <si>
    <t>Sooraj P. Nair</t>
  </si>
  <si>
    <t>X0136</t>
  </si>
  <si>
    <t>Shambhu Nath Jha</t>
  </si>
  <si>
    <t>X0271</t>
  </si>
  <si>
    <t>Kapil Kumar Sharma</t>
  </si>
  <si>
    <t>X0086</t>
  </si>
  <si>
    <t>Varun .</t>
  </si>
  <si>
    <t>X0015</t>
  </si>
  <si>
    <t>Swati Sharma</t>
  </si>
  <si>
    <t>X0268</t>
  </si>
  <si>
    <t>Gautam Kumar</t>
  </si>
  <si>
    <t>X0552</t>
  </si>
  <si>
    <t>X1217</t>
  </si>
  <si>
    <t>Venu Madhav Soudarapu</t>
  </si>
  <si>
    <t>X1454</t>
  </si>
  <si>
    <t>Boben K. Jose</t>
  </si>
  <si>
    <t>X0393</t>
  </si>
  <si>
    <t>Sharoon Antony</t>
  </si>
  <si>
    <t>Mr. Sajeesh KTK</t>
  </si>
  <si>
    <t>Manohar H</t>
  </si>
  <si>
    <t>X1118</t>
  </si>
  <si>
    <t>Supriyo Chattopadhyay</t>
  </si>
  <si>
    <t>X0259</t>
  </si>
  <si>
    <t>Yogesh Chhabra</t>
  </si>
  <si>
    <t>X0042</t>
  </si>
  <si>
    <t>Nikhil S. Pawaskar</t>
  </si>
  <si>
    <t>X0333</t>
  </si>
  <si>
    <t>Sudhanshu .</t>
  </si>
  <si>
    <t>X1525</t>
  </si>
  <si>
    <t>Kranthi Seshabhatter</t>
  </si>
  <si>
    <t>X0733</t>
  </si>
  <si>
    <t>Bhavana Roy</t>
  </si>
  <si>
    <t>X1508</t>
  </si>
  <si>
    <t>Sudhir Kumar Thripathi</t>
  </si>
  <si>
    <t>X0406</t>
  </si>
  <si>
    <t>Shital Ganesh Lad</t>
  </si>
  <si>
    <t>X0454</t>
  </si>
  <si>
    <t>Soumyodip Mukherjee</t>
  </si>
  <si>
    <t>X0161</t>
  </si>
  <si>
    <t>Raja Meghanath Mankhala</t>
  </si>
  <si>
    <t>X1456</t>
  </si>
  <si>
    <t>Mr. Mehmood Hussain Mohammed</t>
  </si>
  <si>
    <t>Bharath U.</t>
  </si>
  <si>
    <t>X0006</t>
  </si>
  <si>
    <t>Senthil Kumar S.</t>
  </si>
  <si>
    <t>X1373</t>
  </si>
  <si>
    <t>Ambarish Keshav Jambagi</t>
  </si>
  <si>
    <t>X1213</t>
  </si>
  <si>
    <t>Sameer Rafik Shaikh</t>
  </si>
  <si>
    <t>X0849</t>
  </si>
  <si>
    <t>Sandeep Eknath Kothule</t>
  </si>
  <si>
    <t>X0115</t>
  </si>
  <si>
    <t>Ajay Parashar</t>
  </si>
  <si>
    <t>X1581</t>
  </si>
  <si>
    <t>Madhusudhana M</t>
  </si>
  <si>
    <t>X0300</t>
  </si>
  <si>
    <t>Rahul Singh</t>
  </si>
  <si>
    <t>X0569</t>
  </si>
  <si>
    <t>Jagadish K.</t>
  </si>
  <si>
    <t>X0267</t>
  </si>
  <si>
    <t>Naval Kishore Sinha</t>
  </si>
  <si>
    <t>X1136</t>
  </si>
  <si>
    <t>Shabbir Hussain</t>
  </si>
  <si>
    <t>X0292</t>
  </si>
  <si>
    <t>Prasad Sabula</t>
  </si>
  <si>
    <t>X0702</t>
  </si>
  <si>
    <t>Kavita Chandel</t>
  </si>
  <si>
    <t>X0787</t>
  </si>
  <si>
    <t>Raisy Thakur</t>
  </si>
  <si>
    <t>Shikahr Singh</t>
  </si>
  <si>
    <t>X1159</t>
  </si>
  <si>
    <t>Simran Bedi</t>
  </si>
  <si>
    <t>X1815</t>
  </si>
  <si>
    <t>Sunil Kumar Mishra</t>
  </si>
  <si>
    <t>X0043</t>
  </si>
  <si>
    <t>Christopher Eden Antony</t>
  </si>
  <si>
    <t>X0113</t>
  </si>
  <si>
    <t>Dwaipayan Chowdhury</t>
  </si>
  <si>
    <t>X0530</t>
  </si>
  <si>
    <t>Nirmal Das</t>
  </si>
  <si>
    <t>X0518</t>
  </si>
  <si>
    <t>Tuhin Dey</t>
  </si>
  <si>
    <t>X0836</t>
  </si>
  <si>
    <t>Mahendra Kumar Yadav</t>
  </si>
  <si>
    <t>X0570</t>
  </si>
  <si>
    <t>Vinod Kumar Sharma</t>
  </si>
  <si>
    <t>X1514</t>
  </si>
  <si>
    <t>Srdhar Goud Panjala</t>
  </si>
  <si>
    <t>X0290</t>
  </si>
  <si>
    <t>Pradip Rameshchandra Shah</t>
  </si>
  <si>
    <t>X0863</t>
  </si>
  <si>
    <t>Sridhar B K</t>
  </si>
  <si>
    <t>X0693</t>
  </si>
  <si>
    <t>Urvish Kanchanlal Patel</t>
  </si>
  <si>
    <t>X1772</t>
  </si>
  <si>
    <t>Tarun Sindwani</t>
  </si>
  <si>
    <t>X0846</t>
  </si>
  <si>
    <t>Babita Kumari</t>
  </si>
  <si>
    <t>X0738</t>
  </si>
  <si>
    <t>Amanpreet .</t>
  </si>
  <si>
    <t>X0432</t>
  </si>
  <si>
    <t>Raj Kumar Dutta</t>
  </si>
  <si>
    <t>X0410</t>
  </si>
  <si>
    <t>Anand Kumar Seth</t>
  </si>
  <si>
    <t>X0019</t>
  </si>
  <si>
    <t>Pratyush Ranjan</t>
  </si>
  <si>
    <t>X0296</t>
  </si>
  <si>
    <t>Ketan Rameshbhai Panchal</t>
  </si>
  <si>
    <t>X1338</t>
  </si>
  <si>
    <t>Anjani Kumar Pandey</t>
  </si>
  <si>
    <t>X0455</t>
  </si>
  <si>
    <t>Sandeep Singh Manral</t>
  </si>
  <si>
    <t>X1082</t>
  </si>
  <si>
    <t>Amit Gurawa</t>
  </si>
  <si>
    <t>X0335</t>
  </si>
  <si>
    <t>Sapna Rani</t>
  </si>
  <si>
    <t>X1473</t>
  </si>
  <si>
    <t>Shreesh Kumar Gosain</t>
  </si>
  <si>
    <t>X0158</t>
  </si>
  <si>
    <t>Anchal Singh</t>
  </si>
  <si>
    <t>X0739</t>
  </si>
  <si>
    <t>Venu Gopal Goud K.</t>
  </si>
  <si>
    <t>X1025</t>
  </si>
  <si>
    <t>Shijith KP</t>
  </si>
  <si>
    <t>Kalesh Kumar P V</t>
  </si>
  <si>
    <t>X0869</t>
  </si>
  <si>
    <t>Karthik K.</t>
  </si>
  <si>
    <t>X1567</t>
  </si>
  <si>
    <t>Adigala Kirann Babu</t>
  </si>
  <si>
    <t>Bipin Harikesh Singh</t>
  </si>
  <si>
    <t>X0201</t>
  </si>
  <si>
    <t>Harsha Chandrakant Parmar</t>
  </si>
  <si>
    <t>X1625</t>
  </si>
  <si>
    <t>Harish Budihal</t>
  </si>
  <si>
    <t>X0706</t>
  </si>
  <si>
    <t>Vanishree Sridhara Puchakad</t>
  </si>
  <si>
    <t>X0641</t>
  </si>
  <si>
    <t>Muthukumar B.</t>
  </si>
  <si>
    <t>X1181</t>
  </si>
  <si>
    <t>Ashish Singh Chouhan</t>
  </si>
  <si>
    <t>X0645</t>
  </si>
  <si>
    <t>Prathu Sharma</t>
  </si>
  <si>
    <t>X1930</t>
  </si>
  <si>
    <t>Kiran Jagannath Mali</t>
  </si>
  <si>
    <t>X0167</t>
  </si>
  <si>
    <t>Hiren Sureshbhai Makhecha</t>
  </si>
  <si>
    <t>X0541</t>
  </si>
  <si>
    <t>Pramod Durgadas Patil</t>
  </si>
  <si>
    <t>X1576</t>
  </si>
  <si>
    <t>Roshan Suresh Zilpe</t>
  </si>
  <si>
    <t>X0651</t>
  </si>
  <si>
    <t>Amit Kumar Dixit</t>
  </si>
  <si>
    <t>X0191</t>
  </si>
  <si>
    <t>Pankaj Kumar Singh</t>
  </si>
  <si>
    <t>X1809</t>
  </si>
  <si>
    <t>Dipti Suri</t>
  </si>
  <si>
    <t>X1417</t>
  </si>
  <si>
    <t>Asheesh Srivastava</t>
  </si>
  <si>
    <t>Jisha Jayakrishna</t>
  </si>
  <si>
    <t>X0879</t>
  </si>
  <si>
    <t>Rinku Kumar</t>
  </si>
  <si>
    <t>X0242</t>
  </si>
  <si>
    <t>Chintan Ajaybhai Keshri</t>
  </si>
  <si>
    <t>X0773</t>
  </si>
  <si>
    <t>Mobasshir Akram Jawed</t>
  </si>
  <si>
    <t>X0060</t>
  </si>
  <si>
    <t>Pranshu .</t>
  </si>
  <si>
    <t>X0593</t>
  </si>
  <si>
    <t>Manish Saidawat</t>
  </si>
  <si>
    <t>X1254</t>
  </si>
  <si>
    <t>Mohd Sabir Khan</t>
  </si>
  <si>
    <t>X0206</t>
  </si>
  <si>
    <t>Prabhat Kumar Pramanik</t>
  </si>
  <si>
    <t>X0106</t>
  </si>
  <si>
    <t>Dipanghu Das</t>
  </si>
  <si>
    <t>X1302</t>
  </si>
  <si>
    <t>Vijay Upadhyay</t>
  </si>
  <si>
    <t>X1230</t>
  </si>
  <si>
    <t>Rohit Laxmandas Makhija</t>
  </si>
  <si>
    <t>X0174</t>
  </si>
  <si>
    <t>Karthik GS</t>
  </si>
  <si>
    <t>X0189</t>
  </si>
  <si>
    <t>Balasubramanian V.</t>
  </si>
  <si>
    <t>X0168</t>
  </si>
  <si>
    <t>Mousumi Chakraborty</t>
  </si>
  <si>
    <t>X0284</t>
  </si>
  <si>
    <t>Jagdish Singh Anna</t>
  </si>
  <si>
    <t>X1584</t>
  </si>
  <si>
    <t>Alka Solanki</t>
  </si>
  <si>
    <t>X0233</t>
  </si>
  <si>
    <t>Bhupendra Rameshbhai Patel</t>
  </si>
  <si>
    <t>X0459</t>
  </si>
  <si>
    <t>Pradumna N. C.</t>
  </si>
  <si>
    <t>JSN Raju Kotaiah</t>
  </si>
  <si>
    <t>X0235</t>
  </si>
  <si>
    <t>Hari Babu N.</t>
  </si>
  <si>
    <t>X0780</t>
  </si>
  <si>
    <t>Bhavesh Khimjibhai Dabhi</t>
  </si>
  <si>
    <t>X0662</t>
  </si>
  <si>
    <t>Anita Deepak Chandwani</t>
  </si>
  <si>
    <t>X1364</t>
  </si>
  <si>
    <t>Sushanta Naskar</t>
  </si>
  <si>
    <t>X1656</t>
  </si>
  <si>
    <t>Subeer Bagchi</t>
  </si>
  <si>
    <t>X1443</t>
  </si>
  <si>
    <t>Somnath Das</t>
  </si>
  <si>
    <t>X1301</t>
  </si>
  <si>
    <t>Augestin R J</t>
  </si>
  <si>
    <t>X1511</t>
  </si>
  <si>
    <t>Ramakanta Behura</t>
  </si>
  <si>
    <t>X1068</t>
  </si>
  <si>
    <t>Jagat Jit Das</t>
  </si>
  <si>
    <t>X0221</t>
  </si>
  <si>
    <t>Paresh Kumar Mohanty</t>
  </si>
  <si>
    <t>X1073</t>
  </si>
  <si>
    <t>Karthikeyan N.</t>
  </si>
  <si>
    <t>X0211</t>
  </si>
  <si>
    <t>Mainpal Yadav</t>
  </si>
  <si>
    <t>X0402</t>
  </si>
  <si>
    <t>Sanjoy Das</t>
  </si>
  <si>
    <t>X0346</t>
  </si>
  <si>
    <t>X0610</t>
  </si>
  <si>
    <t>Mithun Chakraborty</t>
  </si>
  <si>
    <t>X1012</t>
  </si>
  <si>
    <t>Hitesh MahendraBhai Shah</t>
  </si>
  <si>
    <t>X0336</t>
  </si>
  <si>
    <t>Vincent F.</t>
  </si>
  <si>
    <t>X0363</t>
  </si>
  <si>
    <t>Sachidananda Das</t>
  </si>
  <si>
    <t>X1298</t>
  </si>
  <si>
    <t>N. Sajan</t>
  </si>
  <si>
    <t>X1266</t>
  </si>
  <si>
    <t>Kinnari Sumatibhai Mehta</t>
  </si>
  <si>
    <t>Saurav Jyoti Das</t>
  </si>
  <si>
    <t>X0376</t>
  </si>
  <si>
    <t>Rohit Joshi</t>
  </si>
  <si>
    <t>X0356</t>
  </si>
  <si>
    <t>Digamber Namdeo Mogal</t>
  </si>
  <si>
    <t>X1238</t>
  </si>
  <si>
    <t>Sarun Kumar Jha</t>
  </si>
  <si>
    <t>X1589</t>
  </si>
  <si>
    <t>Mohanavelu M.</t>
  </si>
  <si>
    <t>X1369</t>
  </si>
  <si>
    <t>Niroj Kumar Tripathy</t>
  </si>
  <si>
    <t>X0713</t>
  </si>
  <si>
    <t>Simrandeep Singh</t>
  </si>
  <si>
    <t>X0494</t>
  </si>
  <si>
    <t>Mohd. Arif Khan</t>
  </si>
  <si>
    <t>X0763</t>
  </si>
  <si>
    <t>Subhas KS Shetty</t>
  </si>
  <si>
    <t>X1446</t>
  </si>
  <si>
    <t>Supriya Chakraborty</t>
  </si>
  <si>
    <t>X0148</t>
  </si>
  <si>
    <t>Kamal Pandey</t>
  </si>
  <si>
    <t>X0584</t>
  </si>
  <si>
    <t>Vijay Laxmi Yadav</t>
  </si>
  <si>
    <t>X1429</t>
  </si>
  <si>
    <t>Til Maya Devi Rai</t>
  </si>
  <si>
    <t>X0379</t>
  </si>
  <si>
    <t>Lovenish Goyal</t>
  </si>
  <si>
    <t>X0834</t>
  </si>
  <si>
    <t>Ankur Madan</t>
  </si>
  <si>
    <t>X1100</t>
  </si>
  <si>
    <t>Kumar Saurabh</t>
  </si>
  <si>
    <t>X1076</t>
  </si>
  <si>
    <t>Brijesh Kantilal Virparia</t>
  </si>
  <si>
    <t>X1591</t>
  </si>
  <si>
    <t>Vishal Dineshbhai Butani</t>
  </si>
  <si>
    <t>X1662</t>
  </si>
  <si>
    <t>Sudheesh Tripathi</t>
  </si>
  <si>
    <t>X1441</t>
  </si>
  <si>
    <t>Varunjit Singh</t>
  </si>
  <si>
    <t>X0856</t>
  </si>
  <si>
    <t>Pragnesh Jasvantlal Govani</t>
  </si>
  <si>
    <t>X0130</t>
  </si>
  <si>
    <t>Suman Omprakash Mallah</t>
  </si>
  <si>
    <t>X1705</t>
  </si>
  <si>
    <t>Aaftabalam Mohaaleem Khan</t>
  </si>
  <si>
    <t>X0861</t>
  </si>
  <si>
    <t>Vikram Singh Shekhawat</t>
  </si>
  <si>
    <t>X1248</t>
  </si>
  <si>
    <t>Raja Pandian S.</t>
  </si>
  <si>
    <t>X1119</t>
  </si>
  <si>
    <t>Amit Gunwantrao Dumbhare</t>
  </si>
  <si>
    <t>X0815</t>
  </si>
  <si>
    <t>Pran Pratim Bhuyan</t>
  </si>
  <si>
    <t>X1299</t>
  </si>
  <si>
    <t>Umanath D.</t>
  </si>
  <si>
    <t>X0083</t>
  </si>
  <si>
    <t>Devkaran Narayanbhai Tank</t>
  </si>
  <si>
    <t>X1050</t>
  </si>
  <si>
    <t>Vikram Kaushik</t>
  </si>
  <si>
    <t>X0348</t>
  </si>
  <si>
    <t>Jesmin Aribam</t>
  </si>
  <si>
    <t>Sivakumar S.</t>
  </si>
  <si>
    <t>X0851</t>
  </si>
  <si>
    <t>Ajay Kumar Tiwari</t>
  </si>
  <si>
    <t>X0147</t>
  </si>
  <si>
    <t>Mukesh Digarse</t>
  </si>
  <si>
    <t>X0821</t>
  </si>
  <si>
    <t>Suguna T.</t>
  </si>
  <si>
    <t>X0210</t>
  </si>
  <si>
    <t>Sirshendu Chakraborty</t>
  </si>
  <si>
    <t>X0444</t>
  </si>
  <si>
    <t>Soumyajit Dey</t>
  </si>
  <si>
    <t>X0545</t>
  </si>
  <si>
    <t>Shahid Anwar</t>
  </si>
  <si>
    <t>X1145</t>
  </si>
  <si>
    <t>Amandeep Singh</t>
  </si>
  <si>
    <t>X0875</t>
  </si>
  <si>
    <t>Manpreet Singh</t>
  </si>
  <si>
    <t>X1147</t>
  </si>
  <si>
    <t>Udesh Parmar</t>
  </si>
  <si>
    <t>X1580</t>
  </si>
  <si>
    <t>Rahul Ramchandra Awate</t>
  </si>
  <si>
    <t>Dibyendu Das</t>
  </si>
  <si>
    <t>X1743</t>
  </si>
  <si>
    <t>Himsagar Shrikrishan Gupta</t>
  </si>
  <si>
    <t>X0647</t>
  </si>
  <si>
    <t>Lalit Kumar</t>
  </si>
  <si>
    <t>X0049</t>
  </si>
  <si>
    <t>Babita Dewangan</t>
  </si>
  <si>
    <t>X0726</t>
  </si>
  <si>
    <t>Ritu Chawla</t>
  </si>
  <si>
    <t>X0041</t>
  </si>
  <si>
    <t>Lokesh H R</t>
  </si>
  <si>
    <t>X0102</t>
  </si>
  <si>
    <t>Thao Lentina Chothe</t>
  </si>
  <si>
    <t>X1222</t>
  </si>
  <si>
    <t>Arunkumar P.</t>
  </si>
  <si>
    <t>X1503</t>
  </si>
  <si>
    <t>Santosh Kumar Choudhary</t>
  </si>
  <si>
    <t>X1485</t>
  </si>
  <si>
    <t>Chintu Mani Sahariah</t>
  </si>
  <si>
    <t>Neeraj Singh</t>
  </si>
  <si>
    <t>X0360</t>
  </si>
  <si>
    <t>Rishabh .</t>
  </si>
  <si>
    <t>X1551</t>
  </si>
  <si>
    <t>Abdhul Rahuman S.</t>
  </si>
  <si>
    <t>X1108</t>
  </si>
  <si>
    <t>Vishal Kishorebhai Gondaliya</t>
  </si>
  <si>
    <t>X1209</t>
  </si>
  <si>
    <t>Pushpraj Barway</t>
  </si>
  <si>
    <t>X1035</t>
  </si>
  <si>
    <t>Manikandan P.</t>
  </si>
  <si>
    <t>X0109</t>
  </si>
  <si>
    <t>Purnima Paliwal</t>
  </si>
  <si>
    <t>X1875</t>
  </si>
  <si>
    <t>S P Ramu</t>
  </si>
  <si>
    <t>X0515</t>
  </si>
  <si>
    <t>Harsh Kumar</t>
  </si>
  <si>
    <t>X1261</t>
  </si>
  <si>
    <t>Vikas Kumar</t>
  </si>
  <si>
    <t>X0022</t>
  </si>
  <si>
    <t>Jyoti Prasad</t>
  </si>
  <si>
    <t>X1361</t>
  </si>
  <si>
    <t>Sanjay Singla</t>
  </si>
  <si>
    <t>X0421</t>
  </si>
  <si>
    <t>Manish Nema</t>
  </si>
  <si>
    <t>X0770</t>
  </si>
  <si>
    <t>Sanjeev Kumar Sharma</t>
  </si>
  <si>
    <t>X1486</t>
  </si>
  <si>
    <t>N. Shyamson Singh</t>
  </si>
  <si>
    <t>X0657</t>
  </si>
  <si>
    <t>Malayajo Deboraj Bhattacharjee</t>
  </si>
  <si>
    <t>X0753</t>
  </si>
  <si>
    <t>Surendra Singh</t>
  </si>
  <si>
    <t>X1558</t>
  </si>
  <si>
    <t>Anjana Rebari</t>
  </si>
  <si>
    <t>X1645</t>
  </si>
  <si>
    <t>Sajid Rahim Kaladiya</t>
  </si>
  <si>
    <t>Pankaj Singh</t>
  </si>
  <si>
    <t>X0096</t>
  </si>
  <si>
    <t>Tarak Rameshchandra Mehta</t>
  </si>
  <si>
    <t>X0200</t>
  </si>
  <si>
    <t>Gurmeet Singh</t>
  </si>
  <si>
    <t>X1116</t>
  </si>
  <si>
    <t>Ritesh Gupta</t>
  </si>
  <si>
    <t>X0672</t>
  </si>
  <si>
    <t>Lejo Jose P.</t>
  </si>
  <si>
    <t>X0169</t>
  </si>
  <si>
    <t>Amresh Kumar</t>
  </si>
  <si>
    <t>X1218</t>
  </si>
  <si>
    <t>Priyankar Sarkar</t>
  </si>
  <si>
    <t>XSK01</t>
  </si>
  <si>
    <t>Associate Sales Manager - CSG</t>
  </si>
  <si>
    <t>Shivpratap Singh Chauhan</t>
  </si>
  <si>
    <t>X1354</t>
  </si>
  <si>
    <t>Pradeep Kumar Yeluri</t>
  </si>
  <si>
    <t>X1015</t>
  </si>
  <si>
    <t>Ram Prasad Kandukuri</t>
  </si>
  <si>
    <t>X0321</t>
  </si>
  <si>
    <t>Altaf Hussain</t>
  </si>
  <si>
    <t>X1399</t>
  </si>
  <si>
    <t>Himanshu Vinodchandra Suthar</t>
  </si>
  <si>
    <t>X0038</t>
  </si>
  <si>
    <t>Deepak Verma</t>
  </si>
  <si>
    <t>X0496</t>
  </si>
  <si>
    <t>Manpreet Kaur</t>
  </si>
  <si>
    <t>X1891</t>
  </si>
  <si>
    <t>Ranjeet Choudhary</t>
  </si>
  <si>
    <t>X0810</t>
  </si>
  <si>
    <t>Surya P</t>
  </si>
  <si>
    <t>X1452</t>
  </si>
  <si>
    <t>Vishal Vilasrao Chawhan</t>
  </si>
  <si>
    <t>X1032</t>
  </si>
  <si>
    <t>Suman Rajput</t>
  </si>
  <si>
    <t>X0589</t>
  </si>
  <si>
    <t>Sachin Sahani</t>
  </si>
  <si>
    <t>X1270</t>
  </si>
  <si>
    <t>Sunil Sonkar</t>
  </si>
  <si>
    <t>X1174</t>
  </si>
  <si>
    <t>Saurabh Upadhyay</t>
  </si>
  <si>
    <t>X0377</t>
  </si>
  <si>
    <t>Fayaz Ahmed I. Bilagi</t>
  </si>
  <si>
    <t>X0414</t>
  </si>
  <si>
    <t>Ranjeet Dinkarrao</t>
  </si>
  <si>
    <t>X0828</t>
  </si>
  <si>
    <t>Shiladitya Ganguly</t>
  </si>
  <si>
    <t>Mohit Sharma</t>
  </si>
  <si>
    <t>X1629</t>
  </si>
  <si>
    <t>Abhishek Sarkar</t>
  </si>
  <si>
    <t>X0669</t>
  </si>
  <si>
    <t>Pankaj Kumar</t>
  </si>
  <si>
    <t>X0636</t>
  </si>
  <si>
    <t>Poulomi Kamila</t>
  </si>
  <si>
    <t>X0261</t>
  </si>
  <si>
    <t>Amit Rangrao Suryawanshi</t>
  </si>
  <si>
    <t>X1843</t>
  </si>
  <si>
    <t>Rakesh Kumar</t>
  </si>
  <si>
    <t>X0692</t>
  </si>
  <si>
    <t>Sonam Dhodi</t>
  </si>
  <si>
    <t>X0740</t>
  </si>
  <si>
    <t>Jaya Shukla</t>
  </si>
  <si>
    <t>X0337</t>
  </si>
  <si>
    <t>Mohan Sankar Singumahanti</t>
  </si>
  <si>
    <t>X0554</t>
  </si>
  <si>
    <t>Harshitha P V</t>
  </si>
  <si>
    <t>X1096</t>
  </si>
  <si>
    <t>Sivaprasad O V</t>
  </si>
  <si>
    <t>X1192</t>
  </si>
  <si>
    <t>Ritunjoy Talukdar</t>
  </si>
  <si>
    <t>X0730</t>
  </si>
  <si>
    <t>Asama Abhishek Gajjar</t>
  </si>
  <si>
    <t>X1064</t>
  </si>
  <si>
    <t>Veeranagouda Kasturi</t>
  </si>
  <si>
    <t>X0619</t>
  </si>
  <si>
    <t>Shashank Samuel Chakranarayan</t>
  </si>
  <si>
    <t>X0386</t>
  </si>
  <si>
    <t>Suresh P.</t>
  </si>
  <si>
    <t>X0611</t>
  </si>
  <si>
    <t>Shijo Simon</t>
  </si>
  <si>
    <t>X0691</t>
  </si>
  <si>
    <t>Jayaprakash Halalppa Vishwanath</t>
  </si>
  <si>
    <t>X1201</t>
  </si>
  <si>
    <t>Shrivardhan Shivaji Bhutnal</t>
  </si>
  <si>
    <t>X1256</t>
  </si>
  <si>
    <t>Joseph Rajesh A</t>
  </si>
  <si>
    <t>X0123</t>
  </si>
  <si>
    <t>Anand Huchappa Kallannavar</t>
  </si>
  <si>
    <t>X0825</t>
  </si>
  <si>
    <t>Krishanu Nag</t>
  </si>
  <si>
    <t>Abdul Jaleel M.</t>
  </si>
  <si>
    <t>X0243</t>
  </si>
  <si>
    <t>Abhishek Mishra</t>
  </si>
  <si>
    <t>X0023</t>
  </si>
  <si>
    <t>Badri Nrarayan Mishra</t>
  </si>
  <si>
    <t>X0811</t>
  </si>
  <si>
    <t>Debasish Nayak</t>
  </si>
  <si>
    <t>X1067</t>
  </si>
  <si>
    <t>Lijo Antony</t>
  </si>
  <si>
    <t>X1499</t>
  </si>
  <si>
    <t>Manas Ranjan Mishra</t>
  </si>
  <si>
    <t>X0719</t>
  </si>
  <si>
    <t>Bheem Raj Garg</t>
  </si>
  <si>
    <t>Premnath G.</t>
  </si>
  <si>
    <t>Venkateswara Rao Muvvala</t>
  </si>
  <si>
    <t>X0275</t>
  </si>
  <si>
    <t>Yerramreddy M V Devi</t>
  </si>
  <si>
    <t>X0524</t>
  </si>
  <si>
    <t>Manoj Deshwal</t>
  </si>
  <si>
    <t>X0429</t>
  </si>
  <si>
    <t>Rajiv Kumar Thakur</t>
  </si>
  <si>
    <t>X1220</t>
  </si>
  <si>
    <t>Samim Akhtara Ali</t>
  </si>
  <si>
    <t>X0597</t>
  </si>
  <si>
    <t>Dipak Dattatraya More</t>
  </si>
  <si>
    <t>X0135</t>
  </si>
  <si>
    <t>Sushil Shitlaprasad Pandey</t>
  </si>
  <si>
    <t>X0574</t>
  </si>
  <si>
    <t>Sanchit Kapoor</t>
  </si>
  <si>
    <t>X0050</t>
  </si>
  <si>
    <t>Sushil Sudhakar Dhawandkar</t>
  </si>
  <si>
    <t>X1371</t>
  </si>
  <si>
    <t>Sachin Laxmanrao Ingole</t>
  </si>
  <si>
    <t>X1038</t>
  </si>
  <si>
    <t>Heena Ajmera</t>
  </si>
  <si>
    <t>X1666</t>
  </si>
  <si>
    <t>Sumit Kumar Chaturvedi</t>
  </si>
  <si>
    <t>X0307</t>
  </si>
  <si>
    <t>Subrat Kumar Sahoo</t>
  </si>
  <si>
    <t>X0859</t>
  </si>
  <si>
    <t>Rajesh Kumar Paswan</t>
  </si>
  <si>
    <t>X1487</t>
  </si>
  <si>
    <t>Vikrant Singh</t>
  </si>
  <si>
    <t>X0894</t>
  </si>
  <si>
    <t>Lalit Aggarwal</t>
  </si>
  <si>
    <t>X0544</t>
  </si>
  <si>
    <t>Rakesh Khanna</t>
  </si>
  <si>
    <t>X1521</t>
  </si>
  <si>
    <t>Naveen Rajshekhar Karhadkar</t>
  </si>
  <si>
    <t>X0272</t>
  </si>
  <si>
    <t>Yogesh Shankar Baviskar</t>
  </si>
  <si>
    <t>X1036</t>
  </si>
  <si>
    <t>Somen Ghosh</t>
  </si>
  <si>
    <t>X1783</t>
  </si>
  <si>
    <t>Mithun Biswas</t>
  </si>
  <si>
    <t>X1141</t>
  </si>
  <si>
    <t>Karthikeyan K.</t>
  </si>
  <si>
    <t>X0798</t>
  </si>
  <si>
    <t>Raja G.</t>
  </si>
  <si>
    <t>X0467</t>
  </si>
  <si>
    <t>Shikhar Sharma</t>
  </si>
  <si>
    <t>X0583</t>
  </si>
  <si>
    <t>Ashok Kumar RS</t>
  </si>
  <si>
    <t>X1543</t>
  </si>
  <si>
    <t>Manoj Kumar Sahu</t>
  </si>
  <si>
    <t>X0655</t>
  </si>
  <si>
    <t>Ketan Jayprakash Petare</t>
  </si>
  <si>
    <t>X1437</t>
  </si>
  <si>
    <t>Vishal Anantray Sanghvi</t>
  </si>
  <si>
    <t>X1049</t>
  </si>
  <si>
    <t>Humayun Sageer</t>
  </si>
  <si>
    <t>X0120</t>
  </si>
  <si>
    <t>Vijay Sarathi V.</t>
  </si>
  <si>
    <t>X1283</t>
  </si>
  <si>
    <t>Hardeep Singh Aujla</t>
  </si>
  <si>
    <t>X0196</t>
  </si>
  <si>
    <t>Ajeet Kumar Rai</t>
  </si>
  <si>
    <t>X1014</t>
  </si>
  <si>
    <t>Swatantra Tandon</t>
  </si>
  <si>
    <t>X1084</t>
  </si>
  <si>
    <t>Aparna Anant Pawar</t>
  </si>
  <si>
    <t>X1704</t>
  </si>
  <si>
    <t>Hemant Chandravadan Upadhyay</t>
  </si>
  <si>
    <t>X1337</t>
  </si>
  <si>
    <t>Anand Omprakash Pathak</t>
  </si>
  <si>
    <t>X1623</t>
  </si>
  <si>
    <t>Sohil Kishorbhai Borkhatariya</t>
  </si>
  <si>
    <t>X0178</t>
  </si>
  <si>
    <t>Tarun Mukherjee</t>
  </si>
  <si>
    <t>Shantanu Sinha</t>
  </si>
  <si>
    <t>X1488</t>
  </si>
  <si>
    <t>Deepak Das</t>
  </si>
  <si>
    <t>X1884</t>
  </si>
  <si>
    <t>Atanu Basak</t>
  </si>
  <si>
    <t>X1229</t>
  </si>
  <si>
    <t>Dipesh Azad</t>
  </si>
  <si>
    <t>X1472</t>
  </si>
  <si>
    <t>Amit Karar</t>
  </si>
  <si>
    <t>X0580</t>
  </si>
  <si>
    <t>Gautam Grover</t>
  </si>
  <si>
    <t>X0195</t>
  </si>
  <si>
    <t>Sukhpreet Singh</t>
  </si>
  <si>
    <t>X0304</t>
  </si>
  <si>
    <t>Bhavesh Babubhai Chavda</t>
  </si>
  <si>
    <t>X0047</t>
  </si>
  <si>
    <t>Raju Basumatary</t>
  </si>
  <si>
    <t>X1864</t>
  </si>
  <si>
    <t>Pawan Kumar Keshri</t>
  </si>
  <si>
    <t>Manoj Chakraborty</t>
  </si>
  <si>
    <t>X1077</t>
  </si>
  <si>
    <t>Ravi Chandra Seeram</t>
  </si>
  <si>
    <t>X0293</t>
  </si>
  <si>
    <t>Manish Gaur</t>
  </si>
  <si>
    <t>X0675</t>
  </si>
  <si>
    <t>Astha Saxena</t>
  </si>
  <si>
    <t>X1149</t>
  </si>
  <si>
    <t>Krishan Kant Sharma</t>
  </si>
  <si>
    <t>X0310</t>
  </si>
  <si>
    <t>Jitendra Bhanushankar Trivedi</t>
  </si>
  <si>
    <t>X1341</t>
  </si>
  <si>
    <t>Bijaya Kumar Rath</t>
  </si>
  <si>
    <t>X1072</t>
  </si>
  <si>
    <t>Praveen Shriparkash Upadhyay</t>
  </si>
  <si>
    <t>X0653</t>
  </si>
  <si>
    <t>Subhasis Biswas</t>
  </si>
  <si>
    <t>X1212</t>
  </si>
  <si>
    <t>MD Mohsin</t>
  </si>
  <si>
    <t>X0556</t>
  </si>
  <si>
    <t>Girish Kumar Katupilla</t>
  </si>
  <si>
    <t>X0698</t>
  </si>
  <si>
    <t>Mohammad Azeemuddin</t>
  </si>
  <si>
    <t>X0273</t>
  </si>
  <si>
    <t>Mayuri Ashokkumar Sukhadiya</t>
  </si>
  <si>
    <t>X0461</t>
  </si>
  <si>
    <t>Ibraheem Muthalif M</t>
  </si>
  <si>
    <t>X0428</t>
  </si>
  <si>
    <t>Siddhartha Sankar Nayak</t>
  </si>
  <si>
    <t>X1227</t>
  </si>
  <si>
    <t>Sekar K.</t>
  </si>
  <si>
    <t>X1272</t>
  </si>
  <si>
    <t>Sumit Dubey</t>
  </si>
  <si>
    <t>X1094</t>
  </si>
  <si>
    <t>Sumit Hira</t>
  </si>
  <si>
    <t>X0278</t>
  </si>
  <si>
    <t>Sunil Sharma</t>
  </si>
  <si>
    <t>X1679</t>
  </si>
  <si>
    <t>Uttam Jana</t>
  </si>
  <si>
    <t>X0594</t>
  </si>
  <si>
    <t>Kuwar Sahitya Chauhan</t>
  </si>
  <si>
    <t>X0177</t>
  </si>
  <si>
    <t>Pareshkumar Dhirajlal Kachhadia</t>
  </si>
  <si>
    <t>X0252</t>
  </si>
  <si>
    <t>Pankil Atulkumar Sheth</t>
  </si>
  <si>
    <t>X1144</t>
  </si>
  <si>
    <t>Jyoti Brijbehari Sharma</t>
  </si>
  <si>
    <t>X0565</t>
  </si>
  <si>
    <t>Poonam Sharad Sahu</t>
  </si>
  <si>
    <t>X1052</t>
  </si>
  <si>
    <t>Ashwini Satish Shinde</t>
  </si>
  <si>
    <t>X0592</t>
  </si>
  <si>
    <t>Nandan Singh</t>
  </si>
  <si>
    <t>X1362</t>
  </si>
  <si>
    <t>Roshan Chowdhury</t>
  </si>
  <si>
    <t>X1583</t>
  </si>
  <si>
    <t>Amma Das Miriyala</t>
  </si>
  <si>
    <t>X1382</t>
  </si>
  <si>
    <t>Priya Das S V</t>
  </si>
  <si>
    <t>Aditya Puran Lal Chauhan</t>
  </si>
  <si>
    <t>X1365</t>
  </si>
  <si>
    <t>Jigesh Virendrabhai Patel</t>
  </si>
  <si>
    <t>X1658</t>
  </si>
  <si>
    <t>Dhiraj Kumar Singh</t>
  </si>
  <si>
    <t>X0397</t>
  </si>
  <si>
    <t>Maneesh Ranjan</t>
  </si>
  <si>
    <t>X0358</t>
  </si>
  <si>
    <t>Vishwajeet Kumar Singh</t>
  </si>
  <si>
    <t>X0156</t>
  </si>
  <si>
    <t>Rajesh Kantilal Adiwala</t>
  </si>
  <si>
    <t>X0460</t>
  </si>
  <si>
    <t>Biprajit Nath</t>
  </si>
  <si>
    <t>X0270</t>
  </si>
  <si>
    <t>Manmeet Singh</t>
  </si>
  <si>
    <t>X1276</t>
  </si>
  <si>
    <t>Shobhit Sharma</t>
  </si>
  <si>
    <t>X1170</t>
  </si>
  <si>
    <t>Ganesh B.</t>
  </si>
  <si>
    <t>X0688</t>
  </si>
  <si>
    <t>Vasanth Raj Kumaraswamy</t>
  </si>
  <si>
    <t>X0782</t>
  </si>
  <si>
    <t>Manish Arora</t>
  </si>
  <si>
    <t>X1475</t>
  </si>
  <si>
    <t>Sangram Singh Yadav</t>
  </si>
  <si>
    <t>X0503</t>
  </si>
  <si>
    <t>Kajal Dey</t>
  </si>
  <si>
    <t>X0378</t>
  </si>
  <si>
    <t>Pranab Bose</t>
  </si>
  <si>
    <t>X0481</t>
  </si>
  <si>
    <t>Biswajit Dutta</t>
  </si>
  <si>
    <t>X0389</t>
  </si>
  <si>
    <t>Pushpendra Singh Rajawat</t>
  </si>
  <si>
    <t>X1733</t>
  </si>
  <si>
    <t>Harshvardhan Jaiswal</t>
  </si>
  <si>
    <t>X1852</t>
  </si>
  <si>
    <t>Vivek N S</t>
  </si>
  <si>
    <t>X0694</t>
  </si>
  <si>
    <t>Kanhaiya Lal Sharma</t>
  </si>
  <si>
    <t>X1186</t>
  </si>
  <si>
    <t>Hemlata Rawat</t>
  </si>
  <si>
    <t>X1102</t>
  </si>
  <si>
    <t>Sagar Jeevan Takle</t>
  </si>
  <si>
    <t>X0591</t>
  </si>
  <si>
    <t>Ankita Sanghvi</t>
  </si>
  <si>
    <t>X1725</t>
  </si>
  <si>
    <t>Pritesh Kacchawaha</t>
  </si>
  <si>
    <t>X1410</t>
  </si>
  <si>
    <t>Saket Shrivastava</t>
  </si>
  <si>
    <t>X0500</t>
  </si>
  <si>
    <t>Dhananjay Rai</t>
  </si>
  <si>
    <t>X1396</t>
  </si>
  <si>
    <t>Ganesh Balaso Kadam</t>
  </si>
  <si>
    <t>X1325</t>
  </si>
  <si>
    <t>Vaibhav Vinod Chandgadkar</t>
  </si>
  <si>
    <t>X0605</t>
  </si>
  <si>
    <t>Bharti .</t>
  </si>
  <si>
    <t>X0707</t>
  </si>
  <si>
    <t>SUNIL G</t>
  </si>
  <si>
    <t>X0731</t>
  </si>
  <si>
    <t>Kewat Tushar Bhai Thacker</t>
  </si>
  <si>
    <t>X0199</t>
  </si>
  <si>
    <t>Tushar Shashikant Sonje</t>
  </si>
  <si>
    <t>X0756</t>
  </si>
  <si>
    <t>Naveen Kumar B.</t>
  </si>
  <si>
    <t>X1028</t>
  </si>
  <si>
    <t>Mohd. Tarik Ansari</t>
  </si>
  <si>
    <t>X0559</t>
  </si>
  <si>
    <t>Pancham Kaushal</t>
  </si>
  <si>
    <t>X1675</t>
  </si>
  <si>
    <t>Nishi Gupta</t>
  </si>
  <si>
    <t>X0715</t>
  </si>
  <si>
    <t>Vatsal Raj</t>
  </si>
  <si>
    <t>X0302</t>
  </si>
  <si>
    <t>Monika Rani</t>
  </si>
  <si>
    <t>X0334</t>
  </si>
  <si>
    <t>Krishan Kumar</t>
  </si>
  <si>
    <t>X0795</t>
  </si>
  <si>
    <t>Megha Verma</t>
  </si>
  <si>
    <t>X1822</t>
  </si>
  <si>
    <t>Shaheed Ahmad</t>
  </si>
  <si>
    <t>X0205</t>
  </si>
  <si>
    <t>Sujit Kumar</t>
  </si>
  <si>
    <t>X1775</t>
  </si>
  <si>
    <t>Sudama Kumar Sharma</t>
  </si>
  <si>
    <t>X1631</t>
  </si>
  <si>
    <t>Tapas Kumar Nayak</t>
  </si>
  <si>
    <t>X1635</t>
  </si>
  <si>
    <t>Bharat Singh Badgujar</t>
  </si>
  <si>
    <t>X1286</t>
  </si>
  <si>
    <t>Nagendra Dave</t>
  </si>
  <si>
    <t>X1215</t>
  </si>
  <si>
    <t>Jugal Kumar</t>
  </si>
  <si>
    <t>X1848</t>
  </si>
  <si>
    <t>Puneet Agarwal</t>
  </si>
  <si>
    <t>X0507</t>
  </si>
  <si>
    <t>Sachin Sudan</t>
  </si>
  <si>
    <t>X1573</t>
  </si>
  <si>
    <t>Omeet Kour</t>
  </si>
  <si>
    <t>X1777</t>
  </si>
  <si>
    <t>Shyam Sundar Patra</t>
  </si>
  <si>
    <t>X1318</t>
  </si>
  <si>
    <t>Sumaya Nazir Shah</t>
  </si>
  <si>
    <t>X1013</t>
  </si>
  <si>
    <t>Dipak Kumar</t>
  </si>
  <si>
    <t>X0720</t>
  </si>
  <si>
    <t>Ujjwal Kumar Ghosh</t>
  </si>
  <si>
    <t>X1851</t>
  </si>
  <si>
    <t>Deepankar Panchori</t>
  </si>
  <si>
    <t>X1827</t>
  </si>
  <si>
    <t>Parvinder Singh</t>
  </si>
  <si>
    <t>X1757</t>
  </si>
  <si>
    <t>Desh Raj</t>
  </si>
  <si>
    <t>X1830</t>
  </si>
  <si>
    <t>Siva Charan Sourav</t>
  </si>
  <si>
    <t>X1711</t>
  </si>
  <si>
    <t>Alok Ranjan Dash</t>
  </si>
  <si>
    <t>X1768</t>
  </si>
  <si>
    <t>Debasish Mohhapatra</t>
  </si>
  <si>
    <t>X1288</t>
  </si>
  <si>
    <t>Kirti Kantilal Sangani</t>
  </si>
  <si>
    <t>X1197</t>
  </si>
  <si>
    <t>X1391</t>
  </si>
  <si>
    <t>Anna Saheb Sitaram Abhale</t>
  </si>
  <si>
    <t>X1700</t>
  </si>
  <si>
    <t>Pallavi Muley Amrute</t>
  </si>
  <si>
    <t>X1564</t>
  </si>
  <si>
    <t>Devendra Singh</t>
  </si>
  <si>
    <t>X1804</t>
  </si>
  <si>
    <t>Sudhansu Sekhar Pradhan</t>
  </si>
  <si>
    <t>X1171</t>
  </si>
  <si>
    <t>Rohit Sharma</t>
  </si>
  <si>
    <t>X1720</t>
  </si>
  <si>
    <t>Abhijit Das</t>
  </si>
  <si>
    <t>X1607</t>
  </si>
  <si>
    <t>Amit Samanta</t>
  </si>
  <si>
    <t>X1355</t>
  </si>
  <si>
    <t>Ritika .</t>
  </si>
  <si>
    <t>X1673</t>
  </si>
  <si>
    <t>Manish Kumar Bajpai</t>
  </si>
  <si>
    <t>X1691</t>
  </si>
  <si>
    <t>Vinod Pandurang Bonde</t>
  </si>
  <si>
    <t>X1495</t>
  </si>
  <si>
    <t>Karthikeyan D.</t>
  </si>
  <si>
    <t>X0564</t>
  </si>
  <si>
    <t>Gourish S. Pattan</t>
  </si>
  <si>
    <t>X0114</t>
  </si>
  <si>
    <t>Rakesh Sarkar</t>
  </si>
  <si>
    <t>X1871</t>
  </si>
  <si>
    <t>Firoj Ranjan Kumar</t>
  </si>
  <si>
    <t>X1214</t>
  </si>
  <si>
    <t>Manas Kumar Nayak</t>
  </si>
  <si>
    <t>X0736</t>
  </si>
  <si>
    <t>Badal Nayak</t>
  </si>
  <si>
    <t>X1713</t>
  </si>
  <si>
    <t>Jignesh Navinbhai Rathod</t>
  </si>
  <si>
    <t>X0383</t>
  </si>
  <si>
    <t>Naisarg Kaushikchandra Vyas</t>
  </si>
  <si>
    <t>X0013</t>
  </si>
  <si>
    <t>Mohammed Hedayatullah</t>
  </si>
  <si>
    <t>X0153</t>
  </si>
  <si>
    <t>Ruma Das</t>
  </si>
  <si>
    <t>X0870</t>
  </si>
  <si>
    <t>Debashree Mitra</t>
  </si>
  <si>
    <t>X1231</t>
  </si>
  <si>
    <t>Rupesh Kumar Tiwari</t>
  </si>
  <si>
    <t>X1075</t>
  </si>
  <si>
    <t>Alokesh Das</t>
  </si>
  <si>
    <t>X1695</t>
  </si>
  <si>
    <t>Sourav Ghosh</t>
  </si>
  <si>
    <t>X1561</t>
  </si>
  <si>
    <t>Krishna Prabhu J.</t>
  </si>
  <si>
    <t>X1596</t>
  </si>
  <si>
    <t>Yathish Gowda</t>
  </si>
  <si>
    <t>X0468</t>
  </si>
  <si>
    <t>Srinivasan Jayaram</t>
  </si>
  <si>
    <t>Asha Nirmala J.</t>
  </si>
  <si>
    <t>X1742</t>
  </si>
  <si>
    <t>Jaipal Reddy Enkatala</t>
  </si>
  <si>
    <t>X0687</t>
  </si>
  <si>
    <t>X1353</t>
  </si>
  <si>
    <t>Sukanya Sudhir Sakpal</t>
  </si>
  <si>
    <t>X1244</t>
  </si>
  <si>
    <t>Amrut Dinkar Mahale</t>
  </si>
  <si>
    <t>X1240</t>
  </si>
  <si>
    <t>Braj Kishor</t>
  </si>
  <si>
    <t>X1093</t>
  </si>
  <si>
    <t>Keshav Kumar</t>
  </si>
  <si>
    <t>X1265</t>
  </si>
  <si>
    <t>Supriya Prahalad Choudhary</t>
  </si>
  <si>
    <t>X1348</t>
  </si>
  <si>
    <t>Jigar Vijay Gala</t>
  </si>
  <si>
    <t>X0062</t>
  </si>
  <si>
    <t>Rahul Shantilal Rai</t>
  </si>
  <si>
    <t>X0048</t>
  </si>
  <si>
    <t>Rajesh Noharlal Yede</t>
  </si>
  <si>
    <t>X1045</t>
  </si>
  <si>
    <t>Rajeshkumar Kanaiyalal Nayi</t>
  </si>
  <si>
    <t>X0283</t>
  </si>
  <si>
    <t>Sachin Kumar Thakur</t>
  </si>
  <si>
    <t>X1464</t>
  </si>
  <si>
    <t>Sunil Kumar Choudhary</t>
  </si>
  <si>
    <t>X1665</t>
  </si>
  <si>
    <t>Raghwendra Pratap Singh</t>
  </si>
  <si>
    <t>X1632</t>
  </si>
  <si>
    <t>Biswajit Das</t>
  </si>
  <si>
    <t>Anand Pal</t>
  </si>
  <si>
    <t>X1331</t>
  </si>
  <si>
    <t>Ajay Kumar</t>
  </si>
  <si>
    <t>X1061</t>
  </si>
  <si>
    <t>Tulsi Dinesh Unadkat</t>
  </si>
  <si>
    <t>X1703</t>
  </si>
  <si>
    <t>Nilesh Suryakant Vakhariya</t>
  </si>
  <si>
    <t>X1023</t>
  </si>
  <si>
    <t>Prasanta Kumar Mohanty</t>
  </si>
  <si>
    <t>X0632</t>
  </si>
  <si>
    <t>Yagnesh Gordhanbhai Mehta</t>
  </si>
  <si>
    <t>X0222</t>
  </si>
  <si>
    <t>Tek Chand Yadav</t>
  </si>
  <si>
    <t>X1555</t>
  </si>
  <si>
    <t>Rohitash Singh Chouhan</t>
  </si>
  <si>
    <t>X0576</t>
  </si>
  <si>
    <t>Kapil Tomar</t>
  </si>
  <si>
    <t>X1150</t>
  </si>
  <si>
    <t>Arvind Kumar</t>
  </si>
  <si>
    <t>X1801</t>
  </si>
  <si>
    <t>Ajay Pandey</t>
  </si>
  <si>
    <t>X1088</t>
  </si>
  <si>
    <t>Shivendra Singh</t>
  </si>
  <si>
    <t>X0854</t>
  </si>
  <si>
    <t>Hardeep Singh</t>
  </si>
  <si>
    <t>X1761</t>
  </si>
  <si>
    <t>Ravi Sharma</t>
  </si>
  <si>
    <t>X1786</t>
  </si>
  <si>
    <t>Yogita Ajit Pandey</t>
  </si>
  <si>
    <t>X1153</t>
  </si>
  <si>
    <t>Praful Dilip Hambarde</t>
  </si>
  <si>
    <t>X1062</t>
  </si>
  <si>
    <t>Devesh Prakash Pandey</t>
  </si>
  <si>
    <t>X1494</t>
  </si>
  <si>
    <t>Rajnikant Ramavtar Jangid</t>
  </si>
  <si>
    <t>X1572</t>
  </si>
  <si>
    <t>Krunal Jitendra Soni</t>
  </si>
  <si>
    <t>X0848</t>
  </si>
  <si>
    <t>Avinish Pramod Tripathi</t>
  </si>
  <si>
    <t>X1841</t>
  </si>
  <si>
    <t>Sadik Khan</t>
  </si>
  <si>
    <t>X1313</t>
  </si>
  <si>
    <t>Sumit Shaw</t>
  </si>
  <si>
    <t>Shivkumar Digambarappa Paratkar</t>
  </si>
  <si>
    <t>X0816</t>
  </si>
  <si>
    <t>Jayesh K. Joshi</t>
  </si>
  <si>
    <t>X0395</t>
  </si>
  <si>
    <t>Abhijit Mandal</t>
  </si>
  <si>
    <t>Pawan Kumar</t>
  </si>
  <si>
    <t>X0067</t>
  </si>
  <si>
    <t>Prashant Sinha</t>
  </si>
  <si>
    <t>X1263</t>
  </si>
  <si>
    <t>Prashanth C.</t>
  </si>
  <si>
    <t>X1156</t>
  </si>
  <si>
    <t>Ramesh Kumaar J.</t>
  </si>
  <si>
    <t>X1595</t>
  </si>
  <si>
    <t>Iyappan M.</t>
  </si>
  <si>
    <t>X1505</t>
  </si>
  <si>
    <t>Kirubanadam P.</t>
  </si>
  <si>
    <t>X1107</t>
  </si>
  <si>
    <t>Vijayasundaram M.</t>
  </si>
  <si>
    <t>X1191</t>
  </si>
  <si>
    <t>Gugan S</t>
  </si>
  <si>
    <t>Nagamalleswara Reddy Bhupathi</t>
  </si>
  <si>
    <t>X1112</t>
  </si>
  <si>
    <t>Venkateshwarlu Nelamarri</t>
  </si>
  <si>
    <t>Hameer Singh</t>
  </si>
  <si>
    <t>X1463</t>
  </si>
  <si>
    <t>X0881</t>
  </si>
  <si>
    <t>Irfan Ali Asif Madar Patel</t>
  </si>
  <si>
    <t>X2156</t>
  </si>
  <si>
    <t>Banashankara Goud Gattana Gouda Malipatil</t>
  </si>
  <si>
    <t>X0484</t>
  </si>
  <si>
    <t>Ravichandra Basavaraj</t>
  </si>
  <si>
    <t>X1320</t>
  </si>
  <si>
    <t>Bhargava B R</t>
  </si>
  <si>
    <t>X0225</t>
  </si>
  <si>
    <t>Sundara Pandian B</t>
  </si>
  <si>
    <t>X1079</t>
  </si>
  <si>
    <t>Tirukovela Diwakar Swamy</t>
  </si>
  <si>
    <t>Faiz Ahmad</t>
  </si>
  <si>
    <t>X0528</t>
  </si>
  <si>
    <t>Rajiv Kumar</t>
  </si>
  <si>
    <t>X0185</t>
  </si>
  <si>
    <t>Vijay Garg</t>
  </si>
  <si>
    <t>Roopesh Aggarwal</t>
  </si>
  <si>
    <t>X1389</t>
  </si>
  <si>
    <t>Vikas Birawat</t>
  </si>
  <si>
    <t>X1126</t>
  </si>
  <si>
    <t>Mohit Chaturvedi</t>
  </si>
  <si>
    <t>X0287</t>
  </si>
  <si>
    <t>X0399</t>
  </si>
  <si>
    <t>Aman Atul</t>
  </si>
  <si>
    <t>X1343</t>
  </si>
  <si>
    <t>Santosh Rammanohar Teli</t>
  </si>
  <si>
    <t>X0465</t>
  </si>
  <si>
    <t>Jim Pravindoss C.</t>
  </si>
  <si>
    <t>X0703</t>
  </si>
  <si>
    <t>Mukesh E</t>
  </si>
  <si>
    <t>X1461</t>
  </si>
  <si>
    <t>Gowthaman V.</t>
  </si>
  <si>
    <t>X0285</t>
  </si>
  <si>
    <t>Devang Yogesh Joshi</t>
  </si>
  <si>
    <t>X1345</t>
  </si>
  <si>
    <t>Kumar Harshvardhan</t>
  </si>
  <si>
    <t>X1377</t>
  </si>
  <si>
    <t>Raman Kumar</t>
  </si>
  <si>
    <t>X0085</t>
  </si>
  <si>
    <t>Syed Pasha Zaidi</t>
  </si>
  <si>
    <t>X0513</t>
  </si>
  <si>
    <t>Akhilesh Kumar</t>
  </si>
  <si>
    <t>X0420</t>
  </si>
  <si>
    <t>Prasath R</t>
  </si>
  <si>
    <t>X1009</t>
  </si>
  <si>
    <t>Rajesh P. K.</t>
  </si>
  <si>
    <t>X0803</t>
  </si>
  <si>
    <t>Jagath Kiran</t>
  </si>
  <si>
    <t>X1114</t>
  </si>
  <si>
    <t>Rama Krishna Panda</t>
  </si>
  <si>
    <t>X1708</t>
  </si>
  <si>
    <t>Sanjiv Kumar Navin Chandra Vagheshvari</t>
  </si>
  <si>
    <t>X0448</t>
  </si>
  <si>
    <t>Gagan Sohal</t>
  </si>
  <si>
    <t>X1820</t>
  </si>
  <si>
    <t>Balwinder Singh</t>
  </si>
  <si>
    <t>X1639</t>
  </si>
  <si>
    <t>Hari Shankar Singh</t>
  </si>
  <si>
    <t>X1160</t>
  </si>
  <si>
    <t>Kanchan Ashok Bhatade</t>
  </si>
  <si>
    <t>X0251</t>
  </si>
  <si>
    <t>Jignesh Dineshbhai Gondaliya</t>
  </si>
  <si>
    <t>X1306</t>
  </si>
  <si>
    <t>Deepak Sharma</t>
  </si>
  <si>
    <t>X1793</t>
  </si>
  <si>
    <t>Avil Jesan Rodrigues</t>
  </si>
  <si>
    <t>X1137</t>
  </si>
  <si>
    <t>Vishnu Pramoth B</t>
  </si>
  <si>
    <t>X0339</t>
  </si>
  <si>
    <t>Alagappan S.</t>
  </si>
  <si>
    <t>X1292</t>
  </si>
  <si>
    <t>Naresh Gundapaneni</t>
  </si>
  <si>
    <t>X1017</t>
  </si>
  <si>
    <t>Kunal Ratanprakash Sanwal</t>
  </si>
  <si>
    <t>X0059</t>
  </si>
  <si>
    <t>Damandeep Singh</t>
  </si>
  <si>
    <t>X0416</t>
  </si>
  <si>
    <t>Mahesh Chandra</t>
  </si>
  <si>
    <t>Jhutan Debnath</t>
  </si>
  <si>
    <t>X1175</t>
  </si>
  <si>
    <t>Chinmay Mohapatra</t>
  </si>
  <si>
    <t>Nadir Khan</t>
  </si>
  <si>
    <t>X1687</t>
  </si>
  <si>
    <t>Haridas Kapila</t>
  </si>
  <si>
    <t>X1649</t>
  </si>
  <si>
    <t>Lopamudra Jena</t>
  </si>
  <si>
    <t>X1122</t>
  </si>
  <si>
    <t>Chetan Digamber Usapkar</t>
  </si>
  <si>
    <t>X1054</t>
  </si>
  <si>
    <t>Kimberly Libby Rodrigues</t>
  </si>
  <si>
    <t>X0180</t>
  </si>
  <si>
    <t>Ankur Singh</t>
  </si>
  <si>
    <t>X0897</t>
  </si>
  <si>
    <t>Ambrish Singh</t>
  </si>
  <si>
    <t>X1424</t>
  </si>
  <si>
    <t>Anil Motilal Gupta</t>
  </si>
  <si>
    <t>X1004</t>
  </si>
  <si>
    <t>Indrajeet Nawal Singh Yadav</t>
  </si>
  <si>
    <t>Nishang SunilKumar Sukhadia</t>
  </si>
  <si>
    <t>X0885</t>
  </si>
  <si>
    <t>Satish T</t>
  </si>
  <si>
    <t>X0374</t>
  </si>
  <si>
    <t>Jyoti Sharma</t>
  </si>
  <si>
    <t>X0762</t>
  </si>
  <si>
    <t>Rajendra Kumar Jangir</t>
  </si>
  <si>
    <t>X0853</t>
  </si>
  <si>
    <t>X1552</t>
  </si>
  <si>
    <t>Subavardhanaa D.V.R</t>
  </si>
  <si>
    <t>X0477</t>
  </si>
  <si>
    <t>Sonali Vinod Sakpal</t>
  </si>
  <si>
    <t>X0028</t>
  </si>
  <si>
    <t>Deepak Chandrakant Mistry</t>
  </si>
  <si>
    <t>X0447</t>
  </si>
  <si>
    <t>Tejpartap .</t>
  </si>
  <si>
    <t>X0314</t>
  </si>
  <si>
    <t>Alpeshkumar Govindbhai Prajapati</t>
  </si>
  <si>
    <t>X0877</t>
  </si>
  <si>
    <t>Udayan Mukherjee</t>
  </si>
  <si>
    <t>X0491</t>
  </si>
  <si>
    <t>Pradeep C M</t>
  </si>
  <si>
    <t>X0785</t>
  </si>
  <si>
    <t>Dhananjay Trimbakrao Joshi</t>
  </si>
  <si>
    <t>X0318</t>
  </si>
  <si>
    <t>Vishal Ravindra Mali</t>
  </si>
  <si>
    <t>X1323</t>
  </si>
  <si>
    <t>Philipson Frank Fernandes</t>
  </si>
  <si>
    <t>X0121</t>
  </si>
  <si>
    <t>Shailender Bhati</t>
  </si>
  <si>
    <t>Savita Rai</t>
  </si>
  <si>
    <t>X0644</t>
  </si>
  <si>
    <t>Kalaiyarasan K.</t>
  </si>
  <si>
    <t>X1500</t>
  </si>
  <si>
    <t>Ashesh Atul Kumar Bhatt</t>
  </si>
  <si>
    <t>X0058</t>
  </si>
  <si>
    <t>Pooja Bharti</t>
  </si>
  <si>
    <t>X0480</t>
  </si>
  <si>
    <t>Ravinder Kumar</t>
  </si>
  <si>
    <t>X1021</t>
  </si>
  <si>
    <t>Anusha Jyesta</t>
  </si>
  <si>
    <t>X0585</t>
  </si>
  <si>
    <t>Saswat Sambit</t>
  </si>
  <si>
    <t>X0718</t>
  </si>
  <si>
    <t>Sanatan Sahu</t>
  </si>
  <si>
    <t>X1712</t>
  </si>
  <si>
    <t>Manavwaar Ali</t>
  </si>
  <si>
    <t>X0223</t>
  </si>
  <si>
    <t>Saurav Kumar Panday</t>
  </si>
  <si>
    <t>X0119</t>
  </si>
  <si>
    <t>Ravi Shankar Ojha</t>
  </si>
  <si>
    <t>X0066</t>
  </si>
  <si>
    <t>Arindam Majie</t>
  </si>
  <si>
    <t>X0277</t>
  </si>
  <si>
    <t>Shanmughavelu C.M</t>
  </si>
  <si>
    <t>X1078</t>
  </si>
  <si>
    <t>Deepesh Pande</t>
  </si>
  <si>
    <t>Mohan Kumar Gupta</t>
  </si>
  <si>
    <t>X1065</t>
  </si>
  <si>
    <t>Awesh Rameshchand Tated</t>
  </si>
  <si>
    <t>X0103</t>
  </si>
  <si>
    <t>Ravi Kumar</t>
  </si>
  <si>
    <t>X0007</t>
  </si>
  <si>
    <t>Priyanka Jangir</t>
  </si>
  <si>
    <t>X1430</t>
  </si>
  <si>
    <t>Kawaljeet Singh</t>
  </si>
  <si>
    <t>Faizan Khan</t>
  </si>
  <si>
    <t>X1022</t>
  </si>
  <si>
    <t>Soumitra Chatterjee</t>
  </si>
  <si>
    <t>X0514</t>
  </si>
  <si>
    <t>Ashish Kumar Sakhuja</t>
  </si>
  <si>
    <t>X0322</t>
  </si>
  <si>
    <t>Ketan Devendrabhai Modi</t>
  </si>
  <si>
    <t>X0631</t>
  </si>
  <si>
    <t>Sangeeta Sable</t>
  </si>
  <si>
    <t>X0741</t>
  </si>
  <si>
    <t>X0298</t>
  </si>
  <si>
    <t>X0495</t>
  </si>
  <si>
    <t>Prashant Harshadbhai Vyas</t>
  </si>
  <si>
    <t>Laljee Singh</t>
  </si>
  <si>
    <t>X1727</t>
  </si>
  <si>
    <t>Anuj Singh Nandan Singh Kathayat</t>
  </si>
  <si>
    <t>X0458</t>
  </si>
  <si>
    <t>Brijesh Jayesh Bhai Dave</t>
  </si>
  <si>
    <t>Amit Indrajit Bodkhe</t>
  </si>
  <si>
    <t>X0639</t>
  </si>
  <si>
    <t>Bhuwan Singh</t>
  </si>
  <si>
    <t>X1601</t>
  </si>
  <si>
    <t>Ganeswar Mishra</t>
  </si>
  <si>
    <t>X0288</t>
  </si>
  <si>
    <t>Ritika Sharma</t>
  </si>
  <si>
    <t>X0417</t>
  </si>
  <si>
    <t>Rahul Raheja</t>
  </si>
  <si>
    <t>X1058</t>
  </si>
  <si>
    <t>Sumit Naraian Srivastava</t>
  </si>
  <si>
    <t>X0743</t>
  </si>
  <si>
    <t>Prakash Sahoo</t>
  </si>
  <si>
    <t>X1806</t>
  </si>
  <si>
    <t>Saurav Sakhuja</t>
  </si>
  <si>
    <t>X1167</t>
  </si>
  <si>
    <t>Rajender Pal</t>
  </si>
  <si>
    <t>X1603</t>
  </si>
  <si>
    <t>Gautam Gurumukhdas Totwani</t>
  </si>
  <si>
    <t>Mahendra Lariya</t>
  </si>
  <si>
    <t>X0656</t>
  </si>
  <si>
    <t>Laxmikant Ramrao Mohrir</t>
  </si>
  <si>
    <t>Naveen Kumar Singh</t>
  </si>
  <si>
    <t>X1445</t>
  </si>
  <si>
    <t>Ranu Rahaman</t>
  </si>
  <si>
    <t>X0548</t>
  </si>
  <si>
    <t>Devajit Saikia</t>
  </si>
  <si>
    <t>X0752</t>
  </si>
  <si>
    <t>Sayantan Chakraborty</t>
  </si>
  <si>
    <t>X1626</t>
  </si>
  <si>
    <t>Matli Sreenivasula Reddy</t>
  </si>
  <si>
    <t>X0600</t>
  </si>
  <si>
    <t>Rajesh S</t>
  </si>
  <si>
    <t>X0622</t>
  </si>
  <si>
    <t>Swetha Nilekar</t>
  </si>
  <si>
    <t>X0289</t>
  </si>
  <si>
    <t>Ravindra Basa</t>
  </si>
  <si>
    <t>X1295</t>
  </si>
  <si>
    <t>Raghavendra B S</t>
  </si>
  <si>
    <t>X0539</t>
  </si>
  <si>
    <t>Shivshankar Ishwarao Gaikwad</t>
  </si>
  <si>
    <t>Palpandi G.</t>
  </si>
  <si>
    <t>X1510</t>
  </si>
  <si>
    <t>Devinder Gupta</t>
  </si>
  <si>
    <t>X0419</t>
  </si>
  <si>
    <t>Vinit Girish Limbachiya</t>
  </si>
  <si>
    <t>Sanjay Narayan Kumbhar</t>
  </si>
  <si>
    <t>X0064</t>
  </si>
  <si>
    <t>Anurag Sharma</t>
  </si>
  <si>
    <t>X0864</t>
  </si>
  <si>
    <t>Santosh Maruti Dalvi</t>
  </si>
  <si>
    <t>X0847</t>
  </si>
  <si>
    <t>Basavaraj Thippanna Yadravi</t>
  </si>
  <si>
    <t>X0129</t>
  </si>
  <si>
    <t>Gaurav Chakraborty</t>
  </si>
  <si>
    <t>X0440</t>
  </si>
  <si>
    <t>Arvind Kumar Maurya</t>
  </si>
  <si>
    <t>X1086</t>
  </si>
  <si>
    <t>Rubal Singh</t>
  </si>
  <si>
    <t>Parameswararao Gunja</t>
  </si>
  <si>
    <t>X1863</t>
  </si>
  <si>
    <t>X0628</t>
  </si>
  <si>
    <t>Prakash Yadav</t>
  </si>
  <si>
    <t>X0845</t>
  </si>
  <si>
    <t>Jenkins S.</t>
  </si>
  <si>
    <t>X0755</t>
  </si>
  <si>
    <t>Irfan Khan</t>
  </si>
  <si>
    <t>X1496</t>
  </si>
  <si>
    <t>Biri Singh</t>
  </si>
  <si>
    <t>X0666</t>
  </si>
  <si>
    <t>Mohammad Imran</t>
  </si>
  <si>
    <t>X0039</t>
  </si>
  <si>
    <t>Manoj Singh</t>
  </si>
  <si>
    <t>X1363</t>
  </si>
  <si>
    <t>Ashok Kumar Patel</t>
  </si>
  <si>
    <t>X1395</t>
  </si>
  <si>
    <t>Prem Kumar Bharti</t>
  </si>
  <si>
    <t>X0884</t>
  </si>
  <si>
    <t>Y Tolika Chophy</t>
  </si>
  <si>
    <t>X1867</t>
  </si>
  <si>
    <t>Jugal Subhodchandra Pachhigar</t>
  </si>
  <si>
    <t>Rajendra Raut</t>
  </si>
  <si>
    <t>X0531</t>
  </si>
  <si>
    <t>Sameer Digraskar</t>
  </si>
  <si>
    <t>X0858</t>
  </si>
  <si>
    <t>Shravani Sushant Hatkhambakar</t>
  </si>
  <si>
    <t>X0807</t>
  </si>
  <si>
    <t>Deepak Kumar Roy</t>
  </si>
  <si>
    <t>X0392</t>
  </si>
  <si>
    <t>Akash Pathak</t>
  </si>
  <si>
    <t>X1616</t>
  </si>
  <si>
    <t>Chandrakant Bandu Bankar</t>
  </si>
  <si>
    <t>X0471</t>
  </si>
  <si>
    <t>Sanjay Kumar Gupta</t>
  </si>
  <si>
    <t>X1142</t>
  </si>
  <si>
    <t>Vishal Narendrarao Nagode</t>
  </si>
  <si>
    <t>X1686</t>
  </si>
  <si>
    <t>Teena Tailor</t>
  </si>
  <si>
    <t>X1057</t>
  </si>
  <si>
    <t>Sachidanand Poddar</t>
  </si>
  <si>
    <t>X0533</t>
  </si>
  <si>
    <t>Tasneem Kansarawala</t>
  </si>
  <si>
    <t>X0329</t>
  </si>
  <si>
    <t>Pravin Ramavtar Vyas</t>
  </si>
  <si>
    <t>X1964</t>
  </si>
  <si>
    <t>Labanyamoy Biswas</t>
  </si>
  <si>
    <t>X0437</t>
  </si>
  <si>
    <t>Amit Kumar Tadkeshvar Nath Shukla</t>
  </si>
  <si>
    <t>X0654</t>
  </si>
  <si>
    <t>Ashish Kumar</t>
  </si>
  <si>
    <t>XSE03</t>
  </si>
  <si>
    <t>Relationship Associate - SCSG</t>
  </si>
  <si>
    <t>Anita Somnath Gupta</t>
  </si>
  <si>
    <t>X1347</t>
  </si>
  <si>
    <t>Jigar Bipinbhai Vaidya</t>
  </si>
  <si>
    <t>X0470</t>
  </si>
  <si>
    <t>Amit kumar</t>
  </si>
  <si>
    <t>X0435</t>
  </si>
  <si>
    <t>Amit Saurav</t>
  </si>
  <si>
    <t>X0766</t>
  </si>
  <si>
    <t>Gurdev Singh</t>
  </si>
  <si>
    <t>X0581</t>
  </si>
  <si>
    <t>Ramya Ramasamy</t>
  </si>
  <si>
    <t>X1372</t>
  </si>
  <si>
    <t>Karthikeyan M.</t>
  </si>
  <si>
    <t>X0534</t>
  </si>
  <si>
    <t>Hariraj P S</t>
  </si>
  <si>
    <t>Sagar Nivrutti Jadhav</t>
  </si>
  <si>
    <t>X1370</t>
  </si>
  <si>
    <t>Abhishek Kumar Singh</t>
  </si>
  <si>
    <t>X0634</t>
  </si>
  <si>
    <t>Omprakash Ramkishor Shrivas</t>
  </si>
  <si>
    <t>X0330</t>
  </si>
  <si>
    <t>Jayprakash Deoanand Shukla</t>
  </si>
  <si>
    <t>X0488</t>
  </si>
  <si>
    <t>Ravi P.</t>
  </si>
  <si>
    <t>X0535</t>
  </si>
  <si>
    <t>Nitin Pandurang Kulkarni</t>
  </si>
  <si>
    <t>X1894</t>
  </si>
  <si>
    <t>Akshay Sharma</t>
  </si>
  <si>
    <t>X0792</t>
  </si>
  <si>
    <t>Mohammad Shahvez Akhter</t>
  </si>
  <si>
    <t>X1569</t>
  </si>
  <si>
    <t>Arunkumar D. S</t>
  </si>
  <si>
    <t>Anoop Rajput</t>
  </si>
  <si>
    <t>X1208</t>
  </si>
  <si>
    <t>Raj Kumar</t>
  </si>
  <si>
    <t>Vaishali Dalsukh Bangawala</t>
  </si>
  <si>
    <t>X0063</t>
  </si>
  <si>
    <t>Gaurav Ratra</t>
  </si>
  <si>
    <t>X1518</t>
  </si>
  <si>
    <t>Gourav Modak</t>
  </si>
  <si>
    <t>X1590</t>
  </si>
  <si>
    <t>Moses Raj Kiran</t>
  </si>
  <si>
    <t>X0561</t>
  </si>
  <si>
    <t>Nitin Kumar Sharma</t>
  </si>
  <si>
    <t>X0359</t>
  </si>
  <si>
    <t>Hardik Pankajbhai Upadhyaya</t>
  </si>
  <si>
    <t>X0809</t>
  </si>
  <si>
    <t>Tejas Amrutbhai Desai</t>
  </si>
  <si>
    <t>X0751</t>
  </si>
  <si>
    <t>Mukesh Atre</t>
  </si>
  <si>
    <t>X1139</t>
  </si>
  <si>
    <t>Ajaykumar Jaiprakash Gupta</t>
  </si>
  <si>
    <t>X0173</t>
  </si>
  <si>
    <t>Umesh Kewat Manjhi</t>
  </si>
  <si>
    <t>X0462</t>
  </si>
  <si>
    <t>Majid Khan</t>
  </si>
  <si>
    <t>X1020</t>
  </si>
  <si>
    <t>Deepak M R</t>
  </si>
  <si>
    <t>X0354</t>
  </si>
  <si>
    <t>Umesha S</t>
  </si>
  <si>
    <t>X1202</t>
  </si>
  <si>
    <t>Bharat Raghuvanshi</t>
  </si>
  <si>
    <t>X0887</t>
  </si>
  <si>
    <t>Sonam Arun Wankhede</t>
  </si>
  <si>
    <t>X1828</t>
  </si>
  <si>
    <t>Sameer Bhatnager</t>
  </si>
  <si>
    <t>X2031</t>
  </si>
  <si>
    <t>Sandeep Vasant Kadam</t>
  </si>
  <si>
    <t>X1043</t>
  </si>
  <si>
    <t>Shridhar Madhukar Khilare</t>
  </si>
  <si>
    <t>X0640</t>
  </si>
  <si>
    <t>Ashish Mishra</t>
  </si>
  <si>
    <t>X1092</t>
  </si>
  <si>
    <t>Khyati Swapnil Desai</t>
  </si>
  <si>
    <t>X0111</t>
  </si>
  <si>
    <t>Manish Kumar Mandal</t>
  </si>
  <si>
    <t>X0635</t>
  </si>
  <si>
    <t>Kanchan</t>
  </si>
  <si>
    <t>X0184</t>
  </si>
  <si>
    <t>Sijo Anto A</t>
  </si>
  <si>
    <t>X0347</t>
  </si>
  <si>
    <t>ABBAS C. K</t>
  </si>
  <si>
    <t>X0601</t>
  </si>
  <si>
    <t>Dipesh Hareshbhai Talati</t>
  </si>
  <si>
    <t>X0457</t>
  </si>
  <si>
    <t>Vikram Chamanlal Rathi</t>
  </si>
  <si>
    <t>Mayur Sudhakar Aher</t>
  </si>
  <si>
    <t>X1641</t>
  </si>
  <si>
    <t>Sonali Sadashiv Bhoir</t>
  </si>
  <si>
    <t>X1622</t>
  </si>
  <si>
    <t>Annu Rani</t>
  </si>
  <si>
    <t>Delvin Davis T.</t>
  </si>
  <si>
    <t>X1098</t>
  </si>
  <si>
    <t>Kaarthika Shree K</t>
  </si>
  <si>
    <t>X1097</t>
  </si>
  <si>
    <t>Shivanagouda V. Mallanagouda</t>
  </si>
  <si>
    <t>Bangar Raju K</t>
  </si>
  <si>
    <t>X0732</t>
  </si>
  <si>
    <t>Kiran Kumar E</t>
  </si>
  <si>
    <t>X1411</t>
  </si>
  <si>
    <t>Ahmed Ali Sk</t>
  </si>
  <si>
    <t>X0217</t>
  </si>
  <si>
    <t>Babu K</t>
  </si>
  <si>
    <t>X1018</t>
  </si>
  <si>
    <t>X1296</t>
  </si>
  <si>
    <t>Vijay Babubhai Patel</t>
  </si>
  <si>
    <t>X0301</t>
  </si>
  <si>
    <t>Alok Srivastava</t>
  </si>
  <si>
    <t>X1398</t>
  </si>
  <si>
    <t>Rajneesh Kumar Gupta</t>
  </si>
  <si>
    <t>X1351</t>
  </si>
  <si>
    <t>Tintu Mathew</t>
  </si>
  <si>
    <t>X0422</t>
  </si>
  <si>
    <t>Sathya Prasad D S</t>
  </si>
  <si>
    <t>X0579</t>
  </si>
  <si>
    <t>Sagar Saini</t>
  </si>
  <si>
    <t>X1007</t>
  </si>
  <si>
    <t>Piyush Bansal</t>
  </si>
  <si>
    <t>X1826</t>
  </si>
  <si>
    <t>Basavaraj Basayya Hiremath</t>
  </si>
  <si>
    <t>Mr. Renukesh MD</t>
  </si>
  <si>
    <t>Soumya Ranjan Behera</t>
  </si>
  <si>
    <t>X0812</t>
  </si>
  <si>
    <t>Shruthi M J</t>
  </si>
  <si>
    <t>Gaurav Sanjay Gupta</t>
  </si>
  <si>
    <t>X0294</t>
  </si>
  <si>
    <t>Ashish Bindwashini Pandey</t>
  </si>
  <si>
    <t>X0777</t>
  </si>
  <si>
    <t>X0723</t>
  </si>
  <si>
    <t>Raviraj Ravlu Parsekar</t>
  </si>
  <si>
    <t>X0078</t>
  </si>
  <si>
    <t>Tamal Dutta</t>
  </si>
  <si>
    <t>X1926</t>
  </si>
  <si>
    <t>Dipanjan Das</t>
  </si>
  <si>
    <t>Gagan Kumar Singh</t>
  </si>
  <si>
    <t>X0357</t>
  </si>
  <si>
    <t>Rohith Kotian</t>
  </si>
  <si>
    <t>X0783</t>
  </si>
  <si>
    <t>Ankit Bhasin</t>
  </si>
  <si>
    <t>X0794</t>
  </si>
  <si>
    <t>Sharad Mishra</t>
  </si>
  <si>
    <t>X0775</t>
  </si>
  <si>
    <t>Tirtharup Shyam Choudhury</t>
  </si>
  <si>
    <t>X0896</t>
  </si>
  <si>
    <t>Soumendu Sarkar</t>
  </si>
  <si>
    <t>X0190</t>
  </si>
  <si>
    <t>Vikas Goyal</t>
  </si>
  <si>
    <t>Vandana Bhatt</t>
  </si>
  <si>
    <t>X1006</t>
  </si>
  <si>
    <t>Murari Kumar</t>
  </si>
  <si>
    <t>X1548</t>
  </si>
  <si>
    <t>Pradipta Kumar Mohanty</t>
  </si>
  <si>
    <t>X0381</t>
  </si>
  <si>
    <t>Shirish Mishra</t>
  </si>
  <si>
    <t>X1812</t>
  </si>
  <si>
    <t>Shyam B Sharma</t>
  </si>
  <si>
    <t>X1578</t>
  </si>
  <si>
    <t>Nisha Lishoy</t>
  </si>
  <si>
    <t>Amit Akhilesh Srivastava</t>
  </si>
  <si>
    <t>X2093</t>
  </si>
  <si>
    <t>Varun Rambhog Mishra</t>
  </si>
  <si>
    <t>X0571</t>
  </si>
  <si>
    <t>Sachin Omkar Singh</t>
  </si>
  <si>
    <t>Amit Keapoorchand Kanu</t>
  </si>
  <si>
    <t>X1046</t>
  </si>
  <si>
    <t>Shashank Awadheshkumar Singh</t>
  </si>
  <si>
    <t>X0073</t>
  </si>
  <si>
    <t>Neeraj Kumar Lal</t>
  </si>
  <si>
    <t>X1101</t>
  </si>
  <si>
    <t>Endla Jaya Prasad</t>
  </si>
  <si>
    <t>X0801</t>
  </si>
  <si>
    <t>Bongoni Murali</t>
  </si>
  <si>
    <t>X0890</t>
  </si>
  <si>
    <t>Dudekula Syed Basha</t>
  </si>
  <si>
    <t>X0244</t>
  </si>
  <si>
    <t>Begari Andhraiah</t>
  </si>
  <si>
    <t>X1497</t>
  </si>
  <si>
    <t>Ala Naresh</t>
  </si>
  <si>
    <t>X0867</t>
  </si>
  <si>
    <t>Vikas Kumar Khetan</t>
  </si>
  <si>
    <t>Prabhu Sundar P</t>
  </si>
  <si>
    <t>X0676</t>
  </si>
  <si>
    <t>Narayanan P</t>
  </si>
  <si>
    <t>X0621</t>
  </si>
  <si>
    <t>Ravindra Kumar Jatav</t>
  </si>
  <si>
    <t>X1273</t>
  </si>
  <si>
    <t>Vismay Tareshbhai Pandya</t>
  </si>
  <si>
    <t>X0510</t>
  </si>
  <si>
    <t>Naresh Ratnaji Prajapati</t>
  </si>
  <si>
    <t>X1426</t>
  </si>
  <si>
    <t>Rajeev Kumar</t>
  </si>
  <si>
    <t>X1876</t>
  </si>
  <si>
    <t>Deepak Rameshchandra Katiyar</t>
  </si>
  <si>
    <t>X0104</t>
  </si>
  <si>
    <t>Neenu Jerome</t>
  </si>
  <si>
    <t>X0616</t>
  </si>
  <si>
    <t>Prabhu G</t>
  </si>
  <si>
    <t>X0697</t>
  </si>
  <si>
    <t>Srivastava Mohit</t>
  </si>
  <si>
    <t>X1185</t>
  </si>
  <si>
    <t>Sikandhar Pasha</t>
  </si>
  <si>
    <t>X0558</t>
  </si>
  <si>
    <t>Abhishek Ram Gopal Sharma</t>
  </si>
  <si>
    <t>X1155</t>
  </si>
  <si>
    <t>Rakesh Arvindbhai Baria</t>
  </si>
  <si>
    <t>X0367</t>
  </si>
  <si>
    <t>Rahul Balkrishna Patil</t>
  </si>
  <si>
    <t>X0349</t>
  </si>
  <si>
    <t>Umesh Venkatrao Pingle</t>
  </si>
  <si>
    <t>X0165</t>
  </si>
  <si>
    <t>Hrishikesh Sisodia</t>
  </si>
  <si>
    <t>X0328</t>
  </si>
  <si>
    <t>M G Mohan Varma</t>
  </si>
  <si>
    <t>X0425</t>
  </si>
  <si>
    <t>Nagarjuna Gupta Kurapati</t>
  </si>
  <si>
    <t>Abrar Alam</t>
  </si>
  <si>
    <t>Vipin Singh</t>
  </si>
  <si>
    <t>X1542</t>
  </si>
  <si>
    <t>Samir Kumar Halder</t>
  </si>
  <si>
    <t>Saugoth Chakraborty</t>
  </si>
  <si>
    <t>X0390</t>
  </si>
  <si>
    <t>Amit Shivakumar Nadagouda</t>
  </si>
  <si>
    <t>X0342</t>
  </si>
  <si>
    <t>Pragyanta Ranjan Barik</t>
  </si>
  <si>
    <t>Panuganti Rajanikanth</t>
  </si>
  <si>
    <t>X0344</t>
  </si>
  <si>
    <t>Akhil Sharma</t>
  </si>
  <si>
    <t>X0282</t>
  </si>
  <si>
    <t>Sijireddy Vijay Lakshmi</t>
  </si>
  <si>
    <t>X1817</t>
  </si>
  <si>
    <t>Dhavu Niranjan Kumar</t>
  </si>
  <si>
    <t>X1694</t>
  </si>
  <si>
    <t>Priyamol J</t>
  </si>
  <si>
    <t>X1161</t>
  </si>
  <si>
    <t>Milind Mohan Matade</t>
  </si>
  <si>
    <t>X1242</t>
  </si>
  <si>
    <t>Anoop Sharma</t>
  </si>
  <si>
    <t>X1330</t>
  </si>
  <si>
    <t>Shiv Kumar Sharma</t>
  </si>
  <si>
    <t>X1802</t>
  </si>
  <si>
    <t>Vinod Kumar Singh</t>
  </si>
  <si>
    <t>X1177</t>
  </si>
  <si>
    <t>Sudhanshu Sekhar Roul</t>
  </si>
  <si>
    <t>X0700</t>
  </si>
  <si>
    <t>Shashank Bajpayee</t>
  </si>
  <si>
    <t>X1729</t>
  </si>
  <si>
    <t>Prakash Dhote</t>
  </si>
  <si>
    <t>X1350</t>
  </si>
  <si>
    <t>Pawan Singh</t>
  </si>
  <si>
    <t>X1934</t>
  </si>
  <si>
    <t>Sanjit Kumar</t>
  </si>
  <si>
    <t>Pampa Bhowmick</t>
  </si>
  <si>
    <t>X1221</t>
  </si>
  <si>
    <t>Arun Kumar R I</t>
  </si>
  <si>
    <t>X0784</t>
  </si>
  <si>
    <t>Suganya B</t>
  </si>
  <si>
    <t>X0689</t>
  </si>
  <si>
    <t>Pravin Haribhau Barahate</t>
  </si>
  <si>
    <t>X1239</t>
  </si>
  <si>
    <t>Ajay Singh Chouhan</t>
  </si>
  <si>
    <t>X0822</t>
  </si>
  <si>
    <t>Mr. Arvind Yadav</t>
  </si>
  <si>
    <t>Sumit Saxena</t>
  </si>
  <si>
    <t>X0684</t>
  </si>
  <si>
    <t>Saikh Muzibur Rehman</t>
  </si>
  <si>
    <t>Mr. Subrata Sinha</t>
  </si>
  <si>
    <t>Suman Palit</t>
  </si>
  <si>
    <t>X1781</t>
  </si>
  <si>
    <t>Umesh Kumar</t>
  </si>
  <si>
    <t>Lohit Rashmi Behera</t>
  </si>
  <si>
    <t>Charu Sharma</t>
  </si>
  <si>
    <t>Nagendra Pratap Singh</t>
  </si>
  <si>
    <t>X1352</t>
  </si>
  <si>
    <t>Prasenjit Banerjee</t>
  </si>
  <si>
    <t>Ankita Mishra</t>
  </si>
  <si>
    <t>Pawan Kumar Chandelia</t>
  </si>
  <si>
    <t>X1869</t>
  </si>
  <si>
    <t>Sugyana Patnaik</t>
  </si>
  <si>
    <t>Terminated</t>
  </si>
  <si>
    <t>Plan</t>
  </si>
  <si>
    <t>Actual</t>
  </si>
  <si>
    <t>Branch Group</t>
  </si>
  <si>
    <t>%age</t>
  </si>
  <si>
    <t>Grid</t>
  </si>
  <si>
    <t>A</t>
  </si>
  <si>
    <t>B</t>
  </si>
  <si>
    <t>C</t>
  </si>
  <si>
    <t>D</t>
  </si>
  <si>
    <t>E</t>
  </si>
  <si>
    <t>Ans2</t>
  </si>
  <si>
    <t>Ans1</t>
  </si>
  <si>
    <t>Ans.</t>
  </si>
  <si>
    <t>Please fill data as per below grid..</t>
  </si>
  <si>
    <t>Please fill below fields with out changing any nos…</t>
  </si>
  <si>
    <t>Total</t>
  </si>
  <si>
    <t xml:space="preserve">What is the sum of below fields as per master data </t>
  </si>
  <si>
    <t>What is the count of below fields as per master data…</t>
  </si>
  <si>
    <t>What is the sum of active agent as per below fields…</t>
  </si>
  <si>
    <t>What is the count of active agent as per below fields…</t>
  </si>
  <si>
    <t>What is the minimum value of positive nos</t>
  </si>
  <si>
    <t>What is the number of count without space for below mention name..</t>
  </si>
  <si>
    <t>Month</t>
  </si>
  <si>
    <t>Year</t>
  </si>
  <si>
    <t>New Date</t>
  </si>
  <si>
    <t>Please change date format as per below example by using formula..</t>
  </si>
  <si>
    <t>Apr</t>
  </si>
  <si>
    <t>format</t>
  </si>
  <si>
    <t>Please replace below text (hello) to (heaao) by using formula..</t>
  </si>
  <si>
    <t>Hello</t>
  </si>
  <si>
    <t>Ans</t>
  </si>
  <si>
    <t>Text</t>
  </si>
  <si>
    <t>Please make a formula so that we can not enter duplicate value…..</t>
  </si>
  <si>
    <t>How many duplicate agent id in below sheet…</t>
  </si>
  <si>
    <t>Agent id</t>
  </si>
  <si>
    <t>Please color &gt;50% to red &gt;80% to blue &amp; &gt;100% to green…..</t>
  </si>
  <si>
    <t>female</t>
  </si>
  <si>
    <t>male</t>
  </si>
  <si>
    <t>Please fill below field..</t>
  </si>
  <si>
    <t>SM ID</t>
  </si>
  <si>
    <t>Please hide the formula which is showing in below row..</t>
  </si>
  <si>
    <t>#Div/#</t>
  </si>
  <si>
    <t>AA</t>
  </si>
  <si>
    <t>What is the total sum of below nos.</t>
  </si>
  <si>
    <t>Please fill bank field..</t>
  </si>
  <si>
    <t>First Space Position</t>
  </si>
  <si>
    <t>Second Space Position</t>
  </si>
  <si>
    <t>First Name</t>
  </si>
  <si>
    <t>Mid Name</t>
  </si>
  <si>
    <t>Last Name</t>
  </si>
  <si>
    <t>0 - 40</t>
  </si>
  <si>
    <t>41 - 60</t>
  </si>
  <si>
    <t>61 - 80</t>
  </si>
  <si>
    <t>81 - 100</t>
  </si>
  <si>
    <t>&gt;100</t>
  </si>
  <si>
    <t>Items</t>
  </si>
  <si>
    <t>Rate</t>
  </si>
  <si>
    <t>F</t>
  </si>
  <si>
    <t>G</t>
  </si>
  <si>
    <t>H</t>
  </si>
  <si>
    <t xml:space="preserve">Count the no of item which is equal to "A"  for the year 2011 </t>
  </si>
  <si>
    <t>If agents are active and achivement is &gt; 90% then company pay bonus to agent as per below grid…</t>
  </si>
  <si>
    <t xml:space="preserve">Sum the no of item which is equal to "A"  </t>
  </si>
  <si>
    <t xml:space="preserve">Count the no of item which is equal to "A"  </t>
  </si>
  <si>
    <t>Date</t>
  </si>
  <si>
    <t xml:space="preserve">Sum of the rate which is equal to "A"  for the year 2011 </t>
  </si>
  <si>
    <t>Count the two digit no.s from the given data</t>
  </si>
  <si>
    <t>Q14</t>
  </si>
  <si>
    <t>What is the position of first &amp; Second space by using formula..</t>
  </si>
  <si>
    <t>Q19</t>
  </si>
  <si>
    <t>Protect the cell which is colured in RED?</t>
  </si>
  <si>
    <t>Q21</t>
  </si>
  <si>
    <t>Change the format of dates according to the row no 3</t>
  </si>
  <si>
    <t>How to remove default row from excel.</t>
  </si>
  <si>
    <t>How to link current sheet to first sheet.</t>
  </si>
  <si>
    <t>how to count alphabets in excel.</t>
  </si>
  <si>
    <t>Data</t>
  </si>
  <si>
    <t>Raj</t>
  </si>
  <si>
    <t>Anil</t>
  </si>
  <si>
    <t>Raju</t>
  </si>
  <si>
    <t>What is the count of active agent where plan &gt; 500000 and Branch Group is BG 5</t>
  </si>
  <si>
    <t>Q25</t>
  </si>
  <si>
    <t>Q26</t>
  </si>
  <si>
    <t>Male</t>
  </si>
  <si>
    <t>Female</t>
  </si>
  <si>
    <t>Make a Pie chart as per male % of below data.</t>
  </si>
  <si>
    <t>Which person made sales = 4521.</t>
  </si>
  <si>
    <t>Sales Person</t>
  </si>
  <si>
    <t>No Customers</t>
  </si>
  <si>
    <t>Net Sales</t>
  </si>
  <si>
    <t>Profit/Loss</t>
  </si>
  <si>
    <t>Who made maximum sales?</t>
  </si>
  <si>
    <t>http://chandoo.org/wp/2010/11/02/how-to-lookup-values-to-left/</t>
  </si>
  <si>
    <t>Who sold to minimum number of customers?</t>
  </si>
  <si>
    <t>Please color duplicate value.</t>
  </si>
  <si>
    <t>Sales</t>
  </si>
  <si>
    <t>Q39</t>
  </si>
  <si>
    <t>Item</t>
  </si>
  <si>
    <t>70% - 80%</t>
  </si>
  <si>
    <t>81% - 90%</t>
  </si>
  <si>
    <t>91%-100%</t>
  </si>
  <si>
    <t>&gt;100%</t>
  </si>
  <si>
    <t>What is the Sales % of given data through pivot.</t>
  </si>
  <si>
    <t>Please pull count and sum for item "A"</t>
  </si>
  <si>
    <t>Q41.</t>
  </si>
  <si>
    <t xml:space="preserve">what is the branch group  wise sale%, through column chart as per given data, </t>
  </si>
  <si>
    <t>Q42.</t>
  </si>
  <si>
    <t>what is the branch group  wise sale%, through Pie Chart</t>
  </si>
  <si>
    <t>what is the branch group  wise sale%, through BAR Chart</t>
  </si>
  <si>
    <t>Q43.</t>
  </si>
  <si>
    <t>Fail</t>
  </si>
  <si>
    <t>Pass</t>
  </si>
  <si>
    <t>First</t>
  </si>
  <si>
    <t>A+</t>
  </si>
  <si>
    <t>Output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</si>
  <si>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</si>
  <si>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</si>
  <si>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</si>
  <si>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</si>
  <si>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</si>
  <si>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</si>
  <si>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</si>
  <si>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</si>
  <si>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</si>
  <si>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</si>
  <si>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</si>
  <si>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</si>
  <si>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</si>
  <si>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Q15</t>
  </si>
  <si>
    <t>Q16</t>
  </si>
  <si>
    <t>Q17</t>
  </si>
  <si>
    <t>Q18</t>
  </si>
  <si>
    <t>Q20</t>
  </si>
  <si>
    <t>Q22</t>
  </si>
  <si>
    <t>Q23</t>
  </si>
  <si>
    <t>Q24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</si>
  <si>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</si>
  <si>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</si>
  <si>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</si>
  <si>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</si>
  <si>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</si>
  <si>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</si>
  <si>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</si>
  <si>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</si>
  <si>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</si>
  <si>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</si>
  <si>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</si>
  <si>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</si>
  <si>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Q44.</t>
  </si>
  <si>
    <t>Enter DOB</t>
  </si>
  <si>
    <t>Total age is 20 years and 6 months, 15 days</t>
  </si>
  <si>
    <t>Exp.</t>
  </si>
  <si>
    <t>What is the different between your DOB to current date as per given format….</t>
  </si>
  <si>
    <t>Q45.</t>
  </si>
  <si>
    <t>Interest</t>
  </si>
  <si>
    <t>Loan Taken</t>
  </si>
  <si>
    <t>Loan settlement</t>
  </si>
  <si>
    <t>Loan Start</t>
  </si>
  <si>
    <t>Ans:-</t>
  </si>
  <si>
    <t>Calculate the interest as per given Example..</t>
  </si>
  <si>
    <t>Q46.</t>
  </si>
  <si>
    <t>Protect a workbook through password.</t>
  </si>
  <si>
    <t>Q47.</t>
  </si>
  <si>
    <t>how to remove error from below data.</t>
  </si>
  <si>
    <t>Q48.</t>
  </si>
  <si>
    <t>Q49.</t>
  </si>
  <si>
    <t>how to retrieve data from other sources in excel.</t>
  </si>
  <si>
    <t>Make a formula, if you are change branch group name accordingly to change plan amount</t>
  </si>
  <si>
    <t>How to separate sheet according to branch group wise through Pivot table..</t>
  </si>
  <si>
    <t>Q50</t>
  </si>
  <si>
    <t>Q40.</t>
  </si>
  <si>
    <t>Manoj Kumar Yadav</t>
  </si>
  <si>
    <t>Tabrez Shahid Alam</t>
  </si>
  <si>
    <t>Anugrah Hiraman Singh</t>
  </si>
  <si>
    <t>What is the male candidate %...</t>
  </si>
  <si>
    <t>Count</t>
  </si>
  <si>
    <t>Ach %</t>
  </si>
  <si>
    <t>Third Space Position</t>
  </si>
  <si>
    <t>Raj kumar Sharma</t>
  </si>
  <si>
    <t>What is the %ach of Active,Suspended and deleted agent.</t>
  </si>
  <si>
    <t>Please color entire row where %ach &gt; 100%</t>
  </si>
  <si>
    <t>%ach</t>
  </si>
  <si>
    <t>Plan total (Cr.)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</si>
</sst>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_(* #,##0_);_(* \(#,##0\);_(* &quot;-&quot;??_);_(@_)"/>
    <numFmt numFmtId="166" formatCode="mm/dd/yy;@"/>
    <numFmt numFmtId="167" formatCode="[$-F800]dddd\,\ mmmm\ dd\,\ yyyy"/>
    <numFmt numFmtId="168" formatCode="m/d;@"/>
    <numFmt numFmtId="169" formatCode="[$-409]mmmm\-yy;@"/>
    <numFmt numFmtId="170" formatCode="[$-409]d\-mmm;@"/>
    <numFmt numFmtId="171" formatCode="[$-409]d\-mmm\-yy;@"/>
    <numFmt numFmtId="172" formatCode="[$-409]dddd\,\ mmmm\ dd\,\ yyyy"/>
    <numFmt numFmtId="173" formatCode="[$-409]m/d/yy\ h:mm\ AM/PM;@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Calibri"/>
      <family val="2"/>
      <scheme val="minor"/>
    </font>
    <font>
      <b/>
      <sz val="12"/>
      <color rgb="FF333333"/>
      <name val="Open Sans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159">
    <xf numFmtId="0" fontId="0" fillId="0" borderId="0" xfId="0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4" fillId="0" borderId="1" xfId="0" applyFont="1" applyBorder="1"/>
    <xf numFmtId="9" fontId="4" fillId="0" borderId="1" xfId="0" applyNumberFormat="1" applyFont="1" applyBorder="1"/>
    <xf numFmtId="165" fontId="3" fillId="2" borderId="1" xfId="1" applyNumberFormat="1" applyFont="1" applyFill="1" applyBorder="1"/>
    <xf numFmtId="165" fontId="4" fillId="0" borderId="1" xfId="1" applyNumberFormat="1" applyFont="1" applyBorder="1"/>
    <xf numFmtId="0" fontId="5" fillId="2" borderId="1" xfId="0" applyFont="1" applyFill="1" applyBorder="1"/>
    <xf numFmtId="165" fontId="3" fillId="0" borderId="1" xfId="1" applyNumberFormat="1" applyFont="1" applyBorder="1"/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5" fontId="3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0" fontId="8" fillId="0" borderId="1" xfId="0" applyFont="1" applyBorder="1"/>
    <xf numFmtId="0" fontId="8" fillId="0" borderId="0" xfId="0" applyFont="1"/>
    <xf numFmtId="0" fontId="9" fillId="2" borderId="1" xfId="0" applyFont="1" applyFill="1" applyBorder="1"/>
    <xf numFmtId="0" fontId="8" fillId="2" borderId="1" xfId="0" applyFont="1" applyFill="1" applyBorder="1" applyAlignment="1">
      <alignment horizontal="right"/>
    </xf>
    <xf numFmtId="15" fontId="8" fillId="2" borderId="1" xfId="0" applyNumberFormat="1" applyFont="1" applyFill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8" fillId="2" borderId="1" xfId="0" applyFont="1" applyFill="1" applyBorder="1"/>
    <xf numFmtId="0" fontId="4" fillId="0" borderId="1" xfId="0" applyFont="1" applyBorder="1" applyAlignment="1">
      <alignment horizontal="right"/>
    </xf>
    <xf numFmtId="0" fontId="0" fillId="0" borderId="0" xfId="0" applyProtection="1">
      <protection locked="0"/>
    </xf>
    <xf numFmtId="9" fontId="8" fillId="0" borderId="1" xfId="2" applyFont="1" applyBorder="1" applyAlignment="1">
      <alignment horizontal="right"/>
    </xf>
    <xf numFmtId="9" fontId="8" fillId="2" borderId="1" xfId="2" applyFont="1" applyFill="1" applyBorder="1" applyAlignment="1">
      <alignment horizontal="right"/>
    </xf>
    <xf numFmtId="9" fontId="0" fillId="0" borderId="0" xfId="0" applyNumberFormat="1"/>
    <xf numFmtId="2" fontId="8" fillId="0" borderId="1" xfId="0" applyNumberFormat="1" applyFont="1" applyBorder="1" applyAlignment="1">
      <alignment horizontal="right"/>
    </xf>
    <xf numFmtId="2" fontId="10" fillId="2" borderId="1" xfId="0" applyNumberFormat="1" applyFont="1" applyFill="1" applyBorder="1" applyAlignment="1">
      <alignment horizontal="right"/>
    </xf>
    <xf numFmtId="15" fontId="4" fillId="0" borderId="1" xfId="0" applyNumberFormat="1" applyFont="1" applyBorder="1"/>
    <xf numFmtId="0" fontId="4" fillId="0" borderId="1" xfId="0" applyNumberFormat="1" applyFont="1" applyBorder="1" applyAlignment="1">
      <alignment horizontal="left"/>
    </xf>
    <xf numFmtId="15" fontId="4" fillId="0" borderId="1" xfId="0" applyNumberFormat="1" applyFont="1" applyBorder="1" applyAlignment="1">
      <alignment horizontal="left"/>
    </xf>
    <xf numFmtId="9" fontId="4" fillId="0" borderId="1" xfId="0" applyNumberFormat="1" applyFont="1" applyBorder="1" applyAlignment="1">
      <alignment horizontal="left"/>
    </xf>
    <xf numFmtId="165" fontId="0" fillId="0" borderId="1" xfId="1" applyNumberFormat="1" applyFont="1" applyBorder="1"/>
    <xf numFmtId="0" fontId="4" fillId="2" borderId="1" xfId="0" applyFont="1" applyFill="1" applyBorder="1"/>
    <xf numFmtId="15" fontId="0" fillId="0" borderId="1" xfId="0" applyNumberFormat="1" applyBorder="1"/>
    <xf numFmtId="165" fontId="0" fillId="0" borderId="1" xfId="1" applyNumberFormat="1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5" fillId="0" borderId="0" xfId="0" applyFont="1"/>
    <xf numFmtId="0" fontId="13" fillId="0" borderId="0" xfId="0" applyFont="1"/>
    <xf numFmtId="14" fontId="13" fillId="2" borderId="1" xfId="0" applyNumberFormat="1" applyFont="1" applyFill="1" applyBorder="1"/>
    <xf numFmtId="167" fontId="13" fillId="2" borderId="1" xfId="0" applyNumberFormat="1" applyFont="1" applyFill="1" applyBorder="1"/>
    <xf numFmtId="168" fontId="13" fillId="2" borderId="1" xfId="0" applyNumberFormat="1" applyFont="1" applyFill="1" applyBorder="1"/>
    <xf numFmtId="169" fontId="13" fillId="2" borderId="1" xfId="0" applyNumberFormat="1" applyFont="1" applyFill="1" applyBorder="1"/>
    <xf numFmtId="170" fontId="13" fillId="2" borderId="1" xfId="0" applyNumberFormat="1" applyFont="1" applyFill="1" applyBorder="1"/>
    <xf numFmtId="171" fontId="13" fillId="2" borderId="1" xfId="0" applyNumberFormat="1" applyFont="1" applyFill="1" applyBorder="1"/>
    <xf numFmtId="172" fontId="13" fillId="2" borderId="1" xfId="0" applyNumberFormat="1" applyFont="1" applyFill="1" applyBorder="1"/>
    <xf numFmtId="173" fontId="13" fillId="0" borderId="1" xfId="0" applyNumberFormat="1" applyFont="1" applyBorder="1"/>
    <xf numFmtId="0" fontId="13" fillId="0" borderId="1" xfId="0" applyFont="1" applyBorder="1"/>
    <xf numFmtId="0" fontId="0" fillId="0" borderId="1" xfId="0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8" fillId="0" borderId="1" xfId="0" applyFont="1" applyBorder="1"/>
    <xf numFmtId="0" fontId="17" fillId="2" borderId="3" xfId="0" applyFont="1" applyFill="1" applyBorder="1" applyAlignment="1"/>
    <xf numFmtId="0" fontId="17" fillId="2" borderId="4" xfId="0" applyFont="1" applyFill="1" applyBorder="1" applyAlignment="1"/>
    <xf numFmtId="0" fontId="15" fillId="2" borderId="3" xfId="0" applyFont="1" applyFill="1" applyBorder="1" applyAlignment="1"/>
    <xf numFmtId="0" fontId="5" fillId="2" borderId="2" xfId="0" applyFont="1" applyFill="1" applyBorder="1" applyAlignment="1"/>
    <xf numFmtId="0" fontId="11" fillId="0" borderId="0" xfId="0" applyFont="1"/>
    <xf numFmtId="165" fontId="8" fillId="2" borderId="1" xfId="1" applyNumberFormat="1" applyFont="1" applyFill="1" applyBorder="1"/>
    <xf numFmtId="0" fontId="5" fillId="2" borderId="1" xfId="0" applyFont="1" applyFill="1" applyBorder="1" applyAlignment="1">
      <alignment horizontal="left"/>
    </xf>
    <xf numFmtId="165" fontId="8" fillId="2" borderId="1" xfId="1" applyNumberFormat="1" applyFont="1" applyFill="1" applyBorder="1" applyAlignment="1">
      <alignment horizontal="left"/>
    </xf>
    <xf numFmtId="165" fontId="5" fillId="2" borderId="1" xfId="1" applyNumberFormat="1" applyFont="1" applyFill="1" applyBorder="1"/>
    <xf numFmtId="15" fontId="5" fillId="0" borderId="1" xfId="0" applyNumberFormat="1" applyFont="1" applyBorder="1" applyProtection="1"/>
    <xf numFmtId="165" fontId="5" fillId="0" borderId="1" xfId="1" applyNumberFormat="1" applyFont="1" applyBorder="1"/>
    <xf numFmtId="165" fontId="8" fillId="0" borderId="1" xfId="1" applyNumberFormat="1" applyFont="1" applyBorder="1"/>
    <xf numFmtId="0" fontId="12" fillId="2" borderId="1" xfId="0" applyFont="1" applyFill="1" applyBorder="1"/>
    <xf numFmtId="0" fontId="4" fillId="2" borderId="1" xfId="0" applyFont="1" applyFill="1" applyBorder="1" applyAlignment="1">
      <alignment horizontal="left"/>
    </xf>
    <xf numFmtId="15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Protection="1">
      <protection locked="0"/>
    </xf>
    <xf numFmtId="0" fontId="0" fillId="0" borderId="0" xfId="0" applyFont="1"/>
    <xf numFmtId="0" fontId="4" fillId="2" borderId="1" xfId="0" applyFont="1" applyFill="1" applyBorder="1" applyAlignment="1" applyProtection="1">
      <alignment horizontal="left"/>
      <protection locked="0"/>
    </xf>
    <xf numFmtId="165" fontId="5" fillId="2" borderId="1" xfId="1" applyNumberFormat="1" applyFont="1" applyFill="1" applyBorder="1" applyAlignment="1">
      <alignment horizontal="left"/>
    </xf>
    <xf numFmtId="165" fontId="5" fillId="2" borderId="1" xfId="1" applyNumberFormat="1" applyFont="1" applyFill="1" applyBorder="1" applyAlignment="1">
      <alignment horizontal="right"/>
    </xf>
    <xf numFmtId="0" fontId="5" fillId="2" borderId="1" xfId="0" applyFont="1" applyFill="1" applyBorder="1" applyAlignment="1"/>
    <xf numFmtId="165" fontId="5" fillId="0" borderId="1" xfId="1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Protection="1">
      <protection locked="0"/>
    </xf>
    <xf numFmtId="15" fontId="5" fillId="0" borderId="1" xfId="0" applyNumberFormat="1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165" fontId="0" fillId="0" borderId="0" xfId="1" applyNumberFormat="1" applyFont="1" applyFill="1" applyBorder="1"/>
    <xf numFmtId="0" fontId="5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9" fontId="8" fillId="0" borderId="1" xfId="0" applyNumberFormat="1" applyFont="1" applyBorder="1"/>
    <xf numFmtId="15" fontId="8" fillId="0" borderId="1" xfId="0" applyNumberFormat="1" applyFont="1" applyBorder="1"/>
    <xf numFmtId="0" fontId="10" fillId="2" borderId="1" xfId="0" applyFont="1" applyFill="1" applyBorder="1"/>
    <xf numFmtId="15" fontId="5" fillId="2" borderId="1" xfId="0" applyNumberFormat="1" applyFont="1" applyFill="1" applyBorder="1" applyAlignment="1">
      <alignment horizontal="right"/>
    </xf>
    <xf numFmtId="166" fontId="5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0" fillId="0" borderId="0" xfId="0" applyFont="1"/>
    <xf numFmtId="0" fontId="10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9" fontId="8" fillId="0" borderId="1" xfId="0" applyNumberFormat="1" applyFont="1" applyBorder="1" applyAlignment="1">
      <alignment horizontal="left"/>
    </xf>
    <xf numFmtId="0" fontId="8" fillId="2" borderId="2" xfId="0" applyFont="1" applyFill="1" applyBorder="1" applyAlignment="1"/>
    <xf numFmtId="0" fontId="8" fillId="2" borderId="3" xfId="0" applyFont="1" applyFill="1" applyBorder="1" applyAlignment="1"/>
    <xf numFmtId="0" fontId="8" fillId="2" borderId="4" xfId="0" applyFont="1" applyFill="1" applyBorder="1" applyAlignment="1"/>
    <xf numFmtId="0" fontId="0" fillId="2" borderId="0" xfId="0" applyFill="1"/>
    <xf numFmtId="0" fontId="8" fillId="2" borderId="1" xfId="0" applyFont="1" applyFill="1" applyBorder="1" applyAlignment="1"/>
    <xf numFmtId="0" fontId="8" fillId="0" borderId="0" xfId="0" applyFont="1" applyFill="1" applyBorder="1"/>
    <xf numFmtId="0" fontId="21" fillId="2" borderId="1" xfId="3" applyFill="1" applyBorder="1" applyAlignment="1" applyProtection="1"/>
    <xf numFmtId="0" fontId="0" fillId="0" borderId="1" xfId="0" applyBorder="1" applyProtection="1">
      <protection locked="0"/>
    </xf>
    <xf numFmtId="9" fontId="5" fillId="0" borderId="1" xfId="0" applyNumberFormat="1" applyFont="1" applyBorder="1"/>
    <xf numFmtId="9" fontId="3" fillId="0" borderId="1" xfId="2" applyFont="1" applyBorder="1"/>
    <xf numFmtId="9" fontId="0" fillId="0" borderId="1" xfId="0" applyNumberFormat="1" applyBorder="1"/>
    <xf numFmtId="164" fontId="0" fillId="0" borderId="1" xfId="1" applyFont="1" applyBorder="1"/>
    <xf numFmtId="165" fontId="5" fillId="2" borderId="1" xfId="0" applyNumberFormat="1" applyFont="1" applyFill="1" applyBorder="1"/>
    <xf numFmtId="9" fontId="8" fillId="2" borderId="1" xfId="2" applyFont="1" applyFill="1" applyBorder="1"/>
    <xf numFmtId="9" fontId="0" fillId="0" borderId="1" xfId="2" applyFont="1" applyBorder="1"/>
    <xf numFmtId="9" fontId="0" fillId="0" borderId="0" xfId="2" applyFont="1"/>
    <xf numFmtId="0" fontId="0" fillId="0" borderId="0" xfId="0" applyProtection="1">
      <protection hidden="1"/>
    </xf>
    <xf numFmtId="0" fontId="5" fillId="0" borderId="1" xfId="0" applyNumberFormat="1" applyFont="1" applyBorder="1" applyProtection="1">
      <protection hidden="1"/>
    </xf>
    <xf numFmtId="14" fontId="0" fillId="0" borderId="0" xfId="0" applyNumberFormat="1"/>
    <xf numFmtId="0" fontId="0" fillId="0" borderId="1" xfId="0" applyFill="1" applyBorder="1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2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/>
    </xf>
    <xf numFmtId="165" fontId="0" fillId="0" borderId="1" xfId="1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right"/>
    </xf>
    <xf numFmtId="0" fontId="0" fillId="0" borderId="2" xfId="0" applyBorder="1"/>
    <xf numFmtId="0" fontId="2" fillId="2" borderId="1" xfId="0" applyFont="1" applyFill="1" applyBorder="1" applyAlignment="1">
      <alignment horizontal="left"/>
    </xf>
    <xf numFmtId="15" fontId="2" fillId="2" borderId="1" xfId="0" applyNumberFormat="1" applyFont="1" applyFill="1" applyBorder="1"/>
    <xf numFmtId="165" fontId="2" fillId="2" borderId="1" xfId="1" applyNumberFormat="1" applyFont="1" applyFill="1" applyBorder="1" applyAlignment="1">
      <alignment horizontal="right"/>
    </xf>
    <xf numFmtId="164" fontId="5" fillId="0" borderId="0" xfId="1" applyFont="1"/>
    <xf numFmtId="0" fontId="0" fillId="0" borderId="1" xfId="0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left"/>
    </xf>
    <xf numFmtId="0" fontId="19" fillId="2" borderId="3" xfId="0" applyFont="1" applyFill="1" applyBorder="1" applyAlignment="1">
      <alignment horizontal="left"/>
    </xf>
    <xf numFmtId="0" fontId="19" fillId="2" borderId="4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4" fillId="2" borderId="3" xfId="0" applyFont="1" applyFill="1" applyBorder="1" applyAlignment="1">
      <alignment horizontal="left"/>
    </xf>
    <xf numFmtId="0" fontId="14" fillId="2" borderId="4" xfId="0" applyFont="1" applyFill="1" applyBorder="1" applyAlignment="1">
      <alignment horizontal="left"/>
    </xf>
    <xf numFmtId="0" fontId="16" fillId="2" borderId="2" xfId="0" applyFont="1" applyFill="1" applyBorder="1" applyAlignment="1" applyProtection="1">
      <alignment horizontal="left"/>
      <protection locked="0"/>
    </xf>
    <xf numFmtId="0" fontId="16" fillId="2" borderId="3" xfId="0" applyFont="1" applyFill="1" applyBorder="1" applyAlignment="1" applyProtection="1">
      <alignment horizontal="left"/>
      <protection locked="0"/>
    </xf>
    <xf numFmtId="0" fontId="16" fillId="2" borderId="4" xfId="0" applyFont="1" applyFill="1" applyBorder="1" applyAlignment="1" applyProtection="1">
      <alignment horizontal="left"/>
      <protection locked="0"/>
    </xf>
    <xf numFmtId="0" fontId="12" fillId="2" borderId="2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0" fontId="16" fillId="2" borderId="2" xfId="0" applyFont="1" applyFill="1" applyBorder="1" applyAlignment="1" applyProtection="1">
      <protection locked="0"/>
    </xf>
    <xf numFmtId="0" fontId="16" fillId="2" borderId="3" xfId="0" applyFont="1" applyFill="1" applyBorder="1" applyAlignment="1" applyProtection="1">
      <protection locked="0"/>
    </xf>
    <xf numFmtId="0" fontId="16" fillId="2" borderId="4" xfId="0" applyFont="1" applyFill="1" applyBorder="1" applyAlignment="1" applyProtection="1">
      <protection locked="0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1:K1361"/>
  <sheetViews>
    <sheetView topLeftCell="B1" workbookViewId="0">
      <selection sqref="A1:K1"/>
    </sheetView>
  </sheetViews>
  <sheetFormatPr defaultRowHeight="15"/>
  <cols>
    <col min="1" max="1" width="8.5703125" style="2" bestFit="1" customWidth="1"/>
    <col min="2" max="2" width="41" style="2" bestFit="1" customWidth="1"/>
    <col min="3" max="3" width="10.140625" style="2" bestFit="1" customWidth="1"/>
    <col min="4" max="4" width="11.28515625" style="2" bestFit="1" customWidth="1"/>
    <col min="5" max="5" width="9.140625" style="2"/>
    <col min="6" max="6" width="18.140625" style="2" bestFit="1" customWidth="1"/>
    <col min="7" max="7" width="34.42578125" style="2" bestFit="1" customWidth="1"/>
    <col min="8" max="8" width="28.140625" style="2" bestFit="1" customWidth="1"/>
    <col min="9" max="9" width="13.140625" style="2" bestFit="1" customWidth="1"/>
    <col min="10" max="10" width="10.5703125" style="2" bestFit="1" customWidth="1"/>
    <col min="11" max="11" width="10.5703125" style="123" bestFit="1" customWidth="1"/>
    <col min="12" max="12" width="9.140625" style="79"/>
    <col min="13" max="13" width="13.140625" style="79" bestFit="1" customWidth="1"/>
    <col min="14" max="15" width="12" style="79" bestFit="1" customWidth="1"/>
    <col min="16" max="16384" width="9.140625" style="79"/>
  </cols>
  <sheetData>
    <row r="1" spans="1:11">
      <c r="A1" s="124" t="s">
        <v>0</v>
      </c>
      <c r="B1" s="5" t="s">
        <v>1</v>
      </c>
      <c r="C1" s="12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2713</v>
      </c>
      <c r="J1" s="126" t="s">
        <v>2711</v>
      </c>
      <c r="K1" s="126" t="s">
        <v>2806</v>
      </c>
    </row>
    <row r="2" spans="1:11">
      <c r="A2" s="120">
        <v>376172</v>
      </c>
      <c r="B2" s="2" t="s">
        <v>8</v>
      </c>
      <c r="C2" s="36">
        <v>40280</v>
      </c>
      <c r="D2" s="2" t="s">
        <v>9</v>
      </c>
      <c r="E2" s="2" t="s">
        <v>10</v>
      </c>
      <c r="F2" s="2">
        <v>399532</v>
      </c>
      <c r="G2" s="2" t="s">
        <v>11</v>
      </c>
      <c r="H2" s="2" t="s">
        <v>12</v>
      </c>
      <c r="I2" s="2" t="s">
        <v>13</v>
      </c>
      <c r="J2" s="121">
        <v>1335111.3930000002</v>
      </c>
      <c r="K2" s="122">
        <v>1120049.2944</v>
      </c>
    </row>
    <row r="3" spans="1:11">
      <c r="A3" s="120">
        <v>376175</v>
      </c>
      <c r="B3" s="2" t="s">
        <v>14</v>
      </c>
      <c r="C3" s="36">
        <v>40280</v>
      </c>
      <c r="D3" s="2" t="s">
        <v>9</v>
      </c>
      <c r="E3" s="2" t="s">
        <v>15</v>
      </c>
      <c r="F3" s="2">
        <v>419863</v>
      </c>
      <c r="G3" s="2" t="s">
        <v>16</v>
      </c>
      <c r="H3" s="2" t="s">
        <v>12</v>
      </c>
      <c r="I3" s="2" t="s">
        <v>17</v>
      </c>
      <c r="J3" s="121">
        <v>1114685.0819999999</v>
      </c>
      <c r="K3" s="122">
        <v>1355652.9251999999</v>
      </c>
    </row>
    <row r="4" spans="1:11">
      <c r="A4" s="120">
        <v>376181</v>
      </c>
      <c r="B4" s="2" t="s">
        <v>18</v>
      </c>
      <c r="C4" s="36">
        <v>40280</v>
      </c>
      <c r="D4" s="2" t="s">
        <v>9</v>
      </c>
      <c r="E4" s="2" t="s">
        <v>19</v>
      </c>
      <c r="F4" s="2">
        <v>399534</v>
      </c>
      <c r="G4" s="2" t="s">
        <v>20</v>
      </c>
      <c r="H4" s="2" t="s">
        <v>12</v>
      </c>
      <c r="I4" s="2" t="s">
        <v>21</v>
      </c>
      <c r="J4" s="122">
        <v>1334526.8940000001</v>
      </c>
      <c r="K4" s="122">
        <v>1042567.1676</v>
      </c>
    </row>
    <row r="5" spans="1:11">
      <c r="A5" s="120">
        <v>376184</v>
      </c>
      <c r="B5" s="2" t="s">
        <v>22</v>
      </c>
      <c r="C5" s="36">
        <v>40280</v>
      </c>
      <c r="D5" s="2" t="s">
        <v>9</v>
      </c>
      <c r="E5" s="2" t="s">
        <v>23</v>
      </c>
      <c r="F5" s="2">
        <v>377076</v>
      </c>
      <c r="G5" s="2" t="s">
        <v>24</v>
      </c>
      <c r="H5" s="2" t="s">
        <v>12</v>
      </c>
      <c r="I5" s="2" t="s">
        <v>21</v>
      </c>
      <c r="J5" s="121">
        <v>544851.34200000006</v>
      </c>
      <c r="K5" s="122">
        <v>739810.16280000005</v>
      </c>
    </row>
    <row r="6" spans="1:11">
      <c r="A6" s="120">
        <v>376187</v>
      </c>
      <c r="B6" s="2" t="s">
        <v>25</v>
      </c>
      <c r="C6" s="36">
        <v>40182</v>
      </c>
      <c r="D6" s="2" t="s">
        <v>9</v>
      </c>
      <c r="E6" s="2" t="s">
        <v>26</v>
      </c>
      <c r="F6" s="2">
        <v>377076</v>
      </c>
      <c r="G6" s="2" t="s">
        <v>24</v>
      </c>
      <c r="H6" s="2" t="s">
        <v>27</v>
      </c>
      <c r="I6" s="2" t="s">
        <v>28</v>
      </c>
      <c r="J6" s="121">
        <v>1889764.926</v>
      </c>
      <c r="K6" s="122">
        <v>931600.76399999997</v>
      </c>
    </row>
    <row r="7" spans="1:11">
      <c r="A7" s="120">
        <v>376196</v>
      </c>
      <c r="B7" s="2" t="s">
        <v>29</v>
      </c>
      <c r="C7" s="36">
        <v>40278</v>
      </c>
      <c r="D7" s="2" t="s">
        <v>9</v>
      </c>
      <c r="E7" s="2" t="s">
        <v>30</v>
      </c>
      <c r="F7" s="2">
        <v>387266</v>
      </c>
      <c r="G7" s="2" t="s">
        <v>31</v>
      </c>
      <c r="H7" s="2" t="s">
        <v>27</v>
      </c>
      <c r="I7" s="2" t="s">
        <v>13</v>
      </c>
      <c r="J7" s="121">
        <v>1657893.6360000002</v>
      </c>
      <c r="K7" s="122">
        <v>684972.65520000004</v>
      </c>
    </row>
    <row r="8" spans="1:11">
      <c r="A8" s="120">
        <v>376238</v>
      </c>
      <c r="B8" s="2" t="s">
        <v>32</v>
      </c>
      <c r="C8" s="36">
        <v>40280</v>
      </c>
      <c r="D8" s="2" t="s">
        <v>9</v>
      </c>
      <c r="E8" s="2" t="s">
        <v>33</v>
      </c>
      <c r="F8" s="2">
        <v>419863</v>
      </c>
      <c r="G8" s="2" t="s">
        <v>16</v>
      </c>
      <c r="H8" s="2" t="s">
        <v>27</v>
      </c>
      <c r="I8" s="2" t="s">
        <v>17</v>
      </c>
      <c r="J8" s="121">
        <v>779339.29500000004</v>
      </c>
      <c r="K8" s="122">
        <v>1334526.8940000001</v>
      </c>
    </row>
    <row r="9" spans="1:11">
      <c r="A9" s="120">
        <v>375340</v>
      </c>
      <c r="B9" s="2" t="s">
        <v>34</v>
      </c>
      <c r="C9" s="36">
        <v>40280</v>
      </c>
      <c r="D9" s="2" t="s">
        <v>35</v>
      </c>
      <c r="E9" s="2" t="s">
        <v>36</v>
      </c>
      <c r="F9" s="2">
        <v>391321</v>
      </c>
      <c r="G9" s="2" t="s">
        <v>37</v>
      </c>
      <c r="H9" s="2" t="s">
        <v>12</v>
      </c>
      <c r="I9" s="2" t="s">
        <v>17</v>
      </c>
      <c r="J9" s="122">
        <v>1334526.8940000001</v>
      </c>
      <c r="K9" s="122">
        <v>1042567.1676</v>
      </c>
    </row>
    <row r="10" spans="1:11">
      <c r="A10" s="120">
        <v>375347</v>
      </c>
      <c r="B10" s="2" t="s">
        <v>38</v>
      </c>
      <c r="C10" s="36">
        <v>40280</v>
      </c>
      <c r="D10" s="2" t="s">
        <v>35</v>
      </c>
      <c r="E10" s="2" t="s">
        <v>39</v>
      </c>
      <c r="F10" s="2">
        <v>460909</v>
      </c>
      <c r="G10" s="2" t="s">
        <v>40</v>
      </c>
      <c r="H10" s="2" t="s">
        <v>12</v>
      </c>
      <c r="I10" s="2" t="s">
        <v>13</v>
      </c>
      <c r="J10" s="121">
        <v>1551538.6950000001</v>
      </c>
      <c r="K10" s="122">
        <v>2041188.2820000001</v>
      </c>
    </row>
    <row r="11" spans="1:11">
      <c r="A11" s="120">
        <v>375350</v>
      </c>
      <c r="B11" s="2" t="s">
        <v>41</v>
      </c>
      <c r="C11" s="36">
        <v>40280</v>
      </c>
      <c r="D11" s="2" t="s">
        <v>35</v>
      </c>
      <c r="E11" s="2" t="s">
        <v>42</v>
      </c>
      <c r="F11" s="2">
        <v>460909</v>
      </c>
      <c r="G11" s="2" t="s">
        <v>40</v>
      </c>
      <c r="H11" s="2" t="s">
        <v>27</v>
      </c>
      <c r="I11" s="2" t="s">
        <v>13</v>
      </c>
      <c r="J11" s="121">
        <v>1241169.7410000002</v>
      </c>
      <c r="K11" s="122">
        <v>1632203.1036</v>
      </c>
    </row>
    <row r="12" spans="1:11">
      <c r="A12" s="120">
        <v>375355</v>
      </c>
      <c r="B12" s="2" t="s">
        <v>43</v>
      </c>
      <c r="C12" s="36">
        <v>40287</v>
      </c>
      <c r="D12" s="2" t="s">
        <v>35</v>
      </c>
      <c r="E12" s="2" t="s">
        <v>44</v>
      </c>
      <c r="F12" s="2">
        <v>424950</v>
      </c>
      <c r="G12" s="2" t="s">
        <v>45</v>
      </c>
      <c r="H12" s="2" t="s">
        <v>27</v>
      </c>
      <c r="I12" s="2" t="s">
        <v>17</v>
      </c>
      <c r="J12" s="121">
        <v>1023504.7830000001</v>
      </c>
      <c r="K12" s="122">
        <v>676353.19680000003</v>
      </c>
    </row>
    <row r="13" spans="1:11">
      <c r="A13" s="120">
        <v>375359</v>
      </c>
      <c r="B13" s="2" t="s">
        <v>46</v>
      </c>
      <c r="C13" s="36">
        <v>40280</v>
      </c>
      <c r="D13" s="2" t="s">
        <v>35</v>
      </c>
      <c r="E13" s="2" t="s">
        <v>47</v>
      </c>
      <c r="F13" s="2">
        <v>377963</v>
      </c>
      <c r="G13" s="2" t="s">
        <v>48</v>
      </c>
      <c r="H13" s="2" t="s">
        <v>27</v>
      </c>
      <c r="I13" s="2" t="s">
        <v>17</v>
      </c>
      <c r="J13" s="121">
        <v>973265.076</v>
      </c>
      <c r="K13" s="122">
        <v>649945.06920000003</v>
      </c>
    </row>
    <row r="14" spans="1:11">
      <c r="A14" s="120">
        <v>375365</v>
      </c>
      <c r="B14" s="2" t="s">
        <v>49</v>
      </c>
      <c r="C14" s="36">
        <v>40287</v>
      </c>
      <c r="D14" s="2" t="s">
        <v>35</v>
      </c>
      <c r="E14" s="2" t="s">
        <v>50</v>
      </c>
      <c r="F14" s="2">
        <v>377329</v>
      </c>
      <c r="G14" s="2" t="s">
        <v>51</v>
      </c>
      <c r="H14" s="2" t="s">
        <v>27</v>
      </c>
      <c r="I14" s="2" t="s">
        <v>13</v>
      </c>
      <c r="J14" s="121">
        <v>1337869.4069999999</v>
      </c>
      <c r="K14" s="122">
        <v>1617089.0327999999</v>
      </c>
    </row>
    <row r="15" spans="1:11">
      <c r="A15" s="120">
        <v>375366</v>
      </c>
      <c r="B15" s="2" t="s">
        <v>52</v>
      </c>
      <c r="C15" s="36">
        <v>40287</v>
      </c>
      <c r="D15" s="2" t="s">
        <v>35</v>
      </c>
      <c r="E15" s="2" t="s">
        <v>53</v>
      </c>
      <c r="F15" s="2">
        <v>411082</v>
      </c>
      <c r="G15" s="2" t="s">
        <v>54</v>
      </c>
      <c r="H15" s="2" t="s">
        <v>12</v>
      </c>
      <c r="I15" s="2" t="s">
        <v>17</v>
      </c>
      <c r="J15" s="122">
        <v>1334526.8940000001</v>
      </c>
      <c r="K15" s="122">
        <v>1042567.1676</v>
      </c>
    </row>
    <row r="16" spans="1:11">
      <c r="A16" s="120">
        <v>375367</v>
      </c>
      <c r="B16" s="2" t="s">
        <v>55</v>
      </c>
      <c r="C16" s="36">
        <v>40280</v>
      </c>
      <c r="D16" s="2" t="s">
        <v>35</v>
      </c>
      <c r="E16" s="2" t="s">
        <v>56</v>
      </c>
      <c r="F16" s="2">
        <v>411082</v>
      </c>
      <c r="G16" s="2" t="s">
        <v>54</v>
      </c>
      <c r="H16" s="2" t="s">
        <v>12</v>
      </c>
      <c r="I16" s="2" t="s">
        <v>17</v>
      </c>
      <c r="J16" s="121">
        <v>903494.44499999995</v>
      </c>
      <c r="K16" s="122">
        <v>957175.43400000001</v>
      </c>
    </row>
    <row r="17" spans="1:11">
      <c r="A17" s="120">
        <v>375692</v>
      </c>
      <c r="B17" s="2" t="s">
        <v>57</v>
      </c>
      <c r="C17" s="36">
        <v>40280</v>
      </c>
      <c r="D17" s="2" t="s">
        <v>35</v>
      </c>
      <c r="E17" s="2" t="s">
        <v>58</v>
      </c>
      <c r="F17" s="2">
        <v>411082</v>
      </c>
      <c r="G17" s="2" t="s">
        <v>54</v>
      </c>
      <c r="H17" s="2" t="s">
        <v>12</v>
      </c>
      <c r="I17" s="2" t="s">
        <v>17</v>
      </c>
      <c r="J17" s="121">
        <v>1212369.753</v>
      </c>
      <c r="K17" s="122">
        <v>1177849.8143999998</v>
      </c>
    </row>
    <row r="18" spans="1:11">
      <c r="A18" s="120">
        <v>375699</v>
      </c>
      <c r="B18" s="2" t="s">
        <v>59</v>
      </c>
      <c r="C18" s="36">
        <v>40280</v>
      </c>
      <c r="D18" s="2" t="s">
        <v>35</v>
      </c>
      <c r="E18" s="2" t="s">
        <v>60</v>
      </c>
      <c r="F18" s="2">
        <v>460909</v>
      </c>
      <c r="G18" s="2" t="s">
        <v>40</v>
      </c>
      <c r="H18" s="2" t="s">
        <v>12</v>
      </c>
      <c r="I18" s="2" t="s">
        <v>28</v>
      </c>
      <c r="J18" s="121">
        <v>2095431.7439999999</v>
      </c>
      <c r="K18" s="122">
        <v>1329895.7891999998</v>
      </c>
    </row>
    <row r="19" spans="1:11">
      <c r="A19" s="120">
        <v>375701</v>
      </c>
      <c r="B19" s="2" t="s">
        <v>61</v>
      </c>
      <c r="C19" s="36">
        <v>40280</v>
      </c>
      <c r="D19" s="2" t="s">
        <v>35</v>
      </c>
      <c r="E19" s="2" t="s">
        <v>62</v>
      </c>
      <c r="F19" s="2">
        <v>382987</v>
      </c>
      <c r="G19" s="2" t="s">
        <v>63</v>
      </c>
      <c r="H19" s="2" t="s">
        <v>12</v>
      </c>
      <c r="I19" s="2" t="s">
        <v>28</v>
      </c>
      <c r="J19" s="121">
        <v>2347288.0620000004</v>
      </c>
      <c r="K19" s="122">
        <v>1231233.48</v>
      </c>
    </row>
    <row r="20" spans="1:11">
      <c r="A20" s="120">
        <v>376259</v>
      </c>
      <c r="B20" s="2" t="s">
        <v>64</v>
      </c>
      <c r="C20" s="36">
        <v>40280</v>
      </c>
      <c r="D20" s="2" t="s">
        <v>35</v>
      </c>
      <c r="E20" s="2" t="s">
        <v>65</v>
      </c>
      <c r="F20" s="2">
        <v>377076</v>
      </c>
      <c r="G20" s="2" t="s">
        <v>24</v>
      </c>
      <c r="H20" s="2" t="s">
        <v>27</v>
      </c>
      <c r="I20" s="2" t="s">
        <v>66</v>
      </c>
      <c r="J20" s="121">
        <v>341781.15299999999</v>
      </c>
      <c r="K20" s="122">
        <v>727061.08680000005</v>
      </c>
    </row>
    <row r="21" spans="1:11">
      <c r="A21" s="120">
        <v>376260</v>
      </c>
      <c r="B21" s="2" t="s">
        <v>67</v>
      </c>
      <c r="C21" s="36">
        <v>40280</v>
      </c>
      <c r="D21" s="2" t="s">
        <v>9</v>
      </c>
      <c r="E21" s="2" t="s">
        <v>221</v>
      </c>
      <c r="F21" s="2">
        <v>377076</v>
      </c>
      <c r="G21" s="2" t="s">
        <v>24</v>
      </c>
      <c r="H21" s="2" t="s">
        <v>27</v>
      </c>
      <c r="I21" s="2" t="s">
        <v>66</v>
      </c>
      <c r="J21" s="121">
        <v>413337.03599999996</v>
      </c>
      <c r="K21" s="122">
        <v>410435.48879999999</v>
      </c>
    </row>
    <row r="22" spans="1:11">
      <c r="A22" s="120">
        <v>376264</v>
      </c>
      <c r="B22" s="2" t="s">
        <v>68</v>
      </c>
      <c r="C22" s="36">
        <v>40249</v>
      </c>
      <c r="D22" s="2" t="s">
        <v>35</v>
      </c>
      <c r="E22" s="2" t="s">
        <v>69</v>
      </c>
      <c r="F22" s="2">
        <v>377076</v>
      </c>
      <c r="G22" s="2" t="s">
        <v>24</v>
      </c>
      <c r="H22" s="2" t="s">
        <v>12</v>
      </c>
      <c r="I22" s="2" t="s">
        <v>17</v>
      </c>
      <c r="J22" s="121">
        <v>828675.24599999993</v>
      </c>
      <c r="K22" s="122">
        <v>1276525.0728</v>
      </c>
    </row>
    <row r="23" spans="1:11">
      <c r="A23" s="120">
        <v>376305</v>
      </c>
      <c r="B23" s="2" t="s">
        <v>70</v>
      </c>
      <c r="C23" s="36">
        <v>40278</v>
      </c>
      <c r="D23" s="2" t="s">
        <v>35</v>
      </c>
      <c r="E23" s="2" t="s">
        <v>71</v>
      </c>
      <c r="F23" s="2">
        <v>380150</v>
      </c>
      <c r="G23" s="2" t="s">
        <v>72</v>
      </c>
      <c r="H23" s="2" t="s">
        <v>27</v>
      </c>
      <c r="I23" s="2" t="s">
        <v>17</v>
      </c>
      <c r="J23" s="121">
        <v>1050092.1269999999</v>
      </c>
      <c r="K23" s="122">
        <v>1040462.334</v>
      </c>
    </row>
    <row r="24" spans="1:11">
      <c r="A24" s="120">
        <v>376306</v>
      </c>
      <c r="B24" s="2" t="s">
        <v>73</v>
      </c>
      <c r="C24" s="36">
        <v>40280</v>
      </c>
      <c r="D24" s="2" t="s">
        <v>35</v>
      </c>
      <c r="E24" s="2" t="s">
        <v>74</v>
      </c>
      <c r="F24" s="2">
        <v>387266</v>
      </c>
      <c r="G24" s="2" t="s">
        <v>31</v>
      </c>
      <c r="H24" s="2" t="s">
        <v>12</v>
      </c>
      <c r="I24" s="2" t="s">
        <v>17</v>
      </c>
      <c r="J24" s="121">
        <v>1162753.3260000001</v>
      </c>
      <c r="K24" s="122">
        <v>1286135.7335999999</v>
      </c>
    </row>
    <row r="25" spans="1:11">
      <c r="A25" s="120">
        <v>376310</v>
      </c>
      <c r="B25" s="2" t="s">
        <v>75</v>
      </c>
      <c r="C25" s="36">
        <v>40278</v>
      </c>
      <c r="D25" s="2" t="s">
        <v>35</v>
      </c>
      <c r="E25" s="2" t="s">
        <v>76</v>
      </c>
      <c r="F25" s="2">
        <v>377332</v>
      </c>
      <c r="G25" s="2" t="s">
        <v>77</v>
      </c>
      <c r="H25" s="2" t="s">
        <v>27</v>
      </c>
      <c r="I25" s="2" t="s">
        <v>17</v>
      </c>
      <c r="J25" s="121">
        <v>933188.1719999999</v>
      </c>
      <c r="K25" s="122">
        <v>1306105.7544</v>
      </c>
    </row>
    <row r="26" spans="1:11">
      <c r="A26" s="120">
        <v>376314</v>
      </c>
      <c r="B26" s="2" t="s">
        <v>78</v>
      </c>
      <c r="C26" s="36">
        <v>40280</v>
      </c>
      <c r="D26" s="2" t="s">
        <v>35</v>
      </c>
      <c r="E26" s="2" t="s">
        <v>79</v>
      </c>
      <c r="F26" s="2">
        <v>451002</v>
      </c>
      <c r="G26" s="2" t="s">
        <v>80</v>
      </c>
      <c r="H26" s="2" t="s">
        <v>27</v>
      </c>
      <c r="I26" s="2" t="s">
        <v>21</v>
      </c>
      <c r="J26" s="121">
        <v>465703.68599999999</v>
      </c>
      <c r="K26" s="122">
        <v>215086.212</v>
      </c>
    </row>
    <row r="27" spans="1:11">
      <c r="A27" s="120">
        <v>376319</v>
      </c>
      <c r="B27" s="2" t="s">
        <v>81</v>
      </c>
      <c r="C27" s="36">
        <v>40278</v>
      </c>
      <c r="D27" s="2" t="s">
        <v>82</v>
      </c>
      <c r="E27" s="2" t="s">
        <v>83</v>
      </c>
      <c r="F27" s="2">
        <v>451002</v>
      </c>
      <c r="G27" s="2" t="s">
        <v>80</v>
      </c>
      <c r="H27" s="2" t="s">
        <v>27</v>
      </c>
      <c r="I27" s="2" t="s">
        <v>17</v>
      </c>
      <c r="J27" s="121">
        <v>911789.63400000008</v>
      </c>
      <c r="K27" s="122">
        <v>732210.1595999999</v>
      </c>
    </row>
    <row r="28" spans="1:11">
      <c r="A28" s="120">
        <v>376432</v>
      </c>
      <c r="B28" s="2" t="s">
        <v>84</v>
      </c>
      <c r="C28" s="36">
        <v>40280</v>
      </c>
      <c r="D28" s="2" t="s">
        <v>82</v>
      </c>
      <c r="E28" s="2" t="s">
        <v>85</v>
      </c>
      <c r="F28" s="2">
        <v>376339</v>
      </c>
      <c r="G28" s="2" t="s">
        <v>86</v>
      </c>
      <c r="H28" s="2" t="s">
        <v>27</v>
      </c>
      <c r="I28" s="2" t="s">
        <v>13</v>
      </c>
      <c r="J28" s="121">
        <v>1664280.03</v>
      </c>
      <c r="K28" s="122">
        <v>1177584.9443999999</v>
      </c>
    </row>
    <row r="29" spans="1:11">
      <c r="A29" s="120">
        <v>376434</v>
      </c>
      <c r="B29" s="2" t="s">
        <v>87</v>
      </c>
      <c r="C29" s="36">
        <v>40280</v>
      </c>
      <c r="D29" s="2" t="s">
        <v>82</v>
      </c>
      <c r="E29" s="2" t="s">
        <v>88</v>
      </c>
      <c r="F29" s="2">
        <v>379975</v>
      </c>
      <c r="G29" s="2" t="s">
        <v>89</v>
      </c>
      <c r="H29" s="2" t="s">
        <v>27</v>
      </c>
      <c r="I29" s="2" t="s">
        <v>28</v>
      </c>
      <c r="J29" s="121">
        <v>1940755.9080000001</v>
      </c>
      <c r="K29" s="122">
        <v>2264544.324</v>
      </c>
    </row>
    <row r="30" spans="1:11">
      <c r="A30" s="120">
        <v>376436</v>
      </c>
      <c r="B30" s="2" t="s">
        <v>90</v>
      </c>
      <c r="C30" s="36">
        <v>40280</v>
      </c>
      <c r="D30" s="2" t="s">
        <v>82</v>
      </c>
      <c r="E30" s="2" t="s">
        <v>91</v>
      </c>
      <c r="F30" s="2">
        <v>380148</v>
      </c>
      <c r="G30" s="2" t="s">
        <v>92</v>
      </c>
      <c r="H30" s="2" t="s">
        <v>27</v>
      </c>
      <c r="I30" s="2" t="s">
        <v>28</v>
      </c>
      <c r="J30" s="121">
        <v>1890014.2380000001</v>
      </c>
      <c r="K30" s="122">
        <v>1823312.1059999999</v>
      </c>
    </row>
    <row r="31" spans="1:11">
      <c r="A31" s="120">
        <v>376438</v>
      </c>
      <c r="B31" s="2" t="s">
        <v>93</v>
      </c>
      <c r="C31" s="36">
        <v>40280</v>
      </c>
      <c r="D31" s="2" t="s">
        <v>9</v>
      </c>
      <c r="E31" s="2" t="s">
        <v>94</v>
      </c>
      <c r="F31" s="2">
        <v>376339</v>
      </c>
      <c r="G31" s="2" t="s">
        <v>86</v>
      </c>
      <c r="H31" s="2" t="s">
        <v>27</v>
      </c>
      <c r="I31" s="2" t="s">
        <v>28</v>
      </c>
      <c r="J31" s="121">
        <v>1801403.8560000001</v>
      </c>
      <c r="K31" s="122">
        <v>592633.08719999995</v>
      </c>
    </row>
    <row r="32" spans="1:11">
      <c r="A32" s="120">
        <v>376646</v>
      </c>
      <c r="B32" s="2" t="s">
        <v>95</v>
      </c>
      <c r="C32" s="36">
        <v>40287</v>
      </c>
      <c r="D32" s="2" t="s">
        <v>9</v>
      </c>
      <c r="E32" s="2" t="s">
        <v>96</v>
      </c>
      <c r="F32" s="2">
        <v>377963</v>
      </c>
      <c r="G32" s="2" t="s">
        <v>48</v>
      </c>
      <c r="H32" s="2" t="s">
        <v>27</v>
      </c>
      <c r="I32" s="2" t="s">
        <v>28</v>
      </c>
      <c r="J32" s="121">
        <v>1841429.5619999999</v>
      </c>
      <c r="K32" s="122">
        <v>1765479.8015999999</v>
      </c>
    </row>
    <row r="33" spans="1:11">
      <c r="A33" s="120">
        <v>376737</v>
      </c>
      <c r="B33" s="2" t="s">
        <v>97</v>
      </c>
      <c r="C33" s="36">
        <v>40280</v>
      </c>
      <c r="D33" s="2" t="s">
        <v>9</v>
      </c>
      <c r="E33" s="2" t="s">
        <v>98</v>
      </c>
      <c r="F33" s="2">
        <v>410733</v>
      </c>
      <c r="G33" s="2" t="s">
        <v>99</v>
      </c>
      <c r="H33" s="2" t="s">
        <v>27</v>
      </c>
      <c r="I33" s="2" t="s">
        <v>21</v>
      </c>
      <c r="J33" s="121">
        <v>553534.96799999999</v>
      </c>
      <c r="K33" s="122">
        <v>907569.40319999994</v>
      </c>
    </row>
    <row r="34" spans="1:11">
      <c r="A34" s="120">
        <v>376738</v>
      </c>
      <c r="B34" s="2" t="s">
        <v>100</v>
      </c>
      <c r="C34" s="36">
        <v>40287</v>
      </c>
      <c r="D34" s="2" t="s">
        <v>9</v>
      </c>
      <c r="E34" s="2" t="s">
        <v>101</v>
      </c>
      <c r="F34" s="2">
        <v>410733</v>
      </c>
      <c r="G34" s="2" t="s">
        <v>99</v>
      </c>
      <c r="H34" s="2" t="s">
        <v>12</v>
      </c>
      <c r="I34" s="2" t="s">
        <v>28</v>
      </c>
      <c r="J34" s="121">
        <v>2048701.3260000001</v>
      </c>
      <c r="K34" s="122">
        <v>2853292.6512000002</v>
      </c>
    </row>
    <row r="35" spans="1:11">
      <c r="A35" s="120">
        <v>376740</v>
      </c>
      <c r="B35" s="2" t="s">
        <v>102</v>
      </c>
      <c r="C35" s="36">
        <v>40280</v>
      </c>
      <c r="D35" s="2" t="s">
        <v>9</v>
      </c>
      <c r="E35" s="2" t="s">
        <v>103</v>
      </c>
      <c r="F35" s="2">
        <v>410733</v>
      </c>
      <c r="G35" s="2" t="s">
        <v>99</v>
      </c>
      <c r="H35" s="2" t="s">
        <v>27</v>
      </c>
      <c r="I35" s="2" t="s">
        <v>17</v>
      </c>
      <c r="J35" s="121">
        <v>1008549.402</v>
      </c>
      <c r="K35" s="122">
        <v>1249302.3228</v>
      </c>
    </row>
    <row r="36" spans="1:11">
      <c r="A36" s="120">
        <v>376935</v>
      </c>
      <c r="B36" s="2" t="s">
        <v>104</v>
      </c>
      <c r="C36" s="36">
        <v>39093</v>
      </c>
      <c r="D36" s="2" t="s">
        <v>9</v>
      </c>
      <c r="E36" s="2" t="s">
        <v>105</v>
      </c>
      <c r="F36" s="2">
        <v>377332</v>
      </c>
      <c r="G36" s="2" t="s">
        <v>77</v>
      </c>
      <c r="H36" s="2" t="s">
        <v>12</v>
      </c>
      <c r="I36" s="2" t="s">
        <v>28</v>
      </c>
      <c r="J36" s="121">
        <v>1891084.9439999999</v>
      </c>
      <c r="K36" s="122">
        <v>187326.6588</v>
      </c>
    </row>
    <row r="37" spans="1:11">
      <c r="A37" s="120">
        <v>376936</v>
      </c>
      <c r="B37" s="2" t="s">
        <v>106</v>
      </c>
      <c r="C37" s="36">
        <v>40280</v>
      </c>
      <c r="D37" s="2" t="s">
        <v>9</v>
      </c>
      <c r="E37" s="2" t="s">
        <v>107</v>
      </c>
      <c r="F37" s="2">
        <v>474340</v>
      </c>
      <c r="G37" s="2" t="s">
        <v>108</v>
      </c>
      <c r="H37" s="2" t="s">
        <v>27</v>
      </c>
      <c r="I37" s="2" t="s">
        <v>21</v>
      </c>
      <c r="J37" s="121">
        <v>452661.55200000003</v>
      </c>
      <c r="K37" s="122">
        <v>604701.74159999995</v>
      </c>
    </row>
    <row r="38" spans="1:11">
      <c r="A38" s="120">
        <v>376940</v>
      </c>
      <c r="B38" s="2" t="s">
        <v>109</v>
      </c>
      <c r="C38" s="36">
        <v>40280</v>
      </c>
      <c r="D38" s="2" t="s">
        <v>9</v>
      </c>
      <c r="E38" s="2" t="s">
        <v>110</v>
      </c>
      <c r="F38" s="2">
        <v>398449</v>
      </c>
      <c r="G38" s="2" t="s">
        <v>111</v>
      </c>
      <c r="H38" s="2" t="s">
        <v>27</v>
      </c>
      <c r="I38" s="2" t="s">
        <v>17</v>
      </c>
      <c r="J38" s="121">
        <v>976286.87099999993</v>
      </c>
      <c r="K38" s="122">
        <v>1066540.8455999999</v>
      </c>
    </row>
    <row r="39" spans="1:11">
      <c r="A39" s="120">
        <v>376949</v>
      </c>
      <c r="B39" s="2" t="s">
        <v>112</v>
      </c>
      <c r="C39" s="36">
        <v>40280</v>
      </c>
      <c r="D39" s="2" t="s">
        <v>9</v>
      </c>
      <c r="E39" s="2" t="s">
        <v>113</v>
      </c>
      <c r="F39" s="2">
        <v>398449</v>
      </c>
      <c r="G39" s="2" t="s">
        <v>111</v>
      </c>
      <c r="H39" s="2" t="s">
        <v>27</v>
      </c>
      <c r="I39" s="2" t="s">
        <v>17</v>
      </c>
      <c r="J39" s="121">
        <v>989077.46699999995</v>
      </c>
      <c r="K39" s="122">
        <v>545716.9584</v>
      </c>
    </row>
    <row r="40" spans="1:11">
      <c r="A40" s="120">
        <v>376956</v>
      </c>
      <c r="B40" s="2" t="s">
        <v>114</v>
      </c>
      <c r="C40" s="36">
        <v>40280</v>
      </c>
      <c r="D40" s="2" t="s">
        <v>9</v>
      </c>
      <c r="E40" s="2" t="s">
        <v>115</v>
      </c>
      <c r="F40" s="2">
        <v>380150</v>
      </c>
      <c r="G40" s="2" t="s">
        <v>72</v>
      </c>
      <c r="H40" s="2" t="s">
        <v>27</v>
      </c>
      <c r="I40" s="2" t="s">
        <v>17</v>
      </c>
      <c r="J40" s="121">
        <v>959085.45600000001</v>
      </c>
      <c r="K40" s="122">
        <v>2713165.8264000001</v>
      </c>
    </row>
    <row r="41" spans="1:11">
      <c r="A41" s="120">
        <v>376991</v>
      </c>
      <c r="B41" s="2" t="s">
        <v>116</v>
      </c>
      <c r="C41" s="36">
        <v>40280</v>
      </c>
      <c r="D41" s="2" t="s">
        <v>9</v>
      </c>
      <c r="E41" s="2" t="s">
        <v>117</v>
      </c>
      <c r="F41" s="2">
        <v>398449</v>
      </c>
      <c r="G41" s="2" t="s">
        <v>111</v>
      </c>
      <c r="H41" s="2" t="s">
        <v>27</v>
      </c>
      <c r="I41" s="2" t="s">
        <v>17</v>
      </c>
      <c r="J41" s="121">
        <v>1080278.9129999999</v>
      </c>
      <c r="K41" s="122">
        <v>815275.74600000004</v>
      </c>
    </row>
    <row r="42" spans="1:11">
      <c r="A42" s="120">
        <v>376995</v>
      </c>
      <c r="B42" s="2" t="s">
        <v>118</v>
      </c>
      <c r="C42" s="36">
        <v>40280</v>
      </c>
      <c r="D42" s="2" t="s">
        <v>9</v>
      </c>
      <c r="E42" s="2" t="s">
        <v>119</v>
      </c>
      <c r="F42" s="2">
        <v>474340</v>
      </c>
      <c r="G42" s="2" t="s">
        <v>108</v>
      </c>
      <c r="H42" s="2" t="s">
        <v>27</v>
      </c>
      <c r="I42" s="2" t="s">
        <v>21</v>
      </c>
      <c r="J42" s="121">
        <v>640524.82199999993</v>
      </c>
      <c r="K42" s="122">
        <v>873450.6155999999</v>
      </c>
    </row>
    <row r="43" spans="1:11">
      <c r="A43" s="120">
        <v>377070</v>
      </c>
      <c r="B43" s="2" t="s">
        <v>120</v>
      </c>
      <c r="C43" s="36">
        <v>39294</v>
      </c>
      <c r="D43" s="2" t="s">
        <v>9</v>
      </c>
      <c r="E43" s="2" t="s">
        <v>121</v>
      </c>
      <c r="F43" s="2">
        <v>449173</v>
      </c>
      <c r="G43" s="2" t="s">
        <v>122</v>
      </c>
      <c r="H43" s="2" t="s">
        <v>12</v>
      </c>
      <c r="I43" s="2" t="s">
        <v>17</v>
      </c>
      <c r="J43" s="121">
        <v>1041277.1669999999</v>
      </c>
      <c r="K43" s="122">
        <v>1163081.8404000001</v>
      </c>
    </row>
    <row r="44" spans="1:11">
      <c r="A44" s="120">
        <v>377265</v>
      </c>
      <c r="B44" s="2" t="s">
        <v>123</v>
      </c>
      <c r="C44" s="36">
        <v>40280</v>
      </c>
      <c r="D44" s="2" t="s">
        <v>9</v>
      </c>
      <c r="E44" s="2" t="s">
        <v>124</v>
      </c>
      <c r="F44" s="2">
        <v>474373</v>
      </c>
      <c r="G44" s="2" t="s">
        <v>125</v>
      </c>
      <c r="H44" s="2" t="s">
        <v>12</v>
      </c>
      <c r="I44" s="2" t="s">
        <v>17</v>
      </c>
      <c r="J44" s="121">
        <v>993171.08100000001</v>
      </c>
      <c r="K44" s="122">
        <v>333756.21239999996</v>
      </c>
    </row>
    <row r="45" spans="1:11">
      <c r="A45" s="120">
        <v>377270</v>
      </c>
      <c r="B45" s="2" t="s">
        <v>126</v>
      </c>
      <c r="C45" s="36">
        <v>40280</v>
      </c>
      <c r="D45" s="2" t="s">
        <v>9</v>
      </c>
      <c r="E45" s="2" t="s">
        <v>127</v>
      </c>
      <c r="F45" s="2">
        <v>377602</v>
      </c>
      <c r="G45" s="2" t="s">
        <v>128</v>
      </c>
      <c r="H45" s="2" t="s">
        <v>27</v>
      </c>
      <c r="I45" s="2" t="s">
        <v>21</v>
      </c>
      <c r="J45" s="121">
        <v>516161.54099999997</v>
      </c>
      <c r="K45" s="122">
        <v>726832.71</v>
      </c>
    </row>
    <row r="46" spans="1:11">
      <c r="A46" s="120">
        <v>377273</v>
      </c>
      <c r="B46" s="2" t="s">
        <v>129</v>
      </c>
      <c r="C46" s="36">
        <v>40280</v>
      </c>
      <c r="D46" s="2" t="s">
        <v>9</v>
      </c>
      <c r="E46" s="2" t="s">
        <v>130</v>
      </c>
      <c r="F46" s="2">
        <v>377602</v>
      </c>
      <c r="G46" s="2" t="s">
        <v>128</v>
      </c>
      <c r="H46" s="2" t="s">
        <v>12</v>
      </c>
      <c r="I46" s="2" t="s">
        <v>17</v>
      </c>
      <c r="J46" s="121">
        <v>1026805.941</v>
      </c>
      <c r="K46" s="122">
        <v>509619.29759999999</v>
      </c>
    </row>
    <row r="47" spans="1:11">
      <c r="A47" s="120">
        <v>377275</v>
      </c>
      <c r="B47" s="2" t="s">
        <v>131</v>
      </c>
      <c r="C47" s="36">
        <v>40294</v>
      </c>
      <c r="D47" s="2" t="s">
        <v>9</v>
      </c>
      <c r="E47" s="2" t="s">
        <v>132</v>
      </c>
      <c r="F47" s="2">
        <v>377602</v>
      </c>
      <c r="G47" s="2" t="s">
        <v>128</v>
      </c>
      <c r="H47" s="2" t="s">
        <v>27</v>
      </c>
      <c r="I47" s="2" t="s">
        <v>17</v>
      </c>
      <c r="J47" s="121">
        <v>1018632.069</v>
      </c>
      <c r="K47" s="122">
        <v>546039.51119999995</v>
      </c>
    </row>
    <row r="48" spans="1:11">
      <c r="A48" s="120">
        <v>377339</v>
      </c>
      <c r="B48" s="2" t="s">
        <v>133</v>
      </c>
      <c r="C48" s="36">
        <v>40294</v>
      </c>
      <c r="D48" s="2" t="s">
        <v>9</v>
      </c>
      <c r="E48" s="2" t="s">
        <v>134</v>
      </c>
      <c r="F48" s="2">
        <v>380150</v>
      </c>
      <c r="G48" s="2" t="s">
        <v>72</v>
      </c>
      <c r="H48" s="2" t="s">
        <v>27</v>
      </c>
      <c r="I48" s="2" t="s">
        <v>13</v>
      </c>
      <c r="J48" s="121">
        <v>1231543.4039999999</v>
      </c>
      <c r="K48" s="122">
        <v>424360.58760000003</v>
      </c>
    </row>
    <row r="49" spans="1:11">
      <c r="A49" s="120">
        <v>377346</v>
      </c>
      <c r="B49" s="2" t="s">
        <v>135</v>
      </c>
      <c r="C49" s="36">
        <v>40287</v>
      </c>
      <c r="D49" s="2" t="s">
        <v>9</v>
      </c>
      <c r="E49" s="2" t="s">
        <v>136</v>
      </c>
      <c r="F49" s="2">
        <v>412289</v>
      </c>
      <c r="G49" s="2" t="s">
        <v>137</v>
      </c>
      <c r="H49" s="2" t="s">
        <v>27</v>
      </c>
      <c r="I49" s="2" t="s">
        <v>17</v>
      </c>
      <c r="J49" s="121">
        <v>1030301.8740000001</v>
      </c>
      <c r="K49" s="122">
        <v>657016.50959999999</v>
      </c>
    </row>
    <row r="50" spans="1:11">
      <c r="A50" s="120">
        <v>377349</v>
      </c>
      <c r="B50" s="2" t="s">
        <v>138</v>
      </c>
      <c r="C50" s="36">
        <v>40287</v>
      </c>
      <c r="D50" s="2" t="s">
        <v>9</v>
      </c>
      <c r="E50" s="2" t="s">
        <v>139</v>
      </c>
      <c r="F50" s="2">
        <v>473035</v>
      </c>
      <c r="G50" s="2" t="s">
        <v>140</v>
      </c>
      <c r="H50" s="2" t="s">
        <v>27</v>
      </c>
      <c r="I50" s="2" t="s">
        <v>21</v>
      </c>
      <c r="J50" s="121">
        <v>624034.61400000006</v>
      </c>
      <c r="K50" s="122">
        <v>673022.89799999993</v>
      </c>
    </row>
    <row r="51" spans="1:11">
      <c r="A51" s="120">
        <v>377350</v>
      </c>
      <c r="B51" s="2" t="s">
        <v>141</v>
      </c>
      <c r="C51" s="36">
        <v>40278</v>
      </c>
      <c r="D51" s="2" t="s">
        <v>9</v>
      </c>
      <c r="E51" s="2" t="s">
        <v>142</v>
      </c>
      <c r="F51" s="2">
        <v>451002</v>
      </c>
      <c r="G51" s="2" t="s">
        <v>80</v>
      </c>
      <c r="H51" s="2" t="s">
        <v>27</v>
      </c>
      <c r="I51" s="2" t="s">
        <v>17</v>
      </c>
      <c r="J51" s="121">
        <v>812692.56599999999</v>
      </c>
      <c r="K51" s="122">
        <v>809895.94200000004</v>
      </c>
    </row>
    <row r="52" spans="1:11">
      <c r="A52" s="120">
        <v>377536</v>
      </c>
      <c r="B52" s="2" t="s">
        <v>143</v>
      </c>
      <c r="C52" s="36">
        <v>39835</v>
      </c>
      <c r="D52" s="2" t="s">
        <v>9</v>
      </c>
      <c r="E52" s="2" t="s">
        <v>144</v>
      </c>
      <c r="F52" s="2">
        <v>382658</v>
      </c>
      <c r="G52" s="2" t="s">
        <v>145</v>
      </c>
      <c r="H52" s="2" t="s">
        <v>27</v>
      </c>
      <c r="I52" s="2" t="s">
        <v>17</v>
      </c>
      <c r="J52" s="121">
        <v>1136533.2719999999</v>
      </c>
      <c r="K52" s="122">
        <v>1381929.2064</v>
      </c>
    </row>
    <row r="53" spans="1:11">
      <c r="A53" s="120">
        <v>377615</v>
      </c>
      <c r="B53" s="2" t="s">
        <v>146</v>
      </c>
      <c r="C53" s="36">
        <v>40303</v>
      </c>
      <c r="D53" s="2" t="s">
        <v>9</v>
      </c>
      <c r="E53" s="2" t="s">
        <v>147</v>
      </c>
      <c r="F53" s="2">
        <v>160376</v>
      </c>
      <c r="G53" s="2" t="s">
        <v>148</v>
      </c>
      <c r="H53" s="2" t="s">
        <v>12</v>
      </c>
      <c r="I53" s="2" t="s">
        <v>13</v>
      </c>
      <c r="J53" s="121">
        <v>1238600.9369999999</v>
      </c>
      <c r="K53" s="122">
        <v>1124213.0508000001</v>
      </c>
    </row>
    <row r="54" spans="1:11">
      <c r="A54" s="120">
        <v>377656</v>
      </c>
      <c r="B54" s="2" t="s">
        <v>149</v>
      </c>
      <c r="C54" s="36">
        <v>39154</v>
      </c>
      <c r="D54" s="2" t="s">
        <v>9</v>
      </c>
      <c r="E54" s="2" t="s">
        <v>150</v>
      </c>
      <c r="F54" s="2">
        <v>458160</v>
      </c>
      <c r="G54" s="2" t="s">
        <v>151</v>
      </c>
      <c r="H54" s="2" t="s">
        <v>12</v>
      </c>
      <c r="I54" s="2" t="s">
        <v>28</v>
      </c>
      <c r="J54" s="121">
        <v>2135203.6860000002</v>
      </c>
      <c r="K54" s="122">
        <v>1851591.9816000001</v>
      </c>
    </row>
    <row r="55" spans="1:11">
      <c r="A55" s="120">
        <v>377781</v>
      </c>
      <c r="B55" s="2" t="s">
        <v>152</v>
      </c>
      <c r="C55" s="36">
        <v>40310</v>
      </c>
      <c r="D55" s="2" t="s">
        <v>9</v>
      </c>
      <c r="E55" s="2" t="s">
        <v>153</v>
      </c>
      <c r="F55" s="2">
        <v>416178</v>
      </c>
      <c r="G55" s="2" t="s">
        <v>154</v>
      </c>
      <c r="H55" s="2" t="s">
        <v>27</v>
      </c>
      <c r="I55" s="2" t="s">
        <v>17</v>
      </c>
      <c r="J55" s="121">
        <v>1134960.6030000001</v>
      </c>
      <c r="K55" s="122">
        <v>897315.99120000005</v>
      </c>
    </row>
    <row r="56" spans="1:11">
      <c r="A56" s="120">
        <v>377793</v>
      </c>
      <c r="B56" s="2" t="s">
        <v>155</v>
      </c>
      <c r="C56" s="36">
        <v>40287</v>
      </c>
      <c r="D56" s="2" t="s">
        <v>9</v>
      </c>
      <c r="E56" s="2" t="s">
        <v>156</v>
      </c>
      <c r="F56" s="2">
        <v>379975</v>
      </c>
      <c r="G56" s="2" t="s">
        <v>89</v>
      </c>
      <c r="H56" s="2" t="s">
        <v>27</v>
      </c>
      <c r="I56" s="2" t="s">
        <v>13</v>
      </c>
      <c r="J56" s="121">
        <v>1366850.8139999998</v>
      </c>
      <c r="K56" s="122">
        <v>1776126.3984000001</v>
      </c>
    </row>
    <row r="57" spans="1:11">
      <c r="A57" s="120">
        <v>377797</v>
      </c>
      <c r="B57" s="2" t="s">
        <v>157</v>
      </c>
      <c r="C57" s="36">
        <v>40287</v>
      </c>
      <c r="D57" s="2" t="s">
        <v>9</v>
      </c>
      <c r="E57" s="2" t="s">
        <v>158</v>
      </c>
      <c r="F57" s="2">
        <v>380148</v>
      </c>
      <c r="G57" s="2" t="s">
        <v>92</v>
      </c>
      <c r="H57" s="2" t="s">
        <v>27</v>
      </c>
      <c r="I57" s="2" t="s">
        <v>21</v>
      </c>
      <c r="J57" s="121">
        <v>631390.43099999998</v>
      </c>
      <c r="K57" s="122">
        <v>1284866.7120000001</v>
      </c>
    </row>
    <row r="58" spans="1:11">
      <c r="A58" s="120">
        <v>377806</v>
      </c>
      <c r="B58" s="2" t="s">
        <v>159</v>
      </c>
      <c r="C58" s="36">
        <v>40310</v>
      </c>
      <c r="D58" s="2" t="s">
        <v>9</v>
      </c>
      <c r="E58" s="2" t="s">
        <v>160</v>
      </c>
      <c r="F58" s="2">
        <v>382953</v>
      </c>
      <c r="G58" s="2" t="s">
        <v>161</v>
      </c>
      <c r="H58" s="2" t="s">
        <v>27</v>
      </c>
      <c r="I58" s="2" t="s">
        <v>21</v>
      </c>
      <c r="J58" s="121">
        <v>635451.76800000004</v>
      </c>
      <c r="K58" s="122">
        <v>290383.45560000004</v>
      </c>
    </row>
    <row r="59" spans="1:11">
      <c r="A59" s="120">
        <v>377879</v>
      </c>
      <c r="B59" s="2" t="s">
        <v>162</v>
      </c>
      <c r="C59" s="36">
        <v>40287</v>
      </c>
      <c r="D59" s="2" t="s">
        <v>9</v>
      </c>
      <c r="E59" s="2" t="s">
        <v>163</v>
      </c>
      <c r="F59" s="2">
        <v>386562</v>
      </c>
      <c r="G59" s="2" t="s">
        <v>164</v>
      </c>
      <c r="H59" s="2" t="s">
        <v>27</v>
      </c>
      <c r="I59" s="2" t="s">
        <v>13</v>
      </c>
      <c r="J59" s="121">
        <v>1390969.524</v>
      </c>
      <c r="K59" s="122">
        <v>1475861.5259999998</v>
      </c>
    </row>
    <row r="60" spans="1:11">
      <c r="A60" s="120">
        <v>377886</v>
      </c>
      <c r="B60" s="2" t="s">
        <v>165</v>
      </c>
      <c r="C60" s="36">
        <v>40280</v>
      </c>
      <c r="D60" s="2" t="s">
        <v>9</v>
      </c>
      <c r="E60" s="2" t="s">
        <v>166</v>
      </c>
      <c r="F60" s="2">
        <v>472010</v>
      </c>
      <c r="G60" s="2" t="s">
        <v>167</v>
      </c>
      <c r="H60" s="2" t="s">
        <v>27</v>
      </c>
      <c r="I60" s="2" t="s">
        <v>17</v>
      </c>
      <c r="J60" s="121">
        <v>901522.20900000003</v>
      </c>
      <c r="K60" s="122">
        <v>342939.54960000003</v>
      </c>
    </row>
    <row r="61" spans="1:11">
      <c r="A61" s="120">
        <v>377893</v>
      </c>
      <c r="B61" s="2" t="s">
        <v>168</v>
      </c>
      <c r="C61" s="36">
        <v>40287</v>
      </c>
      <c r="D61" s="2" t="s">
        <v>9</v>
      </c>
      <c r="E61" s="2" t="s">
        <v>169</v>
      </c>
      <c r="F61" s="2">
        <v>386562</v>
      </c>
      <c r="G61" s="2" t="s">
        <v>164</v>
      </c>
      <c r="H61" s="2" t="s">
        <v>27</v>
      </c>
      <c r="I61" s="2" t="s">
        <v>17</v>
      </c>
      <c r="J61" s="121">
        <v>831975.29099999997</v>
      </c>
      <c r="K61" s="122">
        <v>204903.43199999997</v>
      </c>
    </row>
    <row r="62" spans="1:11">
      <c r="A62" s="120">
        <v>377896</v>
      </c>
      <c r="B62" s="2" t="s">
        <v>168</v>
      </c>
      <c r="C62" s="36">
        <v>40294</v>
      </c>
      <c r="D62" s="2" t="s">
        <v>9</v>
      </c>
      <c r="E62" s="2" t="s">
        <v>170</v>
      </c>
      <c r="F62" s="2">
        <v>377143</v>
      </c>
      <c r="G62" s="2" t="s">
        <v>171</v>
      </c>
      <c r="H62" s="2" t="s">
        <v>27</v>
      </c>
      <c r="I62" s="2" t="s">
        <v>21</v>
      </c>
      <c r="J62" s="121">
        <v>689068.31699999992</v>
      </c>
      <c r="K62" s="122">
        <v>410842.8</v>
      </c>
    </row>
    <row r="63" spans="1:11">
      <c r="A63" s="120">
        <v>377945</v>
      </c>
      <c r="B63" s="2" t="s">
        <v>172</v>
      </c>
      <c r="C63" s="36">
        <v>40294</v>
      </c>
      <c r="D63" s="2" t="s">
        <v>9</v>
      </c>
      <c r="E63" s="2" t="s">
        <v>173</v>
      </c>
      <c r="F63" s="2">
        <v>411975</v>
      </c>
      <c r="G63" s="2" t="s">
        <v>174</v>
      </c>
      <c r="H63" s="2" t="s">
        <v>27</v>
      </c>
      <c r="I63" s="2" t="s">
        <v>17</v>
      </c>
      <c r="J63" s="121">
        <v>960283.04399999999</v>
      </c>
      <c r="K63" s="122">
        <v>1419538.392</v>
      </c>
    </row>
    <row r="64" spans="1:11">
      <c r="A64" s="120">
        <v>377953</v>
      </c>
      <c r="B64" s="2" t="s">
        <v>175</v>
      </c>
      <c r="C64" s="36">
        <v>40280</v>
      </c>
      <c r="D64" s="2" t="s">
        <v>9</v>
      </c>
      <c r="E64" s="2" t="s">
        <v>176</v>
      </c>
      <c r="F64" s="2">
        <v>399532</v>
      </c>
      <c r="G64" s="2" t="s">
        <v>11</v>
      </c>
      <c r="H64" s="2" t="s">
        <v>27</v>
      </c>
      <c r="I64" s="2" t="s">
        <v>21</v>
      </c>
      <c r="J64" s="121">
        <v>596744.96699999995</v>
      </c>
      <c r="K64" s="122">
        <v>1254736.2779999999</v>
      </c>
    </row>
    <row r="65" spans="1:11">
      <c r="A65" s="120">
        <v>377968</v>
      </c>
      <c r="B65" s="2" t="s">
        <v>177</v>
      </c>
      <c r="C65" s="36">
        <v>40280</v>
      </c>
      <c r="D65" s="2" t="s">
        <v>9</v>
      </c>
      <c r="E65" s="2" t="s">
        <v>178</v>
      </c>
      <c r="F65" s="2">
        <v>450554</v>
      </c>
      <c r="G65" s="2" t="s">
        <v>179</v>
      </c>
      <c r="H65" s="2" t="s">
        <v>27</v>
      </c>
      <c r="I65" s="2" t="s">
        <v>17</v>
      </c>
      <c r="J65" s="121">
        <v>1120891.17</v>
      </c>
      <c r="K65" s="122">
        <v>2006405.5536</v>
      </c>
    </row>
    <row r="66" spans="1:11">
      <c r="A66" s="120">
        <v>377969</v>
      </c>
      <c r="B66" s="2" t="s">
        <v>180</v>
      </c>
      <c r="C66" s="36">
        <v>40280</v>
      </c>
      <c r="D66" s="2" t="s">
        <v>9</v>
      </c>
      <c r="E66" s="2" t="s">
        <v>181</v>
      </c>
      <c r="F66" s="2">
        <v>423329</v>
      </c>
      <c r="G66" s="2" t="s">
        <v>182</v>
      </c>
      <c r="H66" s="2" t="s">
        <v>27</v>
      </c>
      <c r="I66" s="2" t="s">
        <v>13</v>
      </c>
      <c r="J66" s="121">
        <v>1621987.1430000002</v>
      </c>
      <c r="K66" s="122">
        <v>1466423.9136000001</v>
      </c>
    </row>
    <row r="67" spans="1:11">
      <c r="A67" s="120">
        <v>378019</v>
      </c>
      <c r="B67" s="2" t="s">
        <v>183</v>
      </c>
      <c r="C67" s="36">
        <v>40287</v>
      </c>
      <c r="D67" s="2" t="s">
        <v>9</v>
      </c>
      <c r="E67" s="2" t="s">
        <v>184</v>
      </c>
      <c r="F67" s="2">
        <v>416871</v>
      </c>
      <c r="G67" s="2" t="s">
        <v>185</v>
      </c>
      <c r="H67" s="2" t="s">
        <v>27</v>
      </c>
      <c r="I67" s="2" t="s">
        <v>21</v>
      </c>
      <c r="J67" s="121">
        <v>719686.94699999993</v>
      </c>
      <c r="K67" s="122">
        <v>980022.53159999999</v>
      </c>
    </row>
    <row r="68" spans="1:11">
      <c r="A68" s="120">
        <v>378147</v>
      </c>
      <c r="B68" s="2" t="s">
        <v>186</v>
      </c>
      <c r="C68" s="36">
        <v>40280</v>
      </c>
      <c r="D68" s="2" t="s">
        <v>9</v>
      </c>
      <c r="E68" s="2" t="s">
        <v>187</v>
      </c>
      <c r="F68" s="2">
        <v>373036</v>
      </c>
      <c r="G68" s="2" t="s">
        <v>188</v>
      </c>
      <c r="H68" s="2" t="s">
        <v>27</v>
      </c>
      <c r="I68" s="2" t="s">
        <v>13</v>
      </c>
      <c r="J68" s="121">
        <v>1451064.8460000001</v>
      </c>
      <c r="K68" s="122">
        <v>1855556.7911999999</v>
      </c>
    </row>
    <row r="69" spans="1:11">
      <c r="A69" s="120">
        <v>378164</v>
      </c>
      <c r="B69" s="2" t="s">
        <v>189</v>
      </c>
      <c r="C69" s="36">
        <v>40280</v>
      </c>
      <c r="D69" s="2" t="s">
        <v>9</v>
      </c>
      <c r="E69" s="2" t="s">
        <v>190</v>
      </c>
      <c r="F69" s="2">
        <v>472696</v>
      </c>
      <c r="G69" s="2" t="s">
        <v>191</v>
      </c>
      <c r="H69" s="2" t="s">
        <v>27</v>
      </c>
      <c r="I69" s="2" t="s">
        <v>13</v>
      </c>
      <c r="J69" s="121">
        <v>1662715.152</v>
      </c>
      <c r="K69" s="122">
        <v>1283853.1428</v>
      </c>
    </row>
    <row r="70" spans="1:11">
      <c r="A70" s="120">
        <v>378167</v>
      </c>
      <c r="B70" s="2" t="s">
        <v>192</v>
      </c>
      <c r="C70" s="36">
        <v>40287</v>
      </c>
      <c r="D70" s="2" t="s">
        <v>9</v>
      </c>
      <c r="E70" s="2" t="s">
        <v>193</v>
      </c>
      <c r="F70" s="2">
        <v>386562</v>
      </c>
      <c r="G70" s="2" t="s">
        <v>164</v>
      </c>
      <c r="H70" s="2" t="s">
        <v>27</v>
      </c>
      <c r="I70" s="2" t="s">
        <v>17</v>
      </c>
      <c r="J70" s="121">
        <v>989392.446</v>
      </c>
      <c r="K70" s="122">
        <v>743406.50879999995</v>
      </c>
    </row>
    <row r="71" spans="1:11">
      <c r="A71" s="120">
        <v>378172</v>
      </c>
      <c r="B71" s="2" t="s">
        <v>194</v>
      </c>
      <c r="C71" s="36">
        <v>40280</v>
      </c>
      <c r="D71" s="2" t="s">
        <v>9</v>
      </c>
      <c r="E71" s="2" t="s">
        <v>195</v>
      </c>
      <c r="F71" s="2">
        <v>412412</v>
      </c>
      <c r="G71" s="2" t="s">
        <v>196</v>
      </c>
      <c r="H71" s="2" t="s">
        <v>27</v>
      </c>
      <c r="I71" s="2" t="s">
        <v>17</v>
      </c>
      <c r="J71" s="121">
        <v>865872.81900000002</v>
      </c>
      <c r="K71" s="122">
        <v>885571.06680000003</v>
      </c>
    </row>
    <row r="72" spans="1:11">
      <c r="A72" s="120">
        <v>378177</v>
      </c>
      <c r="B72" s="2" t="s">
        <v>186</v>
      </c>
      <c r="C72" s="36">
        <v>40280</v>
      </c>
      <c r="D72" s="2" t="s">
        <v>9</v>
      </c>
      <c r="E72" s="2" t="s">
        <v>197</v>
      </c>
      <c r="F72" s="2">
        <v>407302</v>
      </c>
      <c r="G72" s="2" t="s">
        <v>198</v>
      </c>
      <c r="H72" s="2" t="s">
        <v>12</v>
      </c>
      <c r="I72" s="2" t="s">
        <v>28</v>
      </c>
      <c r="J72" s="121">
        <v>1822682.19</v>
      </c>
      <c r="K72" s="122">
        <v>1909752.7248</v>
      </c>
    </row>
    <row r="73" spans="1:11">
      <c r="A73" s="120">
        <v>378244</v>
      </c>
      <c r="B73" s="2" t="s">
        <v>199</v>
      </c>
      <c r="C73" s="36">
        <v>40278</v>
      </c>
      <c r="D73" s="2" t="s">
        <v>9</v>
      </c>
      <c r="E73" s="2" t="s">
        <v>200</v>
      </c>
      <c r="F73" s="2">
        <v>379658</v>
      </c>
      <c r="G73" s="2" t="s">
        <v>201</v>
      </c>
      <c r="H73" s="2" t="s">
        <v>27</v>
      </c>
      <c r="I73" s="2" t="s">
        <v>21</v>
      </c>
      <c r="J73" s="121">
        <v>681783.73199999996</v>
      </c>
      <c r="K73" s="122">
        <v>479388.80160000001</v>
      </c>
    </row>
    <row r="74" spans="1:11">
      <c r="A74" s="120">
        <v>378415</v>
      </c>
      <c r="B74" s="2" t="s">
        <v>202</v>
      </c>
      <c r="C74" s="36">
        <v>40280</v>
      </c>
      <c r="D74" s="2" t="s">
        <v>9</v>
      </c>
      <c r="E74" s="2" t="s">
        <v>203</v>
      </c>
      <c r="F74" s="2">
        <v>414224</v>
      </c>
      <c r="G74" s="2" t="s">
        <v>204</v>
      </c>
      <c r="H74" s="2" t="s">
        <v>27</v>
      </c>
      <c r="I74" s="2" t="s">
        <v>17</v>
      </c>
      <c r="J74" s="121">
        <v>953091.951</v>
      </c>
      <c r="K74" s="122">
        <v>765931.05359999998</v>
      </c>
    </row>
    <row r="75" spans="1:11">
      <c r="A75" s="120">
        <v>378419</v>
      </c>
      <c r="B75" s="2" t="s">
        <v>205</v>
      </c>
      <c r="C75" s="36">
        <v>40280</v>
      </c>
      <c r="D75" s="2" t="s">
        <v>9</v>
      </c>
      <c r="E75" s="2" t="s">
        <v>206</v>
      </c>
      <c r="F75" s="2">
        <v>399534</v>
      </c>
      <c r="G75" s="2" t="s">
        <v>20</v>
      </c>
      <c r="H75" s="2" t="s">
        <v>12</v>
      </c>
      <c r="I75" s="2" t="s">
        <v>66</v>
      </c>
      <c r="J75" s="121">
        <v>322264.69799999997</v>
      </c>
      <c r="K75" s="122">
        <v>686054.50200000009</v>
      </c>
    </row>
    <row r="76" spans="1:11">
      <c r="A76" s="120">
        <v>378436</v>
      </c>
      <c r="B76" s="2" t="s">
        <v>207</v>
      </c>
      <c r="C76" s="36">
        <v>40280</v>
      </c>
      <c r="D76" s="2" t="s">
        <v>9</v>
      </c>
      <c r="E76" s="2" t="s">
        <v>208</v>
      </c>
      <c r="F76" s="2">
        <v>473191</v>
      </c>
      <c r="G76" s="2" t="s">
        <v>209</v>
      </c>
      <c r="H76" s="2" t="s">
        <v>12</v>
      </c>
      <c r="I76" s="2" t="s">
        <v>28</v>
      </c>
      <c r="J76" s="121">
        <v>1725252.3960000002</v>
      </c>
      <c r="K76" s="122">
        <v>2050923.7259999998</v>
      </c>
    </row>
    <row r="77" spans="1:11">
      <c r="A77" s="120">
        <v>378442</v>
      </c>
      <c r="B77" s="2" t="s">
        <v>210</v>
      </c>
      <c r="C77" s="36">
        <v>40280</v>
      </c>
      <c r="D77" s="2" t="s">
        <v>9</v>
      </c>
      <c r="E77" s="2" t="s">
        <v>211</v>
      </c>
      <c r="F77" s="2">
        <v>410450</v>
      </c>
      <c r="G77" s="2" t="s">
        <v>212</v>
      </c>
      <c r="H77" s="2" t="s">
        <v>27</v>
      </c>
      <c r="I77" s="2" t="s">
        <v>21</v>
      </c>
      <c r="J77" s="121">
        <v>719494.39800000004</v>
      </c>
      <c r="K77" s="122">
        <v>764359.49159999995</v>
      </c>
    </row>
    <row r="78" spans="1:11">
      <c r="A78" s="120">
        <v>378452</v>
      </c>
      <c r="B78" s="2" t="s">
        <v>213</v>
      </c>
      <c r="C78" s="36">
        <v>40280</v>
      </c>
      <c r="D78" s="2" t="s">
        <v>9</v>
      </c>
      <c r="E78" s="2" t="s">
        <v>214</v>
      </c>
      <c r="F78" s="2">
        <v>406698</v>
      </c>
      <c r="G78" s="2" t="s">
        <v>215</v>
      </c>
      <c r="H78" s="2" t="s">
        <v>12</v>
      </c>
      <c r="I78" s="2" t="s">
        <v>17</v>
      </c>
      <c r="J78" s="121">
        <v>1075597.635</v>
      </c>
      <c r="K78" s="122">
        <v>279620.31599999999</v>
      </c>
    </row>
    <row r="79" spans="1:11">
      <c r="A79" s="120">
        <v>378550</v>
      </c>
      <c r="B79" s="2" t="s">
        <v>216</v>
      </c>
      <c r="C79" s="36">
        <v>40287</v>
      </c>
      <c r="D79" s="2" t="s">
        <v>9</v>
      </c>
      <c r="E79" s="2" t="s">
        <v>217</v>
      </c>
      <c r="F79" s="2">
        <v>411975</v>
      </c>
      <c r="G79" s="2" t="s">
        <v>174</v>
      </c>
      <c r="H79" s="2" t="s">
        <v>27</v>
      </c>
      <c r="I79" s="2" t="s">
        <v>13</v>
      </c>
      <c r="J79" s="121">
        <v>1301428.6739999999</v>
      </c>
      <c r="K79" s="122">
        <v>1009560.834</v>
      </c>
    </row>
    <row r="80" spans="1:11">
      <c r="A80" s="120">
        <v>378558</v>
      </c>
      <c r="B80" s="2" t="s">
        <v>218</v>
      </c>
      <c r="C80" s="36">
        <v>40294</v>
      </c>
      <c r="D80" s="2" t="s">
        <v>9</v>
      </c>
      <c r="E80" s="2" t="s">
        <v>219</v>
      </c>
      <c r="F80" s="2">
        <v>382658</v>
      </c>
      <c r="G80" s="2" t="s">
        <v>145</v>
      </c>
      <c r="H80" s="2" t="s">
        <v>27</v>
      </c>
      <c r="I80" s="2" t="s">
        <v>13</v>
      </c>
      <c r="J80" s="121">
        <v>1350409.578</v>
      </c>
      <c r="K80" s="122">
        <v>1898971.9272</v>
      </c>
    </row>
    <row r="81" spans="1:11">
      <c r="A81" s="120">
        <v>378561</v>
      </c>
      <c r="B81" s="2" t="s">
        <v>220</v>
      </c>
      <c r="C81" s="36">
        <v>40294</v>
      </c>
      <c r="D81" s="2" t="s">
        <v>9</v>
      </c>
      <c r="E81" s="2" t="s">
        <v>221</v>
      </c>
      <c r="F81" s="2">
        <v>382658</v>
      </c>
      <c r="G81" s="2" t="s">
        <v>145</v>
      </c>
      <c r="H81" s="2" t="s">
        <v>27</v>
      </c>
      <c r="I81" s="2" t="s">
        <v>28</v>
      </c>
      <c r="J81" s="121">
        <v>2167254.747</v>
      </c>
      <c r="K81" s="122">
        <v>2701050.0840000003</v>
      </c>
    </row>
    <row r="82" spans="1:11">
      <c r="A82" s="120">
        <v>378564</v>
      </c>
      <c r="B82" s="2" t="s">
        <v>222</v>
      </c>
      <c r="C82" s="36">
        <v>40280</v>
      </c>
      <c r="D82" s="2" t="s">
        <v>9</v>
      </c>
      <c r="E82" s="2" t="s">
        <v>223</v>
      </c>
      <c r="F82" s="2">
        <v>376339</v>
      </c>
      <c r="G82" s="2" t="s">
        <v>86</v>
      </c>
      <c r="H82" s="2" t="s">
        <v>12</v>
      </c>
      <c r="I82" s="2" t="s">
        <v>21</v>
      </c>
      <c r="J82" s="121">
        <v>596293.08900000004</v>
      </c>
      <c r="K82" s="122">
        <v>986660.76240000001</v>
      </c>
    </row>
    <row r="83" spans="1:11">
      <c r="A83" s="120">
        <v>378835</v>
      </c>
      <c r="B83" s="2" t="s">
        <v>224</v>
      </c>
      <c r="C83" s="36">
        <v>40280</v>
      </c>
      <c r="D83" s="2" t="s">
        <v>9</v>
      </c>
      <c r="E83" s="2" t="s">
        <v>225</v>
      </c>
      <c r="F83" s="2">
        <v>460862</v>
      </c>
      <c r="G83" s="2" t="s">
        <v>226</v>
      </c>
      <c r="H83" s="2" t="s">
        <v>27</v>
      </c>
      <c r="I83" s="2" t="s">
        <v>28</v>
      </c>
      <c r="J83" s="121">
        <v>1878039.4710000001</v>
      </c>
      <c r="K83" s="122">
        <v>665261.61840000004</v>
      </c>
    </row>
    <row r="84" spans="1:11">
      <c r="A84" s="120">
        <v>378837</v>
      </c>
      <c r="B84" s="2" t="s">
        <v>227</v>
      </c>
      <c r="C84" s="36">
        <v>40280</v>
      </c>
      <c r="D84" s="2" t="s">
        <v>9</v>
      </c>
      <c r="E84" s="2" t="s">
        <v>228</v>
      </c>
      <c r="F84" s="2">
        <v>454565</v>
      </c>
      <c r="G84" s="2" t="s">
        <v>229</v>
      </c>
      <c r="H84" s="2" t="s">
        <v>27</v>
      </c>
      <c r="I84" s="2" t="s">
        <v>17</v>
      </c>
      <c r="J84" s="121">
        <v>921725.38500000001</v>
      </c>
      <c r="K84" s="122">
        <v>1040152.7304</v>
      </c>
    </row>
    <row r="85" spans="1:11">
      <c r="A85" s="120">
        <v>378860</v>
      </c>
      <c r="B85" s="2" t="s">
        <v>230</v>
      </c>
      <c r="C85" s="36">
        <v>40280</v>
      </c>
      <c r="D85" s="2" t="s">
        <v>9</v>
      </c>
      <c r="E85" s="2" t="s">
        <v>231</v>
      </c>
      <c r="F85" s="2">
        <v>454565</v>
      </c>
      <c r="G85" s="2" t="s">
        <v>229</v>
      </c>
      <c r="H85" s="2" t="s">
        <v>27</v>
      </c>
      <c r="I85" s="2" t="s">
        <v>13</v>
      </c>
      <c r="J85" s="121">
        <v>1407126.9450000001</v>
      </c>
      <c r="K85" s="122">
        <v>1105632.1259999999</v>
      </c>
    </row>
    <row r="86" spans="1:11">
      <c r="A86" s="120">
        <v>378953</v>
      </c>
      <c r="B86" s="2" t="s">
        <v>232</v>
      </c>
      <c r="C86" s="36">
        <v>40280</v>
      </c>
      <c r="D86" s="2" t="s">
        <v>9</v>
      </c>
      <c r="E86" s="2" t="s">
        <v>233</v>
      </c>
      <c r="F86" s="2">
        <v>378859</v>
      </c>
      <c r="G86" s="2" t="s">
        <v>234</v>
      </c>
      <c r="H86" s="2" t="s">
        <v>27</v>
      </c>
      <c r="I86" s="2" t="s">
        <v>21</v>
      </c>
      <c r="J86" s="121">
        <v>540312.52799999993</v>
      </c>
      <c r="K86" s="122">
        <v>1096041.4776000001</v>
      </c>
    </row>
    <row r="87" spans="1:11">
      <c r="A87" s="120">
        <v>379004</v>
      </c>
      <c r="B87" s="2" t="s">
        <v>235</v>
      </c>
      <c r="C87" s="36">
        <v>40294</v>
      </c>
      <c r="D87" s="2" t="s">
        <v>9</v>
      </c>
      <c r="E87" s="2" t="s">
        <v>236</v>
      </c>
      <c r="F87" s="2">
        <v>447935</v>
      </c>
      <c r="G87" s="2" t="s">
        <v>237</v>
      </c>
      <c r="H87" s="2" t="s">
        <v>12</v>
      </c>
      <c r="I87" s="2" t="s">
        <v>28</v>
      </c>
      <c r="J87" s="121">
        <v>2291088.2400000002</v>
      </c>
      <c r="K87" s="122">
        <v>1095454.0548</v>
      </c>
    </row>
    <row r="88" spans="1:11">
      <c r="A88" s="120">
        <v>379009</v>
      </c>
      <c r="B88" s="2" t="s">
        <v>238</v>
      </c>
      <c r="C88" s="36">
        <v>40284</v>
      </c>
      <c r="D88" s="2" t="s">
        <v>9</v>
      </c>
      <c r="E88" s="2" t="s">
        <v>239</v>
      </c>
      <c r="F88" s="2">
        <v>447935</v>
      </c>
      <c r="G88" s="2" t="s">
        <v>237</v>
      </c>
      <c r="H88" s="2" t="s">
        <v>12</v>
      </c>
      <c r="I88" s="2" t="s">
        <v>28</v>
      </c>
      <c r="J88" s="121">
        <v>2240569.17</v>
      </c>
      <c r="K88" s="122">
        <v>1314211.9536000001</v>
      </c>
    </row>
    <row r="89" spans="1:11">
      <c r="A89" s="120">
        <v>379015</v>
      </c>
      <c r="B89" s="2" t="s">
        <v>240</v>
      </c>
      <c r="C89" s="36">
        <v>40280</v>
      </c>
      <c r="D89" s="2" t="s">
        <v>9</v>
      </c>
      <c r="E89" s="2" t="s">
        <v>241</v>
      </c>
      <c r="F89" s="2">
        <v>423329</v>
      </c>
      <c r="G89" s="2" t="s">
        <v>182</v>
      </c>
      <c r="H89" s="2" t="s">
        <v>27</v>
      </c>
      <c r="I89" s="2" t="s">
        <v>21</v>
      </c>
      <c r="J89" s="121">
        <v>446008.038</v>
      </c>
      <c r="K89" s="122">
        <v>1383200.5824000002</v>
      </c>
    </row>
    <row r="90" spans="1:11">
      <c r="A90" s="120">
        <v>379023</v>
      </c>
      <c r="B90" s="2" t="s">
        <v>242</v>
      </c>
      <c r="C90" s="36">
        <v>40287</v>
      </c>
      <c r="D90" s="2" t="s">
        <v>9</v>
      </c>
      <c r="E90" s="2" t="s">
        <v>243</v>
      </c>
      <c r="F90" s="2">
        <v>423329</v>
      </c>
      <c r="G90" s="2" t="s">
        <v>182</v>
      </c>
      <c r="H90" s="2" t="s">
        <v>12</v>
      </c>
      <c r="I90" s="2" t="s">
        <v>21</v>
      </c>
      <c r="J90" s="121">
        <v>494953.326</v>
      </c>
      <c r="K90" s="122">
        <v>1044521.3195999999</v>
      </c>
    </row>
    <row r="91" spans="1:11">
      <c r="A91" s="120">
        <v>379031</v>
      </c>
      <c r="B91" s="2" t="s">
        <v>244</v>
      </c>
      <c r="C91" s="36">
        <v>40294</v>
      </c>
      <c r="D91" s="2" t="s">
        <v>9</v>
      </c>
      <c r="E91" s="2" t="s">
        <v>245</v>
      </c>
      <c r="F91" s="2">
        <v>378859</v>
      </c>
      <c r="G91" s="2" t="s">
        <v>234</v>
      </c>
      <c r="H91" s="2" t="s">
        <v>27</v>
      </c>
      <c r="I91" s="2" t="s">
        <v>246</v>
      </c>
      <c r="J91" s="121">
        <v>2764157.76</v>
      </c>
      <c r="K91" s="122">
        <v>3664636.5491999998</v>
      </c>
    </row>
    <row r="92" spans="1:11">
      <c r="A92" s="120">
        <v>379034</v>
      </c>
      <c r="B92" s="2" t="s">
        <v>247</v>
      </c>
      <c r="C92" s="36">
        <v>40280</v>
      </c>
      <c r="D92" s="2" t="s">
        <v>9</v>
      </c>
      <c r="E92" s="2" t="s">
        <v>248</v>
      </c>
      <c r="F92" s="2">
        <v>423329</v>
      </c>
      <c r="G92" s="2" t="s">
        <v>182</v>
      </c>
      <c r="H92" s="2" t="s">
        <v>27</v>
      </c>
      <c r="I92" s="2" t="s">
        <v>21</v>
      </c>
      <c r="J92" s="121">
        <v>484800.54</v>
      </c>
      <c r="K92" s="122">
        <v>1312177.7520000001</v>
      </c>
    </row>
    <row r="93" spans="1:11">
      <c r="A93" s="120">
        <v>379041</v>
      </c>
      <c r="B93" s="2" t="s">
        <v>249</v>
      </c>
      <c r="C93" s="36">
        <v>40278</v>
      </c>
      <c r="D93" s="2" t="s">
        <v>9</v>
      </c>
      <c r="E93" s="2" t="s">
        <v>250</v>
      </c>
      <c r="F93" s="2">
        <v>403187</v>
      </c>
      <c r="G93" s="2" t="s">
        <v>251</v>
      </c>
      <c r="H93" s="2" t="s">
        <v>27</v>
      </c>
      <c r="I93" s="2" t="s">
        <v>17</v>
      </c>
      <c r="J93" s="121">
        <v>869038.19099999999</v>
      </c>
      <c r="K93" s="122">
        <v>1076647.1076</v>
      </c>
    </row>
    <row r="94" spans="1:11">
      <c r="A94" s="120">
        <v>379043</v>
      </c>
      <c r="B94" s="2" t="s">
        <v>252</v>
      </c>
      <c r="C94" s="36">
        <v>40278</v>
      </c>
      <c r="D94" s="2" t="s">
        <v>9</v>
      </c>
      <c r="E94" s="2" t="s">
        <v>253</v>
      </c>
      <c r="F94" s="2">
        <v>410827</v>
      </c>
      <c r="G94" s="2" t="s">
        <v>254</v>
      </c>
      <c r="H94" s="2" t="s">
        <v>27</v>
      </c>
      <c r="I94" s="2" t="s">
        <v>21</v>
      </c>
      <c r="J94" s="121">
        <v>458296.67099999997</v>
      </c>
      <c r="K94" s="122">
        <v>1279987.2179999999</v>
      </c>
    </row>
    <row r="95" spans="1:11">
      <c r="A95" s="120">
        <v>379045</v>
      </c>
      <c r="B95" s="2" t="s">
        <v>255</v>
      </c>
      <c r="C95" s="36">
        <v>40278</v>
      </c>
      <c r="D95" s="2" t="s">
        <v>9</v>
      </c>
      <c r="E95" s="2" t="s">
        <v>256</v>
      </c>
      <c r="F95" s="2">
        <v>410827</v>
      </c>
      <c r="G95" s="2" t="s">
        <v>254</v>
      </c>
      <c r="H95" s="2" t="s">
        <v>27</v>
      </c>
      <c r="I95" s="2" t="s">
        <v>21</v>
      </c>
      <c r="J95" s="121">
        <v>769977.85199999996</v>
      </c>
      <c r="K95" s="122">
        <v>1023302.2895999999</v>
      </c>
    </row>
    <row r="96" spans="1:11">
      <c r="A96" s="120">
        <v>379046</v>
      </c>
      <c r="B96" s="2" t="s">
        <v>257</v>
      </c>
      <c r="C96" s="36">
        <v>40278</v>
      </c>
      <c r="D96" s="2" t="s">
        <v>9</v>
      </c>
      <c r="E96" s="2" t="s">
        <v>258</v>
      </c>
      <c r="F96" s="2">
        <v>381549</v>
      </c>
      <c r="G96" s="2" t="s">
        <v>259</v>
      </c>
      <c r="H96" s="2" t="s">
        <v>27</v>
      </c>
      <c r="I96" s="2" t="s">
        <v>17</v>
      </c>
      <c r="J96" s="121">
        <v>902183.33100000001</v>
      </c>
      <c r="K96" s="122">
        <v>1443920.5584</v>
      </c>
    </row>
    <row r="97" spans="1:11">
      <c r="A97" s="120">
        <v>379047</v>
      </c>
      <c r="B97" s="2" t="s">
        <v>260</v>
      </c>
      <c r="C97" s="36">
        <v>40278</v>
      </c>
      <c r="D97" s="2" t="s">
        <v>9</v>
      </c>
      <c r="E97" s="2" t="s">
        <v>261</v>
      </c>
      <c r="F97" s="2">
        <v>381549</v>
      </c>
      <c r="G97" s="2" t="s">
        <v>259</v>
      </c>
      <c r="H97" s="2" t="s">
        <v>27</v>
      </c>
      <c r="I97" s="2" t="s">
        <v>17</v>
      </c>
      <c r="J97" s="121">
        <v>1020700.023</v>
      </c>
      <c r="K97" s="122">
        <v>1459578.4956</v>
      </c>
    </row>
    <row r="98" spans="1:11">
      <c r="A98" s="120">
        <v>379050</v>
      </c>
      <c r="B98" s="2" t="s">
        <v>262</v>
      </c>
      <c r="C98" s="36">
        <v>40278</v>
      </c>
      <c r="D98" s="2" t="s">
        <v>9</v>
      </c>
      <c r="E98" s="2" t="s">
        <v>263</v>
      </c>
      <c r="F98" s="2">
        <v>381721</v>
      </c>
      <c r="G98" s="2" t="s">
        <v>264</v>
      </c>
      <c r="H98" s="2" t="s">
        <v>27</v>
      </c>
      <c r="I98" s="2" t="s">
        <v>21</v>
      </c>
      <c r="J98" s="121">
        <v>669179.00699999998</v>
      </c>
      <c r="K98" s="122">
        <v>542757.47759999998</v>
      </c>
    </row>
    <row r="99" spans="1:11">
      <c r="A99" s="120">
        <v>379097</v>
      </c>
      <c r="B99" s="2" t="s">
        <v>265</v>
      </c>
      <c r="C99" s="36">
        <v>40278</v>
      </c>
      <c r="D99" s="2" t="s">
        <v>9</v>
      </c>
      <c r="E99" s="2" t="s">
        <v>266</v>
      </c>
      <c r="F99" s="2">
        <v>378503</v>
      </c>
      <c r="G99" s="2" t="s">
        <v>267</v>
      </c>
      <c r="H99" s="2" t="s">
        <v>27</v>
      </c>
      <c r="I99" s="2" t="s">
        <v>28</v>
      </c>
      <c r="J99" s="121">
        <v>1909918.017</v>
      </c>
      <c r="K99" s="122">
        <v>2358308.304</v>
      </c>
    </row>
    <row r="100" spans="1:11">
      <c r="A100" s="120">
        <v>379101</v>
      </c>
      <c r="B100" s="2" t="s">
        <v>268</v>
      </c>
      <c r="C100" s="36">
        <v>40278</v>
      </c>
      <c r="D100" s="2" t="s">
        <v>9</v>
      </c>
      <c r="E100" s="2" t="s">
        <v>269</v>
      </c>
      <c r="F100" s="2">
        <v>378504</v>
      </c>
      <c r="G100" s="2" t="s">
        <v>270</v>
      </c>
      <c r="H100" s="2" t="s">
        <v>27</v>
      </c>
      <c r="I100" s="2" t="s">
        <v>28</v>
      </c>
      <c r="J100" s="121">
        <v>2191480.3050000002</v>
      </c>
      <c r="K100" s="122">
        <v>5236284.4847999997</v>
      </c>
    </row>
    <row r="101" spans="1:11">
      <c r="A101" s="120">
        <v>379107</v>
      </c>
      <c r="B101" s="2" t="s">
        <v>271</v>
      </c>
      <c r="C101" s="36">
        <v>40278</v>
      </c>
      <c r="D101" s="2" t="s">
        <v>9</v>
      </c>
      <c r="E101" s="2" t="s">
        <v>272</v>
      </c>
      <c r="F101" s="2">
        <v>381325</v>
      </c>
      <c r="G101" s="2" t="s">
        <v>273</v>
      </c>
      <c r="H101" s="2" t="s">
        <v>12</v>
      </c>
      <c r="I101" s="2" t="s">
        <v>17</v>
      </c>
      <c r="J101" s="121">
        <v>1203754.02</v>
      </c>
      <c r="K101" s="122">
        <v>710628.55200000003</v>
      </c>
    </row>
    <row r="102" spans="1:11">
      <c r="A102" s="120">
        <v>379111</v>
      </c>
      <c r="B102" s="2" t="s">
        <v>274</v>
      </c>
      <c r="C102" s="36">
        <v>40278</v>
      </c>
      <c r="D102" s="2" t="s">
        <v>9</v>
      </c>
      <c r="E102" s="2" t="s">
        <v>275</v>
      </c>
      <c r="F102" s="2">
        <v>378503</v>
      </c>
      <c r="G102" s="2" t="s">
        <v>267</v>
      </c>
      <c r="H102" s="2" t="s">
        <v>27</v>
      </c>
      <c r="I102" s="2" t="s">
        <v>13</v>
      </c>
      <c r="J102" s="121">
        <v>1392943.986</v>
      </c>
      <c r="K102" s="122">
        <v>3194015.5331999999</v>
      </c>
    </row>
    <row r="103" spans="1:11">
      <c r="A103" s="120">
        <v>379114</v>
      </c>
      <c r="B103" s="2" t="s">
        <v>276</v>
      </c>
      <c r="C103" s="36">
        <v>40278</v>
      </c>
      <c r="D103" s="2" t="s">
        <v>9</v>
      </c>
      <c r="E103" s="2" t="s">
        <v>277</v>
      </c>
      <c r="F103" s="2">
        <v>410449</v>
      </c>
      <c r="G103" s="2" t="s">
        <v>278</v>
      </c>
      <c r="H103" s="2" t="s">
        <v>27</v>
      </c>
      <c r="I103" s="2" t="s">
        <v>17</v>
      </c>
      <c r="J103" s="121">
        <v>1102597.902</v>
      </c>
      <c r="K103" s="122">
        <v>1614534.5088</v>
      </c>
    </row>
    <row r="104" spans="1:11">
      <c r="A104" s="120">
        <v>379116</v>
      </c>
      <c r="B104" s="2" t="s">
        <v>279</v>
      </c>
      <c r="C104" s="36">
        <v>40278</v>
      </c>
      <c r="D104" s="2" t="s">
        <v>9</v>
      </c>
      <c r="E104" s="2" t="s">
        <v>280</v>
      </c>
      <c r="F104" s="2">
        <v>406515</v>
      </c>
      <c r="G104" s="2" t="s">
        <v>281</v>
      </c>
      <c r="H104" s="2" t="s">
        <v>27</v>
      </c>
      <c r="I104" s="2" t="s">
        <v>17</v>
      </c>
      <c r="J104" s="121">
        <v>978453.88199999998</v>
      </c>
      <c r="K104" s="122">
        <v>2095404.2279999999</v>
      </c>
    </row>
    <row r="105" spans="1:11">
      <c r="A105" s="120">
        <v>379168</v>
      </c>
      <c r="B105" s="2" t="s">
        <v>282</v>
      </c>
      <c r="C105" s="36">
        <v>40278</v>
      </c>
      <c r="D105" s="2" t="s">
        <v>9</v>
      </c>
      <c r="E105" s="2" t="s">
        <v>283</v>
      </c>
      <c r="F105" s="2">
        <v>381132</v>
      </c>
      <c r="G105" s="2" t="s">
        <v>284</v>
      </c>
      <c r="H105" s="2" t="s">
        <v>27</v>
      </c>
      <c r="I105" s="2" t="s">
        <v>17</v>
      </c>
      <c r="J105" s="121">
        <v>1160754.378</v>
      </c>
      <c r="K105" s="122">
        <v>2230775.1647999999</v>
      </c>
    </row>
    <row r="106" spans="1:11">
      <c r="A106" s="120">
        <v>379176</v>
      </c>
      <c r="B106" s="2" t="s">
        <v>285</v>
      </c>
      <c r="C106" s="36">
        <v>40278</v>
      </c>
      <c r="D106" s="2" t="s">
        <v>9</v>
      </c>
      <c r="E106" s="2" t="s">
        <v>286</v>
      </c>
      <c r="F106" s="2">
        <v>381132</v>
      </c>
      <c r="G106" s="2" t="s">
        <v>284</v>
      </c>
      <c r="H106" s="2" t="s">
        <v>27</v>
      </c>
      <c r="I106" s="2" t="s">
        <v>13</v>
      </c>
      <c r="J106" s="121">
        <v>1458649.9410000001</v>
      </c>
      <c r="K106" s="122">
        <v>1898860.0932</v>
      </c>
    </row>
    <row r="107" spans="1:11">
      <c r="A107" s="120">
        <v>379352</v>
      </c>
      <c r="B107" s="2" t="s">
        <v>287</v>
      </c>
      <c r="C107" s="36">
        <v>39872</v>
      </c>
      <c r="D107" s="2" t="s">
        <v>9</v>
      </c>
      <c r="E107" s="2" t="s">
        <v>288</v>
      </c>
      <c r="F107" s="2">
        <v>359519</v>
      </c>
      <c r="G107" s="2" t="s">
        <v>289</v>
      </c>
      <c r="H107" s="2" t="s">
        <v>12</v>
      </c>
      <c r="I107" s="2" t="s">
        <v>13</v>
      </c>
      <c r="J107" s="121">
        <v>1633939.65</v>
      </c>
      <c r="K107" s="122">
        <v>101486.412</v>
      </c>
    </row>
    <row r="108" spans="1:11">
      <c r="A108" s="120">
        <v>379398</v>
      </c>
      <c r="B108" s="2" t="s">
        <v>290</v>
      </c>
      <c r="C108" s="36">
        <v>40278</v>
      </c>
      <c r="D108" s="2" t="s">
        <v>9</v>
      </c>
      <c r="E108" s="2" t="s">
        <v>291</v>
      </c>
      <c r="F108" s="2">
        <v>379146</v>
      </c>
      <c r="G108" s="2" t="s">
        <v>292</v>
      </c>
      <c r="H108" s="2" t="s">
        <v>27</v>
      </c>
      <c r="I108" s="2" t="s">
        <v>13</v>
      </c>
      <c r="J108" s="121">
        <v>1542249.5970000001</v>
      </c>
      <c r="K108" s="122">
        <v>1614495.6612</v>
      </c>
    </row>
    <row r="109" spans="1:11">
      <c r="A109" s="120">
        <v>379405</v>
      </c>
      <c r="B109" s="2" t="s">
        <v>293</v>
      </c>
      <c r="C109" s="36">
        <v>40278</v>
      </c>
      <c r="D109" s="2" t="s">
        <v>9</v>
      </c>
      <c r="E109" s="2" t="s">
        <v>294</v>
      </c>
      <c r="F109" s="2">
        <v>378504</v>
      </c>
      <c r="G109" s="2" t="s">
        <v>270</v>
      </c>
      <c r="H109" s="2" t="s">
        <v>27</v>
      </c>
      <c r="I109" s="2" t="s">
        <v>13</v>
      </c>
      <c r="J109" s="121">
        <v>1524175.59</v>
      </c>
      <c r="K109" s="122">
        <v>1979613.6588000001</v>
      </c>
    </row>
    <row r="110" spans="1:11">
      <c r="A110" s="120">
        <v>379432</v>
      </c>
      <c r="B110" s="2" t="s">
        <v>295</v>
      </c>
      <c r="C110" s="36">
        <v>40278</v>
      </c>
      <c r="D110" s="2" t="s">
        <v>9</v>
      </c>
      <c r="E110" s="2" t="s">
        <v>296</v>
      </c>
      <c r="F110" s="2">
        <v>410449</v>
      </c>
      <c r="G110" s="2" t="s">
        <v>278</v>
      </c>
      <c r="H110" s="2" t="s">
        <v>27</v>
      </c>
      <c r="I110" s="2" t="s">
        <v>13</v>
      </c>
      <c r="J110" s="121">
        <v>1485328.551</v>
      </c>
      <c r="K110" s="122">
        <v>2155280.1516</v>
      </c>
    </row>
    <row r="111" spans="1:11">
      <c r="A111" s="120">
        <v>379444</v>
      </c>
      <c r="B111" s="2" t="s">
        <v>297</v>
      </c>
      <c r="C111" s="36">
        <v>40278</v>
      </c>
      <c r="D111" s="2" t="s">
        <v>9</v>
      </c>
      <c r="E111" s="2" t="s">
        <v>298</v>
      </c>
      <c r="F111" s="2">
        <v>379146</v>
      </c>
      <c r="G111" s="2" t="s">
        <v>292</v>
      </c>
      <c r="H111" s="2" t="s">
        <v>27</v>
      </c>
      <c r="I111" s="2" t="s">
        <v>28</v>
      </c>
      <c r="J111" s="121">
        <v>2081866.5</v>
      </c>
      <c r="K111" s="122">
        <v>3156592.3451999999</v>
      </c>
    </row>
    <row r="112" spans="1:11">
      <c r="A112" s="120">
        <v>379450</v>
      </c>
      <c r="B112" s="2" t="s">
        <v>299</v>
      </c>
      <c r="C112" s="36">
        <v>40278</v>
      </c>
      <c r="D112" s="2" t="s">
        <v>9</v>
      </c>
      <c r="E112" s="2" t="s">
        <v>300</v>
      </c>
      <c r="F112" s="2">
        <v>381325</v>
      </c>
      <c r="G112" s="2" t="s">
        <v>273</v>
      </c>
      <c r="H112" s="2" t="s">
        <v>27</v>
      </c>
      <c r="I112" s="2" t="s">
        <v>17</v>
      </c>
      <c r="J112" s="121">
        <v>835450.07699999993</v>
      </c>
      <c r="K112" s="122">
        <v>1188731.8511999999</v>
      </c>
    </row>
    <row r="113" spans="1:11">
      <c r="A113" s="120">
        <v>379458</v>
      </c>
      <c r="B113" s="2" t="s">
        <v>301</v>
      </c>
      <c r="C113" s="36">
        <v>40278</v>
      </c>
      <c r="D113" s="2" t="s">
        <v>9</v>
      </c>
      <c r="E113" s="2" t="s">
        <v>302</v>
      </c>
      <c r="F113" s="2">
        <v>406515</v>
      </c>
      <c r="G113" s="2" t="s">
        <v>281</v>
      </c>
      <c r="H113" s="2" t="s">
        <v>27</v>
      </c>
      <c r="I113" s="2" t="s">
        <v>28</v>
      </c>
      <c r="J113" s="121">
        <v>1945154.4839999999</v>
      </c>
      <c r="K113" s="122">
        <v>1808100.3276</v>
      </c>
    </row>
    <row r="114" spans="1:11">
      <c r="A114" s="120">
        <v>379462</v>
      </c>
      <c r="B114" s="2" t="s">
        <v>303</v>
      </c>
      <c r="C114" s="36">
        <v>40278</v>
      </c>
      <c r="D114" s="2" t="s">
        <v>9</v>
      </c>
      <c r="E114" s="2" t="s">
        <v>304</v>
      </c>
      <c r="F114" s="2">
        <v>378503</v>
      </c>
      <c r="G114" s="2" t="s">
        <v>267</v>
      </c>
      <c r="H114" s="2" t="s">
        <v>27</v>
      </c>
      <c r="I114" s="2" t="s">
        <v>28</v>
      </c>
      <c r="J114" s="121">
        <v>1900922.7510000002</v>
      </c>
      <c r="K114" s="122">
        <v>627618.29399999999</v>
      </c>
    </row>
    <row r="115" spans="1:11">
      <c r="A115" s="120">
        <v>379472</v>
      </c>
      <c r="B115" s="2" t="s">
        <v>305</v>
      </c>
      <c r="C115" s="36">
        <v>40278</v>
      </c>
      <c r="D115" s="2" t="s">
        <v>9</v>
      </c>
      <c r="E115" s="2" t="s">
        <v>306</v>
      </c>
      <c r="F115" s="2">
        <v>381132</v>
      </c>
      <c r="G115" s="2" t="s">
        <v>284</v>
      </c>
      <c r="H115" s="2" t="s">
        <v>27</v>
      </c>
      <c r="I115" s="2" t="s">
        <v>13</v>
      </c>
      <c r="J115" s="121">
        <v>1466997.4410000001</v>
      </c>
      <c r="K115" s="122">
        <v>1581257.4191999999</v>
      </c>
    </row>
    <row r="116" spans="1:11">
      <c r="A116" s="120">
        <v>379475</v>
      </c>
      <c r="B116" s="2" t="s">
        <v>307</v>
      </c>
      <c r="C116" s="36">
        <v>40278</v>
      </c>
      <c r="D116" s="2" t="s">
        <v>9</v>
      </c>
      <c r="E116" s="2" t="s">
        <v>308</v>
      </c>
      <c r="F116" s="2">
        <v>406515</v>
      </c>
      <c r="G116" s="2" t="s">
        <v>281</v>
      </c>
      <c r="H116" s="2" t="s">
        <v>27</v>
      </c>
      <c r="I116" s="2" t="s">
        <v>246</v>
      </c>
      <c r="J116" s="121">
        <v>2761377.486</v>
      </c>
      <c r="K116" s="122">
        <v>1743076.5083999999</v>
      </c>
    </row>
    <row r="117" spans="1:11">
      <c r="A117" s="120">
        <v>379479</v>
      </c>
      <c r="B117" s="2" t="s">
        <v>309</v>
      </c>
      <c r="C117" s="36">
        <v>40278</v>
      </c>
      <c r="D117" s="2" t="s">
        <v>9</v>
      </c>
      <c r="E117" s="2" t="s">
        <v>310</v>
      </c>
      <c r="F117" s="2">
        <v>448126</v>
      </c>
      <c r="G117" s="2" t="s">
        <v>311</v>
      </c>
      <c r="H117" s="2" t="s">
        <v>27</v>
      </c>
      <c r="I117" s="2" t="s">
        <v>17</v>
      </c>
      <c r="J117" s="121">
        <v>1110775.1130000001</v>
      </c>
      <c r="K117" s="122">
        <v>1870028.1108000001</v>
      </c>
    </row>
    <row r="118" spans="1:11">
      <c r="A118" s="120">
        <v>379482</v>
      </c>
      <c r="B118" s="2" t="s">
        <v>312</v>
      </c>
      <c r="C118" s="36">
        <v>40278</v>
      </c>
      <c r="D118" s="2" t="s">
        <v>9</v>
      </c>
      <c r="E118" s="2" t="s">
        <v>313</v>
      </c>
      <c r="F118" s="2">
        <v>379915</v>
      </c>
      <c r="G118" s="2" t="s">
        <v>314</v>
      </c>
      <c r="H118" s="2" t="s">
        <v>27</v>
      </c>
      <c r="I118" s="2" t="s">
        <v>28</v>
      </c>
      <c r="J118" s="121">
        <v>1732649.3939999999</v>
      </c>
      <c r="K118" s="122">
        <v>2361150.0648000003</v>
      </c>
    </row>
    <row r="119" spans="1:11">
      <c r="A119" s="120">
        <v>379487</v>
      </c>
      <c r="B119" s="2" t="s">
        <v>315</v>
      </c>
      <c r="C119" s="36">
        <v>40278</v>
      </c>
      <c r="D119" s="2" t="s">
        <v>9</v>
      </c>
      <c r="E119" s="2" t="s">
        <v>316</v>
      </c>
      <c r="F119" s="2">
        <v>448126</v>
      </c>
      <c r="G119" s="2" t="s">
        <v>311</v>
      </c>
      <c r="H119" s="2" t="s">
        <v>27</v>
      </c>
      <c r="I119" s="2" t="s">
        <v>28</v>
      </c>
      <c r="J119" s="121">
        <v>2482353.9509999999</v>
      </c>
      <c r="K119" s="122">
        <v>1931196.6</v>
      </c>
    </row>
    <row r="120" spans="1:11">
      <c r="A120" s="120">
        <v>379495</v>
      </c>
      <c r="B120" s="2" t="s">
        <v>317</v>
      </c>
      <c r="C120" s="36">
        <v>40278</v>
      </c>
      <c r="D120" s="2" t="s">
        <v>9</v>
      </c>
      <c r="E120" s="2" t="s">
        <v>318</v>
      </c>
      <c r="F120" s="2">
        <v>381154</v>
      </c>
      <c r="G120" s="2" t="s">
        <v>319</v>
      </c>
      <c r="H120" s="2" t="s">
        <v>27</v>
      </c>
      <c r="I120" s="2" t="s">
        <v>28</v>
      </c>
      <c r="J120" s="121">
        <v>1851246.2220000001</v>
      </c>
      <c r="K120" s="122">
        <v>2834807.0795999998</v>
      </c>
    </row>
    <row r="121" spans="1:11">
      <c r="A121" s="120">
        <v>379499</v>
      </c>
      <c r="B121" s="2" t="s">
        <v>320</v>
      </c>
      <c r="C121" s="36">
        <v>40278</v>
      </c>
      <c r="D121" s="2" t="s">
        <v>9</v>
      </c>
      <c r="E121" s="2" t="s">
        <v>321</v>
      </c>
      <c r="F121" s="2">
        <v>379915</v>
      </c>
      <c r="G121" s="2" t="s">
        <v>314</v>
      </c>
      <c r="H121" s="2" t="s">
        <v>27</v>
      </c>
      <c r="I121" s="2" t="s">
        <v>28</v>
      </c>
      <c r="J121" s="121">
        <v>2505150.4170000004</v>
      </c>
      <c r="K121" s="122">
        <v>1829318.1804</v>
      </c>
    </row>
    <row r="122" spans="1:11">
      <c r="A122" s="120">
        <v>379502</v>
      </c>
      <c r="B122" s="2" t="s">
        <v>322</v>
      </c>
      <c r="C122" s="36">
        <v>40278</v>
      </c>
      <c r="D122" s="2" t="s">
        <v>9</v>
      </c>
      <c r="E122" s="2" t="s">
        <v>323</v>
      </c>
      <c r="F122" s="2">
        <v>448126</v>
      </c>
      <c r="G122" s="2" t="s">
        <v>311</v>
      </c>
      <c r="H122" s="2" t="s">
        <v>27</v>
      </c>
      <c r="I122" s="2" t="s">
        <v>17</v>
      </c>
      <c r="J122" s="121">
        <v>974757.60900000005</v>
      </c>
      <c r="K122" s="122">
        <v>832452.27120000008</v>
      </c>
    </row>
    <row r="123" spans="1:11">
      <c r="A123" s="120">
        <v>379505</v>
      </c>
      <c r="B123" s="2" t="s">
        <v>324</v>
      </c>
      <c r="C123" s="36">
        <v>40278</v>
      </c>
      <c r="D123" s="2" t="s">
        <v>9</v>
      </c>
      <c r="E123" s="2" t="s">
        <v>325</v>
      </c>
      <c r="F123" s="2">
        <v>381154</v>
      </c>
      <c r="G123" s="2" t="s">
        <v>319</v>
      </c>
      <c r="H123" s="2" t="s">
        <v>27</v>
      </c>
      <c r="I123" s="2" t="s">
        <v>21</v>
      </c>
      <c r="J123" s="121">
        <v>542758.902</v>
      </c>
      <c r="K123" s="122">
        <v>815531.19839999999</v>
      </c>
    </row>
    <row r="124" spans="1:11">
      <c r="A124" s="120">
        <v>379513</v>
      </c>
      <c r="B124" s="2" t="s">
        <v>303</v>
      </c>
      <c r="C124" s="36">
        <v>40278</v>
      </c>
      <c r="D124" s="2" t="s">
        <v>9</v>
      </c>
      <c r="E124" s="2" t="s">
        <v>326</v>
      </c>
      <c r="F124" s="2">
        <v>448126</v>
      </c>
      <c r="G124" s="2" t="s">
        <v>311</v>
      </c>
      <c r="H124" s="2" t="s">
        <v>27</v>
      </c>
      <c r="I124" s="2" t="s">
        <v>17</v>
      </c>
      <c r="J124" s="121">
        <v>841414.64399999997</v>
      </c>
      <c r="K124" s="122">
        <v>717329.17440000002</v>
      </c>
    </row>
    <row r="125" spans="1:11">
      <c r="A125" s="120">
        <v>379514</v>
      </c>
      <c r="B125" s="2" t="s">
        <v>327</v>
      </c>
      <c r="C125" s="36">
        <v>40278</v>
      </c>
      <c r="D125" s="2" t="s">
        <v>9</v>
      </c>
      <c r="E125" s="2" t="s">
        <v>328</v>
      </c>
      <c r="F125" s="2">
        <v>381154</v>
      </c>
      <c r="G125" s="2" t="s">
        <v>319</v>
      </c>
      <c r="H125" s="2" t="s">
        <v>27</v>
      </c>
      <c r="I125" s="2" t="s">
        <v>28</v>
      </c>
      <c r="J125" s="121">
        <v>2037573.5519999999</v>
      </c>
      <c r="K125" s="122">
        <v>1003487.6592</v>
      </c>
    </row>
    <row r="126" spans="1:11">
      <c r="A126" s="120">
        <v>379516</v>
      </c>
      <c r="B126" s="2" t="s">
        <v>329</v>
      </c>
      <c r="C126" s="36">
        <v>40278</v>
      </c>
      <c r="D126" s="2" t="s">
        <v>9</v>
      </c>
      <c r="E126" s="2" t="s">
        <v>330</v>
      </c>
      <c r="F126" s="2">
        <v>448126</v>
      </c>
      <c r="G126" s="2" t="s">
        <v>311</v>
      </c>
      <c r="H126" s="2" t="s">
        <v>27</v>
      </c>
      <c r="I126" s="2" t="s">
        <v>28</v>
      </c>
      <c r="J126" s="121">
        <v>2128206.2549999999</v>
      </c>
      <c r="K126" s="122">
        <v>2269435.59</v>
      </c>
    </row>
    <row r="127" spans="1:11">
      <c r="A127" s="120">
        <v>379529</v>
      </c>
      <c r="B127" s="2" t="s">
        <v>331</v>
      </c>
      <c r="C127" s="36">
        <v>40278</v>
      </c>
      <c r="D127" s="2" t="s">
        <v>9</v>
      </c>
      <c r="E127" s="2" t="s">
        <v>332</v>
      </c>
      <c r="F127" s="2">
        <v>379915</v>
      </c>
      <c r="G127" s="2" t="s">
        <v>314</v>
      </c>
      <c r="H127" s="2" t="s">
        <v>27</v>
      </c>
      <c r="I127" s="2" t="s">
        <v>13</v>
      </c>
      <c r="J127" s="121">
        <v>1436395.5060000001</v>
      </c>
      <c r="K127" s="122">
        <v>1668916.44</v>
      </c>
    </row>
    <row r="128" spans="1:11">
      <c r="A128" s="120">
        <v>379578</v>
      </c>
      <c r="B128" s="2" t="s">
        <v>333</v>
      </c>
      <c r="C128" s="36">
        <v>40294</v>
      </c>
      <c r="D128" s="2" t="s">
        <v>9</v>
      </c>
      <c r="E128" s="2" t="s">
        <v>334</v>
      </c>
      <c r="F128" s="2">
        <v>474340</v>
      </c>
      <c r="G128" s="2" t="s">
        <v>108</v>
      </c>
      <c r="H128" s="2" t="s">
        <v>27</v>
      </c>
      <c r="I128" s="2" t="s">
        <v>17</v>
      </c>
      <c r="J128" s="121">
        <v>826942.30500000005</v>
      </c>
      <c r="K128" s="122">
        <v>590840.21160000004</v>
      </c>
    </row>
    <row r="129" spans="1:11">
      <c r="A129" s="120">
        <v>379647</v>
      </c>
      <c r="B129" s="2" t="s">
        <v>335</v>
      </c>
      <c r="C129" s="36">
        <v>40280</v>
      </c>
      <c r="D129" s="2" t="s">
        <v>9</v>
      </c>
      <c r="E129" s="2" t="s">
        <v>336</v>
      </c>
      <c r="F129" s="2">
        <v>421959</v>
      </c>
      <c r="G129" s="2" t="s">
        <v>337</v>
      </c>
      <c r="H129" s="2" t="s">
        <v>27</v>
      </c>
      <c r="I129" s="2" t="s">
        <v>28</v>
      </c>
      <c r="J129" s="121">
        <v>1712468.4780000001</v>
      </c>
      <c r="K129" s="122">
        <v>1846675.9944</v>
      </c>
    </row>
    <row r="130" spans="1:11">
      <c r="A130" s="120">
        <v>379661</v>
      </c>
      <c r="B130" s="2" t="s">
        <v>338</v>
      </c>
      <c r="C130" s="36">
        <v>40280</v>
      </c>
      <c r="D130" s="2" t="s">
        <v>9</v>
      </c>
      <c r="E130" s="2" t="s">
        <v>339</v>
      </c>
      <c r="F130" s="2">
        <v>421959</v>
      </c>
      <c r="G130" s="2" t="s">
        <v>337</v>
      </c>
      <c r="H130" s="2" t="s">
        <v>27</v>
      </c>
      <c r="I130" s="2" t="s">
        <v>21</v>
      </c>
      <c r="J130" s="121">
        <v>740760.48900000006</v>
      </c>
      <c r="K130" s="122">
        <v>1562878.9727999999</v>
      </c>
    </row>
    <row r="131" spans="1:11">
      <c r="A131" s="120">
        <v>379677</v>
      </c>
      <c r="B131" s="2" t="s">
        <v>340</v>
      </c>
      <c r="C131" s="36">
        <v>40280</v>
      </c>
      <c r="D131" s="2" t="s">
        <v>9</v>
      </c>
      <c r="E131" s="2" t="s">
        <v>341</v>
      </c>
      <c r="F131" s="2">
        <v>421959</v>
      </c>
      <c r="G131" s="2" t="s">
        <v>337</v>
      </c>
      <c r="H131" s="2" t="s">
        <v>27</v>
      </c>
      <c r="I131" s="2" t="s">
        <v>13</v>
      </c>
      <c r="J131" s="121">
        <v>1331940.456</v>
      </c>
      <c r="K131" s="122">
        <v>1672649.3411999999</v>
      </c>
    </row>
    <row r="132" spans="1:11">
      <c r="A132" s="120">
        <v>379681</v>
      </c>
      <c r="B132" s="2" t="s">
        <v>342</v>
      </c>
      <c r="C132" s="36">
        <v>40280</v>
      </c>
      <c r="D132" s="2" t="s">
        <v>9</v>
      </c>
      <c r="E132" s="2" t="s">
        <v>343</v>
      </c>
      <c r="F132" s="2">
        <v>459093</v>
      </c>
      <c r="G132" s="2" t="s">
        <v>344</v>
      </c>
      <c r="H132" s="2" t="s">
        <v>27</v>
      </c>
      <c r="I132" s="2" t="s">
        <v>17</v>
      </c>
      <c r="J132" s="121">
        <v>959850.08699999994</v>
      </c>
      <c r="K132" s="122">
        <v>488261.35800000001</v>
      </c>
    </row>
    <row r="133" spans="1:11">
      <c r="A133" s="120">
        <v>379699</v>
      </c>
      <c r="B133" s="2" t="s">
        <v>345</v>
      </c>
      <c r="C133" s="36">
        <v>40280</v>
      </c>
      <c r="D133" s="2" t="s">
        <v>9</v>
      </c>
      <c r="E133" s="2" t="s">
        <v>346</v>
      </c>
      <c r="F133" s="2">
        <v>421959</v>
      </c>
      <c r="G133" s="2" t="s">
        <v>337</v>
      </c>
      <c r="H133" s="2" t="s">
        <v>27</v>
      </c>
      <c r="I133" s="2" t="s">
        <v>17</v>
      </c>
      <c r="J133" s="121">
        <v>866607.39899999998</v>
      </c>
      <c r="K133" s="122">
        <v>1490319.8964</v>
      </c>
    </row>
    <row r="134" spans="1:11">
      <c r="A134" s="120">
        <v>379712</v>
      </c>
      <c r="B134" s="2" t="s">
        <v>347</v>
      </c>
      <c r="C134" s="36">
        <v>40294</v>
      </c>
      <c r="D134" s="2" t="s">
        <v>9</v>
      </c>
      <c r="E134" s="2" t="s">
        <v>348</v>
      </c>
      <c r="F134" s="2">
        <v>386578</v>
      </c>
      <c r="G134" s="2" t="s">
        <v>349</v>
      </c>
      <c r="H134" s="2" t="s">
        <v>27</v>
      </c>
      <c r="I134" s="2" t="s">
        <v>13</v>
      </c>
      <c r="J134" s="121">
        <v>1399064.3730000001</v>
      </c>
      <c r="K134" s="122">
        <v>1545054.9875999999</v>
      </c>
    </row>
    <row r="135" spans="1:11">
      <c r="A135" s="120">
        <v>379726</v>
      </c>
      <c r="B135" s="2" t="s">
        <v>350</v>
      </c>
      <c r="C135" s="36">
        <v>40280</v>
      </c>
      <c r="D135" s="2" t="s">
        <v>9</v>
      </c>
      <c r="E135" s="2" t="s">
        <v>351</v>
      </c>
      <c r="F135" s="2">
        <v>386578</v>
      </c>
      <c r="G135" s="2" t="s">
        <v>349</v>
      </c>
      <c r="H135" s="2" t="s">
        <v>27</v>
      </c>
      <c r="I135" s="2" t="s">
        <v>28</v>
      </c>
      <c r="J135" s="121">
        <v>1995771.4980000001</v>
      </c>
      <c r="K135" s="122">
        <v>1268547.1884000001</v>
      </c>
    </row>
    <row r="136" spans="1:11">
      <c r="A136" s="120">
        <v>379732</v>
      </c>
      <c r="B136" s="2" t="s">
        <v>352</v>
      </c>
      <c r="C136" s="36">
        <v>40280</v>
      </c>
      <c r="D136" s="2" t="s">
        <v>9</v>
      </c>
      <c r="E136" s="2" t="s">
        <v>353</v>
      </c>
      <c r="F136" s="2">
        <v>386578</v>
      </c>
      <c r="G136" s="2" t="s">
        <v>349</v>
      </c>
      <c r="H136" s="2" t="s">
        <v>27</v>
      </c>
      <c r="I136" s="2" t="s">
        <v>17</v>
      </c>
      <c r="J136" s="121">
        <v>959880.13800000004</v>
      </c>
      <c r="K136" s="122">
        <v>948259.32120000001</v>
      </c>
    </row>
    <row r="137" spans="1:11">
      <c r="A137" s="120">
        <v>379738</v>
      </c>
      <c r="B137" s="2" t="s">
        <v>354</v>
      </c>
      <c r="C137" s="36">
        <v>40280</v>
      </c>
      <c r="D137" s="2" t="s">
        <v>9</v>
      </c>
      <c r="E137" s="2" t="s">
        <v>355</v>
      </c>
      <c r="F137" s="2">
        <v>386578</v>
      </c>
      <c r="G137" s="2" t="s">
        <v>349</v>
      </c>
      <c r="H137" s="2" t="s">
        <v>27</v>
      </c>
      <c r="I137" s="2" t="s">
        <v>28</v>
      </c>
      <c r="J137" s="121">
        <v>1741629.078</v>
      </c>
      <c r="K137" s="122">
        <v>1293605.0676</v>
      </c>
    </row>
    <row r="138" spans="1:11">
      <c r="A138" s="120">
        <v>379746</v>
      </c>
      <c r="B138" s="2" t="s">
        <v>356</v>
      </c>
      <c r="C138" s="36">
        <v>40279</v>
      </c>
      <c r="D138" s="2" t="s">
        <v>9</v>
      </c>
      <c r="E138" s="2" t="s">
        <v>357</v>
      </c>
      <c r="F138" s="2">
        <v>386578</v>
      </c>
      <c r="G138" s="2" t="s">
        <v>349</v>
      </c>
      <c r="H138" s="2" t="s">
        <v>27</v>
      </c>
      <c r="I138" s="2" t="s">
        <v>28</v>
      </c>
      <c r="J138" s="121">
        <v>2494727.1720000003</v>
      </c>
      <c r="K138" s="122">
        <v>1897042.4964000001</v>
      </c>
    </row>
    <row r="139" spans="1:11">
      <c r="A139" s="120">
        <v>379752</v>
      </c>
      <c r="B139" s="2" t="s">
        <v>358</v>
      </c>
      <c r="C139" s="36">
        <v>40293</v>
      </c>
      <c r="D139" s="2" t="s">
        <v>9</v>
      </c>
      <c r="E139" s="2" t="s">
        <v>359</v>
      </c>
      <c r="F139" s="2">
        <v>386578</v>
      </c>
      <c r="G139" s="2" t="s">
        <v>349</v>
      </c>
      <c r="H139" s="2" t="s">
        <v>27</v>
      </c>
      <c r="I139" s="2" t="s">
        <v>17</v>
      </c>
      <c r="J139" s="121">
        <v>1166860.2960000001</v>
      </c>
      <c r="K139" s="122">
        <v>1114399.9116</v>
      </c>
    </row>
    <row r="140" spans="1:11">
      <c r="A140" s="120">
        <v>379765</v>
      </c>
      <c r="B140" s="2" t="s">
        <v>360</v>
      </c>
      <c r="C140" s="36">
        <v>40278</v>
      </c>
      <c r="D140" s="2" t="s">
        <v>9</v>
      </c>
      <c r="E140" s="2" t="s">
        <v>361</v>
      </c>
      <c r="F140" s="2">
        <v>398778</v>
      </c>
      <c r="G140" s="2" t="s">
        <v>362</v>
      </c>
      <c r="H140" s="2" t="s">
        <v>27</v>
      </c>
      <c r="I140" s="2" t="s">
        <v>13</v>
      </c>
      <c r="J140" s="121">
        <v>1461849.8160000001</v>
      </c>
      <c r="K140" s="122">
        <v>1941470.0244</v>
      </c>
    </row>
    <row r="141" spans="1:11">
      <c r="A141" s="120">
        <v>379777</v>
      </c>
      <c r="B141" s="2" t="s">
        <v>363</v>
      </c>
      <c r="C141" s="36">
        <v>40278</v>
      </c>
      <c r="D141" s="2" t="s">
        <v>9</v>
      </c>
      <c r="E141" s="2" t="s">
        <v>364</v>
      </c>
      <c r="F141" s="2">
        <v>398778</v>
      </c>
      <c r="G141" s="2" t="s">
        <v>362</v>
      </c>
      <c r="H141" s="2" t="s">
        <v>27</v>
      </c>
      <c r="I141" s="2" t="s">
        <v>13</v>
      </c>
      <c r="J141" s="121">
        <v>1330135.17</v>
      </c>
      <c r="K141" s="122">
        <v>2477678.7383999997</v>
      </c>
    </row>
    <row r="142" spans="1:11">
      <c r="A142" s="120">
        <v>379872</v>
      </c>
      <c r="B142" s="2" t="s">
        <v>365</v>
      </c>
      <c r="C142" s="36">
        <v>39614</v>
      </c>
      <c r="D142" s="2" t="s">
        <v>9</v>
      </c>
      <c r="E142" s="2" t="s">
        <v>366</v>
      </c>
      <c r="F142" s="2">
        <v>474373</v>
      </c>
      <c r="G142" s="2" t="s">
        <v>125</v>
      </c>
      <c r="H142" s="2" t="s">
        <v>12</v>
      </c>
      <c r="I142" s="2" t="s">
        <v>17</v>
      </c>
      <c r="J142" s="121">
        <v>1136406.3899999999</v>
      </c>
      <c r="K142" s="122">
        <v>1758854.52</v>
      </c>
    </row>
    <row r="143" spans="1:11">
      <c r="A143" s="120">
        <v>379885</v>
      </c>
      <c r="B143" s="2" t="s">
        <v>367</v>
      </c>
      <c r="C143" s="36">
        <v>40294</v>
      </c>
      <c r="D143" s="2" t="s">
        <v>9</v>
      </c>
      <c r="E143" s="2" t="s">
        <v>368</v>
      </c>
      <c r="F143" s="2">
        <v>414224</v>
      </c>
      <c r="G143" s="2" t="s">
        <v>204</v>
      </c>
      <c r="H143" s="2" t="s">
        <v>27</v>
      </c>
      <c r="I143" s="2" t="s">
        <v>17</v>
      </c>
      <c r="J143" s="121">
        <v>1019220.846</v>
      </c>
      <c r="K143" s="122">
        <v>854597.75760000001</v>
      </c>
    </row>
    <row r="144" spans="1:11">
      <c r="A144" s="120">
        <v>379887</v>
      </c>
      <c r="B144" s="2" t="s">
        <v>369</v>
      </c>
      <c r="C144" s="36">
        <v>40280</v>
      </c>
      <c r="D144" s="2" t="s">
        <v>9</v>
      </c>
      <c r="E144" s="2" t="s">
        <v>370</v>
      </c>
      <c r="F144" s="2">
        <v>434171</v>
      </c>
      <c r="G144" s="2" t="s">
        <v>371</v>
      </c>
      <c r="H144" s="2" t="s">
        <v>12</v>
      </c>
      <c r="I144" s="2" t="s">
        <v>17</v>
      </c>
      <c r="J144" s="121">
        <v>1036103.9430000001</v>
      </c>
      <c r="K144" s="122">
        <v>1040492.9412</v>
      </c>
    </row>
    <row r="145" spans="1:11">
      <c r="A145" s="120">
        <v>379960</v>
      </c>
      <c r="B145" s="2" t="s">
        <v>372</v>
      </c>
      <c r="C145" s="36">
        <v>40278</v>
      </c>
      <c r="D145" s="2" t="s">
        <v>9</v>
      </c>
      <c r="E145" s="2" t="s">
        <v>373</v>
      </c>
      <c r="F145" s="2">
        <v>378504</v>
      </c>
      <c r="G145" s="2" t="s">
        <v>270</v>
      </c>
      <c r="H145" s="2" t="s">
        <v>27</v>
      </c>
      <c r="I145" s="2" t="s">
        <v>246</v>
      </c>
      <c r="J145" s="121">
        <v>2569313.7539999997</v>
      </c>
      <c r="K145" s="122">
        <v>6454985.4935999997</v>
      </c>
    </row>
    <row r="146" spans="1:11">
      <c r="A146" s="120">
        <v>379961</v>
      </c>
      <c r="B146" s="2" t="s">
        <v>374</v>
      </c>
      <c r="C146" s="36">
        <v>40278</v>
      </c>
      <c r="D146" s="2" t="s">
        <v>9</v>
      </c>
      <c r="E146" s="2" t="s">
        <v>375</v>
      </c>
      <c r="F146" s="2">
        <v>379146</v>
      </c>
      <c r="G146" s="2" t="s">
        <v>292</v>
      </c>
      <c r="H146" s="2" t="s">
        <v>27</v>
      </c>
      <c r="I146" s="2" t="s">
        <v>376</v>
      </c>
      <c r="J146" s="121">
        <v>3610229.196</v>
      </c>
      <c r="K146" s="122">
        <v>3634773.3396000001</v>
      </c>
    </row>
    <row r="147" spans="1:11">
      <c r="A147" s="120">
        <v>379969</v>
      </c>
      <c r="B147" s="2" t="s">
        <v>377</v>
      </c>
      <c r="C147" s="36">
        <v>40280</v>
      </c>
      <c r="D147" s="2" t="s">
        <v>9</v>
      </c>
      <c r="E147" s="2" t="s">
        <v>378</v>
      </c>
      <c r="F147" s="2">
        <v>378859</v>
      </c>
      <c r="G147" s="2" t="s">
        <v>234</v>
      </c>
      <c r="H147" s="2" t="s">
        <v>27</v>
      </c>
      <c r="I147" s="2" t="s">
        <v>13</v>
      </c>
      <c r="J147" s="121">
        <v>1544879.6160000002</v>
      </c>
      <c r="K147" s="122">
        <v>1939524.1128</v>
      </c>
    </row>
    <row r="148" spans="1:11">
      <c r="A148" s="120">
        <v>379980</v>
      </c>
      <c r="B148" s="2" t="s">
        <v>379</v>
      </c>
      <c r="C148" s="36">
        <v>40329</v>
      </c>
      <c r="D148" s="2" t="s">
        <v>9</v>
      </c>
      <c r="E148" s="2" t="s">
        <v>380</v>
      </c>
      <c r="F148" s="2">
        <v>448791</v>
      </c>
      <c r="G148" s="2" t="s">
        <v>381</v>
      </c>
      <c r="H148" s="2" t="s">
        <v>27</v>
      </c>
      <c r="I148" s="2" t="s">
        <v>21</v>
      </c>
      <c r="J148" s="121">
        <v>746837.46900000004</v>
      </c>
      <c r="K148" s="122">
        <v>1156241.1311999999</v>
      </c>
    </row>
    <row r="149" spans="1:11">
      <c r="A149" s="120">
        <v>380004</v>
      </c>
      <c r="B149" s="2" t="s">
        <v>382</v>
      </c>
      <c r="C149" s="36">
        <v>40329</v>
      </c>
      <c r="D149" s="2" t="s">
        <v>9</v>
      </c>
      <c r="E149" s="2" t="s">
        <v>383</v>
      </c>
      <c r="F149" s="2">
        <v>380148</v>
      </c>
      <c r="G149" s="2" t="s">
        <v>92</v>
      </c>
      <c r="H149" s="2" t="s">
        <v>12</v>
      </c>
      <c r="I149" s="2" t="s">
        <v>17</v>
      </c>
      <c r="J149" s="121">
        <v>1080700.74</v>
      </c>
      <c r="K149" s="122">
        <v>1359686.0124000001</v>
      </c>
    </row>
    <row r="150" spans="1:11">
      <c r="A150" s="120">
        <v>380006</v>
      </c>
      <c r="B150" s="2" t="s">
        <v>384</v>
      </c>
      <c r="C150" s="36">
        <v>40329</v>
      </c>
      <c r="D150" s="2" t="s">
        <v>9</v>
      </c>
      <c r="E150" s="2" t="s">
        <v>385</v>
      </c>
      <c r="F150" s="2">
        <v>379975</v>
      </c>
      <c r="G150" s="2" t="s">
        <v>89</v>
      </c>
      <c r="H150" s="2" t="s">
        <v>12</v>
      </c>
      <c r="I150" s="2" t="s">
        <v>17</v>
      </c>
      <c r="J150" s="121">
        <v>1012890.102</v>
      </c>
      <c r="K150" s="122">
        <v>2194339.6476000003</v>
      </c>
    </row>
    <row r="151" spans="1:11">
      <c r="A151" s="120">
        <v>380009</v>
      </c>
      <c r="B151" s="2" t="s">
        <v>386</v>
      </c>
      <c r="C151" s="36">
        <v>40329</v>
      </c>
      <c r="D151" s="2" t="s">
        <v>9</v>
      </c>
      <c r="E151" s="2" t="s">
        <v>387</v>
      </c>
      <c r="F151" s="2">
        <v>376834</v>
      </c>
      <c r="G151" s="2" t="s">
        <v>388</v>
      </c>
      <c r="H151" s="2" t="s">
        <v>27</v>
      </c>
      <c r="I151" s="2" t="s">
        <v>13</v>
      </c>
      <c r="J151" s="121">
        <v>1356632.361</v>
      </c>
      <c r="K151" s="122">
        <v>1486486.9331999999</v>
      </c>
    </row>
    <row r="152" spans="1:11">
      <c r="A152" s="120">
        <v>380013</v>
      </c>
      <c r="B152" s="2" t="s">
        <v>389</v>
      </c>
      <c r="C152" s="36">
        <v>40329</v>
      </c>
      <c r="D152" s="2" t="s">
        <v>9</v>
      </c>
      <c r="E152" s="2" t="s">
        <v>390</v>
      </c>
      <c r="F152" s="2">
        <v>379975</v>
      </c>
      <c r="G152" s="2" t="s">
        <v>89</v>
      </c>
      <c r="H152" s="2" t="s">
        <v>12</v>
      </c>
      <c r="I152" s="2" t="s">
        <v>21</v>
      </c>
      <c r="J152" s="121">
        <v>479415.84599999996</v>
      </c>
      <c r="K152" s="122">
        <v>850404.57120000001</v>
      </c>
    </row>
    <row r="153" spans="1:11">
      <c r="A153" s="120">
        <v>380197</v>
      </c>
      <c r="B153" s="2" t="s">
        <v>391</v>
      </c>
      <c r="C153" s="36">
        <v>40278</v>
      </c>
      <c r="D153" s="2" t="s">
        <v>9</v>
      </c>
      <c r="E153" s="2" t="s">
        <v>392</v>
      </c>
      <c r="F153" s="2">
        <v>410452</v>
      </c>
      <c r="G153" s="2" t="s">
        <v>393</v>
      </c>
      <c r="H153" s="2" t="s">
        <v>27</v>
      </c>
      <c r="I153" s="2" t="s">
        <v>13</v>
      </c>
      <c r="J153" s="121">
        <v>1264038.5519999999</v>
      </c>
      <c r="K153" s="122">
        <v>832495.82759999996</v>
      </c>
    </row>
    <row r="154" spans="1:11">
      <c r="A154" s="120">
        <v>380199</v>
      </c>
      <c r="B154" s="2" t="s">
        <v>34</v>
      </c>
      <c r="C154" s="36">
        <v>40278</v>
      </c>
      <c r="D154" s="2" t="s">
        <v>9</v>
      </c>
      <c r="E154" s="2" t="s">
        <v>394</v>
      </c>
      <c r="F154" s="2">
        <v>398778</v>
      </c>
      <c r="G154" s="2" t="s">
        <v>362</v>
      </c>
      <c r="H154" s="2" t="s">
        <v>27</v>
      </c>
      <c r="I154" s="2" t="s">
        <v>13</v>
      </c>
      <c r="J154" s="121">
        <v>1635739.371</v>
      </c>
      <c r="K154" s="122">
        <v>1859423.8932</v>
      </c>
    </row>
    <row r="155" spans="1:11">
      <c r="A155" s="120">
        <v>380202</v>
      </c>
      <c r="B155" s="2" t="s">
        <v>395</v>
      </c>
      <c r="C155" s="36">
        <v>40294</v>
      </c>
      <c r="D155" s="2" t="s">
        <v>9</v>
      </c>
      <c r="E155" s="2" t="s">
        <v>396</v>
      </c>
      <c r="F155" s="2">
        <v>410452</v>
      </c>
      <c r="G155" s="2" t="s">
        <v>393</v>
      </c>
      <c r="H155" s="2" t="s">
        <v>12</v>
      </c>
      <c r="I155" s="2" t="s">
        <v>17</v>
      </c>
      <c r="J155" s="121">
        <v>892119.58499999996</v>
      </c>
      <c r="K155" s="122">
        <v>1350155.4012</v>
      </c>
    </row>
    <row r="156" spans="1:11">
      <c r="A156" s="120">
        <v>380205</v>
      </c>
      <c r="B156" s="2" t="s">
        <v>397</v>
      </c>
      <c r="C156" s="36">
        <v>40278</v>
      </c>
      <c r="D156" s="2" t="s">
        <v>9</v>
      </c>
      <c r="E156" s="2" t="s">
        <v>398</v>
      </c>
      <c r="F156" s="2">
        <v>410452</v>
      </c>
      <c r="G156" s="2" t="s">
        <v>393</v>
      </c>
      <c r="H156" s="2" t="s">
        <v>27</v>
      </c>
      <c r="I156" s="2" t="s">
        <v>17</v>
      </c>
      <c r="J156" s="121">
        <v>786998.96100000001</v>
      </c>
      <c r="K156" s="122">
        <v>1201597.47</v>
      </c>
    </row>
    <row r="157" spans="1:11">
      <c r="A157" s="120">
        <v>380593</v>
      </c>
      <c r="B157" s="2" t="s">
        <v>399</v>
      </c>
      <c r="C157" s="36">
        <v>40278</v>
      </c>
      <c r="D157" s="2" t="s">
        <v>9</v>
      </c>
      <c r="E157" s="2" t="s">
        <v>400</v>
      </c>
      <c r="F157" s="2">
        <v>408443</v>
      </c>
      <c r="G157" s="2" t="s">
        <v>401</v>
      </c>
      <c r="H157" s="2" t="s">
        <v>12</v>
      </c>
      <c r="I157" s="2" t="s">
        <v>13</v>
      </c>
      <c r="J157" s="121">
        <v>1534752.429</v>
      </c>
      <c r="K157" s="122">
        <v>2071997.9604</v>
      </c>
    </row>
    <row r="158" spans="1:11">
      <c r="A158" s="120">
        <v>380636</v>
      </c>
      <c r="B158" s="2" t="s">
        <v>402</v>
      </c>
      <c r="C158" s="36">
        <v>40329</v>
      </c>
      <c r="D158" s="2" t="s">
        <v>9</v>
      </c>
      <c r="E158" s="2" t="s">
        <v>403</v>
      </c>
      <c r="F158" s="2">
        <v>414224</v>
      </c>
      <c r="G158" s="2" t="s">
        <v>204</v>
      </c>
      <c r="H158" s="2" t="s">
        <v>27</v>
      </c>
      <c r="I158" s="2" t="s">
        <v>17</v>
      </c>
      <c r="J158" s="121">
        <v>823041.24</v>
      </c>
      <c r="K158" s="122">
        <v>1002723.6564</v>
      </c>
    </row>
    <row r="159" spans="1:11">
      <c r="A159" s="120">
        <v>380642</v>
      </c>
      <c r="B159" s="2" t="s">
        <v>404</v>
      </c>
      <c r="C159" s="36">
        <v>40329</v>
      </c>
      <c r="D159" s="2" t="s">
        <v>9</v>
      </c>
      <c r="E159" s="2" t="s">
        <v>405</v>
      </c>
      <c r="F159" s="2">
        <v>377602</v>
      </c>
      <c r="G159" s="2" t="s">
        <v>128</v>
      </c>
      <c r="H159" s="2" t="s">
        <v>12</v>
      </c>
      <c r="I159" s="2" t="s">
        <v>28</v>
      </c>
      <c r="J159" s="121">
        <v>2486975.1270000003</v>
      </c>
      <c r="K159" s="122">
        <v>1115665.4016</v>
      </c>
    </row>
    <row r="160" spans="1:11">
      <c r="A160" s="120">
        <v>380643</v>
      </c>
      <c r="B160" s="2" t="s">
        <v>406</v>
      </c>
      <c r="C160" s="36">
        <v>40329</v>
      </c>
      <c r="D160" s="2" t="s">
        <v>9</v>
      </c>
      <c r="E160" s="2" t="s">
        <v>407</v>
      </c>
      <c r="F160" s="2">
        <v>474373</v>
      </c>
      <c r="G160" s="2" t="s">
        <v>125</v>
      </c>
      <c r="H160" s="2" t="s">
        <v>27</v>
      </c>
      <c r="I160" s="2" t="s">
        <v>21</v>
      </c>
      <c r="J160" s="121">
        <v>475423.51500000001</v>
      </c>
      <c r="K160" s="122">
        <v>613695.54959999991</v>
      </c>
    </row>
    <row r="161" spans="1:11">
      <c r="A161" s="120">
        <v>380644</v>
      </c>
      <c r="B161" s="2" t="s">
        <v>408</v>
      </c>
      <c r="C161" s="36">
        <v>40329</v>
      </c>
      <c r="D161" s="2" t="s">
        <v>9</v>
      </c>
      <c r="E161" s="2" t="s">
        <v>409</v>
      </c>
      <c r="F161" s="2">
        <v>474373</v>
      </c>
      <c r="G161" s="2" t="s">
        <v>125</v>
      </c>
      <c r="H161" s="2" t="s">
        <v>27</v>
      </c>
      <c r="I161" s="2" t="s">
        <v>21</v>
      </c>
      <c r="J161" s="121">
        <v>488335.42799999996</v>
      </c>
      <c r="K161" s="122">
        <v>729381.348</v>
      </c>
    </row>
    <row r="162" spans="1:11">
      <c r="A162" s="120">
        <v>380646</v>
      </c>
      <c r="B162" s="2" t="s">
        <v>410</v>
      </c>
      <c r="C162" s="36">
        <v>40329</v>
      </c>
      <c r="D162" s="2" t="s">
        <v>9</v>
      </c>
      <c r="E162" s="2" t="s">
        <v>411</v>
      </c>
      <c r="F162" s="2">
        <v>474373</v>
      </c>
      <c r="G162" s="2" t="s">
        <v>125</v>
      </c>
      <c r="H162" s="2" t="s">
        <v>27</v>
      </c>
      <c r="I162" s="2" t="s">
        <v>21</v>
      </c>
      <c r="J162" s="121">
        <v>775681.97699999996</v>
      </c>
      <c r="K162" s="122">
        <v>1230178.7088000001</v>
      </c>
    </row>
    <row r="163" spans="1:11">
      <c r="A163" s="120">
        <v>380682</v>
      </c>
      <c r="B163" s="2" t="s">
        <v>412</v>
      </c>
      <c r="C163" s="36">
        <v>40329</v>
      </c>
      <c r="D163" s="2" t="s">
        <v>9</v>
      </c>
      <c r="E163" s="2" t="s">
        <v>413</v>
      </c>
      <c r="F163" s="2">
        <v>472010</v>
      </c>
      <c r="G163" s="2" t="s">
        <v>167</v>
      </c>
      <c r="H163" s="2" t="s">
        <v>12</v>
      </c>
      <c r="I163" s="2" t="s">
        <v>28</v>
      </c>
      <c r="J163" s="121">
        <v>1869301.308</v>
      </c>
      <c r="K163" s="122">
        <v>1323585.9972000001</v>
      </c>
    </row>
    <row r="164" spans="1:11">
      <c r="A164" s="120">
        <v>380683</v>
      </c>
      <c r="B164" s="2" t="s">
        <v>414</v>
      </c>
      <c r="C164" s="36">
        <v>40329</v>
      </c>
      <c r="D164" s="2" t="s">
        <v>9</v>
      </c>
      <c r="E164" s="2" t="s">
        <v>415</v>
      </c>
      <c r="F164" s="2">
        <v>472696</v>
      </c>
      <c r="G164" s="2" t="s">
        <v>191</v>
      </c>
      <c r="H164" s="2" t="s">
        <v>27</v>
      </c>
      <c r="I164" s="2" t="s">
        <v>21</v>
      </c>
      <c r="J164" s="121">
        <v>500050.86599999998</v>
      </c>
      <c r="K164" s="122">
        <v>159557.68800000002</v>
      </c>
    </row>
    <row r="165" spans="1:11">
      <c r="A165" s="120">
        <v>380685</v>
      </c>
      <c r="B165" s="2" t="s">
        <v>416</v>
      </c>
      <c r="C165" s="36">
        <v>40329</v>
      </c>
      <c r="D165" s="2" t="s">
        <v>9</v>
      </c>
      <c r="E165" s="2" t="s">
        <v>417</v>
      </c>
      <c r="F165" s="2">
        <v>472696</v>
      </c>
      <c r="G165" s="2" t="s">
        <v>191</v>
      </c>
      <c r="H165" s="2" t="s">
        <v>27</v>
      </c>
      <c r="I165" s="2" t="s">
        <v>13</v>
      </c>
      <c r="J165" s="121">
        <v>1393412.5589999999</v>
      </c>
      <c r="K165" s="122">
        <v>513034.35479999997</v>
      </c>
    </row>
    <row r="166" spans="1:11">
      <c r="A166" s="120">
        <v>380693</v>
      </c>
      <c r="B166" s="2" t="s">
        <v>416</v>
      </c>
      <c r="C166" s="36">
        <v>40329</v>
      </c>
      <c r="D166" s="2" t="s">
        <v>9</v>
      </c>
      <c r="E166" s="2" t="s">
        <v>418</v>
      </c>
      <c r="F166" s="2">
        <v>472696</v>
      </c>
      <c r="G166" s="2" t="s">
        <v>191</v>
      </c>
      <c r="H166" s="2" t="s">
        <v>27</v>
      </c>
      <c r="I166" s="2" t="s">
        <v>17</v>
      </c>
      <c r="J166" s="121">
        <v>825368.52300000004</v>
      </c>
      <c r="K166" s="122">
        <v>632929.82040000008</v>
      </c>
    </row>
    <row r="167" spans="1:11">
      <c r="A167" s="120">
        <v>380695</v>
      </c>
      <c r="B167" s="2" t="s">
        <v>419</v>
      </c>
      <c r="C167" s="36">
        <v>40329</v>
      </c>
      <c r="D167" s="2" t="s">
        <v>9</v>
      </c>
      <c r="E167" s="2" t="s">
        <v>420</v>
      </c>
      <c r="F167" s="2">
        <v>386562</v>
      </c>
      <c r="G167" s="2" t="s">
        <v>164</v>
      </c>
      <c r="H167" s="2" t="s">
        <v>27</v>
      </c>
      <c r="I167" s="2" t="s">
        <v>13</v>
      </c>
      <c r="J167" s="121">
        <v>1263171.5249999999</v>
      </c>
      <c r="K167" s="122">
        <v>573927.37919999997</v>
      </c>
    </row>
    <row r="168" spans="1:11">
      <c r="A168" s="120">
        <v>380696</v>
      </c>
      <c r="B168" s="2" t="s">
        <v>421</v>
      </c>
      <c r="C168" s="36">
        <v>40329</v>
      </c>
      <c r="D168" s="2" t="s">
        <v>9</v>
      </c>
      <c r="E168" s="2" t="s">
        <v>422</v>
      </c>
      <c r="F168" s="2">
        <v>412412</v>
      </c>
      <c r="G168" s="2" t="s">
        <v>196</v>
      </c>
      <c r="H168" s="2" t="s">
        <v>27</v>
      </c>
      <c r="I168" s="2" t="s">
        <v>17</v>
      </c>
      <c r="J168" s="121">
        <v>1173277.8539999998</v>
      </c>
      <c r="K168" s="122">
        <v>950963.34959999996</v>
      </c>
    </row>
    <row r="169" spans="1:11">
      <c r="A169" s="120">
        <v>380780</v>
      </c>
      <c r="B169" s="2" t="s">
        <v>423</v>
      </c>
      <c r="C169" s="36">
        <v>40275</v>
      </c>
      <c r="D169" s="2" t="s">
        <v>9</v>
      </c>
      <c r="E169" s="2" t="s">
        <v>424</v>
      </c>
      <c r="F169" s="2">
        <v>408443</v>
      </c>
      <c r="G169" s="2" t="s">
        <v>401</v>
      </c>
      <c r="H169" s="2" t="s">
        <v>12</v>
      </c>
      <c r="I169" s="2" t="s">
        <v>21</v>
      </c>
      <c r="J169" s="121">
        <v>544421.72400000005</v>
      </c>
      <c r="K169" s="122">
        <v>165754.4688</v>
      </c>
    </row>
    <row r="170" spans="1:11">
      <c r="A170" s="120">
        <v>380783</v>
      </c>
      <c r="B170" s="2" t="s">
        <v>425</v>
      </c>
      <c r="C170" s="36">
        <v>40329</v>
      </c>
      <c r="D170" s="2" t="s">
        <v>9</v>
      </c>
      <c r="E170" s="2" t="s">
        <v>426</v>
      </c>
      <c r="F170" s="2">
        <v>424950</v>
      </c>
      <c r="G170" s="2" t="s">
        <v>45</v>
      </c>
      <c r="H170" s="2" t="s">
        <v>12</v>
      </c>
      <c r="I170" s="2" t="s">
        <v>17</v>
      </c>
      <c r="J170" s="121">
        <v>1125407.7239999999</v>
      </c>
      <c r="K170" s="122">
        <v>844145.39879999997</v>
      </c>
    </row>
    <row r="171" spans="1:11">
      <c r="A171" s="120">
        <v>380784</v>
      </c>
      <c r="B171" s="2" t="s">
        <v>427</v>
      </c>
      <c r="C171" s="36">
        <v>40329</v>
      </c>
      <c r="D171" s="2" t="s">
        <v>9</v>
      </c>
      <c r="E171" s="2" t="s">
        <v>428</v>
      </c>
      <c r="F171" s="2">
        <v>424950</v>
      </c>
      <c r="G171" s="2" t="s">
        <v>45</v>
      </c>
      <c r="H171" s="2" t="s">
        <v>27</v>
      </c>
      <c r="I171" s="2" t="s">
        <v>13</v>
      </c>
      <c r="J171" s="121">
        <v>1247333.5349999999</v>
      </c>
      <c r="K171" s="122">
        <v>597261.83759999997</v>
      </c>
    </row>
    <row r="172" spans="1:11">
      <c r="A172" s="120">
        <v>380785</v>
      </c>
      <c r="B172" s="2" t="s">
        <v>429</v>
      </c>
      <c r="C172" s="36">
        <v>40331</v>
      </c>
      <c r="D172" s="2" t="s">
        <v>9</v>
      </c>
      <c r="E172" s="2" t="s">
        <v>430</v>
      </c>
      <c r="F172" s="2">
        <v>408443</v>
      </c>
      <c r="G172" s="2" t="s">
        <v>401</v>
      </c>
      <c r="H172" s="2" t="s">
        <v>27</v>
      </c>
      <c r="I172" s="2" t="s">
        <v>21</v>
      </c>
      <c r="J172" s="121">
        <v>649524.54</v>
      </c>
      <c r="K172" s="122">
        <v>1473022.1195999999</v>
      </c>
    </row>
    <row r="173" spans="1:11">
      <c r="A173" s="120">
        <v>380788</v>
      </c>
      <c r="B173" s="2" t="s">
        <v>431</v>
      </c>
      <c r="C173" s="36">
        <v>40329</v>
      </c>
      <c r="D173" s="2" t="s">
        <v>9</v>
      </c>
      <c r="E173" s="2" t="s">
        <v>44</v>
      </c>
      <c r="F173" s="2">
        <v>424950</v>
      </c>
      <c r="G173" s="2" t="s">
        <v>45</v>
      </c>
      <c r="H173" s="2" t="s">
        <v>27</v>
      </c>
      <c r="I173" s="2" t="s">
        <v>17</v>
      </c>
      <c r="J173" s="121">
        <v>1023504.7830000001</v>
      </c>
      <c r="K173" s="122">
        <v>251358.09840000002</v>
      </c>
    </row>
    <row r="174" spans="1:11">
      <c r="A174" s="120">
        <v>380789</v>
      </c>
      <c r="B174" s="2" t="s">
        <v>432</v>
      </c>
      <c r="C174" s="36">
        <v>40329</v>
      </c>
      <c r="D174" s="2" t="s">
        <v>9</v>
      </c>
      <c r="E174" s="2" t="s">
        <v>433</v>
      </c>
      <c r="F174" s="2">
        <v>424950</v>
      </c>
      <c r="G174" s="2" t="s">
        <v>45</v>
      </c>
      <c r="H174" s="2" t="s">
        <v>27</v>
      </c>
      <c r="I174" s="2" t="s">
        <v>21</v>
      </c>
      <c r="J174" s="121">
        <v>753702.4530000001</v>
      </c>
      <c r="K174" s="122">
        <v>284289.09119999997</v>
      </c>
    </row>
    <row r="175" spans="1:11">
      <c r="A175" s="120">
        <v>380792</v>
      </c>
      <c r="B175" s="2" t="s">
        <v>434</v>
      </c>
      <c r="C175" s="36">
        <v>40331</v>
      </c>
      <c r="D175" s="2" t="s">
        <v>9</v>
      </c>
      <c r="E175" s="2" t="s">
        <v>435</v>
      </c>
      <c r="F175" s="2">
        <v>408443</v>
      </c>
      <c r="G175" s="2" t="s">
        <v>401</v>
      </c>
      <c r="H175" s="2" t="s">
        <v>12</v>
      </c>
      <c r="I175" s="2" t="s">
        <v>17</v>
      </c>
      <c r="J175" s="121">
        <v>1035243.594</v>
      </c>
      <c r="K175" s="122">
        <v>1257034.1724</v>
      </c>
    </row>
    <row r="176" spans="1:11">
      <c r="A176" s="120">
        <v>380793</v>
      </c>
      <c r="B176" s="2" t="s">
        <v>436</v>
      </c>
      <c r="C176" s="36">
        <v>40329</v>
      </c>
      <c r="D176" s="2" t="s">
        <v>9</v>
      </c>
      <c r="E176" s="2" t="s">
        <v>437</v>
      </c>
      <c r="F176" s="2">
        <v>408446</v>
      </c>
      <c r="G176" s="2" t="s">
        <v>438</v>
      </c>
      <c r="H176" s="2" t="s">
        <v>27</v>
      </c>
      <c r="I176" s="2" t="s">
        <v>17</v>
      </c>
      <c r="J176" s="121">
        <v>845247.81599999999</v>
      </c>
      <c r="K176" s="122">
        <v>486708.6312</v>
      </c>
    </row>
    <row r="177" spans="1:11">
      <c r="A177" s="120">
        <v>380794</v>
      </c>
      <c r="B177" s="2" t="s">
        <v>439</v>
      </c>
      <c r="C177" s="36">
        <v>40329</v>
      </c>
      <c r="D177" s="2" t="s">
        <v>9</v>
      </c>
      <c r="E177" s="2" t="s">
        <v>440</v>
      </c>
      <c r="F177" s="2">
        <v>424950</v>
      </c>
      <c r="G177" s="2" t="s">
        <v>45</v>
      </c>
      <c r="H177" s="2" t="s">
        <v>27</v>
      </c>
      <c r="I177" s="2" t="s">
        <v>21</v>
      </c>
      <c r="J177" s="121">
        <v>598239.72600000002</v>
      </c>
      <c r="K177" s="122">
        <v>820249.41599999997</v>
      </c>
    </row>
    <row r="178" spans="1:11">
      <c r="A178" s="120">
        <v>380795</v>
      </c>
      <c r="B178" s="2" t="s">
        <v>441</v>
      </c>
      <c r="C178" s="36">
        <v>40329</v>
      </c>
      <c r="D178" s="2" t="s">
        <v>9</v>
      </c>
      <c r="E178" s="2" t="s">
        <v>442</v>
      </c>
      <c r="F178" s="2">
        <v>452815</v>
      </c>
      <c r="G178" s="2" t="s">
        <v>443</v>
      </c>
      <c r="H178" s="2" t="s">
        <v>27</v>
      </c>
      <c r="I178" s="2" t="s">
        <v>21</v>
      </c>
      <c r="J178" s="121">
        <v>605847.08100000001</v>
      </c>
      <c r="K178" s="122">
        <v>553212.19079999998</v>
      </c>
    </row>
    <row r="179" spans="1:11">
      <c r="A179" s="120">
        <v>380827</v>
      </c>
      <c r="B179" s="2" t="s">
        <v>444</v>
      </c>
      <c r="C179" s="36">
        <v>40323</v>
      </c>
      <c r="D179" s="2" t="s">
        <v>9</v>
      </c>
      <c r="E179" s="2" t="s">
        <v>445</v>
      </c>
      <c r="F179" s="2">
        <v>152562</v>
      </c>
      <c r="G179" s="2" t="s">
        <v>446</v>
      </c>
      <c r="H179" s="2" t="s">
        <v>27</v>
      </c>
      <c r="I179" s="2" t="s">
        <v>17</v>
      </c>
      <c r="J179" s="121">
        <v>909500.19300000009</v>
      </c>
      <c r="K179" s="122">
        <v>1563794.8343999998</v>
      </c>
    </row>
    <row r="180" spans="1:11">
      <c r="A180" s="120">
        <v>380831</v>
      </c>
      <c r="B180" s="2" t="s">
        <v>447</v>
      </c>
      <c r="C180" s="36">
        <v>39077</v>
      </c>
      <c r="D180" s="2" t="s">
        <v>9</v>
      </c>
      <c r="E180" s="2" t="s">
        <v>448</v>
      </c>
      <c r="F180" s="2">
        <v>472696</v>
      </c>
      <c r="G180" s="2" t="s">
        <v>191</v>
      </c>
      <c r="H180" s="2" t="s">
        <v>12</v>
      </c>
      <c r="I180" s="2" t="s">
        <v>17</v>
      </c>
      <c r="J180" s="121">
        <v>933018.99599999993</v>
      </c>
      <c r="K180" s="122">
        <v>1133980.2792</v>
      </c>
    </row>
    <row r="181" spans="1:11">
      <c r="A181" s="120">
        <v>380832</v>
      </c>
      <c r="B181" s="2" t="s">
        <v>449</v>
      </c>
      <c r="C181" s="36">
        <v>40026</v>
      </c>
      <c r="D181" s="2" t="s">
        <v>9</v>
      </c>
      <c r="E181" s="2" t="s">
        <v>450</v>
      </c>
      <c r="F181" s="2">
        <v>412289</v>
      </c>
      <c r="G181" s="2" t="s">
        <v>137</v>
      </c>
      <c r="H181" s="2" t="s">
        <v>27</v>
      </c>
      <c r="I181" s="2" t="s">
        <v>21</v>
      </c>
      <c r="J181" s="121">
        <v>767535.93</v>
      </c>
      <c r="K181" s="122">
        <v>759252.79799999995</v>
      </c>
    </row>
    <row r="182" spans="1:11">
      <c r="A182" s="120">
        <v>380890</v>
      </c>
      <c r="B182" s="2" t="s">
        <v>451</v>
      </c>
      <c r="C182" s="36">
        <v>40323</v>
      </c>
      <c r="D182" s="2" t="s">
        <v>9</v>
      </c>
      <c r="E182" s="2" t="s">
        <v>452</v>
      </c>
      <c r="F182" s="2">
        <v>399534</v>
      </c>
      <c r="G182" s="2" t="s">
        <v>20</v>
      </c>
      <c r="H182" s="2" t="s">
        <v>27</v>
      </c>
      <c r="I182" s="2" t="s">
        <v>17</v>
      </c>
      <c r="J182" s="121">
        <v>920817.17699999991</v>
      </c>
      <c r="K182" s="122">
        <v>1520119.5372000001</v>
      </c>
    </row>
    <row r="183" spans="1:11">
      <c r="A183" s="120">
        <v>380893</v>
      </c>
      <c r="B183" s="2" t="s">
        <v>453</v>
      </c>
      <c r="C183" s="36">
        <v>40329</v>
      </c>
      <c r="D183" s="2" t="s">
        <v>9</v>
      </c>
      <c r="E183" s="2" t="s">
        <v>454</v>
      </c>
      <c r="F183" s="2">
        <v>471701</v>
      </c>
      <c r="G183" s="2" t="s">
        <v>455</v>
      </c>
      <c r="H183" s="2" t="s">
        <v>27</v>
      </c>
      <c r="I183" s="2" t="s">
        <v>13</v>
      </c>
      <c r="J183" s="121">
        <v>1543889.0460000001</v>
      </c>
      <c r="K183" s="122">
        <v>944243.89199999999</v>
      </c>
    </row>
    <row r="184" spans="1:11">
      <c r="A184" s="120">
        <v>380894</v>
      </c>
      <c r="B184" s="2" t="s">
        <v>456</v>
      </c>
      <c r="C184" s="36">
        <v>40329</v>
      </c>
      <c r="D184" s="2" t="s">
        <v>9</v>
      </c>
      <c r="E184" s="2" t="s">
        <v>457</v>
      </c>
      <c r="F184" s="2">
        <v>471701</v>
      </c>
      <c r="G184" s="2" t="s">
        <v>455</v>
      </c>
      <c r="H184" s="2" t="s">
        <v>27</v>
      </c>
      <c r="I184" s="2" t="s">
        <v>66</v>
      </c>
      <c r="J184" s="121">
        <v>145789.644</v>
      </c>
      <c r="K184" s="122">
        <v>167201.2476</v>
      </c>
    </row>
    <row r="185" spans="1:11">
      <c r="A185" s="120">
        <v>381111</v>
      </c>
      <c r="B185" s="2" t="s">
        <v>458</v>
      </c>
      <c r="C185" s="36">
        <v>40329</v>
      </c>
      <c r="D185" s="2" t="s">
        <v>9</v>
      </c>
      <c r="E185" s="2" t="s">
        <v>459</v>
      </c>
      <c r="F185" s="2">
        <v>411975</v>
      </c>
      <c r="G185" s="2" t="s">
        <v>174</v>
      </c>
      <c r="H185" s="2" t="s">
        <v>12</v>
      </c>
      <c r="I185" s="2" t="s">
        <v>13</v>
      </c>
      <c r="J185" s="121">
        <v>1505688.66</v>
      </c>
      <c r="K185" s="122">
        <v>2542065.6924000001</v>
      </c>
    </row>
    <row r="186" spans="1:11">
      <c r="A186" s="120">
        <v>381119</v>
      </c>
      <c r="B186" s="2" t="s">
        <v>460</v>
      </c>
      <c r="C186" s="36">
        <v>40329</v>
      </c>
      <c r="D186" s="2" t="s">
        <v>9</v>
      </c>
      <c r="E186" s="2" t="s">
        <v>461</v>
      </c>
      <c r="F186" s="2">
        <v>448841</v>
      </c>
      <c r="G186" s="2" t="s">
        <v>462</v>
      </c>
      <c r="H186" s="2" t="s">
        <v>27</v>
      </c>
      <c r="I186" s="2" t="s">
        <v>13</v>
      </c>
      <c r="J186" s="121">
        <v>1598724.33</v>
      </c>
      <c r="K186" s="122">
        <v>3207931.2143999999</v>
      </c>
    </row>
    <row r="187" spans="1:11">
      <c r="A187" s="120">
        <v>381129</v>
      </c>
      <c r="B187" s="2" t="s">
        <v>463</v>
      </c>
      <c r="C187" s="36">
        <v>40329</v>
      </c>
      <c r="D187" s="2" t="s">
        <v>9</v>
      </c>
      <c r="E187" s="2" t="s">
        <v>464</v>
      </c>
      <c r="F187" s="2">
        <v>454526</v>
      </c>
      <c r="G187" s="2" t="s">
        <v>465</v>
      </c>
      <c r="H187" s="2" t="s">
        <v>12</v>
      </c>
      <c r="I187" s="2" t="s">
        <v>21</v>
      </c>
      <c r="J187" s="121">
        <v>748840.86900000006</v>
      </c>
      <c r="K187" s="122">
        <v>792560.49479999999</v>
      </c>
    </row>
    <row r="188" spans="1:11">
      <c r="A188" s="120">
        <v>381130</v>
      </c>
      <c r="B188" s="2" t="s">
        <v>466</v>
      </c>
      <c r="C188" s="36">
        <v>40329</v>
      </c>
      <c r="D188" s="2" t="s">
        <v>9</v>
      </c>
      <c r="E188" s="2" t="s">
        <v>467</v>
      </c>
      <c r="F188" s="2">
        <v>454526</v>
      </c>
      <c r="G188" s="2" t="s">
        <v>465</v>
      </c>
      <c r="H188" s="2" t="s">
        <v>27</v>
      </c>
      <c r="I188" s="2" t="s">
        <v>21</v>
      </c>
      <c r="J188" s="121">
        <v>671333.77500000002</v>
      </c>
      <c r="K188" s="122">
        <v>1159720.9343999999</v>
      </c>
    </row>
    <row r="189" spans="1:11">
      <c r="A189" s="120">
        <v>381133</v>
      </c>
      <c r="B189" s="2" t="s">
        <v>468</v>
      </c>
      <c r="C189" s="36">
        <v>40330</v>
      </c>
      <c r="D189" s="2" t="s">
        <v>9</v>
      </c>
      <c r="E189" s="2" t="s">
        <v>469</v>
      </c>
      <c r="F189" s="2">
        <v>379915</v>
      </c>
      <c r="G189" s="2" t="s">
        <v>314</v>
      </c>
      <c r="H189" s="2" t="s">
        <v>12</v>
      </c>
      <c r="I189" s="2" t="s">
        <v>66</v>
      </c>
      <c r="J189" s="121">
        <v>243088.10399999999</v>
      </c>
      <c r="K189" s="122">
        <v>913500.13679999998</v>
      </c>
    </row>
    <row r="190" spans="1:11">
      <c r="A190" s="120">
        <v>381137</v>
      </c>
      <c r="B190" s="2" t="s">
        <v>470</v>
      </c>
      <c r="C190" s="36">
        <v>40329</v>
      </c>
      <c r="D190" s="2" t="s">
        <v>9</v>
      </c>
      <c r="E190" s="2" t="s">
        <v>471</v>
      </c>
      <c r="F190" s="2">
        <v>378015</v>
      </c>
      <c r="G190" s="2" t="s">
        <v>472</v>
      </c>
      <c r="H190" s="2" t="s">
        <v>27</v>
      </c>
      <c r="I190" s="2" t="s">
        <v>17</v>
      </c>
      <c r="J190" s="121">
        <v>911218.66500000004</v>
      </c>
      <c r="K190" s="122">
        <v>1697205.7331999999</v>
      </c>
    </row>
    <row r="191" spans="1:11">
      <c r="A191" s="120">
        <v>381144</v>
      </c>
      <c r="B191" s="2" t="s">
        <v>473</v>
      </c>
      <c r="C191" s="36">
        <v>40329</v>
      </c>
      <c r="D191" s="2" t="s">
        <v>9</v>
      </c>
      <c r="E191" s="2" t="s">
        <v>474</v>
      </c>
      <c r="F191" s="2">
        <v>391321</v>
      </c>
      <c r="G191" s="2" t="s">
        <v>37</v>
      </c>
      <c r="H191" s="2" t="s">
        <v>27</v>
      </c>
      <c r="I191" s="2" t="s">
        <v>28</v>
      </c>
      <c r="J191" s="121">
        <v>2216837.784</v>
      </c>
      <c r="K191" s="122">
        <v>1948062.3443999998</v>
      </c>
    </row>
    <row r="192" spans="1:11">
      <c r="A192" s="120">
        <v>381158</v>
      </c>
      <c r="B192" s="2" t="s">
        <v>475</v>
      </c>
      <c r="C192" s="36">
        <v>40329</v>
      </c>
      <c r="D192" s="2" t="s">
        <v>9</v>
      </c>
      <c r="E192" s="2" t="s">
        <v>476</v>
      </c>
      <c r="F192" s="2">
        <v>411082</v>
      </c>
      <c r="G192" s="2" t="s">
        <v>54</v>
      </c>
      <c r="H192" s="2" t="s">
        <v>27</v>
      </c>
      <c r="I192" s="2" t="s">
        <v>17</v>
      </c>
      <c r="J192" s="121">
        <v>926940.90300000005</v>
      </c>
      <c r="K192" s="122">
        <v>1960012.1015999999</v>
      </c>
    </row>
    <row r="193" spans="1:11">
      <c r="A193" s="120">
        <v>381159</v>
      </c>
      <c r="B193" s="2" t="s">
        <v>477</v>
      </c>
      <c r="C193" s="36">
        <v>40331</v>
      </c>
      <c r="D193" s="2" t="s">
        <v>9</v>
      </c>
      <c r="E193" s="2" t="s">
        <v>478</v>
      </c>
      <c r="F193" s="2">
        <v>460222</v>
      </c>
      <c r="G193" s="2" t="s">
        <v>479</v>
      </c>
      <c r="H193" s="2" t="s">
        <v>12</v>
      </c>
      <c r="I193" s="2" t="s">
        <v>28</v>
      </c>
      <c r="J193" s="121">
        <v>1817057.088</v>
      </c>
      <c r="K193" s="122">
        <v>2181735.3672000002</v>
      </c>
    </row>
    <row r="194" spans="1:11">
      <c r="A194" s="120">
        <v>381164</v>
      </c>
      <c r="B194" s="2" t="s">
        <v>480</v>
      </c>
      <c r="C194" s="36">
        <v>40331</v>
      </c>
      <c r="D194" s="2" t="s">
        <v>9</v>
      </c>
      <c r="E194" s="2" t="s">
        <v>481</v>
      </c>
      <c r="F194" s="2">
        <v>379915</v>
      </c>
      <c r="G194" s="2" t="s">
        <v>314</v>
      </c>
      <c r="H194" s="2" t="s">
        <v>27</v>
      </c>
      <c r="I194" s="2" t="s">
        <v>13</v>
      </c>
      <c r="J194" s="121">
        <v>1439388.3630000001</v>
      </c>
      <c r="K194" s="122">
        <v>914811.53760000004</v>
      </c>
    </row>
    <row r="195" spans="1:11">
      <c r="A195" s="120">
        <v>381166</v>
      </c>
      <c r="B195" s="2" t="s">
        <v>482</v>
      </c>
      <c r="C195" s="36">
        <v>40339</v>
      </c>
      <c r="D195" s="2" t="s">
        <v>9</v>
      </c>
      <c r="E195" s="2" t="s">
        <v>483</v>
      </c>
      <c r="F195" s="2">
        <v>379915</v>
      </c>
      <c r="G195" s="2" t="s">
        <v>314</v>
      </c>
      <c r="H195" s="2" t="s">
        <v>27</v>
      </c>
      <c r="I195" s="2" t="s">
        <v>13</v>
      </c>
      <c r="J195" s="121">
        <v>1630425.909</v>
      </c>
      <c r="K195" s="122">
        <v>917460.23759999999</v>
      </c>
    </row>
    <row r="196" spans="1:11">
      <c r="A196" s="120">
        <v>381167</v>
      </c>
      <c r="B196" s="2" t="s">
        <v>484</v>
      </c>
      <c r="C196" s="36">
        <v>40338</v>
      </c>
      <c r="D196" s="2" t="s">
        <v>9</v>
      </c>
      <c r="E196" s="2" t="s">
        <v>485</v>
      </c>
      <c r="F196" s="2">
        <v>381132</v>
      </c>
      <c r="G196" s="2" t="s">
        <v>284</v>
      </c>
      <c r="H196" s="2" t="s">
        <v>12</v>
      </c>
      <c r="I196" s="2" t="s">
        <v>28</v>
      </c>
      <c r="J196" s="121">
        <v>2296441.77</v>
      </c>
      <c r="K196" s="122">
        <v>3282079.5108000003</v>
      </c>
    </row>
    <row r="197" spans="1:11">
      <c r="A197" s="120">
        <v>381255</v>
      </c>
      <c r="B197" s="2" t="s">
        <v>486</v>
      </c>
      <c r="C197" s="36">
        <v>39835</v>
      </c>
      <c r="D197" s="2" t="s">
        <v>9</v>
      </c>
      <c r="E197" s="2" t="s">
        <v>487</v>
      </c>
      <c r="F197" s="2">
        <v>381325</v>
      </c>
      <c r="G197" s="2" t="s">
        <v>273</v>
      </c>
      <c r="H197" s="2" t="s">
        <v>27</v>
      </c>
      <c r="I197" s="2" t="s">
        <v>28</v>
      </c>
      <c r="J197" s="121">
        <v>2151854.1660000002</v>
      </c>
      <c r="K197" s="122">
        <v>2452380.7104000002</v>
      </c>
    </row>
    <row r="198" spans="1:11">
      <c r="A198" s="120">
        <v>381262</v>
      </c>
      <c r="B198" s="2" t="s">
        <v>488</v>
      </c>
      <c r="C198" s="36">
        <v>40337</v>
      </c>
      <c r="D198" s="2" t="s">
        <v>9</v>
      </c>
      <c r="E198" s="2" t="s">
        <v>489</v>
      </c>
      <c r="F198" s="2">
        <v>408443</v>
      </c>
      <c r="G198" s="2" t="s">
        <v>401</v>
      </c>
      <c r="H198" s="2" t="s">
        <v>12</v>
      </c>
      <c r="I198" s="2" t="s">
        <v>17</v>
      </c>
      <c r="J198" s="121">
        <v>857828.05500000005</v>
      </c>
      <c r="K198" s="122">
        <v>1768651.1784000001</v>
      </c>
    </row>
    <row r="199" spans="1:11">
      <c r="A199" s="120">
        <v>381382</v>
      </c>
      <c r="B199" s="2" t="s">
        <v>490</v>
      </c>
      <c r="C199" s="36">
        <v>40331</v>
      </c>
      <c r="D199" s="2" t="s">
        <v>9</v>
      </c>
      <c r="E199" s="2" t="s">
        <v>491</v>
      </c>
      <c r="F199" s="2">
        <v>379915</v>
      </c>
      <c r="G199" s="2" t="s">
        <v>314</v>
      </c>
      <c r="H199" s="2" t="s">
        <v>27</v>
      </c>
      <c r="I199" s="2" t="s">
        <v>13</v>
      </c>
      <c r="J199" s="121">
        <v>1254938.6639999999</v>
      </c>
      <c r="K199" s="122">
        <v>1220323.1904</v>
      </c>
    </row>
    <row r="200" spans="1:11">
      <c r="A200" s="120">
        <v>381385</v>
      </c>
      <c r="B200" s="2" t="s">
        <v>492</v>
      </c>
      <c r="C200" s="36">
        <v>40331</v>
      </c>
      <c r="D200" s="2" t="s">
        <v>9</v>
      </c>
      <c r="E200" s="2" t="s">
        <v>493</v>
      </c>
      <c r="F200" s="2">
        <v>448126</v>
      </c>
      <c r="G200" s="2" t="s">
        <v>311</v>
      </c>
      <c r="H200" s="2" t="s">
        <v>27</v>
      </c>
      <c r="I200" s="2" t="s">
        <v>13</v>
      </c>
      <c r="J200" s="121">
        <v>1491088.3260000001</v>
      </c>
      <c r="K200" s="122">
        <v>1250945.6940000001</v>
      </c>
    </row>
    <row r="201" spans="1:11">
      <c r="A201" s="120">
        <v>381387</v>
      </c>
      <c r="B201" s="2" t="s">
        <v>494</v>
      </c>
      <c r="C201" s="36">
        <v>40319</v>
      </c>
      <c r="D201" s="2" t="s">
        <v>9</v>
      </c>
      <c r="E201" s="2" t="s">
        <v>495</v>
      </c>
      <c r="F201" s="2">
        <v>160376</v>
      </c>
      <c r="G201" s="2" t="s">
        <v>148</v>
      </c>
      <c r="H201" s="2" t="s">
        <v>27</v>
      </c>
      <c r="I201" s="2" t="s">
        <v>17</v>
      </c>
      <c r="J201" s="121">
        <v>1150378.9919999999</v>
      </c>
      <c r="K201" s="122">
        <v>1154620.1268</v>
      </c>
    </row>
    <row r="202" spans="1:11">
      <c r="A202" s="120">
        <v>381394</v>
      </c>
      <c r="B202" s="2" t="s">
        <v>496</v>
      </c>
      <c r="C202" s="36">
        <v>40329</v>
      </c>
      <c r="D202" s="2" t="s">
        <v>9</v>
      </c>
      <c r="E202" s="2" t="s">
        <v>497</v>
      </c>
      <c r="F202" s="2">
        <v>381123</v>
      </c>
      <c r="G202" s="2" t="s">
        <v>498</v>
      </c>
      <c r="H202" s="2" t="s">
        <v>12</v>
      </c>
      <c r="I202" s="2" t="s">
        <v>21</v>
      </c>
      <c r="J202" s="121">
        <v>617959.86</v>
      </c>
      <c r="K202" s="122">
        <v>974282.50439999998</v>
      </c>
    </row>
    <row r="203" spans="1:11">
      <c r="A203" s="120">
        <v>381395</v>
      </c>
      <c r="B203" s="2" t="s">
        <v>499</v>
      </c>
      <c r="C203" s="36">
        <v>40323</v>
      </c>
      <c r="D203" s="2" t="s">
        <v>9</v>
      </c>
      <c r="E203" s="2" t="s">
        <v>33</v>
      </c>
      <c r="F203" s="2">
        <v>406343</v>
      </c>
      <c r="G203" s="2" t="s">
        <v>500</v>
      </c>
      <c r="H203" s="2" t="s">
        <v>27</v>
      </c>
      <c r="I203" s="2" t="s">
        <v>21</v>
      </c>
      <c r="J203" s="121">
        <v>686625.28199999989</v>
      </c>
      <c r="K203" s="122">
        <v>664783.67520000006</v>
      </c>
    </row>
    <row r="204" spans="1:11">
      <c r="A204" s="120">
        <v>381403</v>
      </c>
      <c r="B204" s="2" t="s">
        <v>501</v>
      </c>
      <c r="C204" s="36">
        <v>40329</v>
      </c>
      <c r="D204" s="2" t="s">
        <v>9</v>
      </c>
      <c r="E204" s="2" t="s">
        <v>502</v>
      </c>
      <c r="F204" s="2">
        <v>473191</v>
      </c>
      <c r="G204" s="2" t="s">
        <v>209</v>
      </c>
      <c r="H204" s="2" t="s">
        <v>27</v>
      </c>
      <c r="I204" s="2" t="s">
        <v>13</v>
      </c>
      <c r="J204" s="121">
        <v>1364437.83</v>
      </c>
      <c r="K204" s="122">
        <v>1003685.4288000001</v>
      </c>
    </row>
    <row r="205" spans="1:11">
      <c r="A205" s="120">
        <v>381407</v>
      </c>
      <c r="B205" s="2" t="s">
        <v>503</v>
      </c>
      <c r="C205" s="36">
        <v>40329</v>
      </c>
      <c r="D205" s="2" t="s">
        <v>9</v>
      </c>
      <c r="E205" s="2" t="s">
        <v>504</v>
      </c>
      <c r="F205" s="2">
        <v>380836</v>
      </c>
      <c r="G205" s="2" t="s">
        <v>505</v>
      </c>
      <c r="H205" s="2" t="s">
        <v>27</v>
      </c>
      <c r="I205" s="2" t="s">
        <v>21</v>
      </c>
      <c r="J205" s="121">
        <v>578370.44999999995</v>
      </c>
      <c r="K205" s="122">
        <v>331773.8076</v>
      </c>
    </row>
    <row r="206" spans="1:11">
      <c r="A206" s="120">
        <v>381408</v>
      </c>
      <c r="B206" s="2" t="s">
        <v>506</v>
      </c>
      <c r="C206" s="36">
        <v>40329</v>
      </c>
      <c r="D206" s="2" t="s">
        <v>9</v>
      </c>
      <c r="E206" s="2" t="s">
        <v>507</v>
      </c>
      <c r="F206" s="2">
        <v>473191</v>
      </c>
      <c r="G206" s="2" t="s">
        <v>209</v>
      </c>
      <c r="H206" s="2" t="s">
        <v>27</v>
      </c>
      <c r="I206" s="2" t="s">
        <v>21</v>
      </c>
      <c r="J206" s="121">
        <v>743918.07</v>
      </c>
      <c r="K206" s="122">
        <v>674911.12679999997</v>
      </c>
    </row>
    <row r="207" spans="1:11">
      <c r="A207" s="120">
        <v>381410</v>
      </c>
      <c r="B207" s="2" t="s">
        <v>508</v>
      </c>
      <c r="C207" s="36">
        <v>40329</v>
      </c>
      <c r="D207" s="2" t="s">
        <v>9</v>
      </c>
      <c r="E207" s="2" t="s">
        <v>509</v>
      </c>
      <c r="F207" s="2">
        <v>410450</v>
      </c>
      <c r="G207" s="2" t="s">
        <v>212</v>
      </c>
      <c r="H207" s="2" t="s">
        <v>27</v>
      </c>
      <c r="I207" s="2" t="s">
        <v>28</v>
      </c>
      <c r="J207" s="121">
        <v>1704438.183</v>
      </c>
      <c r="K207" s="122">
        <v>647450.58239999996</v>
      </c>
    </row>
    <row r="208" spans="1:11">
      <c r="A208" s="120">
        <v>381411</v>
      </c>
      <c r="B208" s="2" t="s">
        <v>510</v>
      </c>
      <c r="C208" s="36">
        <v>40278</v>
      </c>
      <c r="D208" s="2" t="s">
        <v>9</v>
      </c>
      <c r="E208" s="2" t="s">
        <v>511</v>
      </c>
      <c r="F208" s="2">
        <v>381248</v>
      </c>
      <c r="G208" s="2" t="s">
        <v>512</v>
      </c>
      <c r="H208" s="2" t="s">
        <v>27</v>
      </c>
      <c r="I208" s="2" t="s">
        <v>17</v>
      </c>
      <c r="J208" s="121">
        <v>842067.97499999998</v>
      </c>
      <c r="K208" s="122">
        <v>1808612.4095999999</v>
      </c>
    </row>
    <row r="209" spans="1:11">
      <c r="A209" s="120">
        <v>381413</v>
      </c>
      <c r="B209" s="2" t="s">
        <v>513</v>
      </c>
      <c r="C209" s="36">
        <v>40329</v>
      </c>
      <c r="D209" s="2" t="s">
        <v>9</v>
      </c>
      <c r="E209" s="2" t="s">
        <v>514</v>
      </c>
      <c r="F209" s="2">
        <v>448733</v>
      </c>
      <c r="G209" s="2" t="s">
        <v>515</v>
      </c>
      <c r="H209" s="2" t="s">
        <v>27</v>
      </c>
      <c r="I209" s="2" t="s">
        <v>17</v>
      </c>
      <c r="J209" s="121">
        <v>826984.59900000005</v>
      </c>
      <c r="K209" s="122">
        <v>983209.21200000006</v>
      </c>
    </row>
    <row r="210" spans="1:11">
      <c r="A210" s="120">
        <v>381414</v>
      </c>
      <c r="B210" s="2" t="s">
        <v>516</v>
      </c>
      <c r="C210" s="36">
        <v>40278</v>
      </c>
      <c r="D210" s="2" t="s">
        <v>9</v>
      </c>
      <c r="E210" s="2" t="s">
        <v>517</v>
      </c>
      <c r="F210" s="2">
        <v>381248</v>
      </c>
      <c r="G210" s="2" t="s">
        <v>512</v>
      </c>
      <c r="H210" s="2" t="s">
        <v>27</v>
      </c>
      <c r="I210" s="2" t="s">
        <v>28</v>
      </c>
      <c r="J210" s="121">
        <v>1671130.5449999999</v>
      </c>
      <c r="K210" s="122">
        <v>1907209.9727999999</v>
      </c>
    </row>
    <row r="211" spans="1:11">
      <c r="A211" s="120">
        <v>381423</v>
      </c>
      <c r="B211" s="2" t="s">
        <v>518</v>
      </c>
      <c r="C211" s="36">
        <v>40336</v>
      </c>
      <c r="D211" s="2" t="s">
        <v>9</v>
      </c>
      <c r="E211" s="2" t="s">
        <v>519</v>
      </c>
      <c r="F211" s="2">
        <v>381248</v>
      </c>
      <c r="G211" s="2" t="s">
        <v>512</v>
      </c>
      <c r="H211" s="2" t="s">
        <v>12</v>
      </c>
      <c r="I211" s="2" t="s">
        <v>21</v>
      </c>
      <c r="J211" s="121">
        <v>446625.75299999997</v>
      </c>
      <c r="K211" s="122">
        <v>564241.37760000001</v>
      </c>
    </row>
    <row r="212" spans="1:11">
      <c r="A212" s="120">
        <v>381424</v>
      </c>
      <c r="B212" s="2" t="s">
        <v>520</v>
      </c>
      <c r="C212" s="36">
        <v>40329</v>
      </c>
      <c r="D212" s="2" t="s">
        <v>9</v>
      </c>
      <c r="E212" s="2" t="s">
        <v>521</v>
      </c>
      <c r="F212" s="2">
        <v>448733</v>
      </c>
      <c r="G212" s="2" t="s">
        <v>515</v>
      </c>
      <c r="H212" s="2" t="s">
        <v>27</v>
      </c>
      <c r="I212" s="2" t="s">
        <v>21</v>
      </c>
      <c r="J212" s="121">
        <v>697058.54399999999</v>
      </c>
      <c r="K212" s="122">
        <v>934135.27559999994</v>
      </c>
    </row>
    <row r="213" spans="1:11">
      <c r="A213" s="120">
        <v>381429</v>
      </c>
      <c r="B213" s="2" t="s">
        <v>522</v>
      </c>
      <c r="C213" s="36">
        <v>40329</v>
      </c>
      <c r="D213" s="2" t="s">
        <v>9</v>
      </c>
      <c r="E213" s="2" t="s">
        <v>523</v>
      </c>
      <c r="F213" s="2">
        <v>406698</v>
      </c>
      <c r="G213" s="2" t="s">
        <v>215</v>
      </c>
      <c r="H213" s="2" t="s">
        <v>27</v>
      </c>
      <c r="I213" s="2" t="s">
        <v>17</v>
      </c>
      <c r="J213" s="121">
        <v>993046.42500000005</v>
      </c>
      <c r="K213" s="122">
        <v>1154269.3211999999</v>
      </c>
    </row>
    <row r="214" spans="1:11">
      <c r="A214" s="120">
        <v>381530</v>
      </c>
      <c r="B214" s="2" t="s">
        <v>524</v>
      </c>
      <c r="C214" s="36">
        <v>40336</v>
      </c>
      <c r="D214" s="2" t="s">
        <v>9</v>
      </c>
      <c r="E214" s="2" t="s">
        <v>525</v>
      </c>
      <c r="F214" s="2">
        <v>460392</v>
      </c>
      <c r="G214" s="2" t="s">
        <v>526</v>
      </c>
      <c r="H214" s="2" t="s">
        <v>12</v>
      </c>
      <c r="I214" s="2" t="s">
        <v>28</v>
      </c>
      <c r="J214" s="121">
        <v>1807382.892</v>
      </c>
      <c r="K214" s="122">
        <v>2605727.4912</v>
      </c>
    </row>
    <row r="215" spans="1:11">
      <c r="A215" s="120">
        <v>381534</v>
      </c>
      <c r="B215" s="2" t="s">
        <v>527</v>
      </c>
      <c r="C215" s="36">
        <v>40336</v>
      </c>
      <c r="D215" s="2" t="s">
        <v>9</v>
      </c>
      <c r="E215" s="2" t="s">
        <v>528</v>
      </c>
      <c r="F215" s="2">
        <v>406515</v>
      </c>
      <c r="G215" s="2" t="s">
        <v>281</v>
      </c>
      <c r="H215" s="2" t="s">
        <v>12</v>
      </c>
      <c r="I215" s="2" t="s">
        <v>17</v>
      </c>
      <c r="J215" s="121">
        <v>936612.87300000002</v>
      </c>
      <c r="K215" s="122">
        <v>1586738.4624000001</v>
      </c>
    </row>
    <row r="216" spans="1:11">
      <c r="A216" s="120">
        <v>381545</v>
      </c>
      <c r="B216" s="2" t="s">
        <v>529</v>
      </c>
      <c r="C216" s="36">
        <v>40336</v>
      </c>
      <c r="D216" s="2" t="s">
        <v>9</v>
      </c>
      <c r="E216" s="2" t="s">
        <v>530</v>
      </c>
      <c r="F216" s="2">
        <v>381248</v>
      </c>
      <c r="G216" s="2" t="s">
        <v>512</v>
      </c>
      <c r="H216" s="2" t="s">
        <v>27</v>
      </c>
      <c r="I216" s="2" t="s">
        <v>17</v>
      </c>
      <c r="J216" s="121">
        <v>965434.00800000003</v>
      </c>
      <c r="K216" s="122">
        <v>772973.06400000001</v>
      </c>
    </row>
    <row r="217" spans="1:11">
      <c r="A217" s="120">
        <v>381546</v>
      </c>
      <c r="B217" s="2" t="s">
        <v>531</v>
      </c>
      <c r="C217" s="36">
        <v>40336</v>
      </c>
      <c r="D217" s="2" t="s">
        <v>9</v>
      </c>
      <c r="E217" s="2" t="s">
        <v>532</v>
      </c>
      <c r="F217" s="2">
        <v>381248</v>
      </c>
      <c r="G217" s="2" t="s">
        <v>512</v>
      </c>
      <c r="H217" s="2" t="s">
        <v>27</v>
      </c>
      <c r="I217" s="2" t="s">
        <v>17</v>
      </c>
      <c r="J217" s="121">
        <v>812955.23400000005</v>
      </c>
      <c r="K217" s="122">
        <v>786849.89760000003</v>
      </c>
    </row>
    <row r="218" spans="1:11">
      <c r="A218" s="120">
        <v>381547</v>
      </c>
      <c r="B218" s="2" t="s">
        <v>533</v>
      </c>
      <c r="C218" s="36">
        <v>40336</v>
      </c>
      <c r="D218" s="2" t="s">
        <v>9</v>
      </c>
      <c r="E218" s="2" t="s">
        <v>534</v>
      </c>
      <c r="F218" s="2">
        <v>406515</v>
      </c>
      <c r="G218" s="2" t="s">
        <v>281</v>
      </c>
      <c r="H218" s="2" t="s">
        <v>12</v>
      </c>
      <c r="I218" s="2" t="s">
        <v>28</v>
      </c>
      <c r="J218" s="121">
        <v>1868036.94</v>
      </c>
      <c r="K218" s="122">
        <v>3290279.8859999999</v>
      </c>
    </row>
    <row r="219" spans="1:11">
      <c r="A219" s="120">
        <v>381571</v>
      </c>
      <c r="B219" s="2" t="s">
        <v>535</v>
      </c>
      <c r="C219" s="36">
        <v>40344</v>
      </c>
      <c r="D219" s="2" t="s">
        <v>9</v>
      </c>
      <c r="E219" s="2" t="s">
        <v>536</v>
      </c>
      <c r="F219" s="2">
        <v>425654</v>
      </c>
      <c r="G219" s="2" t="s">
        <v>537</v>
      </c>
      <c r="H219" s="2" t="s">
        <v>12</v>
      </c>
      <c r="I219" s="2" t="s">
        <v>17</v>
      </c>
      <c r="J219" s="121">
        <v>1212620.1780000001</v>
      </c>
      <c r="K219" s="122">
        <v>746818.0344</v>
      </c>
    </row>
    <row r="220" spans="1:11">
      <c r="A220" s="120">
        <v>381576</v>
      </c>
      <c r="B220" s="2" t="s">
        <v>538</v>
      </c>
      <c r="C220" s="36">
        <v>40329</v>
      </c>
      <c r="D220" s="2" t="s">
        <v>9</v>
      </c>
      <c r="E220" s="2" t="s">
        <v>539</v>
      </c>
      <c r="F220" s="2">
        <v>471701</v>
      </c>
      <c r="G220" s="2" t="s">
        <v>455</v>
      </c>
      <c r="H220" s="2" t="s">
        <v>12</v>
      </c>
      <c r="I220" s="2" t="s">
        <v>21</v>
      </c>
      <c r="J220" s="121">
        <v>748216.47600000002</v>
      </c>
      <c r="K220" s="122">
        <v>669804.43319999997</v>
      </c>
    </row>
    <row r="221" spans="1:11">
      <c r="A221" s="120">
        <v>381580</v>
      </c>
      <c r="B221" s="2" t="s">
        <v>540</v>
      </c>
      <c r="C221" s="36">
        <v>40331</v>
      </c>
      <c r="D221" s="2" t="s">
        <v>9</v>
      </c>
      <c r="E221" s="2" t="s">
        <v>541</v>
      </c>
      <c r="F221" s="2">
        <v>381721</v>
      </c>
      <c r="G221" s="2" t="s">
        <v>264</v>
      </c>
      <c r="H221" s="2" t="s">
        <v>27</v>
      </c>
      <c r="I221" s="2" t="s">
        <v>21</v>
      </c>
      <c r="J221" s="121">
        <v>662182.68900000001</v>
      </c>
      <c r="K221" s="122">
        <v>1563363.9791999999</v>
      </c>
    </row>
    <row r="222" spans="1:11">
      <c r="A222" s="120">
        <v>381581</v>
      </c>
      <c r="B222" s="2" t="s">
        <v>542</v>
      </c>
      <c r="C222" s="36">
        <v>40331</v>
      </c>
      <c r="D222" s="2" t="s">
        <v>9</v>
      </c>
      <c r="E222" s="2" t="s">
        <v>543</v>
      </c>
      <c r="F222" s="2">
        <v>403187</v>
      </c>
      <c r="G222" s="2" t="s">
        <v>251</v>
      </c>
      <c r="H222" s="2" t="s">
        <v>27</v>
      </c>
      <c r="I222" s="2" t="s">
        <v>17</v>
      </c>
      <c r="J222" s="121">
        <v>1054736.676</v>
      </c>
      <c r="K222" s="122">
        <v>1639951.4340000001</v>
      </c>
    </row>
    <row r="223" spans="1:11">
      <c r="A223" s="120">
        <v>381586</v>
      </c>
      <c r="B223" s="2" t="s">
        <v>544</v>
      </c>
      <c r="C223" s="36">
        <v>40331</v>
      </c>
      <c r="D223" s="2" t="s">
        <v>9</v>
      </c>
      <c r="E223" s="2" t="s">
        <v>545</v>
      </c>
      <c r="F223" s="2">
        <v>381549</v>
      </c>
      <c r="G223" s="2" t="s">
        <v>259</v>
      </c>
      <c r="H223" s="2" t="s">
        <v>12</v>
      </c>
      <c r="I223" s="2" t="s">
        <v>28</v>
      </c>
      <c r="J223" s="121">
        <v>2033872.827</v>
      </c>
      <c r="K223" s="122">
        <v>4124981.7864000001</v>
      </c>
    </row>
    <row r="224" spans="1:11">
      <c r="A224" s="120">
        <v>381588</v>
      </c>
      <c r="B224" s="2" t="s">
        <v>546</v>
      </c>
      <c r="C224" s="36">
        <v>40331</v>
      </c>
      <c r="D224" s="2" t="s">
        <v>9</v>
      </c>
      <c r="E224" s="2" t="s">
        <v>547</v>
      </c>
      <c r="F224" s="2">
        <v>410827</v>
      </c>
      <c r="G224" s="2" t="s">
        <v>254</v>
      </c>
      <c r="H224" s="2" t="s">
        <v>12</v>
      </c>
      <c r="I224" s="2" t="s">
        <v>21</v>
      </c>
      <c r="J224" s="121">
        <v>475790.80499999999</v>
      </c>
      <c r="K224" s="122">
        <v>392553.82079999999</v>
      </c>
    </row>
    <row r="225" spans="1:11">
      <c r="A225" s="120">
        <v>381589</v>
      </c>
      <c r="B225" s="2" t="s">
        <v>548</v>
      </c>
      <c r="C225" s="36">
        <v>40331</v>
      </c>
      <c r="D225" s="2" t="s">
        <v>9</v>
      </c>
      <c r="E225" s="2" t="s">
        <v>549</v>
      </c>
      <c r="F225" s="2">
        <v>379915</v>
      </c>
      <c r="G225" s="2" t="s">
        <v>314</v>
      </c>
      <c r="H225" s="2" t="s">
        <v>27</v>
      </c>
      <c r="I225" s="2" t="s">
        <v>246</v>
      </c>
      <c r="J225" s="121">
        <v>2617644.6660000002</v>
      </c>
      <c r="K225" s="122">
        <v>2565961.6751999999</v>
      </c>
    </row>
    <row r="226" spans="1:11">
      <c r="A226" s="120">
        <v>381728</v>
      </c>
      <c r="B226" s="2" t="s">
        <v>550</v>
      </c>
      <c r="C226" s="36">
        <v>40018</v>
      </c>
      <c r="D226" s="2" t="s">
        <v>9</v>
      </c>
      <c r="E226" s="2" t="s">
        <v>551</v>
      </c>
      <c r="F226" s="2">
        <v>421959</v>
      </c>
      <c r="G226" s="2" t="s">
        <v>337</v>
      </c>
      <c r="H226" s="2" t="s">
        <v>27</v>
      </c>
      <c r="I226" s="2" t="s">
        <v>28</v>
      </c>
      <c r="J226" s="121">
        <v>2421884.6610000003</v>
      </c>
      <c r="K226" s="122">
        <v>279984.07079999999</v>
      </c>
    </row>
    <row r="227" spans="1:11">
      <c r="A227" s="120">
        <v>381805</v>
      </c>
      <c r="B227" s="2" t="s">
        <v>552</v>
      </c>
      <c r="C227" s="36">
        <v>40329</v>
      </c>
      <c r="D227" s="2" t="s">
        <v>9</v>
      </c>
      <c r="E227" s="2" t="s">
        <v>553</v>
      </c>
      <c r="F227" s="2">
        <v>412289</v>
      </c>
      <c r="G227" s="2" t="s">
        <v>137</v>
      </c>
      <c r="H227" s="2" t="s">
        <v>27</v>
      </c>
      <c r="I227" s="2" t="s">
        <v>28</v>
      </c>
      <c r="J227" s="121">
        <v>1702394.7150000001</v>
      </c>
      <c r="K227" s="122">
        <v>1465831.7820000001</v>
      </c>
    </row>
    <row r="228" spans="1:11">
      <c r="A228" s="120">
        <v>381821</v>
      </c>
      <c r="B228" s="2" t="s">
        <v>554</v>
      </c>
      <c r="C228" s="36">
        <v>40329</v>
      </c>
      <c r="D228" s="2" t="s">
        <v>9</v>
      </c>
      <c r="E228" s="2" t="s">
        <v>555</v>
      </c>
      <c r="F228" s="2">
        <v>411082</v>
      </c>
      <c r="G228" s="2" t="s">
        <v>54</v>
      </c>
      <c r="H228" s="2" t="s">
        <v>12</v>
      </c>
      <c r="I228" s="2" t="s">
        <v>28</v>
      </c>
      <c r="J228" s="121">
        <v>2401167.2790000001</v>
      </c>
      <c r="K228" s="122">
        <v>1109726.4276000001</v>
      </c>
    </row>
    <row r="229" spans="1:11">
      <c r="A229" s="120">
        <v>381909</v>
      </c>
      <c r="B229" s="2" t="s">
        <v>556</v>
      </c>
      <c r="C229" s="36">
        <v>40330</v>
      </c>
      <c r="D229" s="2" t="s">
        <v>9</v>
      </c>
      <c r="E229" s="2" t="s">
        <v>557</v>
      </c>
      <c r="F229" s="2">
        <v>379658</v>
      </c>
      <c r="G229" s="2" t="s">
        <v>201</v>
      </c>
      <c r="H229" s="2" t="s">
        <v>27</v>
      </c>
      <c r="I229" s="2" t="s">
        <v>17</v>
      </c>
      <c r="J229" s="121">
        <v>1146612.6000000001</v>
      </c>
      <c r="K229" s="122">
        <v>2857226.8536</v>
      </c>
    </row>
    <row r="230" spans="1:11">
      <c r="A230" s="120">
        <v>381912</v>
      </c>
      <c r="B230" s="2" t="s">
        <v>558</v>
      </c>
      <c r="C230" s="36">
        <v>40330</v>
      </c>
      <c r="D230" s="2" t="s">
        <v>9</v>
      </c>
      <c r="E230" s="2" t="s">
        <v>559</v>
      </c>
      <c r="F230" s="2">
        <v>379658</v>
      </c>
      <c r="G230" s="2" t="s">
        <v>201</v>
      </c>
      <c r="H230" s="2" t="s">
        <v>27</v>
      </c>
      <c r="I230" s="2" t="s">
        <v>13</v>
      </c>
      <c r="J230" s="121">
        <v>1252407.702</v>
      </c>
      <c r="K230" s="122">
        <v>1272294.216</v>
      </c>
    </row>
    <row r="231" spans="1:11">
      <c r="A231" s="120">
        <v>381917</v>
      </c>
      <c r="B231" s="2" t="s">
        <v>560</v>
      </c>
      <c r="C231" s="36">
        <v>40330</v>
      </c>
      <c r="D231" s="2" t="s">
        <v>9</v>
      </c>
      <c r="E231" s="2" t="s">
        <v>561</v>
      </c>
      <c r="F231" s="2">
        <v>379658</v>
      </c>
      <c r="G231" s="2" t="s">
        <v>201</v>
      </c>
      <c r="H231" s="2" t="s">
        <v>27</v>
      </c>
      <c r="I231" s="2" t="s">
        <v>28</v>
      </c>
      <c r="J231" s="121">
        <v>1853114.9489999998</v>
      </c>
      <c r="K231" s="122">
        <v>1950490.9079999998</v>
      </c>
    </row>
    <row r="232" spans="1:11">
      <c r="A232" s="120">
        <v>381928</v>
      </c>
      <c r="B232" s="2" t="s">
        <v>562</v>
      </c>
      <c r="C232" s="36">
        <v>40336</v>
      </c>
      <c r="D232" s="2" t="s">
        <v>9</v>
      </c>
      <c r="E232" s="2" t="s">
        <v>563</v>
      </c>
      <c r="F232" s="2">
        <v>379658</v>
      </c>
      <c r="G232" s="2" t="s">
        <v>201</v>
      </c>
      <c r="H232" s="2" t="s">
        <v>27</v>
      </c>
      <c r="I232" s="2" t="s">
        <v>246</v>
      </c>
      <c r="J232" s="121">
        <v>2581052.5649999999</v>
      </c>
      <c r="K232" s="122">
        <v>3964397.58</v>
      </c>
    </row>
    <row r="233" spans="1:11">
      <c r="A233" s="120">
        <v>381932</v>
      </c>
      <c r="B233" s="2" t="s">
        <v>564</v>
      </c>
      <c r="C233" s="36">
        <v>40331</v>
      </c>
      <c r="D233" s="2" t="s">
        <v>9</v>
      </c>
      <c r="E233" s="2" t="s">
        <v>565</v>
      </c>
      <c r="F233" s="2">
        <v>381549</v>
      </c>
      <c r="G233" s="2" t="s">
        <v>259</v>
      </c>
      <c r="H233" s="2" t="s">
        <v>12</v>
      </c>
      <c r="I233" s="2" t="s">
        <v>17</v>
      </c>
      <c r="J233" s="121">
        <v>1152830.9310000001</v>
      </c>
      <c r="K233" s="122">
        <v>1852099.3547999999</v>
      </c>
    </row>
    <row r="234" spans="1:11">
      <c r="A234" s="120">
        <v>382161</v>
      </c>
      <c r="B234" s="2" t="s">
        <v>566</v>
      </c>
      <c r="C234" s="36">
        <v>40278</v>
      </c>
      <c r="D234" s="2" t="s">
        <v>9</v>
      </c>
      <c r="E234" s="2" t="s">
        <v>567</v>
      </c>
      <c r="F234" s="2">
        <v>381248</v>
      </c>
      <c r="G234" s="2" t="s">
        <v>512</v>
      </c>
      <c r="H234" s="2" t="s">
        <v>27</v>
      </c>
      <c r="I234" s="2" t="s">
        <v>28</v>
      </c>
      <c r="J234" s="121">
        <v>2176433.6579999998</v>
      </c>
      <c r="K234" s="122">
        <v>2747889.6948000002</v>
      </c>
    </row>
    <row r="235" spans="1:11">
      <c r="A235" s="120">
        <v>382162</v>
      </c>
      <c r="B235" s="2" t="s">
        <v>568</v>
      </c>
      <c r="C235" s="36">
        <v>40294</v>
      </c>
      <c r="D235" s="2" t="s">
        <v>9</v>
      </c>
      <c r="E235" s="2" t="s">
        <v>569</v>
      </c>
      <c r="F235" s="2">
        <v>460392</v>
      </c>
      <c r="G235" s="2" t="s">
        <v>526</v>
      </c>
      <c r="H235" s="2" t="s">
        <v>27</v>
      </c>
      <c r="I235" s="2" t="s">
        <v>17</v>
      </c>
      <c r="J235" s="121">
        <v>1075737.8730000001</v>
      </c>
      <c r="K235" s="122">
        <v>1079035.6464</v>
      </c>
    </row>
    <row r="236" spans="1:11">
      <c r="A236" s="120">
        <v>382167</v>
      </c>
      <c r="B236" s="2" t="s">
        <v>570</v>
      </c>
      <c r="C236" s="36">
        <v>40278</v>
      </c>
      <c r="D236" s="2" t="s">
        <v>9</v>
      </c>
      <c r="E236" s="2" t="s">
        <v>571</v>
      </c>
      <c r="F236" s="2">
        <v>460392</v>
      </c>
      <c r="G236" s="2" t="s">
        <v>526</v>
      </c>
      <c r="H236" s="2" t="s">
        <v>27</v>
      </c>
      <c r="I236" s="2" t="s">
        <v>17</v>
      </c>
      <c r="J236" s="121">
        <v>1037205.8130000001</v>
      </c>
      <c r="K236" s="122">
        <v>1034376.21</v>
      </c>
    </row>
    <row r="237" spans="1:11">
      <c r="A237" s="120">
        <v>382170</v>
      </c>
      <c r="B237" s="2" t="s">
        <v>572</v>
      </c>
      <c r="C237" s="36">
        <v>40278</v>
      </c>
      <c r="D237" s="2" t="s">
        <v>9</v>
      </c>
      <c r="E237" s="2" t="s">
        <v>573</v>
      </c>
      <c r="F237" s="2">
        <v>460392</v>
      </c>
      <c r="G237" s="2" t="s">
        <v>526</v>
      </c>
      <c r="H237" s="2" t="s">
        <v>27</v>
      </c>
      <c r="I237" s="2" t="s">
        <v>13</v>
      </c>
      <c r="J237" s="121">
        <v>1471679.8319999999</v>
      </c>
      <c r="K237" s="122">
        <v>1306168.1459999999</v>
      </c>
    </row>
    <row r="238" spans="1:11">
      <c r="A238" s="120">
        <v>382354</v>
      </c>
      <c r="B238" s="2" t="s">
        <v>574</v>
      </c>
      <c r="C238" s="36">
        <v>40343</v>
      </c>
      <c r="D238" s="2" t="s">
        <v>9</v>
      </c>
      <c r="E238" s="2" t="s">
        <v>575</v>
      </c>
      <c r="F238" s="2">
        <v>379915</v>
      </c>
      <c r="G238" s="2" t="s">
        <v>314</v>
      </c>
      <c r="H238" s="2" t="s">
        <v>27</v>
      </c>
      <c r="I238" s="2" t="s">
        <v>28</v>
      </c>
      <c r="J238" s="121">
        <v>2090956.371</v>
      </c>
      <c r="K238" s="122">
        <v>2146560.6311999997</v>
      </c>
    </row>
    <row r="239" spans="1:11">
      <c r="A239" s="120">
        <v>382425</v>
      </c>
      <c r="B239" s="2" t="s">
        <v>576</v>
      </c>
      <c r="C239" s="36">
        <v>40329</v>
      </c>
      <c r="D239" s="2" t="s">
        <v>9</v>
      </c>
      <c r="E239" s="2" t="s">
        <v>577</v>
      </c>
      <c r="F239" s="2">
        <v>377329</v>
      </c>
      <c r="G239" s="2" t="s">
        <v>51</v>
      </c>
      <c r="H239" s="2" t="s">
        <v>27</v>
      </c>
      <c r="I239" s="2" t="s">
        <v>21</v>
      </c>
      <c r="J239" s="121">
        <v>482248.43099999998</v>
      </c>
      <c r="K239" s="122">
        <v>764829.19440000004</v>
      </c>
    </row>
    <row r="240" spans="1:11">
      <c r="A240" s="120">
        <v>382506</v>
      </c>
      <c r="B240" s="2" t="s">
        <v>578</v>
      </c>
      <c r="C240" s="36">
        <v>40336</v>
      </c>
      <c r="D240" s="2" t="s">
        <v>9</v>
      </c>
      <c r="E240" s="2" t="s">
        <v>579</v>
      </c>
      <c r="F240" s="2">
        <v>381248</v>
      </c>
      <c r="G240" s="2" t="s">
        <v>512</v>
      </c>
      <c r="H240" s="2" t="s">
        <v>27</v>
      </c>
      <c r="I240" s="2" t="s">
        <v>17</v>
      </c>
      <c r="J240" s="121">
        <v>892595.94900000002</v>
      </c>
      <c r="K240" s="122">
        <v>945011.4264</v>
      </c>
    </row>
    <row r="241" spans="1:11">
      <c r="A241" s="120">
        <v>382546</v>
      </c>
      <c r="B241" s="2" t="s">
        <v>580</v>
      </c>
      <c r="C241" s="36">
        <v>40336</v>
      </c>
      <c r="D241" s="2" t="s">
        <v>9</v>
      </c>
      <c r="E241" s="2" t="s">
        <v>581</v>
      </c>
      <c r="F241" s="2">
        <v>460392</v>
      </c>
      <c r="G241" s="2" t="s">
        <v>526</v>
      </c>
      <c r="H241" s="2" t="s">
        <v>27</v>
      </c>
      <c r="I241" s="2" t="s">
        <v>21</v>
      </c>
      <c r="J241" s="121">
        <v>704438.84699999995</v>
      </c>
      <c r="K241" s="122">
        <v>1054846.5408000001</v>
      </c>
    </row>
    <row r="242" spans="1:11">
      <c r="A242" s="120">
        <v>382556</v>
      </c>
      <c r="B242" s="2" t="s">
        <v>582</v>
      </c>
      <c r="C242" s="36">
        <v>40332</v>
      </c>
      <c r="D242" s="2" t="s">
        <v>9</v>
      </c>
      <c r="E242" s="2" t="s">
        <v>583</v>
      </c>
      <c r="F242" s="2">
        <v>378859</v>
      </c>
      <c r="G242" s="2" t="s">
        <v>234</v>
      </c>
      <c r="H242" s="2" t="s">
        <v>12</v>
      </c>
      <c r="I242" s="2" t="s">
        <v>246</v>
      </c>
      <c r="J242" s="121">
        <v>3006746.1270000003</v>
      </c>
      <c r="K242" s="122">
        <v>1113630.0227999999</v>
      </c>
    </row>
    <row r="243" spans="1:11">
      <c r="A243" s="120">
        <v>382558</v>
      </c>
      <c r="B243" s="2" t="s">
        <v>584</v>
      </c>
      <c r="C243" s="36">
        <v>40332</v>
      </c>
      <c r="D243" s="2" t="s">
        <v>9</v>
      </c>
      <c r="E243" s="2" t="s">
        <v>585</v>
      </c>
      <c r="F243" s="2">
        <v>447935</v>
      </c>
      <c r="G243" s="2" t="s">
        <v>237</v>
      </c>
      <c r="H243" s="2" t="s">
        <v>12</v>
      </c>
      <c r="I243" s="2" t="s">
        <v>21</v>
      </c>
      <c r="J243" s="121">
        <v>680704.12199999997</v>
      </c>
      <c r="K243" s="122">
        <v>561142.98719999997</v>
      </c>
    </row>
    <row r="244" spans="1:11">
      <c r="A244" s="120">
        <v>382569</v>
      </c>
      <c r="B244" s="2" t="s">
        <v>586</v>
      </c>
      <c r="C244" s="36">
        <v>40332</v>
      </c>
      <c r="D244" s="2" t="s">
        <v>9</v>
      </c>
      <c r="E244" s="2" t="s">
        <v>587</v>
      </c>
      <c r="F244" s="2">
        <v>423329</v>
      </c>
      <c r="G244" s="2" t="s">
        <v>182</v>
      </c>
      <c r="H244" s="2" t="s">
        <v>27</v>
      </c>
      <c r="I244" s="2" t="s">
        <v>21</v>
      </c>
      <c r="J244" s="121">
        <v>526839.66299999994</v>
      </c>
      <c r="K244" s="122">
        <v>983137.40280000004</v>
      </c>
    </row>
    <row r="245" spans="1:11">
      <c r="A245" s="120">
        <v>382572</v>
      </c>
      <c r="B245" s="2" t="s">
        <v>588</v>
      </c>
      <c r="C245" s="36">
        <v>40332</v>
      </c>
      <c r="D245" s="2" t="s">
        <v>9</v>
      </c>
      <c r="E245" s="2" t="s">
        <v>589</v>
      </c>
      <c r="F245" s="2">
        <v>459093</v>
      </c>
      <c r="G245" s="2" t="s">
        <v>344</v>
      </c>
      <c r="H245" s="2" t="s">
        <v>27</v>
      </c>
      <c r="I245" s="2" t="s">
        <v>28</v>
      </c>
      <c r="J245" s="121">
        <v>2308545.645</v>
      </c>
      <c r="K245" s="122">
        <v>2377500.1955999997</v>
      </c>
    </row>
    <row r="246" spans="1:11">
      <c r="A246" s="120">
        <v>382575</v>
      </c>
      <c r="B246" s="2" t="s">
        <v>590</v>
      </c>
      <c r="C246" s="36">
        <v>40332</v>
      </c>
      <c r="D246" s="2" t="s">
        <v>9</v>
      </c>
      <c r="E246" s="2" t="s">
        <v>591</v>
      </c>
      <c r="F246" s="2">
        <v>378859</v>
      </c>
      <c r="G246" s="2" t="s">
        <v>234</v>
      </c>
      <c r="H246" s="2" t="s">
        <v>12</v>
      </c>
      <c r="I246" s="2" t="s">
        <v>17</v>
      </c>
      <c r="J246" s="121">
        <v>1124983.6710000001</v>
      </c>
      <c r="K246" s="122">
        <v>713911.76280000003</v>
      </c>
    </row>
    <row r="247" spans="1:11">
      <c r="A247" s="120">
        <v>382921</v>
      </c>
      <c r="B247" s="2" t="s">
        <v>592</v>
      </c>
      <c r="C247" s="36">
        <v>40338</v>
      </c>
      <c r="D247" s="2" t="s">
        <v>9</v>
      </c>
      <c r="E247" s="2" t="s">
        <v>593</v>
      </c>
      <c r="F247" s="2">
        <v>398449</v>
      </c>
      <c r="G247" s="2" t="s">
        <v>111</v>
      </c>
      <c r="H247" s="2" t="s">
        <v>27</v>
      </c>
      <c r="I247" s="2" t="s">
        <v>21</v>
      </c>
      <c r="J247" s="121">
        <v>642256.65</v>
      </c>
      <c r="K247" s="122">
        <v>566692.30799999996</v>
      </c>
    </row>
    <row r="248" spans="1:11">
      <c r="A248" s="120">
        <v>382955</v>
      </c>
      <c r="B248" s="2" t="s">
        <v>594</v>
      </c>
      <c r="C248" s="36">
        <v>40350</v>
      </c>
      <c r="D248" s="2" t="s">
        <v>9</v>
      </c>
      <c r="E248" s="2" t="s">
        <v>595</v>
      </c>
      <c r="F248" s="2">
        <v>471969</v>
      </c>
      <c r="G248" s="2" t="s">
        <v>596</v>
      </c>
      <c r="H248" s="2" t="s">
        <v>27</v>
      </c>
      <c r="I248" s="2" t="s">
        <v>21</v>
      </c>
      <c r="J248" s="121">
        <v>733686.26099999994</v>
      </c>
      <c r="K248" s="122">
        <v>637637.44319999998</v>
      </c>
    </row>
    <row r="249" spans="1:11">
      <c r="A249" s="120">
        <v>382956</v>
      </c>
      <c r="B249" s="2" t="s">
        <v>597</v>
      </c>
      <c r="C249" s="36">
        <v>40350</v>
      </c>
      <c r="D249" s="2" t="s">
        <v>9</v>
      </c>
      <c r="E249" s="2" t="s">
        <v>598</v>
      </c>
      <c r="F249" s="2">
        <v>382950</v>
      </c>
      <c r="G249" s="2" t="s">
        <v>599</v>
      </c>
      <c r="H249" s="2" t="s">
        <v>27</v>
      </c>
      <c r="I249" s="2" t="s">
        <v>13</v>
      </c>
      <c r="J249" s="121">
        <v>1489929.693</v>
      </c>
      <c r="K249" s="122">
        <v>2357499.5676000002</v>
      </c>
    </row>
    <row r="250" spans="1:11">
      <c r="A250" s="120">
        <v>382957</v>
      </c>
      <c r="B250" s="2" t="s">
        <v>600</v>
      </c>
      <c r="C250" s="36">
        <v>40350</v>
      </c>
      <c r="D250" s="2" t="s">
        <v>9</v>
      </c>
      <c r="E250" s="2" t="s">
        <v>601</v>
      </c>
      <c r="F250" s="2">
        <v>382953</v>
      </c>
      <c r="G250" s="2" t="s">
        <v>161</v>
      </c>
      <c r="H250" s="2" t="s">
        <v>27</v>
      </c>
      <c r="I250" s="2" t="s">
        <v>21</v>
      </c>
      <c r="J250" s="121">
        <v>749063.46900000004</v>
      </c>
      <c r="K250" s="122">
        <v>587824.22519999999</v>
      </c>
    </row>
    <row r="251" spans="1:11">
      <c r="A251" s="120">
        <v>382963</v>
      </c>
      <c r="B251" s="2" t="s">
        <v>602</v>
      </c>
      <c r="C251" s="36">
        <v>40347</v>
      </c>
      <c r="D251" s="2" t="s">
        <v>9</v>
      </c>
      <c r="E251" s="2" t="s">
        <v>603</v>
      </c>
      <c r="F251" s="2">
        <v>471969</v>
      </c>
      <c r="G251" s="2" t="s">
        <v>596</v>
      </c>
      <c r="H251" s="2" t="s">
        <v>27</v>
      </c>
      <c r="I251" s="2" t="s">
        <v>13</v>
      </c>
      <c r="J251" s="121">
        <v>1319548.3139999998</v>
      </c>
      <c r="K251" s="122">
        <v>2304902.2716000001</v>
      </c>
    </row>
    <row r="252" spans="1:11">
      <c r="A252" s="120">
        <v>382967</v>
      </c>
      <c r="B252" s="2" t="s">
        <v>604</v>
      </c>
      <c r="C252" s="36">
        <v>40350</v>
      </c>
      <c r="D252" s="2" t="s">
        <v>9</v>
      </c>
      <c r="E252" s="2" t="s">
        <v>605</v>
      </c>
      <c r="F252" s="2">
        <v>471969</v>
      </c>
      <c r="G252" s="2" t="s">
        <v>596</v>
      </c>
      <c r="H252" s="2" t="s">
        <v>27</v>
      </c>
      <c r="I252" s="2" t="s">
        <v>17</v>
      </c>
      <c r="J252" s="121">
        <v>995709.83400000003</v>
      </c>
      <c r="K252" s="122">
        <v>549671.17319999996</v>
      </c>
    </row>
    <row r="253" spans="1:11">
      <c r="A253" s="120">
        <v>382968</v>
      </c>
      <c r="B253" s="2" t="s">
        <v>606</v>
      </c>
      <c r="C253" s="36">
        <v>40334</v>
      </c>
      <c r="D253" s="2" t="s">
        <v>9</v>
      </c>
      <c r="E253" s="2" t="s">
        <v>153</v>
      </c>
      <c r="F253" s="2">
        <v>416178</v>
      </c>
      <c r="G253" s="2" t="s">
        <v>154</v>
      </c>
      <c r="H253" s="2" t="s">
        <v>27</v>
      </c>
      <c r="I253" s="2" t="s">
        <v>21</v>
      </c>
      <c r="J253" s="121">
        <v>632747.17800000007</v>
      </c>
      <c r="K253" s="122">
        <v>531862.49159999995</v>
      </c>
    </row>
    <row r="254" spans="1:11">
      <c r="A254" s="120">
        <v>382970</v>
      </c>
      <c r="B254" s="2" t="s">
        <v>607</v>
      </c>
      <c r="C254" s="36">
        <v>40333</v>
      </c>
      <c r="D254" s="2" t="s">
        <v>9</v>
      </c>
      <c r="E254" s="2" t="s">
        <v>608</v>
      </c>
      <c r="F254" s="2">
        <v>471969</v>
      </c>
      <c r="G254" s="2" t="s">
        <v>596</v>
      </c>
      <c r="H254" s="2" t="s">
        <v>27</v>
      </c>
      <c r="I254" s="2" t="s">
        <v>17</v>
      </c>
      <c r="J254" s="121">
        <v>784067.31900000002</v>
      </c>
      <c r="K254" s="122">
        <v>987013.92240000004</v>
      </c>
    </row>
    <row r="255" spans="1:11">
      <c r="A255" s="120">
        <v>382977</v>
      </c>
      <c r="B255" s="2" t="s">
        <v>609</v>
      </c>
      <c r="C255" s="36">
        <v>40332</v>
      </c>
      <c r="D255" s="2" t="s">
        <v>9</v>
      </c>
      <c r="E255" s="2" t="s">
        <v>610</v>
      </c>
      <c r="F255" s="2">
        <v>382953</v>
      </c>
      <c r="G255" s="2" t="s">
        <v>161</v>
      </c>
      <c r="H255" s="2" t="s">
        <v>27</v>
      </c>
      <c r="I255" s="2" t="s">
        <v>17</v>
      </c>
      <c r="J255" s="121">
        <v>906674.28599999996</v>
      </c>
      <c r="K255" s="122">
        <v>987129.28799999994</v>
      </c>
    </row>
    <row r="256" spans="1:11">
      <c r="A256" s="120">
        <v>383098</v>
      </c>
      <c r="B256" s="2" t="s">
        <v>611</v>
      </c>
      <c r="C256" s="36">
        <v>40344</v>
      </c>
      <c r="D256" s="2" t="s">
        <v>9</v>
      </c>
      <c r="E256" s="2" t="s">
        <v>612</v>
      </c>
      <c r="F256" s="2">
        <v>373036</v>
      </c>
      <c r="G256" s="2" t="s">
        <v>188</v>
      </c>
      <c r="H256" s="2" t="s">
        <v>12</v>
      </c>
      <c r="I256" s="2" t="s">
        <v>21</v>
      </c>
      <c r="J256" s="121">
        <v>599686.62599999993</v>
      </c>
      <c r="K256" s="122">
        <v>1219735.7675999999</v>
      </c>
    </row>
    <row r="257" spans="1:11">
      <c r="A257" s="120">
        <v>383099</v>
      </c>
      <c r="B257" s="2" t="s">
        <v>613</v>
      </c>
      <c r="C257" s="36">
        <v>40344</v>
      </c>
      <c r="D257" s="2" t="s">
        <v>9</v>
      </c>
      <c r="E257" s="2" t="s">
        <v>614</v>
      </c>
      <c r="F257" s="2">
        <v>452815</v>
      </c>
      <c r="G257" s="2" t="s">
        <v>443</v>
      </c>
      <c r="H257" s="2" t="s">
        <v>27</v>
      </c>
      <c r="I257" s="2" t="s">
        <v>17</v>
      </c>
      <c r="J257" s="121">
        <v>893611.005</v>
      </c>
      <c r="K257" s="122">
        <v>778841.40600000008</v>
      </c>
    </row>
    <row r="258" spans="1:11">
      <c r="A258" s="120">
        <v>383100</v>
      </c>
      <c r="B258" s="2" t="s">
        <v>615</v>
      </c>
      <c r="C258" s="36">
        <v>40344</v>
      </c>
      <c r="D258" s="2" t="s">
        <v>9</v>
      </c>
      <c r="E258" s="2" t="s">
        <v>616</v>
      </c>
      <c r="F258" s="2">
        <v>424950</v>
      </c>
      <c r="G258" s="2" t="s">
        <v>45</v>
      </c>
      <c r="H258" s="2" t="s">
        <v>27</v>
      </c>
      <c r="I258" s="2" t="s">
        <v>17</v>
      </c>
      <c r="J258" s="121">
        <v>851298.08400000003</v>
      </c>
      <c r="K258" s="122">
        <v>679350.348</v>
      </c>
    </row>
    <row r="259" spans="1:11">
      <c r="A259" s="120">
        <v>383140</v>
      </c>
      <c r="B259" s="2" t="s">
        <v>617</v>
      </c>
      <c r="C259" s="36">
        <v>40331</v>
      </c>
      <c r="D259" s="2" t="s">
        <v>9</v>
      </c>
      <c r="E259" s="2" t="s">
        <v>618</v>
      </c>
      <c r="F259" s="2">
        <v>410452</v>
      </c>
      <c r="G259" s="2" t="s">
        <v>393</v>
      </c>
      <c r="H259" s="2" t="s">
        <v>27</v>
      </c>
      <c r="I259" s="2" t="s">
        <v>17</v>
      </c>
      <c r="J259" s="121">
        <v>845906.71199999994</v>
      </c>
      <c r="K259" s="122">
        <v>1325061.0288</v>
      </c>
    </row>
    <row r="260" spans="1:11">
      <c r="A260" s="120">
        <v>383142</v>
      </c>
      <c r="B260" s="2" t="s">
        <v>619</v>
      </c>
      <c r="C260" s="36">
        <v>40345</v>
      </c>
      <c r="D260" s="2" t="s">
        <v>9</v>
      </c>
      <c r="E260" s="2" t="s">
        <v>620</v>
      </c>
      <c r="F260" s="2">
        <v>451002</v>
      </c>
      <c r="G260" s="2" t="s">
        <v>80</v>
      </c>
      <c r="H260" s="2" t="s">
        <v>27</v>
      </c>
      <c r="I260" s="2" t="s">
        <v>28</v>
      </c>
      <c r="J260" s="121">
        <v>2113615.9380000001</v>
      </c>
      <c r="K260" s="122">
        <v>872032.08959999995</v>
      </c>
    </row>
    <row r="261" spans="1:11">
      <c r="A261" s="120">
        <v>383143</v>
      </c>
      <c r="B261" s="2" t="s">
        <v>621</v>
      </c>
      <c r="C261" s="36">
        <v>40345</v>
      </c>
      <c r="D261" s="2" t="s">
        <v>9</v>
      </c>
      <c r="E261" s="2" t="s">
        <v>622</v>
      </c>
      <c r="F261" s="2">
        <v>420801</v>
      </c>
      <c r="G261" s="2" t="s">
        <v>623</v>
      </c>
      <c r="H261" s="2" t="s">
        <v>27</v>
      </c>
      <c r="I261" s="2" t="s">
        <v>28</v>
      </c>
      <c r="J261" s="121">
        <v>1985150.139</v>
      </c>
      <c r="K261" s="122">
        <v>3570193.3248000001</v>
      </c>
    </row>
    <row r="262" spans="1:11">
      <c r="A262" s="120">
        <v>383162</v>
      </c>
      <c r="B262" s="2" t="s">
        <v>624</v>
      </c>
      <c r="C262" s="36">
        <v>40345</v>
      </c>
      <c r="D262" s="2" t="s">
        <v>9</v>
      </c>
      <c r="E262" s="2" t="s">
        <v>625</v>
      </c>
      <c r="F262" s="2">
        <v>412833</v>
      </c>
      <c r="G262" s="2" t="s">
        <v>626</v>
      </c>
      <c r="H262" s="2" t="s">
        <v>27</v>
      </c>
      <c r="I262" s="2" t="s">
        <v>17</v>
      </c>
      <c r="J262" s="121">
        <v>994211.73600000003</v>
      </c>
      <c r="K262" s="122">
        <v>924532.85519999999</v>
      </c>
    </row>
    <row r="263" spans="1:11">
      <c r="A263" s="120">
        <v>383168</v>
      </c>
      <c r="B263" s="2" t="s">
        <v>627</v>
      </c>
      <c r="C263" s="36">
        <v>40336</v>
      </c>
      <c r="D263" s="2" t="s">
        <v>9</v>
      </c>
      <c r="E263" s="2" t="s">
        <v>105</v>
      </c>
      <c r="F263" s="2">
        <v>377332</v>
      </c>
      <c r="G263" s="2" t="s">
        <v>77</v>
      </c>
      <c r="H263" s="2" t="s">
        <v>27</v>
      </c>
      <c r="I263" s="2" t="s">
        <v>28</v>
      </c>
      <c r="J263" s="121">
        <v>1804100.655</v>
      </c>
      <c r="K263" s="122">
        <v>2391261.6636000001</v>
      </c>
    </row>
    <row r="264" spans="1:11">
      <c r="A264" s="120">
        <v>383439</v>
      </c>
      <c r="B264" s="2" t="s">
        <v>628</v>
      </c>
      <c r="C264" s="36">
        <v>40344</v>
      </c>
      <c r="D264" s="2" t="s">
        <v>9</v>
      </c>
      <c r="E264" s="2" t="s">
        <v>629</v>
      </c>
      <c r="F264" s="2">
        <v>407302</v>
      </c>
      <c r="G264" s="2" t="s">
        <v>198</v>
      </c>
      <c r="H264" s="2" t="s">
        <v>12</v>
      </c>
      <c r="I264" s="2" t="s">
        <v>246</v>
      </c>
      <c r="J264" s="121">
        <v>2948920.2120000003</v>
      </c>
      <c r="K264" s="122">
        <v>2275489.9295999999</v>
      </c>
    </row>
    <row r="265" spans="1:11">
      <c r="A265" s="120">
        <v>383447</v>
      </c>
      <c r="B265" s="2" t="s">
        <v>630</v>
      </c>
      <c r="C265" s="36">
        <v>40344</v>
      </c>
      <c r="D265" s="2" t="s">
        <v>9</v>
      </c>
      <c r="E265" s="2" t="s">
        <v>631</v>
      </c>
      <c r="F265" s="2">
        <v>388373</v>
      </c>
      <c r="G265" s="2" t="s">
        <v>632</v>
      </c>
      <c r="H265" s="2" t="s">
        <v>27</v>
      </c>
      <c r="I265" s="2" t="s">
        <v>28</v>
      </c>
      <c r="J265" s="121">
        <v>1921295.1030000001</v>
      </c>
      <c r="K265" s="122">
        <v>1098049.7808000001</v>
      </c>
    </row>
    <row r="266" spans="1:11">
      <c r="A266" s="120">
        <v>383507</v>
      </c>
      <c r="B266" s="2" t="s">
        <v>633</v>
      </c>
      <c r="C266" s="36">
        <v>40343</v>
      </c>
      <c r="D266" s="2" t="s">
        <v>9</v>
      </c>
      <c r="E266" s="2" t="s">
        <v>634</v>
      </c>
      <c r="F266" s="2">
        <v>378503</v>
      </c>
      <c r="G266" s="2" t="s">
        <v>267</v>
      </c>
      <c r="H266" s="2" t="s">
        <v>12</v>
      </c>
      <c r="I266" s="2" t="s">
        <v>28</v>
      </c>
      <c r="J266" s="121">
        <v>2288350.2599999998</v>
      </c>
      <c r="K266" s="122">
        <v>3856983.966</v>
      </c>
    </row>
    <row r="267" spans="1:11">
      <c r="A267" s="120">
        <v>383945</v>
      </c>
      <c r="B267" s="2" t="s">
        <v>635</v>
      </c>
      <c r="C267" s="36">
        <v>40344</v>
      </c>
      <c r="D267" s="2" t="s">
        <v>9</v>
      </c>
      <c r="E267" s="2" t="s">
        <v>636</v>
      </c>
      <c r="F267" s="2">
        <v>434171</v>
      </c>
      <c r="G267" s="2" t="s">
        <v>371</v>
      </c>
      <c r="H267" s="2" t="s">
        <v>27</v>
      </c>
      <c r="I267" s="2" t="s">
        <v>66</v>
      </c>
      <c r="J267" s="121">
        <v>287769.489</v>
      </c>
      <c r="K267" s="122">
        <v>587237.97959999996</v>
      </c>
    </row>
    <row r="268" spans="1:11">
      <c r="A268" s="120">
        <v>383958</v>
      </c>
      <c r="B268" s="2" t="s">
        <v>637</v>
      </c>
      <c r="C268" s="36">
        <v>40344</v>
      </c>
      <c r="D268" s="2" t="s">
        <v>9</v>
      </c>
      <c r="E268" s="2" t="s">
        <v>638</v>
      </c>
      <c r="F268" s="2">
        <v>388373</v>
      </c>
      <c r="G268" s="2" t="s">
        <v>632</v>
      </c>
      <c r="H268" s="2" t="s">
        <v>27</v>
      </c>
      <c r="I268" s="2" t="s">
        <v>17</v>
      </c>
      <c r="J268" s="121">
        <v>827741.43900000001</v>
      </c>
      <c r="K268" s="122">
        <v>782092.83239999996</v>
      </c>
    </row>
    <row r="269" spans="1:11">
      <c r="A269" s="120">
        <v>384042</v>
      </c>
      <c r="B269" s="2" t="s">
        <v>639</v>
      </c>
      <c r="C269" s="36">
        <v>40344</v>
      </c>
      <c r="D269" s="2" t="s">
        <v>9</v>
      </c>
      <c r="E269" s="2" t="s">
        <v>640</v>
      </c>
      <c r="F269" s="2">
        <v>407302</v>
      </c>
      <c r="G269" s="2" t="s">
        <v>198</v>
      </c>
      <c r="H269" s="2" t="s">
        <v>12</v>
      </c>
      <c r="I269" s="2" t="s">
        <v>21</v>
      </c>
      <c r="J269" s="121">
        <v>750341.19300000009</v>
      </c>
      <c r="K269" s="122">
        <v>788197.7916</v>
      </c>
    </row>
    <row r="270" spans="1:11">
      <c r="A270" s="120">
        <v>384055</v>
      </c>
      <c r="B270" s="2" t="s">
        <v>641</v>
      </c>
      <c r="C270" s="36">
        <v>40344</v>
      </c>
      <c r="D270" s="2" t="s">
        <v>9</v>
      </c>
      <c r="E270" s="2" t="s">
        <v>642</v>
      </c>
      <c r="F270" s="2">
        <v>464799</v>
      </c>
      <c r="G270" s="2" t="s">
        <v>643</v>
      </c>
      <c r="H270" s="2" t="s">
        <v>12</v>
      </c>
      <c r="I270" s="2" t="s">
        <v>21</v>
      </c>
      <c r="J270" s="121">
        <v>759599.12699999998</v>
      </c>
      <c r="K270" s="122">
        <v>1110566.9484000001</v>
      </c>
    </row>
    <row r="271" spans="1:11">
      <c r="A271" s="120">
        <v>384137</v>
      </c>
      <c r="B271" s="2" t="s">
        <v>644</v>
      </c>
      <c r="C271" s="36">
        <v>40354</v>
      </c>
      <c r="D271" s="2" t="s">
        <v>9</v>
      </c>
      <c r="E271" s="2" t="s">
        <v>645</v>
      </c>
      <c r="F271" s="2">
        <v>382658</v>
      </c>
      <c r="G271" s="2" t="s">
        <v>145</v>
      </c>
      <c r="H271" s="2" t="s">
        <v>27</v>
      </c>
      <c r="I271" s="2" t="s">
        <v>28</v>
      </c>
      <c r="J271" s="121">
        <v>1796916.24</v>
      </c>
      <c r="K271" s="122">
        <v>2440224.9432000001</v>
      </c>
    </row>
    <row r="272" spans="1:11">
      <c r="A272" s="120">
        <v>384151</v>
      </c>
      <c r="B272" s="2" t="s">
        <v>646</v>
      </c>
      <c r="C272" s="36">
        <v>40354</v>
      </c>
      <c r="D272" s="2" t="s">
        <v>9</v>
      </c>
      <c r="E272" s="2" t="s">
        <v>647</v>
      </c>
      <c r="F272" s="2">
        <v>382658</v>
      </c>
      <c r="G272" s="2" t="s">
        <v>145</v>
      </c>
      <c r="H272" s="2" t="s">
        <v>12</v>
      </c>
      <c r="I272" s="2" t="s">
        <v>17</v>
      </c>
      <c r="J272" s="121">
        <v>1050517.2930000001</v>
      </c>
      <c r="K272" s="122">
        <v>828968.93640000001</v>
      </c>
    </row>
    <row r="273" spans="1:11">
      <c r="A273" s="120">
        <v>384161</v>
      </c>
      <c r="B273" s="2" t="s">
        <v>648</v>
      </c>
      <c r="C273" s="36">
        <v>40354</v>
      </c>
      <c r="D273" s="2" t="s">
        <v>9</v>
      </c>
      <c r="E273" s="2" t="s">
        <v>649</v>
      </c>
      <c r="F273" s="2">
        <v>417062</v>
      </c>
      <c r="G273" s="2" t="s">
        <v>650</v>
      </c>
      <c r="H273" s="2" t="s">
        <v>27</v>
      </c>
      <c r="I273" s="2" t="s">
        <v>28</v>
      </c>
      <c r="J273" s="121">
        <v>1834165.0110000002</v>
      </c>
      <c r="K273" s="122">
        <v>1509162.1595999999</v>
      </c>
    </row>
    <row r="274" spans="1:11">
      <c r="A274" s="120">
        <v>384174</v>
      </c>
      <c r="B274" s="2" t="s">
        <v>651</v>
      </c>
      <c r="C274" s="36">
        <v>40354</v>
      </c>
      <c r="D274" s="2" t="s">
        <v>9</v>
      </c>
      <c r="E274" s="2" t="s">
        <v>652</v>
      </c>
      <c r="F274" s="2">
        <v>417062</v>
      </c>
      <c r="G274" s="2" t="s">
        <v>650</v>
      </c>
      <c r="H274" s="2" t="s">
        <v>27</v>
      </c>
      <c r="I274" s="2" t="s">
        <v>21</v>
      </c>
      <c r="J274" s="121">
        <v>744273.11699999997</v>
      </c>
      <c r="K274" s="122">
        <v>2671203.3551999996</v>
      </c>
    </row>
    <row r="275" spans="1:11">
      <c r="A275" s="120">
        <v>384632</v>
      </c>
      <c r="B275" s="2" t="s">
        <v>653</v>
      </c>
      <c r="C275" s="36">
        <v>40354</v>
      </c>
      <c r="D275" s="2" t="s">
        <v>9</v>
      </c>
      <c r="E275" s="2" t="s">
        <v>654</v>
      </c>
      <c r="F275" s="2">
        <v>448841</v>
      </c>
      <c r="G275" s="2" t="s">
        <v>462</v>
      </c>
      <c r="H275" s="2" t="s">
        <v>27</v>
      </c>
      <c r="I275" s="2" t="s">
        <v>21</v>
      </c>
      <c r="J275" s="121">
        <v>605805.9</v>
      </c>
      <c r="K275" s="122">
        <v>1352466.2448</v>
      </c>
    </row>
    <row r="276" spans="1:11">
      <c r="A276" s="120">
        <v>384645</v>
      </c>
      <c r="B276" s="2" t="s">
        <v>655</v>
      </c>
      <c r="C276" s="36">
        <v>40331</v>
      </c>
      <c r="D276" s="2" t="s">
        <v>9</v>
      </c>
      <c r="E276" s="2" t="s">
        <v>656</v>
      </c>
      <c r="F276" s="2">
        <v>410449</v>
      </c>
      <c r="G276" s="2" t="s">
        <v>278</v>
      </c>
      <c r="H276" s="2" t="s">
        <v>27</v>
      </c>
      <c r="I276" s="2" t="s">
        <v>28</v>
      </c>
      <c r="J276" s="121">
        <v>1986850.8030000001</v>
      </c>
      <c r="K276" s="122">
        <v>1785572.2511999998</v>
      </c>
    </row>
    <row r="277" spans="1:11">
      <c r="A277" s="120">
        <v>384649</v>
      </c>
      <c r="B277" s="2" t="s">
        <v>657</v>
      </c>
      <c r="C277" s="36">
        <v>40350</v>
      </c>
      <c r="D277" s="2" t="s">
        <v>9</v>
      </c>
      <c r="E277" s="2" t="s">
        <v>658</v>
      </c>
      <c r="F277" s="2">
        <v>379915</v>
      </c>
      <c r="G277" s="2" t="s">
        <v>314</v>
      </c>
      <c r="H277" s="2" t="s">
        <v>27</v>
      </c>
      <c r="I277" s="2" t="s">
        <v>28</v>
      </c>
      <c r="J277" s="121">
        <v>1733542.02</v>
      </c>
      <c r="K277" s="122">
        <v>1759698.5724000002</v>
      </c>
    </row>
    <row r="278" spans="1:11">
      <c r="A278" s="120">
        <v>384653</v>
      </c>
      <c r="B278" s="2" t="s">
        <v>659</v>
      </c>
      <c r="C278" s="36">
        <v>40354</v>
      </c>
      <c r="D278" s="2" t="s">
        <v>9</v>
      </c>
      <c r="E278" s="2" t="s">
        <v>660</v>
      </c>
      <c r="F278" s="2">
        <v>381132</v>
      </c>
      <c r="G278" s="2" t="s">
        <v>284</v>
      </c>
      <c r="H278" s="2" t="s">
        <v>27</v>
      </c>
      <c r="I278" s="2" t="s">
        <v>28</v>
      </c>
      <c r="J278" s="121">
        <v>2177294.0069999998</v>
      </c>
      <c r="K278" s="122">
        <v>2319910.3944000001</v>
      </c>
    </row>
    <row r="279" spans="1:11">
      <c r="A279" s="120">
        <v>384806</v>
      </c>
      <c r="B279" s="2" t="s">
        <v>661</v>
      </c>
      <c r="C279" s="36">
        <v>40339</v>
      </c>
      <c r="D279" s="2" t="s">
        <v>9</v>
      </c>
      <c r="E279" s="2" t="s">
        <v>662</v>
      </c>
      <c r="F279" s="2">
        <v>377076</v>
      </c>
      <c r="G279" s="2" t="s">
        <v>24</v>
      </c>
      <c r="H279" s="2" t="s">
        <v>12</v>
      </c>
      <c r="I279" s="2" t="s">
        <v>17</v>
      </c>
      <c r="J279" s="121">
        <v>804882.64500000002</v>
      </c>
      <c r="K279" s="122">
        <v>1894684.5648000001</v>
      </c>
    </row>
    <row r="280" spans="1:11">
      <c r="A280" s="120">
        <v>385324</v>
      </c>
      <c r="B280" s="2" t="s">
        <v>663</v>
      </c>
      <c r="C280" s="36">
        <v>40353</v>
      </c>
      <c r="D280" s="2" t="s">
        <v>9</v>
      </c>
      <c r="E280" s="2" t="s">
        <v>664</v>
      </c>
      <c r="F280" s="2">
        <v>176466</v>
      </c>
      <c r="G280" s="2" t="s">
        <v>665</v>
      </c>
      <c r="H280" s="2" t="s">
        <v>12</v>
      </c>
      <c r="I280" s="2" t="s">
        <v>17</v>
      </c>
      <c r="J280" s="121">
        <v>1141858.977</v>
      </c>
      <c r="K280" s="122">
        <v>1248581.8764</v>
      </c>
    </row>
    <row r="281" spans="1:11">
      <c r="A281" s="120">
        <v>385327</v>
      </c>
      <c r="B281" s="2" t="s">
        <v>666</v>
      </c>
      <c r="C281" s="36">
        <v>40353</v>
      </c>
      <c r="D281" s="2" t="s">
        <v>9</v>
      </c>
      <c r="E281" s="2" t="s">
        <v>667</v>
      </c>
      <c r="F281" s="2">
        <v>381248</v>
      </c>
      <c r="G281" s="2" t="s">
        <v>512</v>
      </c>
      <c r="H281" s="2" t="s">
        <v>27</v>
      </c>
      <c r="I281" s="2" t="s">
        <v>13</v>
      </c>
      <c r="J281" s="121">
        <v>1373291.7450000001</v>
      </c>
      <c r="K281" s="122">
        <v>1586606.6159999999</v>
      </c>
    </row>
    <row r="282" spans="1:11">
      <c r="A282" s="120">
        <v>385332</v>
      </c>
      <c r="B282" s="2" t="s">
        <v>668</v>
      </c>
      <c r="C282" s="36">
        <v>40357</v>
      </c>
      <c r="D282" s="2" t="s">
        <v>9</v>
      </c>
      <c r="E282" s="2" t="s">
        <v>669</v>
      </c>
      <c r="F282" s="2">
        <v>381248</v>
      </c>
      <c r="G282" s="2" t="s">
        <v>512</v>
      </c>
      <c r="H282" s="2" t="s">
        <v>27</v>
      </c>
      <c r="I282" s="2" t="s">
        <v>21</v>
      </c>
      <c r="J282" s="121">
        <v>622256.04</v>
      </c>
      <c r="K282" s="122">
        <v>1551332.9952</v>
      </c>
    </row>
    <row r="283" spans="1:11">
      <c r="A283" s="120">
        <v>385511</v>
      </c>
      <c r="B283" s="2" t="s">
        <v>670</v>
      </c>
      <c r="C283" s="36">
        <v>40344</v>
      </c>
      <c r="D283" s="2" t="s">
        <v>9</v>
      </c>
      <c r="E283" s="2" t="s">
        <v>671</v>
      </c>
      <c r="F283" s="2">
        <v>377602</v>
      </c>
      <c r="G283" s="2" t="s">
        <v>128</v>
      </c>
      <c r="H283" s="2" t="s">
        <v>12</v>
      </c>
      <c r="I283" s="2" t="s">
        <v>17</v>
      </c>
      <c r="J283" s="121">
        <v>908939.24099999992</v>
      </c>
      <c r="K283" s="122">
        <v>1452531.7763999999</v>
      </c>
    </row>
    <row r="284" spans="1:11">
      <c r="A284" s="120">
        <v>385512</v>
      </c>
      <c r="B284" s="2" t="s">
        <v>672</v>
      </c>
      <c r="C284" s="36">
        <v>40344</v>
      </c>
      <c r="D284" s="2" t="s">
        <v>9</v>
      </c>
      <c r="E284" s="2" t="s">
        <v>673</v>
      </c>
      <c r="F284" s="2">
        <v>377602</v>
      </c>
      <c r="G284" s="2" t="s">
        <v>128</v>
      </c>
      <c r="H284" s="2" t="s">
        <v>12</v>
      </c>
      <c r="I284" s="2" t="s">
        <v>17</v>
      </c>
      <c r="J284" s="121">
        <v>898224.39</v>
      </c>
      <c r="K284" s="122">
        <v>1390423.8816</v>
      </c>
    </row>
    <row r="285" spans="1:11">
      <c r="A285" s="120">
        <v>385513</v>
      </c>
      <c r="B285" s="2" t="s">
        <v>674</v>
      </c>
      <c r="C285" s="36">
        <v>40344</v>
      </c>
      <c r="D285" s="2" t="s">
        <v>9</v>
      </c>
      <c r="E285" s="2" t="s">
        <v>675</v>
      </c>
      <c r="F285" s="2">
        <v>377602</v>
      </c>
      <c r="G285" s="2" t="s">
        <v>128</v>
      </c>
      <c r="H285" s="2" t="s">
        <v>12</v>
      </c>
      <c r="I285" s="2" t="s">
        <v>17</v>
      </c>
      <c r="J285" s="121">
        <v>915789.75599999994</v>
      </c>
      <c r="K285" s="122">
        <v>1232450.7047999999</v>
      </c>
    </row>
    <row r="286" spans="1:11">
      <c r="A286" s="120">
        <v>385574</v>
      </c>
      <c r="B286" s="2" t="s">
        <v>676</v>
      </c>
      <c r="C286" s="36">
        <v>40354</v>
      </c>
      <c r="D286" s="2" t="s">
        <v>9</v>
      </c>
      <c r="E286" s="2" t="s">
        <v>677</v>
      </c>
      <c r="F286" s="2">
        <v>376339</v>
      </c>
      <c r="G286" s="2" t="s">
        <v>86</v>
      </c>
      <c r="H286" s="2" t="s">
        <v>27</v>
      </c>
      <c r="I286" s="2" t="s">
        <v>17</v>
      </c>
      <c r="J286" s="121">
        <v>1107938.0759999999</v>
      </c>
      <c r="K286" s="122">
        <v>644853.67920000001</v>
      </c>
    </row>
    <row r="287" spans="1:11">
      <c r="A287" s="120">
        <v>385579</v>
      </c>
      <c r="B287" s="2" t="s">
        <v>678</v>
      </c>
      <c r="C287" s="36">
        <v>40354</v>
      </c>
      <c r="D287" s="2" t="s">
        <v>9</v>
      </c>
      <c r="E287" s="2" t="s">
        <v>679</v>
      </c>
      <c r="F287" s="2">
        <v>380148</v>
      </c>
      <c r="G287" s="2" t="s">
        <v>92</v>
      </c>
      <c r="H287" s="2" t="s">
        <v>27</v>
      </c>
      <c r="I287" s="2" t="s">
        <v>13</v>
      </c>
      <c r="J287" s="121">
        <v>1298822.0279999999</v>
      </c>
      <c r="K287" s="122">
        <v>3335283.0648000003</v>
      </c>
    </row>
    <row r="288" spans="1:11">
      <c r="A288" s="120">
        <v>385582</v>
      </c>
      <c r="B288" s="2" t="s">
        <v>680</v>
      </c>
      <c r="C288" s="36">
        <v>40354</v>
      </c>
      <c r="D288" s="2" t="s">
        <v>9</v>
      </c>
      <c r="E288" s="2" t="s">
        <v>681</v>
      </c>
      <c r="F288" s="2">
        <v>376834</v>
      </c>
      <c r="G288" s="2" t="s">
        <v>388</v>
      </c>
      <c r="H288" s="2" t="s">
        <v>27</v>
      </c>
      <c r="I288" s="2" t="s">
        <v>21</v>
      </c>
      <c r="J288" s="121">
        <v>743969.26800000004</v>
      </c>
      <c r="K288" s="122">
        <v>443108.67479999998</v>
      </c>
    </row>
    <row r="289" spans="1:11">
      <c r="A289" s="120">
        <v>385588</v>
      </c>
      <c r="B289" s="2" t="s">
        <v>682</v>
      </c>
      <c r="C289" s="36">
        <v>40354</v>
      </c>
      <c r="D289" s="2" t="s">
        <v>9</v>
      </c>
      <c r="E289" s="2" t="s">
        <v>683</v>
      </c>
      <c r="F289" s="2">
        <v>376834</v>
      </c>
      <c r="G289" s="2" t="s">
        <v>388</v>
      </c>
      <c r="H289" s="2" t="s">
        <v>27</v>
      </c>
      <c r="I289" s="2" t="s">
        <v>21</v>
      </c>
      <c r="J289" s="121">
        <v>580042.17599999998</v>
      </c>
      <c r="K289" s="122">
        <v>643047.85440000007</v>
      </c>
    </row>
    <row r="290" spans="1:11">
      <c r="A290" s="120">
        <v>385849</v>
      </c>
      <c r="B290" s="2" t="s">
        <v>684</v>
      </c>
      <c r="C290" s="36">
        <v>40350</v>
      </c>
      <c r="D290" s="2" t="s">
        <v>9</v>
      </c>
      <c r="E290" s="2" t="s">
        <v>685</v>
      </c>
      <c r="F290" s="2">
        <v>381123</v>
      </c>
      <c r="G290" s="2" t="s">
        <v>498</v>
      </c>
      <c r="H290" s="2" t="s">
        <v>12</v>
      </c>
      <c r="I290" s="2" t="s">
        <v>17</v>
      </c>
      <c r="J290" s="121">
        <v>812023.65300000005</v>
      </c>
      <c r="K290" s="122">
        <v>1338682.4099999999</v>
      </c>
    </row>
    <row r="291" spans="1:11">
      <c r="A291" s="120">
        <v>386120</v>
      </c>
      <c r="B291" s="2" t="s">
        <v>686</v>
      </c>
      <c r="C291" s="36">
        <v>40360</v>
      </c>
      <c r="D291" s="2" t="s">
        <v>9</v>
      </c>
      <c r="E291" s="2" t="s">
        <v>687</v>
      </c>
      <c r="F291" s="2">
        <v>379658</v>
      </c>
      <c r="G291" s="2" t="s">
        <v>201</v>
      </c>
      <c r="H291" s="2" t="s">
        <v>12</v>
      </c>
      <c r="I291" s="2" t="s">
        <v>17</v>
      </c>
      <c r="J291" s="121">
        <v>799655.99699999997</v>
      </c>
      <c r="K291" s="122">
        <v>2362469.7059999998</v>
      </c>
    </row>
    <row r="292" spans="1:11">
      <c r="A292" s="120">
        <v>386137</v>
      </c>
      <c r="B292" s="2" t="s">
        <v>688</v>
      </c>
      <c r="C292" s="36">
        <v>40346</v>
      </c>
      <c r="D292" s="2" t="s">
        <v>9</v>
      </c>
      <c r="E292" s="2" t="s">
        <v>689</v>
      </c>
      <c r="F292" s="2">
        <v>385698</v>
      </c>
      <c r="G292" s="2" t="s">
        <v>690</v>
      </c>
      <c r="H292" s="2" t="s">
        <v>27</v>
      </c>
      <c r="I292" s="2" t="s">
        <v>66</v>
      </c>
      <c r="J292" s="121">
        <v>71610.42</v>
      </c>
      <c r="K292" s="122">
        <v>253475.8812</v>
      </c>
    </row>
    <row r="293" spans="1:11">
      <c r="A293" s="120">
        <v>386138</v>
      </c>
      <c r="B293" s="2" t="s">
        <v>691</v>
      </c>
      <c r="C293" s="36">
        <v>40346</v>
      </c>
      <c r="D293" s="2" t="s">
        <v>9</v>
      </c>
      <c r="E293" s="2" t="s">
        <v>692</v>
      </c>
      <c r="F293" s="2">
        <v>385698</v>
      </c>
      <c r="G293" s="2" t="s">
        <v>690</v>
      </c>
      <c r="H293" s="2" t="s">
        <v>27</v>
      </c>
      <c r="I293" s="2" t="s">
        <v>17</v>
      </c>
      <c r="J293" s="121">
        <v>1215806.6969999999</v>
      </c>
      <c r="K293" s="122">
        <v>1029971.1276</v>
      </c>
    </row>
    <row r="294" spans="1:11">
      <c r="A294" s="120">
        <v>386140</v>
      </c>
      <c r="B294" s="2" t="s">
        <v>693</v>
      </c>
      <c r="C294" s="36">
        <v>40346</v>
      </c>
      <c r="D294" s="2" t="s">
        <v>9</v>
      </c>
      <c r="E294" s="2" t="s">
        <v>694</v>
      </c>
      <c r="F294" s="2">
        <v>385698</v>
      </c>
      <c r="G294" s="2" t="s">
        <v>690</v>
      </c>
      <c r="H294" s="2" t="s">
        <v>27</v>
      </c>
      <c r="I294" s="2" t="s">
        <v>66</v>
      </c>
      <c r="J294" s="121">
        <v>254663.304</v>
      </c>
      <c r="K294" s="122">
        <v>603556.326</v>
      </c>
    </row>
    <row r="295" spans="1:11">
      <c r="A295" s="120">
        <v>386141</v>
      </c>
      <c r="B295" s="2" t="s">
        <v>695</v>
      </c>
      <c r="C295" s="36">
        <v>40346</v>
      </c>
      <c r="D295" s="2" t="s">
        <v>9</v>
      </c>
      <c r="E295" s="2" t="s">
        <v>696</v>
      </c>
      <c r="F295" s="2">
        <v>385698</v>
      </c>
      <c r="G295" s="2" t="s">
        <v>690</v>
      </c>
      <c r="H295" s="2" t="s">
        <v>27</v>
      </c>
      <c r="I295" s="2" t="s">
        <v>21</v>
      </c>
      <c r="J295" s="121">
        <v>643997.38199999998</v>
      </c>
      <c r="K295" s="122">
        <v>632251.75319999992</v>
      </c>
    </row>
    <row r="296" spans="1:11">
      <c r="A296" s="120">
        <v>386143</v>
      </c>
      <c r="B296" s="2" t="s">
        <v>697</v>
      </c>
      <c r="C296" s="36">
        <v>40346</v>
      </c>
      <c r="D296" s="2" t="s">
        <v>9</v>
      </c>
      <c r="E296" s="2" t="s">
        <v>698</v>
      </c>
      <c r="F296" s="2">
        <v>385698</v>
      </c>
      <c r="G296" s="2" t="s">
        <v>690</v>
      </c>
      <c r="H296" s="2" t="s">
        <v>27</v>
      </c>
      <c r="I296" s="2" t="s">
        <v>13</v>
      </c>
      <c r="J296" s="121">
        <v>1374827.6850000001</v>
      </c>
      <c r="K296" s="122">
        <v>1255579.1532000001</v>
      </c>
    </row>
    <row r="297" spans="1:11">
      <c r="A297" s="120">
        <v>386145</v>
      </c>
      <c r="B297" s="2" t="s">
        <v>699</v>
      </c>
      <c r="C297" s="36">
        <v>40346</v>
      </c>
      <c r="D297" s="2" t="s">
        <v>9</v>
      </c>
      <c r="E297" s="2" t="s">
        <v>700</v>
      </c>
      <c r="F297" s="2">
        <v>385698</v>
      </c>
      <c r="G297" s="2" t="s">
        <v>690</v>
      </c>
      <c r="H297" s="2" t="s">
        <v>27</v>
      </c>
      <c r="I297" s="2" t="s">
        <v>17</v>
      </c>
      <c r="J297" s="121">
        <v>1000799.5830000001</v>
      </c>
      <c r="K297" s="122">
        <v>801562.54319999996</v>
      </c>
    </row>
    <row r="298" spans="1:11">
      <c r="A298" s="120">
        <v>386148</v>
      </c>
      <c r="B298" s="2" t="s">
        <v>701</v>
      </c>
      <c r="C298" s="36">
        <v>40346</v>
      </c>
      <c r="D298" s="2" t="s">
        <v>9</v>
      </c>
      <c r="E298" s="2" t="s">
        <v>702</v>
      </c>
      <c r="F298" s="2">
        <v>385698</v>
      </c>
      <c r="G298" s="2" t="s">
        <v>690</v>
      </c>
      <c r="H298" s="2" t="s">
        <v>27</v>
      </c>
      <c r="I298" s="2" t="s">
        <v>66</v>
      </c>
      <c r="J298" s="121">
        <v>408536.66700000002</v>
      </c>
      <c r="K298" s="122">
        <v>366436.46159999998</v>
      </c>
    </row>
    <row r="299" spans="1:11">
      <c r="A299" s="120">
        <v>386154</v>
      </c>
      <c r="B299" s="2" t="s">
        <v>703</v>
      </c>
      <c r="C299" s="36">
        <v>40346</v>
      </c>
      <c r="D299" s="2" t="s">
        <v>9</v>
      </c>
      <c r="E299" s="2" t="s">
        <v>704</v>
      </c>
      <c r="F299" s="2">
        <v>412833</v>
      </c>
      <c r="G299" s="2" t="s">
        <v>626</v>
      </c>
      <c r="H299" s="2" t="s">
        <v>27</v>
      </c>
      <c r="I299" s="2" t="s">
        <v>21</v>
      </c>
      <c r="J299" s="121">
        <v>609225.03599999996</v>
      </c>
      <c r="K299" s="122">
        <v>841580.28</v>
      </c>
    </row>
    <row r="300" spans="1:11">
      <c r="A300" s="120">
        <v>386158</v>
      </c>
      <c r="B300" s="2" t="s">
        <v>705</v>
      </c>
      <c r="C300" s="36">
        <v>40337</v>
      </c>
      <c r="D300" s="2" t="s">
        <v>9</v>
      </c>
      <c r="E300" s="2" t="s">
        <v>706</v>
      </c>
      <c r="F300" s="2">
        <v>412833</v>
      </c>
      <c r="G300" s="2" t="s">
        <v>626</v>
      </c>
      <c r="H300" s="2" t="s">
        <v>27</v>
      </c>
      <c r="I300" s="2" t="s">
        <v>21</v>
      </c>
      <c r="J300" s="121">
        <v>567204.83400000003</v>
      </c>
      <c r="K300" s="122">
        <v>544825.81799999997</v>
      </c>
    </row>
    <row r="301" spans="1:11">
      <c r="A301" s="120">
        <v>386159</v>
      </c>
      <c r="B301" s="2" t="s">
        <v>707</v>
      </c>
      <c r="C301" s="36">
        <v>40346</v>
      </c>
      <c r="D301" s="2" t="s">
        <v>9</v>
      </c>
      <c r="E301" s="2" t="s">
        <v>708</v>
      </c>
      <c r="F301" s="2">
        <v>412833</v>
      </c>
      <c r="G301" s="2" t="s">
        <v>626</v>
      </c>
      <c r="H301" s="2" t="s">
        <v>27</v>
      </c>
      <c r="I301" s="2" t="s">
        <v>17</v>
      </c>
      <c r="J301" s="121">
        <v>996599.12099999993</v>
      </c>
      <c r="K301" s="122">
        <v>826769.92680000002</v>
      </c>
    </row>
    <row r="302" spans="1:11">
      <c r="A302" s="120">
        <v>386260</v>
      </c>
      <c r="B302" s="2" t="s">
        <v>709</v>
      </c>
      <c r="C302" s="36">
        <v>40329</v>
      </c>
      <c r="D302" s="2" t="s">
        <v>9</v>
      </c>
      <c r="E302" s="2" t="s">
        <v>710</v>
      </c>
      <c r="F302" s="2">
        <v>382658</v>
      </c>
      <c r="G302" s="2" t="s">
        <v>145</v>
      </c>
      <c r="H302" s="2" t="s">
        <v>12</v>
      </c>
      <c r="I302" s="2" t="s">
        <v>28</v>
      </c>
      <c r="J302" s="121">
        <v>2290349.2079999996</v>
      </c>
      <c r="K302" s="122">
        <v>2514155.4576000003</v>
      </c>
    </row>
    <row r="303" spans="1:11">
      <c r="A303" s="120">
        <v>386265</v>
      </c>
      <c r="B303" s="2" t="s">
        <v>711</v>
      </c>
      <c r="C303" s="36">
        <v>40350</v>
      </c>
      <c r="D303" s="2" t="s">
        <v>9</v>
      </c>
      <c r="E303" s="2" t="s">
        <v>712</v>
      </c>
      <c r="F303" s="2">
        <v>406698</v>
      </c>
      <c r="G303" s="2" t="s">
        <v>215</v>
      </c>
      <c r="H303" s="2" t="s">
        <v>12</v>
      </c>
      <c r="I303" s="2" t="s">
        <v>28</v>
      </c>
      <c r="J303" s="121">
        <v>1741166.07</v>
      </c>
      <c r="K303" s="122">
        <v>1867957.416</v>
      </c>
    </row>
    <row r="304" spans="1:11">
      <c r="A304" s="120">
        <v>386266</v>
      </c>
      <c r="B304" s="2" t="s">
        <v>713</v>
      </c>
      <c r="C304" s="36">
        <v>40345</v>
      </c>
      <c r="D304" s="2" t="s">
        <v>9</v>
      </c>
      <c r="E304" s="2" t="s">
        <v>714</v>
      </c>
      <c r="F304" s="2">
        <v>460862</v>
      </c>
      <c r="G304" s="2" t="s">
        <v>226</v>
      </c>
      <c r="H304" s="2" t="s">
        <v>27</v>
      </c>
      <c r="I304" s="2" t="s">
        <v>66</v>
      </c>
      <c r="J304" s="121">
        <v>433451.17200000002</v>
      </c>
      <c r="K304" s="122">
        <v>1685447.8595999999</v>
      </c>
    </row>
    <row r="305" spans="1:11">
      <c r="A305" s="120">
        <v>386269</v>
      </c>
      <c r="B305" s="2" t="s">
        <v>715</v>
      </c>
      <c r="C305" s="36">
        <v>40351</v>
      </c>
      <c r="D305" s="2" t="s">
        <v>9</v>
      </c>
      <c r="E305" s="2" t="s">
        <v>716</v>
      </c>
      <c r="F305" s="2">
        <v>473191</v>
      </c>
      <c r="G305" s="2" t="s">
        <v>209</v>
      </c>
      <c r="H305" s="2" t="s">
        <v>27</v>
      </c>
      <c r="I305" s="2" t="s">
        <v>17</v>
      </c>
      <c r="J305" s="121">
        <v>1049208.405</v>
      </c>
      <c r="K305" s="122">
        <v>1022654.8295999999</v>
      </c>
    </row>
    <row r="306" spans="1:11">
      <c r="A306" s="120">
        <v>386436</v>
      </c>
      <c r="B306" s="2" t="s">
        <v>717</v>
      </c>
      <c r="C306" s="36">
        <v>40344</v>
      </c>
      <c r="D306" s="2" t="s">
        <v>9</v>
      </c>
      <c r="E306" s="2" t="s">
        <v>718</v>
      </c>
      <c r="F306" s="2">
        <v>473035</v>
      </c>
      <c r="G306" s="2" t="s">
        <v>140</v>
      </c>
      <c r="H306" s="2" t="s">
        <v>27</v>
      </c>
      <c r="I306" s="2" t="s">
        <v>17</v>
      </c>
      <c r="J306" s="121">
        <v>1105940.2409999999</v>
      </c>
      <c r="K306" s="122">
        <v>1531739.6784000001</v>
      </c>
    </row>
    <row r="307" spans="1:11">
      <c r="A307" s="120">
        <v>386439</v>
      </c>
      <c r="B307" s="2" t="s">
        <v>719</v>
      </c>
      <c r="C307" s="36">
        <v>40344</v>
      </c>
      <c r="D307" s="2" t="s">
        <v>9</v>
      </c>
      <c r="E307" s="2" t="s">
        <v>720</v>
      </c>
      <c r="F307" s="2">
        <v>377364</v>
      </c>
      <c r="G307" s="2" t="s">
        <v>721</v>
      </c>
      <c r="H307" s="2" t="s">
        <v>27</v>
      </c>
      <c r="I307" s="2" t="s">
        <v>21</v>
      </c>
      <c r="J307" s="121">
        <v>632781.68099999998</v>
      </c>
      <c r="K307" s="122">
        <v>553991.49719999998</v>
      </c>
    </row>
    <row r="308" spans="1:11">
      <c r="A308" s="120">
        <v>386552</v>
      </c>
      <c r="B308" s="2" t="s">
        <v>722</v>
      </c>
      <c r="C308" s="36">
        <v>40364</v>
      </c>
      <c r="D308" s="2" t="s">
        <v>9</v>
      </c>
      <c r="E308" s="2" t="s">
        <v>723</v>
      </c>
      <c r="F308" s="2">
        <v>452815</v>
      </c>
      <c r="G308" s="2" t="s">
        <v>443</v>
      </c>
      <c r="H308" s="2" t="s">
        <v>27</v>
      </c>
      <c r="I308" s="2" t="s">
        <v>66</v>
      </c>
      <c r="J308" s="121">
        <v>143885.30100000001</v>
      </c>
      <c r="K308" s="122">
        <v>1089943.5815999999</v>
      </c>
    </row>
    <row r="309" spans="1:11">
      <c r="A309" s="120">
        <v>386698</v>
      </c>
      <c r="B309" s="2" t="s">
        <v>34</v>
      </c>
      <c r="C309" s="36">
        <v>40344</v>
      </c>
      <c r="D309" s="2" t="s">
        <v>9</v>
      </c>
      <c r="E309" s="2" t="s">
        <v>724</v>
      </c>
      <c r="F309" s="2">
        <v>464799</v>
      </c>
      <c r="G309" s="2" t="s">
        <v>643</v>
      </c>
      <c r="H309" s="2" t="s">
        <v>12</v>
      </c>
      <c r="I309" s="2" t="s">
        <v>21</v>
      </c>
      <c r="J309" s="121">
        <v>593053.14599999995</v>
      </c>
      <c r="K309" s="122">
        <v>875817.96479999996</v>
      </c>
    </row>
    <row r="310" spans="1:11">
      <c r="A310" s="120">
        <v>386701</v>
      </c>
      <c r="B310" s="2" t="s">
        <v>725</v>
      </c>
      <c r="C310" s="36">
        <v>40334</v>
      </c>
      <c r="D310" s="2" t="s">
        <v>9</v>
      </c>
      <c r="E310" s="2" t="s">
        <v>726</v>
      </c>
      <c r="F310" s="2">
        <v>373036</v>
      </c>
      <c r="G310" s="2" t="s">
        <v>188</v>
      </c>
      <c r="H310" s="2" t="s">
        <v>27</v>
      </c>
      <c r="I310" s="2" t="s">
        <v>17</v>
      </c>
      <c r="J310" s="121">
        <v>821653.32900000003</v>
      </c>
      <c r="K310" s="122">
        <v>277483.69800000003</v>
      </c>
    </row>
    <row r="311" spans="1:11">
      <c r="A311" s="120">
        <v>386753</v>
      </c>
      <c r="B311" s="2" t="s">
        <v>727</v>
      </c>
      <c r="C311" s="36">
        <v>40344</v>
      </c>
      <c r="D311" s="2" t="s">
        <v>9</v>
      </c>
      <c r="E311" s="2" t="s">
        <v>728</v>
      </c>
      <c r="F311" s="2">
        <v>412412</v>
      </c>
      <c r="G311" s="2" t="s">
        <v>196</v>
      </c>
      <c r="H311" s="2" t="s">
        <v>27</v>
      </c>
      <c r="I311" s="2" t="s">
        <v>17</v>
      </c>
      <c r="J311" s="121">
        <v>944308.15500000003</v>
      </c>
      <c r="K311" s="122">
        <v>771582.79079999996</v>
      </c>
    </row>
    <row r="312" spans="1:11">
      <c r="A312" s="120">
        <v>386946</v>
      </c>
      <c r="B312" s="2" t="s">
        <v>729</v>
      </c>
      <c r="C312" s="36">
        <v>40360</v>
      </c>
      <c r="D312" s="2" t="s">
        <v>9</v>
      </c>
      <c r="E312" s="2" t="s">
        <v>730</v>
      </c>
      <c r="F312" s="2">
        <v>410452</v>
      </c>
      <c r="G312" s="2" t="s">
        <v>393</v>
      </c>
      <c r="H312" s="2" t="s">
        <v>27</v>
      </c>
      <c r="I312" s="2" t="s">
        <v>21</v>
      </c>
      <c r="J312" s="121">
        <v>714428.022</v>
      </c>
      <c r="K312" s="122">
        <v>853215.72479999997</v>
      </c>
    </row>
    <row r="313" spans="1:11">
      <c r="A313" s="120">
        <v>386947</v>
      </c>
      <c r="B313" s="2" t="s">
        <v>731</v>
      </c>
      <c r="C313" s="36">
        <v>40371</v>
      </c>
      <c r="D313" s="2" t="s">
        <v>9</v>
      </c>
      <c r="E313" s="2" t="s">
        <v>732</v>
      </c>
      <c r="F313" s="2">
        <v>379658</v>
      </c>
      <c r="G313" s="2" t="s">
        <v>201</v>
      </c>
      <c r="H313" s="2" t="s">
        <v>27</v>
      </c>
      <c r="I313" s="2" t="s">
        <v>17</v>
      </c>
      <c r="J313" s="121">
        <v>1063893.327</v>
      </c>
      <c r="K313" s="122">
        <v>1560149.0459999999</v>
      </c>
    </row>
    <row r="314" spans="1:11">
      <c r="A314" s="120">
        <v>386949</v>
      </c>
      <c r="B314" s="2" t="s">
        <v>733</v>
      </c>
      <c r="C314" s="36">
        <v>40371</v>
      </c>
      <c r="D314" s="2" t="s">
        <v>9</v>
      </c>
      <c r="E314" s="2" t="s">
        <v>734</v>
      </c>
      <c r="F314" s="2">
        <v>379658</v>
      </c>
      <c r="G314" s="2" t="s">
        <v>201</v>
      </c>
      <c r="H314" s="2" t="s">
        <v>27</v>
      </c>
      <c r="I314" s="2" t="s">
        <v>66</v>
      </c>
      <c r="J314" s="121">
        <v>252617.61</v>
      </c>
      <c r="K314" s="122">
        <v>1325171.6856</v>
      </c>
    </row>
    <row r="315" spans="1:11">
      <c r="A315" s="120">
        <v>387046</v>
      </c>
      <c r="B315" s="2" t="s">
        <v>735</v>
      </c>
      <c r="C315" s="36">
        <v>40361</v>
      </c>
      <c r="D315" s="2" t="s">
        <v>9</v>
      </c>
      <c r="E315" s="2" t="s">
        <v>736</v>
      </c>
      <c r="F315" s="2">
        <v>381248</v>
      </c>
      <c r="G315" s="2" t="s">
        <v>512</v>
      </c>
      <c r="H315" s="2" t="s">
        <v>27</v>
      </c>
      <c r="I315" s="2" t="s">
        <v>66</v>
      </c>
      <c r="J315" s="121">
        <v>111694.00199999999</v>
      </c>
      <c r="K315" s="122">
        <v>315202.36319999996</v>
      </c>
    </row>
    <row r="316" spans="1:11">
      <c r="A316" s="120">
        <v>387079</v>
      </c>
      <c r="B316" s="2" t="s">
        <v>737</v>
      </c>
      <c r="C316" s="36">
        <v>40332</v>
      </c>
      <c r="D316" s="2" t="s">
        <v>9</v>
      </c>
      <c r="E316" s="2" t="s">
        <v>738</v>
      </c>
      <c r="F316" s="2">
        <v>419555</v>
      </c>
      <c r="G316" s="2" t="s">
        <v>739</v>
      </c>
      <c r="H316" s="2" t="s">
        <v>27</v>
      </c>
      <c r="I316" s="2" t="s">
        <v>21</v>
      </c>
      <c r="J316" s="121">
        <v>587307.84</v>
      </c>
      <c r="K316" s="122">
        <v>253986.78599999999</v>
      </c>
    </row>
    <row r="317" spans="1:11">
      <c r="A317" s="120">
        <v>387238</v>
      </c>
      <c r="B317" s="2" t="s">
        <v>740</v>
      </c>
      <c r="C317" s="36">
        <v>40345</v>
      </c>
      <c r="D317" s="2" t="s">
        <v>9</v>
      </c>
      <c r="E317" s="2" t="s">
        <v>741</v>
      </c>
      <c r="F317" s="2">
        <v>421959</v>
      </c>
      <c r="G317" s="2" t="s">
        <v>337</v>
      </c>
      <c r="H317" s="2" t="s">
        <v>27</v>
      </c>
      <c r="I317" s="2" t="s">
        <v>21</v>
      </c>
      <c r="J317" s="121">
        <v>508664.37299999996</v>
      </c>
      <c r="K317" s="122">
        <v>1982257.65</v>
      </c>
    </row>
    <row r="318" spans="1:11">
      <c r="A318" s="120">
        <v>387267</v>
      </c>
      <c r="B318" s="2" t="s">
        <v>742</v>
      </c>
      <c r="C318" s="36">
        <v>40371</v>
      </c>
      <c r="D318" s="2" t="s">
        <v>9</v>
      </c>
      <c r="E318" s="2" t="s">
        <v>743</v>
      </c>
      <c r="F318" s="2">
        <v>387266</v>
      </c>
      <c r="G318" s="2" t="s">
        <v>31</v>
      </c>
      <c r="H318" s="2" t="s">
        <v>27</v>
      </c>
      <c r="I318" s="2" t="s">
        <v>17</v>
      </c>
      <c r="J318" s="121">
        <v>802383.96</v>
      </c>
      <c r="K318" s="122">
        <v>377872.9596</v>
      </c>
    </row>
    <row r="319" spans="1:11">
      <c r="A319" s="120">
        <v>387271</v>
      </c>
      <c r="B319" s="2" t="s">
        <v>744</v>
      </c>
      <c r="C319" s="36">
        <v>40352</v>
      </c>
      <c r="D319" s="2" t="s">
        <v>9</v>
      </c>
      <c r="E319" s="2" t="s">
        <v>745</v>
      </c>
      <c r="F319" s="2">
        <v>451002</v>
      </c>
      <c r="G319" s="2" t="s">
        <v>80</v>
      </c>
      <c r="H319" s="2" t="s">
        <v>27</v>
      </c>
      <c r="I319" s="2" t="s">
        <v>13</v>
      </c>
      <c r="J319" s="121">
        <v>1291974.852</v>
      </c>
      <c r="K319" s="122">
        <v>750296.66040000005</v>
      </c>
    </row>
    <row r="320" spans="1:11">
      <c r="A320" s="120">
        <v>387330</v>
      </c>
      <c r="B320" s="2" t="s">
        <v>746</v>
      </c>
      <c r="C320" s="36">
        <v>40373</v>
      </c>
      <c r="D320" s="2" t="s">
        <v>9</v>
      </c>
      <c r="E320" s="2" t="s">
        <v>747</v>
      </c>
      <c r="F320" s="2">
        <v>382953</v>
      </c>
      <c r="G320" s="2" t="s">
        <v>161</v>
      </c>
      <c r="H320" s="2" t="s">
        <v>12</v>
      </c>
      <c r="I320" s="2" t="s">
        <v>13</v>
      </c>
      <c r="J320" s="121">
        <v>1427725.236</v>
      </c>
      <c r="K320" s="122">
        <v>1121609.0844000001</v>
      </c>
    </row>
    <row r="321" spans="1:11">
      <c r="A321" s="120">
        <v>387507</v>
      </c>
      <c r="B321" s="2" t="s">
        <v>748</v>
      </c>
      <c r="C321" s="36">
        <v>40376</v>
      </c>
      <c r="D321" s="2" t="s">
        <v>9</v>
      </c>
      <c r="E321" s="2" t="s">
        <v>749</v>
      </c>
      <c r="F321" s="2">
        <v>378504</v>
      </c>
      <c r="G321" s="2" t="s">
        <v>270</v>
      </c>
      <c r="H321" s="2" t="s">
        <v>27</v>
      </c>
      <c r="I321" s="2" t="s">
        <v>28</v>
      </c>
      <c r="J321" s="121">
        <v>2546978.0699999998</v>
      </c>
      <c r="K321" s="122">
        <v>2636670.1932000001</v>
      </c>
    </row>
    <row r="322" spans="1:11">
      <c r="A322" s="120">
        <v>387521</v>
      </c>
      <c r="B322" s="2" t="s">
        <v>750</v>
      </c>
      <c r="C322" s="36">
        <v>40366</v>
      </c>
      <c r="D322" s="2" t="s">
        <v>9</v>
      </c>
      <c r="E322" s="2" t="s">
        <v>751</v>
      </c>
      <c r="F322" s="2">
        <v>379915</v>
      </c>
      <c r="G322" s="2" t="s">
        <v>314</v>
      </c>
      <c r="H322" s="2" t="s">
        <v>12</v>
      </c>
      <c r="I322" s="2" t="s">
        <v>28</v>
      </c>
      <c r="J322" s="121">
        <v>1758731.436</v>
      </c>
      <c r="K322" s="122">
        <v>1854155.9232000001</v>
      </c>
    </row>
    <row r="323" spans="1:11">
      <c r="A323" s="120">
        <v>387538</v>
      </c>
      <c r="B323" s="2" t="s">
        <v>752</v>
      </c>
      <c r="C323" s="36">
        <v>40369</v>
      </c>
      <c r="D323" s="2" t="s">
        <v>9</v>
      </c>
      <c r="E323" s="2" t="s">
        <v>753</v>
      </c>
      <c r="F323" s="2">
        <v>447935</v>
      </c>
      <c r="G323" s="2" t="s">
        <v>237</v>
      </c>
      <c r="H323" s="2" t="s">
        <v>12</v>
      </c>
      <c r="I323" s="2" t="s">
        <v>17</v>
      </c>
      <c r="J323" s="121">
        <v>982571.98199999996</v>
      </c>
      <c r="K323" s="122">
        <v>840011.07239999995</v>
      </c>
    </row>
    <row r="324" spans="1:11">
      <c r="A324" s="120">
        <v>387542</v>
      </c>
      <c r="B324" s="2" t="s">
        <v>754</v>
      </c>
      <c r="C324" s="36">
        <v>40366</v>
      </c>
      <c r="D324" s="2" t="s">
        <v>9</v>
      </c>
      <c r="E324" s="2" t="s">
        <v>755</v>
      </c>
      <c r="F324" s="2">
        <v>423329</v>
      </c>
      <c r="G324" s="2" t="s">
        <v>182</v>
      </c>
      <c r="H324" s="2" t="s">
        <v>12</v>
      </c>
      <c r="I324" s="2" t="s">
        <v>21</v>
      </c>
      <c r="J324" s="121">
        <v>739774.37099999993</v>
      </c>
      <c r="K324" s="122">
        <v>1192186.9331999999</v>
      </c>
    </row>
    <row r="325" spans="1:11">
      <c r="A325" s="120">
        <v>387543</v>
      </c>
      <c r="B325" s="2" t="s">
        <v>756</v>
      </c>
      <c r="C325" s="36">
        <v>40362</v>
      </c>
      <c r="D325" s="2" t="s">
        <v>9</v>
      </c>
      <c r="E325" s="2" t="s">
        <v>757</v>
      </c>
      <c r="F325" s="2">
        <v>420498</v>
      </c>
      <c r="G325" s="2" t="s">
        <v>758</v>
      </c>
      <c r="H325" s="2" t="s">
        <v>12</v>
      </c>
      <c r="I325" s="2" t="s">
        <v>13</v>
      </c>
      <c r="J325" s="121">
        <v>1550664.99</v>
      </c>
      <c r="K325" s="122">
        <v>1056252.1176</v>
      </c>
    </row>
    <row r="326" spans="1:11">
      <c r="A326" s="120">
        <v>387764</v>
      </c>
      <c r="B326" s="2" t="s">
        <v>759</v>
      </c>
      <c r="C326" s="36">
        <v>40344</v>
      </c>
      <c r="D326" s="2" t="s">
        <v>9</v>
      </c>
      <c r="E326" s="2" t="s">
        <v>760</v>
      </c>
      <c r="F326" s="2">
        <v>410733</v>
      </c>
      <c r="G326" s="2" t="s">
        <v>99</v>
      </c>
      <c r="H326" s="2" t="s">
        <v>27</v>
      </c>
      <c r="I326" s="2" t="s">
        <v>21</v>
      </c>
      <c r="J326" s="121">
        <v>664670.24400000006</v>
      </c>
      <c r="K326" s="122">
        <v>493497.54359999998</v>
      </c>
    </row>
    <row r="327" spans="1:11">
      <c r="A327" s="120">
        <v>387774</v>
      </c>
      <c r="B327" s="2" t="s">
        <v>761</v>
      </c>
      <c r="C327" s="36">
        <v>40369</v>
      </c>
      <c r="D327" s="2" t="s">
        <v>9</v>
      </c>
      <c r="E327" s="2" t="s">
        <v>762</v>
      </c>
      <c r="F327" s="2">
        <v>462388</v>
      </c>
      <c r="G327" s="2" t="s">
        <v>763</v>
      </c>
      <c r="H327" s="2" t="s">
        <v>12</v>
      </c>
      <c r="I327" s="2" t="s">
        <v>21</v>
      </c>
      <c r="J327" s="121">
        <v>483316.91099999996</v>
      </c>
      <c r="K327" s="122">
        <v>392954.06880000001</v>
      </c>
    </row>
    <row r="328" spans="1:11">
      <c r="A328" s="120">
        <v>387790</v>
      </c>
      <c r="B328" s="2" t="s">
        <v>764</v>
      </c>
      <c r="C328" s="36">
        <v>40360</v>
      </c>
      <c r="D328" s="2" t="s">
        <v>9</v>
      </c>
      <c r="E328" s="2" t="s">
        <v>765</v>
      </c>
      <c r="F328" s="2">
        <v>403187</v>
      </c>
      <c r="G328" s="2" t="s">
        <v>251</v>
      </c>
      <c r="H328" s="2" t="s">
        <v>27</v>
      </c>
      <c r="I328" s="2" t="s">
        <v>376</v>
      </c>
      <c r="J328" s="121">
        <v>3696238.497</v>
      </c>
      <c r="K328" s="122">
        <v>5221211.6160000004</v>
      </c>
    </row>
    <row r="329" spans="1:11">
      <c r="A329" s="120">
        <v>387899</v>
      </c>
      <c r="B329" s="2" t="s">
        <v>766</v>
      </c>
      <c r="C329" s="36">
        <v>40364</v>
      </c>
      <c r="D329" s="2" t="s">
        <v>9</v>
      </c>
      <c r="E329" s="2" t="s">
        <v>767</v>
      </c>
      <c r="F329" s="2">
        <v>377364</v>
      </c>
      <c r="G329" s="2" t="s">
        <v>721</v>
      </c>
      <c r="H329" s="2" t="s">
        <v>27</v>
      </c>
      <c r="I329" s="2" t="s">
        <v>21</v>
      </c>
      <c r="J329" s="121">
        <v>509140.73700000002</v>
      </c>
      <c r="K329" s="122">
        <v>499219.91279999999</v>
      </c>
    </row>
    <row r="330" spans="1:11">
      <c r="A330" s="120">
        <v>387907</v>
      </c>
      <c r="B330" s="2" t="s">
        <v>768</v>
      </c>
      <c r="C330" s="36">
        <v>40375</v>
      </c>
      <c r="D330" s="2" t="s">
        <v>9</v>
      </c>
      <c r="E330" s="2" t="s">
        <v>769</v>
      </c>
      <c r="F330" s="2">
        <v>448841</v>
      </c>
      <c r="G330" s="2" t="s">
        <v>462</v>
      </c>
      <c r="H330" s="2" t="s">
        <v>27</v>
      </c>
      <c r="I330" s="2" t="s">
        <v>21</v>
      </c>
      <c r="J330" s="121">
        <v>634347.6719999999</v>
      </c>
      <c r="K330" s="122">
        <v>824674.51080000005</v>
      </c>
    </row>
    <row r="331" spans="1:11">
      <c r="A331" s="120">
        <v>388246</v>
      </c>
      <c r="B331" s="2" t="s">
        <v>770</v>
      </c>
      <c r="C331" s="36">
        <v>40371</v>
      </c>
      <c r="D331" s="2" t="s">
        <v>9</v>
      </c>
      <c r="E331" s="2" t="s">
        <v>771</v>
      </c>
      <c r="F331" s="2">
        <v>398778</v>
      </c>
      <c r="G331" s="2" t="s">
        <v>362</v>
      </c>
      <c r="H331" s="2" t="s">
        <v>27</v>
      </c>
      <c r="I331" s="2" t="s">
        <v>17</v>
      </c>
      <c r="J331" s="121">
        <v>876625.51199999999</v>
      </c>
      <c r="K331" s="122">
        <v>632584.90079999994</v>
      </c>
    </row>
    <row r="332" spans="1:11">
      <c r="A332" s="120">
        <v>388330</v>
      </c>
      <c r="B332" s="2" t="s">
        <v>772</v>
      </c>
      <c r="C332" s="36">
        <v>40360</v>
      </c>
      <c r="D332" s="2" t="s">
        <v>9</v>
      </c>
      <c r="E332" s="2" t="s">
        <v>773</v>
      </c>
      <c r="F332" s="2">
        <v>377602</v>
      </c>
      <c r="G332" s="2" t="s">
        <v>128</v>
      </c>
      <c r="H332" s="2" t="s">
        <v>12</v>
      </c>
      <c r="I332" s="2" t="s">
        <v>21</v>
      </c>
      <c r="J332" s="121">
        <v>742771.68</v>
      </c>
      <c r="K332" s="122">
        <v>1032503.2848</v>
      </c>
    </row>
    <row r="333" spans="1:11">
      <c r="A333" s="120">
        <v>388333</v>
      </c>
      <c r="B333" s="2" t="s">
        <v>774</v>
      </c>
      <c r="C333" s="36">
        <v>40369</v>
      </c>
      <c r="D333" s="2" t="s">
        <v>9</v>
      </c>
      <c r="E333" s="2" t="s">
        <v>775</v>
      </c>
      <c r="F333" s="2">
        <v>385791</v>
      </c>
      <c r="G333" s="2" t="s">
        <v>776</v>
      </c>
      <c r="H333" s="2" t="s">
        <v>12</v>
      </c>
      <c r="I333" s="2" t="s">
        <v>13</v>
      </c>
      <c r="J333" s="121">
        <v>1360315.2779999999</v>
      </c>
      <c r="K333" s="122">
        <v>2232100.6919999998</v>
      </c>
    </row>
    <row r="334" spans="1:11">
      <c r="A334" s="120">
        <v>388367</v>
      </c>
      <c r="B334" s="2" t="s">
        <v>777</v>
      </c>
      <c r="C334" s="36">
        <v>40378</v>
      </c>
      <c r="D334" s="2" t="s">
        <v>9</v>
      </c>
      <c r="E334" s="2" t="s">
        <v>778</v>
      </c>
      <c r="F334" s="2">
        <v>377329</v>
      </c>
      <c r="G334" s="2" t="s">
        <v>51</v>
      </c>
      <c r="H334" s="2" t="s">
        <v>12</v>
      </c>
      <c r="I334" s="2" t="s">
        <v>28</v>
      </c>
      <c r="J334" s="121">
        <v>1746160.101</v>
      </c>
      <c r="K334" s="122">
        <v>714140.13959999988</v>
      </c>
    </row>
    <row r="335" spans="1:11">
      <c r="A335" s="120">
        <v>388593</v>
      </c>
      <c r="B335" s="2" t="s">
        <v>779</v>
      </c>
      <c r="C335" s="36">
        <v>40353</v>
      </c>
      <c r="D335" s="2" t="s">
        <v>9</v>
      </c>
      <c r="E335" s="2" t="s">
        <v>780</v>
      </c>
      <c r="F335" s="2">
        <v>378503</v>
      </c>
      <c r="G335" s="2" t="s">
        <v>267</v>
      </c>
      <c r="H335" s="2" t="s">
        <v>12</v>
      </c>
      <c r="I335" s="2" t="s">
        <v>13</v>
      </c>
      <c r="J335" s="121">
        <v>1359646.365</v>
      </c>
      <c r="K335" s="122">
        <v>1461039.4008000002</v>
      </c>
    </row>
    <row r="336" spans="1:11">
      <c r="A336" s="120">
        <v>388637</v>
      </c>
      <c r="B336" s="2" t="s">
        <v>781</v>
      </c>
      <c r="C336" s="36">
        <v>40351</v>
      </c>
      <c r="D336" s="2" t="s">
        <v>9</v>
      </c>
      <c r="E336" s="2" t="s">
        <v>782</v>
      </c>
      <c r="F336" s="2">
        <v>454526</v>
      </c>
      <c r="G336" s="2" t="s">
        <v>465</v>
      </c>
      <c r="H336" s="2" t="s">
        <v>27</v>
      </c>
      <c r="I336" s="2" t="s">
        <v>21</v>
      </c>
      <c r="J336" s="121">
        <v>462201.07500000001</v>
      </c>
      <c r="K336" s="122">
        <v>640611.05040000007</v>
      </c>
    </row>
    <row r="337" spans="1:11">
      <c r="A337" s="120">
        <v>389029</v>
      </c>
      <c r="B337" s="2" t="s">
        <v>783</v>
      </c>
      <c r="C337" s="36">
        <v>40385</v>
      </c>
      <c r="D337" s="2" t="s">
        <v>9</v>
      </c>
      <c r="E337" s="2" t="s">
        <v>784</v>
      </c>
      <c r="F337" s="2">
        <v>425654</v>
      </c>
      <c r="G337" s="2" t="s">
        <v>537</v>
      </c>
      <c r="H337" s="2" t="s">
        <v>27</v>
      </c>
      <c r="I337" s="2" t="s">
        <v>21</v>
      </c>
      <c r="J337" s="121">
        <v>737438.18400000001</v>
      </c>
      <c r="K337" s="122">
        <v>129549.6828</v>
      </c>
    </row>
    <row r="338" spans="1:11">
      <c r="A338" s="120">
        <v>389626</v>
      </c>
      <c r="B338" s="2" t="s">
        <v>785</v>
      </c>
      <c r="C338" s="36">
        <v>40346</v>
      </c>
      <c r="D338" s="2" t="s">
        <v>9</v>
      </c>
      <c r="E338" s="2" t="s">
        <v>786</v>
      </c>
      <c r="F338" s="2">
        <v>460909</v>
      </c>
      <c r="G338" s="2" t="s">
        <v>40</v>
      </c>
      <c r="H338" s="2" t="s">
        <v>27</v>
      </c>
      <c r="I338" s="2" t="s">
        <v>21</v>
      </c>
      <c r="J338" s="121">
        <v>652701.0419999999</v>
      </c>
      <c r="K338" s="122">
        <v>646023.81599999999</v>
      </c>
    </row>
    <row r="339" spans="1:11">
      <c r="A339" s="120">
        <v>389759</v>
      </c>
      <c r="B339" s="2" t="s">
        <v>787</v>
      </c>
      <c r="C339" s="36">
        <v>40392</v>
      </c>
      <c r="D339" s="2" t="s">
        <v>9</v>
      </c>
      <c r="E339" s="2" t="s">
        <v>788</v>
      </c>
      <c r="F339" s="2">
        <v>382953</v>
      </c>
      <c r="G339" s="2" t="s">
        <v>161</v>
      </c>
      <c r="H339" s="2" t="s">
        <v>27</v>
      </c>
      <c r="I339" s="2" t="s">
        <v>17</v>
      </c>
      <c r="J339" s="121">
        <v>816956.46900000004</v>
      </c>
      <c r="K339" s="122">
        <v>479910.30119999999</v>
      </c>
    </row>
    <row r="340" spans="1:11">
      <c r="A340" s="120">
        <v>389764</v>
      </c>
      <c r="B340" s="2" t="s">
        <v>287</v>
      </c>
      <c r="C340" s="36">
        <v>40364</v>
      </c>
      <c r="D340" s="2" t="s">
        <v>9</v>
      </c>
      <c r="E340" s="2" t="s">
        <v>789</v>
      </c>
      <c r="F340" s="2">
        <v>473035</v>
      </c>
      <c r="G340" s="2" t="s">
        <v>140</v>
      </c>
      <c r="H340" s="2" t="s">
        <v>27</v>
      </c>
      <c r="I340" s="2" t="s">
        <v>21</v>
      </c>
      <c r="J340" s="121">
        <v>693570.402</v>
      </c>
      <c r="K340" s="122">
        <v>1283470.5527999999</v>
      </c>
    </row>
    <row r="341" spans="1:11">
      <c r="A341" s="120">
        <v>389810</v>
      </c>
      <c r="B341" s="2" t="s">
        <v>790</v>
      </c>
      <c r="C341" s="36">
        <v>40369</v>
      </c>
      <c r="D341" s="2" t="s">
        <v>9</v>
      </c>
      <c r="E341" s="2" t="s">
        <v>791</v>
      </c>
      <c r="F341" s="2">
        <v>421959</v>
      </c>
      <c r="G341" s="2" t="s">
        <v>337</v>
      </c>
      <c r="H341" s="2" t="s">
        <v>27</v>
      </c>
      <c r="I341" s="2" t="s">
        <v>13</v>
      </c>
      <c r="J341" s="121">
        <v>1318212.7139999999</v>
      </c>
      <c r="K341" s="122">
        <v>1091160.8063999999</v>
      </c>
    </row>
    <row r="342" spans="1:11">
      <c r="A342" s="120">
        <v>389815</v>
      </c>
      <c r="B342" s="2" t="s">
        <v>792</v>
      </c>
      <c r="C342" s="36">
        <v>40369</v>
      </c>
      <c r="D342" s="2" t="s">
        <v>9</v>
      </c>
      <c r="E342" s="2" t="s">
        <v>793</v>
      </c>
      <c r="F342" s="2">
        <v>459093</v>
      </c>
      <c r="G342" s="2" t="s">
        <v>344</v>
      </c>
      <c r="H342" s="2" t="s">
        <v>27</v>
      </c>
      <c r="I342" s="2" t="s">
        <v>17</v>
      </c>
      <c r="J342" s="121">
        <v>1030245.111</v>
      </c>
      <c r="K342" s="122">
        <v>843964.11</v>
      </c>
    </row>
    <row r="343" spans="1:11">
      <c r="A343" s="120">
        <v>389816</v>
      </c>
      <c r="B343" s="2" t="s">
        <v>794</v>
      </c>
      <c r="C343" s="36">
        <v>40369</v>
      </c>
      <c r="D343" s="2" t="s">
        <v>9</v>
      </c>
      <c r="E343" s="2" t="s">
        <v>795</v>
      </c>
      <c r="F343" s="2">
        <v>421959</v>
      </c>
      <c r="G343" s="2" t="s">
        <v>337</v>
      </c>
      <c r="H343" s="2" t="s">
        <v>27</v>
      </c>
      <c r="I343" s="2" t="s">
        <v>21</v>
      </c>
      <c r="J343" s="121">
        <v>619036.13099999994</v>
      </c>
      <c r="K343" s="122">
        <v>1190044.4291999999</v>
      </c>
    </row>
    <row r="344" spans="1:11">
      <c r="A344" s="120">
        <v>389817</v>
      </c>
      <c r="B344" s="2" t="s">
        <v>796</v>
      </c>
      <c r="C344" s="36">
        <v>40369</v>
      </c>
      <c r="D344" s="2" t="s">
        <v>9</v>
      </c>
      <c r="E344" s="2" t="s">
        <v>797</v>
      </c>
      <c r="F344" s="2">
        <v>459093</v>
      </c>
      <c r="G344" s="2" t="s">
        <v>344</v>
      </c>
      <c r="H344" s="2" t="s">
        <v>12</v>
      </c>
      <c r="I344" s="2" t="s">
        <v>28</v>
      </c>
      <c r="J344" s="121">
        <v>1776628.476</v>
      </c>
      <c r="K344" s="122">
        <v>2237754.7836000002</v>
      </c>
    </row>
    <row r="345" spans="1:11">
      <c r="A345" s="120">
        <v>389818</v>
      </c>
      <c r="B345" s="2" t="s">
        <v>798</v>
      </c>
      <c r="C345" s="36">
        <v>40369</v>
      </c>
      <c r="D345" s="2" t="s">
        <v>9</v>
      </c>
      <c r="E345" s="2" t="s">
        <v>799</v>
      </c>
      <c r="F345" s="2">
        <v>421959</v>
      </c>
      <c r="G345" s="2" t="s">
        <v>337</v>
      </c>
      <c r="H345" s="2" t="s">
        <v>12</v>
      </c>
      <c r="I345" s="2" t="s">
        <v>17</v>
      </c>
      <c r="J345" s="121">
        <v>851578.56</v>
      </c>
      <c r="K345" s="122">
        <v>880380.79200000002</v>
      </c>
    </row>
    <row r="346" spans="1:11">
      <c r="A346" s="120">
        <v>390206</v>
      </c>
      <c r="B346" s="2" t="s">
        <v>800</v>
      </c>
      <c r="C346" s="36">
        <v>40392</v>
      </c>
      <c r="D346" s="2" t="s">
        <v>9</v>
      </c>
      <c r="E346" s="2" t="s">
        <v>801</v>
      </c>
      <c r="F346" s="2">
        <v>381248</v>
      </c>
      <c r="G346" s="2" t="s">
        <v>512</v>
      </c>
      <c r="H346" s="2" t="s">
        <v>27</v>
      </c>
      <c r="I346" s="2" t="s">
        <v>13</v>
      </c>
      <c r="J346" s="121">
        <v>1335428.598</v>
      </c>
      <c r="K346" s="122">
        <v>2409783.7283999999</v>
      </c>
    </row>
    <row r="347" spans="1:11">
      <c r="A347" s="120">
        <v>390416</v>
      </c>
      <c r="B347" s="2" t="s">
        <v>802</v>
      </c>
      <c r="C347" s="36">
        <v>40392</v>
      </c>
      <c r="D347" s="2" t="s">
        <v>9</v>
      </c>
      <c r="E347" s="2" t="s">
        <v>803</v>
      </c>
      <c r="F347" s="2">
        <v>381123</v>
      </c>
      <c r="G347" s="2" t="s">
        <v>498</v>
      </c>
      <c r="H347" s="2" t="s">
        <v>12</v>
      </c>
      <c r="I347" s="2" t="s">
        <v>13</v>
      </c>
      <c r="J347" s="121">
        <v>1611363.558</v>
      </c>
      <c r="K347" s="122">
        <v>1653127.8336</v>
      </c>
    </row>
    <row r="348" spans="1:11">
      <c r="A348" s="120">
        <v>390578</v>
      </c>
      <c r="B348" s="2" t="s">
        <v>804</v>
      </c>
      <c r="C348" s="36">
        <v>40347</v>
      </c>
      <c r="D348" s="2" t="s">
        <v>9</v>
      </c>
      <c r="E348" s="2" t="s">
        <v>805</v>
      </c>
      <c r="F348" s="2">
        <v>419555</v>
      </c>
      <c r="G348" s="2" t="s">
        <v>739</v>
      </c>
      <c r="H348" s="2" t="s">
        <v>27</v>
      </c>
      <c r="I348" s="2" t="s">
        <v>17</v>
      </c>
      <c r="J348" s="121">
        <v>943687.10100000002</v>
      </c>
      <c r="K348" s="122">
        <v>1193598.3959999999</v>
      </c>
    </row>
    <row r="349" spans="1:11">
      <c r="A349" s="120">
        <v>390717</v>
      </c>
      <c r="B349" s="2" t="s">
        <v>806</v>
      </c>
      <c r="C349" s="36">
        <v>40339</v>
      </c>
      <c r="D349" s="2" t="s">
        <v>9</v>
      </c>
      <c r="E349" s="2" t="s">
        <v>807</v>
      </c>
      <c r="F349" s="2">
        <v>454565</v>
      </c>
      <c r="G349" s="2" t="s">
        <v>229</v>
      </c>
      <c r="H349" s="2" t="s">
        <v>12</v>
      </c>
      <c r="I349" s="2" t="s">
        <v>17</v>
      </c>
      <c r="J349" s="121">
        <v>1035115.599</v>
      </c>
      <c r="K349" s="122">
        <v>823964.65919999999</v>
      </c>
    </row>
    <row r="350" spans="1:11">
      <c r="A350" s="120">
        <v>393595</v>
      </c>
      <c r="B350" s="2" t="s">
        <v>808</v>
      </c>
      <c r="C350" s="36">
        <v>40364</v>
      </c>
      <c r="D350" s="2" t="s">
        <v>9</v>
      </c>
      <c r="E350" s="2" t="s">
        <v>809</v>
      </c>
      <c r="F350" s="2">
        <v>377143</v>
      </c>
      <c r="G350" s="2" t="s">
        <v>171</v>
      </c>
      <c r="H350" s="2" t="s">
        <v>27</v>
      </c>
      <c r="I350" s="2" t="s">
        <v>17</v>
      </c>
      <c r="J350" s="121">
        <v>1000601.469</v>
      </c>
      <c r="K350" s="122">
        <v>1195088.7311999998</v>
      </c>
    </row>
    <row r="351" spans="1:11">
      <c r="A351" s="120">
        <v>393598</v>
      </c>
      <c r="B351" s="2" t="s">
        <v>810</v>
      </c>
      <c r="C351" s="36">
        <v>40364</v>
      </c>
      <c r="D351" s="2" t="s">
        <v>9</v>
      </c>
      <c r="E351" s="2" t="s">
        <v>811</v>
      </c>
      <c r="F351" s="2">
        <v>386562</v>
      </c>
      <c r="G351" s="2" t="s">
        <v>164</v>
      </c>
      <c r="H351" s="2" t="s">
        <v>27</v>
      </c>
      <c r="I351" s="2" t="s">
        <v>17</v>
      </c>
      <c r="J351" s="121">
        <v>948766.8330000001</v>
      </c>
      <c r="K351" s="122">
        <v>948380.57280000008</v>
      </c>
    </row>
    <row r="352" spans="1:11">
      <c r="A352" s="120">
        <v>394193</v>
      </c>
      <c r="B352" s="2" t="s">
        <v>812</v>
      </c>
      <c r="C352" s="36">
        <v>40371</v>
      </c>
      <c r="D352" s="2" t="s">
        <v>9</v>
      </c>
      <c r="E352" s="2" t="s">
        <v>813</v>
      </c>
      <c r="F352" s="2">
        <v>385698</v>
      </c>
      <c r="G352" s="2" t="s">
        <v>690</v>
      </c>
      <c r="H352" s="2" t="s">
        <v>27</v>
      </c>
      <c r="I352" s="2" t="s">
        <v>21</v>
      </c>
      <c r="J352" s="121">
        <v>511578.20699999999</v>
      </c>
      <c r="K352" s="122">
        <v>658862.35920000006</v>
      </c>
    </row>
    <row r="353" spans="1:11">
      <c r="A353" s="120">
        <v>394194</v>
      </c>
      <c r="B353" s="2" t="s">
        <v>814</v>
      </c>
      <c r="C353" s="36">
        <v>40392</v>
      </c>
      <c r="D353" s="2" t="s">
        <v>9</v>
      </c>
      <c r="E353" s="2" t="s">
        <v>815</v>
      </c>
      <c r="F353" s="2">
        <v>474340</v>
      </c>
      <c r="G353" s="2" t="s">
        <v>108</v>
      </c>
      <c r="H353" s="2" t="s">
        <v>27</v>
      </c>
      <c r="I353" s="2" t="s">
        <v>13</v>
      </c>
      <c r="J353" s="121">
        <v>1604468.523</v>
      </c>
      <c r="K353" s="122">
        <v>2305154.1924000001</v>
      </c>
    </row>
    <row r="354" spans="1:11">
      <c r="A354" s="120">
        <v>394327</v>
      </c>
      <c r="B354" s="2" t="s">
        <v>816</v>
      </c>
      <c r="C354" s="36">
        <v>40351</v>
      </c>
      <c r="D354" s="2" t="s">
        <v>9</v>
      </c>
      <c r="E354" s="2" t="s">
        <v>817</v>
      </c>
      <c r="F354" s="2">
        <v>436955</v>
      </c>
      <c r="G354" s="2" t="s">
        <v>818</v>
      </c>
      <c r="H354" s="2" t="s">
        <v>27</v>
      </c>
      <c r="I354" s="2" t="s">
        <v>21</v>
      </c>
      <c r="J354" s="121">
        <v>737070.89399999997</v>
      </c>
      <c r="K354" s="122">
        <v>399368.63159999996</v>
      </c>
    </row>
    <row r="355" spans="1:11">
      <c r="A355" s="120">
        <v>394443</v>
      </c>
      <c r="B355" s="2" t="s">
        <v>819</v>
      </c>
      <c r="C355" s="36">
        <v>40380</v>
      </c>
      <c r="D355" s="2" t="s">
        <v>9</v>
      </c>
      <c r="E355" s="2" t="s">
        <v>820</v>
      </c>
      <c r="F355" s="2">
        <v>419555</v>
      </c>
      <c r="G355" s="2" t="s">
        <v>739</v>
      </c>
      <c r="H355" s="2" t="s">
        <v>12</v>
      </c>
      <c r="I355" s="2" t="s">
        <v>17</v>
      </c>
      <c r="J355" s="121">
        <v>1123983.0839999998</v>
      </c>
      <c r="K355" s="122">
        <v>742660.16399999999</v>
      </c>
    </row>
    <row r="356" spans="1:11">
      <c r="A356" s="120">
        <v>394449</v>
      </c>
      <c r="B356" s="2" t="s">
        <v>821</v>
      </c>
      <c r="C356" s="36">
        <v>40364</v>
      </c>
      <c r="D356" s="2" t="s">
        <v>9</v>
      </c>
      <c r="E356" s="2" t="s">
        <v>822</v>
      </c>
      <c r="F356" s="2">
        <v>414224</v>
      </c>
      <c r="G356" s="2" t="s">
        <v>204</v>
      </c>
      <c r="H356" s="2" t="s">
        <v>27</v>
      </c>
      <c r="I356" s="2" t="s">
        <v>17</v>
      </c>
      <c r="J356" s="121">
        <v>986215.94400000002</v>
      </c>
      <c r="K356" s="122">
        <v>625116.74399999995</v>
      </c>
    </row>
    <row r="357" spans="1:11">
      <c r="A357" s="120">
        <v>394663</v>
      </c>
      <c r="B357" s="2" t="s">
        <v>823</v>
      </c>
      <c r="C357" s="36">
        <v>40406</v>
      </c>
      <c r="D357" s="2" t="s">
        <v>9</v>
      </c>
      <c r="E357" s="2" t="s">
        <v>824</v>
      </c>
      <c r="F357" s="2">
        <v>406515</v>
      </c>
      <c r="G357" s="2" t="s">
        <v>281</v>
      </c>
      <c r="H357" s="2" t="s">
        <v>12</v>
      </c>
      <c r="I357" s="2" t="s">
        <v>13</v>
      </c>
      <c r="J357" s="121">
        <v>1376940.159</v>
      </c>
      <c r="K357" s="122">
        <v>1879492.7988</v>
      </c>
    </row>
    <row r="358" spans="1:11">
      <c r="A358" s="120">
        <v>394720</v>
      </c>
      <c r="B358" s="2" t="s">
        <v>825</v>
      </c>
      <c r="C358" s="36">
        <v>40406</v>
      </c>
      <c r="D358" s="2" t="s">
        <v>9</v>
      </c>
      <c r="E358" s="2" t="s">
        <v>826</v>
      </c>
      <c r="F358" s="2">
        <v>380148</v>
      </c>
      <c r="G358" s="2" t="s">
        <v>92</v>
      </c>
      <c r="H358" s="2" t="s">
        <v>27</v>
      </c>
      <c r="I358" s="2" t="s">
        <v>17</v>
      </c>
      <c r="J358" s="121">
        <v>1060996.1880000001</v>
      </c>
      <c r="K358" s="122">
        <v>1495541.9556</v>
      </c>
    </row>
    <row r="359" spans="1:11">
      <c r="A359" s="120">
        <v>394740</v>
      </c>
      <c r="B359" s="2" t="s">
        <v>827</v>
      </c>
      <c r="C359" s="36">
        <v>40422</v>
      </c>
      <c r="D359" s="2" t="s">
        <v>9</v>
      </c>
      <c r="E359" s="2" t="s">
        <v>828</v>
      </c>
      <c r="F359" s="2">
        <v>410827</v>
      </c>
      <c r="G359" s="2" t="s">
        <v>254</v>
      </c>
      <c r="H359" s="2" t="s">
        <v>27</v>
      </c>
      <c r="I359" s="2" t="s">
        <v>28</v>
      </c>
      <c r="J359" s="121">
        <v>1713796.287</v>
      </c>
      <c r="K359" s="122">
        <v>2326513.3092</v>
      </c>
    </row>
    <row r="360" spans="1:11">
      <c r="A360" s="120">
        <v>395150</v>
      </c>
      <c r="B360" s="2" t="s">
        <v>829</v>
      </c>
      <c r="C360" s="36">
        <v>40419</v>
      </c>
      <c r="D360" s="2" t="s">
        <v>9</v>
      </c>
      <c r="E360" s="2" t="s">
        <v>830</v>
      </c>
      <c r="F360" s="2">
        <v>160376</v>
      </c>
      <c r="G360" s="2" t="s">
        <v>148</v>
      </c>
      <c r="H360" s="2" t="s">
        <v>27</v>
      </c>
      <c r="I360" s="2" t="s">
        <v>17</v>
      </c>
      <c r="J360" s="121">
        <v>1004168.6340000001</v>
      </c>
      <c r="K360" s="122">
        <v>738076.14720000001</v>
      </c>
    </row>
    <row r="361" spans="1:11">
      <c r="A361" s="120">
        <v>395315</v>
      </c>
      <c r="B361" s="2" t="s">
        <v>831</v>
      </c>
      <c r="C361" s="36">
        <v>40422</v>
      </c>
      <c r="D361" s="2" t="s">
        <v>9</v>
      </c>
      <c r="E361" s="2" t="s">
        <v>832</v>
      </c>
      <c r="F361" s="2">
        <v>471969</v>
      </c>
      <c r="G361" s="2" t="s">
        <v>596</v>
      </c>
      <c r="H361" s="2" t="s">
        <v>27</v>
      </c>
      <c r="I361" s="2" t="s">
        <v>17</v>
      </c>
      <c r="J361" s="121">
        <v>917001.81300000008</v>
      </c>
      <c r="K361" s="122">
        <v>616378.38840000005</v>
      </c>
    </row>
    <row r="362" spans="1:11">
      <c r="A362" s="120">
        <v>395316</v>
      </c>
      <c r="B362" s="2" t="s">
        <v>833</v>
      </c>
      <c r="C362" s="36">
        <v>40422</v>
      </c>
      <c r="D362" s="2" t="s">
        <v>9</v>
      </c>
      <c r="E362" s="2" t="s">
        <v>834</v>
      </c>
      <c r="F362" s="2">
        <v>416178</v>
      </c>
      <c r="G362" s="2" t="s">
        <v>154</v>
      </c>
      <c r="H362" s="2" t="s">
        <v>27</v>
      </c>
      <c r="I362" s="2" t="s">
        <v>17</v>
      </c>
      <c r="J362" s="121">
        <v>1070445.558</v>
      </c>
      <c r="K362" s="122">
        <v>595504.27799999993</v>
      </c>
    </row>
    <row r="363" spans="1:11">
      <c r="A363" s="120">
        <v>395586</v>
      </c>
      <c r="B363" s="2" t="s">
        <v>835</v>
      </c>
      <c r="C363" s="36">
        <v>40422</v>
      </c>
      <c r="D363" s="2" t="s">
        <v>9</v>
      </c>
      <c r="E363" s="2" t="s">
        <v>836</v>
      </c>
      <c r="F363" s="2">
        <v>458160</v>
      </c>
      <c r="G363" s="2" t="s">
        <v>151</v>
      </c>
      <c r="H363" s="2" t="s">
        <v>12</v>
      </c>
      <c r="I363" s="2" t="s">
        <v>13</v>
      </c>
      <c r="J363" s="121">
        <v>1644868.1969999999</v>
      </c>
      <c r="K363" s="122">
        <v>2593559.9519999996</v>
      </c>
    </row>
    <row r="364" spans="1:11">
      <c r="A364" s="120">
        <v>396745</v>
      </c>
      <c r="B364" s="2" t="s">
        <v>837</v>
      </c>
      <c r="C364" s="36">
        <v>40429</v>
      </c>
      <c r="D364" s="2" t="s">
        <v>9</v>
      </c>
      <c r="E364" s="2" t="s">
        <v>838</v>
      </c>
      <c r="F364" s="2">
        <v>382514</v>
      </c>
      <c r="G364" s="2" t="s">
        <v>839</v>
      </c>
      <c r="H364" s="2" t="s">
        <v>12</v>
      </c>
      <c r="I364" s="2" t="s">
        <v>17</v>
      </c>
      <c r="J364" s="121">
        <v>1180584.699</v>
      </c>
      <c r="K364" s="122">
        <v>1687816.3859999999</v>
      </c>
    </row>
    <row r="365" spans="1:11">
      <c r="A365" s="120">
        <v>397252</v>
      </c>
      <c r="B365" s="2" t="s">
        <v>840</v>
      </c>
      <c r="C365" s="36">
        <v>40434</v>
      </c>
      <c r="D365" s="2" t="s">
        <v>9</v>
      </c>
      <c r="E365" s="2" t="s">
        <v>841</v>
      </c>
      <c r="F365" s="2">
        <v>410827</v>
      </c>
      <c r="G365" s="2" t="s">
        <v>254</v>
      </c>
      <c r="H365" s="2" t="s">
        <v>27</v>
      </c>
      <c r="I365" s="2" t="s">
        <v>13</v>
      </c>
      <c r="J365" s="121">
        <v>1448656.3139999998</v>
      </c>
      <c r="K365" s="122">
        <v>2977624.9835999999</v>
      </c>
    </row>
    <row r="366" spans="1:11">
      <c r="A366" s="120">
        <v>397828</v>
      </c>
      <c r="B366" s="2" t="s">
        <v>842</v>
      </c>
      <c r="C366" s="36">
        <v>40434</v>
      </c>
      <c r="D366" s="2" t="s">
        <v>9</v>
      </c>
      <c r="E366" s="2" t="s">
        <v>843</v>
      </c>
      <c r="F366" s="2">
        <v>403187</v>
      </c>
      <c r="G366" s="2" t="s">
        <v>251</v>
      </c>
      <c r="H366" s="2" t="s">
        <v>27</v>
      </c>
      <c r="I366" s="2" t="s">
        <v>17</v>
      </c>
      <c r="J366" s="121">
        <v>1024133.628</v>
      </c>
      <c r="K366" s="122">
        <v>2779081.9632000001</v>
      </c>
    </row>
    <row r="367" spans="1:11">
      <c r="A367" s="120">
        <v>398108</v>
      </c>
      <c r="B367" s="2" t="s">
        <v>57</v>
      </c>
      <c r="C367" s="36">
        <v>40448</v>
      </c>
      <c r="D367" s="2" t="s">
        <v>9</v>
      </c>
      <c r="E367" s="2" t="s">
        <v>844</v>
      </c>
      <c r="F367" s="2">
        <v>410450</v>
      </c>
      <c r="G367" s="2" t="s">
        <v>212</v>
      </c>
      <c r="H367" s="2" t="s">
        <v>27</v>
      </c>
      <c r="I367" s="2" t="s">
        <v>17</v>
      </c>
      <c r="J367" s="121">
        <v>1046738.6580000001</v>
      </c>
      <c r="K367" s="122">
        <v>1749433.3884000001</v>
      </c>
    </row>
    <row r="368" spans="1:11">
      <c r="A368" s="120">
        <v>398109</v>
      </c>
      <c r="B368" s="2" t="s">
        <v>845</v>
      </c>
      <c r="C368" s="36">
        <v>40455</v>
      </c>
      <c r="D368" s="2" t="s">
        <v>9</v>
      </c>
      <c r="E368" s="2" t="s">
        <v>846</v>
      </c>
      <c r="F368" s="2">
        <v>448733</v>
      </c>
      <c r="G368" s="2" t="s">
        <v>515</v>
      </c>
      <c r="H368" s="2" t="s">
        <v>27</v>
      </c>
      <c r="I368" s="2" t="s">
        <v>17</v>
      </c>
      <c r="J368" s="121">
        <v>949809.71400000004</v>
      </c>
      <c r="K368" s="122">
        <v>497580.07319999998</v>
      </c>
    </row>
    <row r="369" spans="1:11">
      <c r="A369" s="120">
        <v>398110</v>
      </c>
      <c r="B369" s="2" t="s">
        <v>847</v>
      </c>
      <c r="C369" s="36">
        <v>40452</v>
      </c>
      <c r="D369" s="2" t="s">
        <v>9</v>
      </c>
      <c r="E369" s="2" t="s">
        <v>848</v>
      </c>
      <c r="F369" s="2">
        <v>377329</v>
      </c>
      <c r="G369" s="2" t="s">
        <v>51</v>
      </c>
      <c r="H369" s="2" t="s">
        <v>12</v>
      </c>
      <c r="I369" s="2" t="s">
        <v>28</v>
      </c>
      <c r="J369" s="121">
        <v>1678715.64</v>
      </c>
      <c r="K369" s="122">
        <v>1888770.3119999999</v>
      </c>
    </row>
    <row r="370" spans="1:11">
      <c r="A370" s="120">
        <v>398198</v>
      </c>
      <c r="B370" s="2" t="s">
        <v>849</v>
      </c>
      <c r="C370" s="36">
        <v>40441</v>
      </c>
      <c r="D370" s="2" t="s">
        <v>9</v>
      </c>
      <c r="E370" s="2" t="s">
        <v>850</v>
      </c>
      <c r="F370" s="2">
        <v>399534</v>
      </c>
      <c r="G370" s="2" t="s">
        <v>20</v>
      </c>
      <c r="H370" s="2" t="s">
        <v>12</v>
      </c>
      <c r="I370" s="2" t="s">
        <v>17</v>
      </c>
      <c r="J370" s="121">
        <v>1098390.7619999999</v>
      </c>
      <c r="K370" s="122">
        <v>1394969.0508000001</v>
      </c>
    </row>
    <row r="371" spans="1:11">
      <c r="A371" s="120">
        <v>398213</v>
      </c>
      <c r="B371" s="2" t="s">
        <v>851</v>
      </c>
      <c r="C371" s="36">
        <v>40469</v>
      </c>
      <c r="D371" s="2" t="s">
        <v>9</v>
      </c>
      <c r="E371" s="2" t="s">
        <v>852</v>
      </c>
      <c r="F371" s="2">
        <v>416871</v>
      </c>
      <c r="G371" s="2" t="s">
        <v>185</v>
      </c>
      <c r="H371" s="2" t="s">
        <v>12</v>
      </c>
      <c r="I371" s="2" t="s">
        <v>17</v>
      </c>
      <c r="J371" s="121">
        <v>908390.53199999989</v>
      </c>
      <c r="K371" s="122">
        <v>1395153.8711999999</v>
      </c>
    </row>
    <row r="372" spans="1:11">
      <c r="A372" s="120">
        <v>398217</v>
      </c>
      <c r="B372" s="2" t="s">
        <v>853</v>
      </c>
      <c r="C372" s="36">
        <v>40441</v>
      </c>
      <c r="D372" s="2" t="s">
        <v>9</v>
      </c>
      <c r="E372" s="2" t="s">
        <v>854</v>
      </c>
      <c r="F372" s="2">
        <v>449173</v>
      </c>
      <c r="G372" s="2" t="s">
        <v>122</v>
      </c>
      <c r="H372" s="2" t="s">
        <v>12</v>
      </c>
      <c r="I372" s="2" t="s">
        <v>28</v>
      </c>
      <c r="J372" s="121">
        <v>1730391.1169999999</v>
      </c>
      <c r="K372" s="122">
        <v>1118430.6444000001</v>
      </c>
    </row>
    <row r="373" spans="1:11">
      <c r="A373" s="120">
        <v>398347</v>
      </c>
      <c r="B373" s="2" t="s">
        <v>855</v>
      </c>
      <c r="C373" s="36">
        <v>40422</v>
      </c>
      <c r="D373" s="2" t="s">
        <v>9</v>
      </c>
      <c r="E373" s="2" t="s">
        <v>856</v>
      </c>
      <c r="F373" s="2">
        <v>380148</v>
      </c>
      <c r="G373" s="2" t="s">
        <v>92</v>
      </c>
      <c r="H373" s="2" t="s">
        <v>27</v>
      </c>
      <c r="I373" s="2" t="s">
        <v>28</v>
      </c>
      <c r="J373" s="121">
        <v>1976486.547</v>
      </c>
      <c r="K373" s="122">
        <v>1910713.32</v>
      </c>
    </row>
    <row r="374" spans="1:11">
      <c r="A374" s="120">
        <v>398433</v>
      </c>
      <c r="B374" s="2" t="s">
        <v>857</v>
      </c>
      <c r="C374" s="36">
        <v>40460</v>
      </c>
      <c r="D374" s="2" t="s">
        <v>9</v>
      </c>
      <c r="E374" s="2" t="s">
        <v>858</v>
      </c>
      <c r="F374" s="2">
        <v>420498</v>
      </c>
      <c r="G374" s="2" t="s">
        <v>758</v>
      </c>
      <c r="H374" s="2" t="s">
        <v>27</v>
      </c>
      <c r="I374" s="2" t="s">
        <v>17</v>
      </c>
      <c r="J374" s="121">
        <v>781953.73199999996</v>
      </c>
      <c r="K374" s="122">
        <v>597724.47719999996</v>
      </c>
    </row>
    <row r="375" spans="1:11">
      <c r="A375" s="120">
        <v>398645</v>
      </c>
      <c r="B375" s="2" t="s">
        <v>859</v>
      </c>
      <c r="C375" s="36">
        <v>40455</v>
      </c>
      <c r="D375" s="2" t="s">
        <v>9</v>
      </c>
      <c r="E375" s="2" t="s">
        <v>860</v>
      </c>
      <c r="F375" s="2">
        <v>381154</v>
      </c>
      <c r="G375" s="2" t="s">
        <v>319</v>
      </c>
      <c r="H375" s="2" t="s">
        <v>12</v>
      </c>
      <c r="I375" s="2" t="s">
        <v>13</v>
      </c>
      <c r="J375" s="121">
        <v>1573343.4780000001</v>
      </c>
      <c r="K375" s="122">
        <v>2393811.4787999997</v>
      </c>
    </row>
    <row r="376" spans="1:11">
      <c r="A376" s="120">
        <v>399528</v>
      </c>
      <c r="B376" s="2" t="s">
        <v>861</v>
      </c>
      <c r="C376" s="36">
        <v>39537</v>
      </c>
      <c r="D376" s="2" t="s">
        <v>9</v>
      </c>
      <c r="E376" s="2" t="s">
        <v>862</v>
      </c>
      <c r="F376" s="2">
        <v>450554</v>
      </c>
      <c r="G376" s="2" t="s">
        <v>179</v>
      </c>
      <c r="H376" s="2" t="s">
        <v>12</v>
      </c>
      <c r="I376" s="2" t="s">
        <v>28</v>
      </c>
      <c r="J376" s="121">
        <v>1983058.8119999999</v>
      </c>
      <c r="K376" s="122">
        <v>923873.62320000003</v>
      </c>
    </row>
    <row r="377" spans="1:11">
      <c r="A377" s="120">
        <v>399764</v>
      </c>
      <c r="B377" s="2" t="s">
        <v>863</v>
      </c>
      <c r="C377" s="36">
        <v>40422</v>
      </c>
      <c r="D377" s="2" t="s">
        <v>9</v>
      </c>
      <c r="E377" s="2" t="s">
        <v>864</v>
      </c>
      <c r="F377" s="2">
        <v>448791</v>
      </c>
      <c r="G377" s="2" t="s">
        <v>381</v>
      </c>
      <c r="H377" s="2" t="s">
        <v>12</v>
      </c>
      <c r="I377" s="2" t="s">
        <v>21</v>
      </c>
      <c r="J377" s="121">
        <v>458393.50200000004</v>
      </c>
      <c r="K377" s="122">
        <v>1042976.8332</v>
      </c>
    </row>
    <row r="378" spans="1:11">
      <c r="A378" s="120">
        <v>399874</v>
      </c>
      <c r="B378" s="2" t="s">
        <v>865</v>
      </c>
      <c r="C378" s="36">
        <v>40427</v>
      </c>
      <c r="D378" s="2" t="s">
        <v>9</v>
      </c>
      <c r="E378" s="2" t="s">
        <v>866</v>
      </c>
      <c r="F378" s="2">
        <v>454565</v>
      </c>
      <c r="G378" s="2" t="s">
        <v>229</v>
      </c>
      <c r="H378" s="2" t="s">
        <v>12</v>
      </c>
      <c r="I378" s="2" t="s">
        <v>17</v>
      </c>
      <c r="J378" s="121">
        <v>1002817.4519999999</v>
      </c>
      <c r="K378" s="122">
        <v>1210203.9791999999</v>
      </c>
    </row>
    <row r="379" spans="1:11">
      <c r="A379" s="120">
        <v>400000</v>
      </c>
      <c r="B379" s="2" t="s">
        <v>867</v>
      </c>
      <c r="C379" s="36">
        <v>40463</v>
      </c>
      <c r="D379" s="2" t="s">
        <v>9</v>
      </c>
      <c r="E379" s="2" t="s">
        <v>868</v>
      </c>
      <c r="F379" s="2">
        <v>473035</v>
      </c>
      <c r="G379" s="2" t="s">
        <v>140</v>
      </c>
      <c r="H379" s="2" t="s">
        <v>27</v>
      </c>
      <c r="I379" s="2" t="s">
        <v>21</v>
      </c>
      <c r="J379" s="121">
        <v>767729.59199999995</v>
      </c>
      <c r="K379" s="122">
        <v>1149186.1716</v>
      </c>
    </row>
    <row r="380" spans="1:11">
      <c r="A380" s="120">
        <v>400076</v>
      </c>
      <c r="B380" s="2" t="s">
        <v>869</v>
      </c>
      <c r="C380" s="36">
        <v>40462</v>
      </c>
      <c r="D380" s="2" t="s">
        <v>9</v>
      </c>
      <c r="E380" s="2" t="s">
        <v>870</v>
      </c>
      <c r="F380" s="2">
        <v>472696</v>
      </c>
      <c r="G380" s="2" t="s">
        <v>191</v>
      </c>
      <c r="H380" s="2" t="s">
        <v>27</v>
      </c>
      <c r="I380" s="2" t="s">
        <v>13</v>
      </c>
      <c r="J380" s="121">
        <v>1319244.4650000001</v>
      </c>
      <c r="K380" s="122">
        <v>1697943.8376</v>
      </c>
    </row>
    <row r="381" spans="1:11">
      <c r="A381" s="120">
        <v>400340</v>
      </c>
      <c r="B381" s="2" t="s">
        <v>871</v>
      </c>
      <c r="C381" s="36">
        <v>40469</v>
      </c>
      <c r="D381" s="2" t="s">
        <v>9</v>
      </c>
      <c r="E381" s="2" t="s">
        <v>872</v>
      </c>
      <c r="F381" s="2">
        <v>473191</v>
      </c>
      <c r="G381" s="2" t="s">
        <v>209</v>
      </c>
      <c r="H381" s="2" t="s">
        <v>27</v>
      </c>
      <c r="I381" s="2" t="s">
        <v>17</v>
      </c>
      <c r="J381" s="121">
        <v>945391.10400000005</v>
      </c>
      <c r="K381" s="122">
        <v>1121865.7139999999</v>
      </c>
    </row>
    <row r="382" spans="1:11">
      <c r="A382" s="120">
        <v>400613</v>
      </c>
      <c r="B382" s="2" t="s">
        <v>873</v>
      </c>
      <c r="C382" s="36">
        <v>40441</v>
      </c>
      <c r="D382" s="2" t="s">
        <v>9</v>
      </c>
      <c r="E382" s="2" t="s">
        <v>874</v>
      </c>
      <c r="F382" s="2">
        <v>152562</v>
      </c>
      <c r="G382" s="2" t="s">
        <v>446</v>
      </c>
      <c r="H382" s="2" t="s">
        <v>27</v>
      </c>
      <c r="I382" s="2" t="s">
        <v>17</v>
      </c>
      <c r="J382" s="121">
        <v>873629.31599999999</v>
      </c>
      <c r="K382" s="122">
        <v>406651.96799999999</v>
      </c>
    </row>
    <row r="383" spans="1:11">
      <c r="A383" s="120">
        <v>400615</v>
      </c>
      <c r="B383" s="2" t="s">
        <v>875</v>
      </c>
      <c r="C383" s="36">
        <v>40441</v>
      </c>
      <c r="D383" s="2" t="s">
        <v>9</v>
      </c>
      <c r="E383" s="2" t="s">
        <v>876</v>
      </c>
      <c r="F383" s="2">
        <v>152562</v>
      </c>
      <c r="G383" s="2" t="s">
        <v>446</v>
      </c>
      <c r="H383" s="2" t="s">
        <v>27</v>
      </c>
      <c r="I383" s="2" t="s">
        <v>17</v>
      </c>
      <c r="J383" s="121">
        <v>1027615.0919999999</v>
      </c>
      <c r="K383" s="122">
        <v>1058092.0812000001</v>
      </c>
    </row>
    <row r="384" spans="1:11">
      <c r="A384" s="120">
        <v>400767</v>
      </c>
      <c r="B384" s="2" t="s">
        <v>877</v>
      </c>
      <c r="C384" s="36">
        <v>40476</v>
      </c>
      <c r="D384" s="2" t="s">
        <v>9</v>
      </c>
      <c r="E384" s="2" t="s">
        <v>878</v>
      </c>
      <c r="F384" s="2">
        <v>382987</v>
      </c>
      <c r="G384" s="2" t="s">
        <v>63</v>
      </c>
      <c r="H384" s="2" t="s">
        <v>27</v>
      </c>
      <c r="I384" s="2" t="s">
        <v>17</v>
      </c>
      <c r="J384" s="121">
        <v>1033539.591</v>
      </c>
      <c r="K384" s="122">
        <v>1857065.9616</v>
      </c>
    </row>
    <row r="385" spans="1:11">
      <c r="A385" s="120">
        <v>401559</v>
      </c>
      <c r="B385" s="2" t="s">
        <v>879</v>
      </c>
      <c r="C385" s="36">
        <v>40493</v>
      </c>
      <c r="D385" s="2" t="s">
        <v>9</v>
      </c>
      <c r="E385" s="2" t="s">
        <v>880</v>
      </c>
      <c r="F385" s="2">
        <v>451002</v>
      </c>
      <c r="G385" s="2" t="s">
        <v>80</v>
      </c>
      <c r="H385" s="2" t="s">
        <v>12</v>
      </c>
      <c r="I385" s="2" t="s">
        <v>21</v>
      </c>
      <c r="J385" s="121">
        <v>638855.32199999993</v>
      </c>
      <c r="K385" s="122">
        <v>423730.7856</v>
      </c>
    </row>
    <row r="386" spans="1:11">
      <c r="A386" s="120">
        <v>401564</v>
      </c>
      <c r="B386" s="2" t="s">
        <v>881</v>
      </c>
      <c r="C386" s="36">
        <v>40498</v>
      </c>
      <c r="D386" s="2" t="s">
        <v>9</v>
      </c>
      <c r="E386" s="2" t="s">
        <v>882</v>
      </c>
      <c r="F386" s="2">
        <v>420801</v>
      </c>
      <c r="G386" s="2" t="s">
        <v>623</v>
      </c>
      <c r="H386" s="2" t="s">
        <v>12</v>
      </c>
      <c r="I386" s="2" t="s">
        <v>13</v>
      </c>
      <c r="J386" s="121">
        <v>1565026.0289999999</v>
      </c>
      <c r="K386" s="122">
        <v>1311293.6747999999</v>
      </c>
    </row>
    <row r="387" spans="1:11">
      <c r="A387" s="120">
        <v>401571</v>
      </c>
      <c r="B387" s="2" t="s">
        <v>883</v>
      </c>
      <c r="C387" s="36">
        <v>40493</v>
      </c>
      <c r="D387" s="2" t="s">
        <v>9</v>
      </c>
      <c r="E387" s="2" t="s">
        <v>884</v>
      </c>
      <c r="F387" s="2">
        <v>460862</v>
      </c>
      <c r="G387" s="2" t="s">
        <v>226</v>
      </c>
      <c r="H387" s="2" t="s">
        <v>12</v>
      </c>
      <c r="I387" s="2" t="s">
        <v>13</v>
      </c>
      <c r="J387" s="121">
        <v>1383768.4139999999</v>
      </c>
      <c r="K387" s="122">
        <v>1738976.3208000001</v>
      </c>
    </row>
    <row r="388" spans="1:11">
      <c r="A388" s="120">
        <v>402331</v>
      </c>
      <c r="B388" s="2" t="s">
        <v>885</v>
      </c>
      <c r="C388" s="36">
        <v>40493</v>
      </c>
      <c r="D388" s="2" t="s">
        <v>9</v>
      </c>
      <c r="E388" s="2" t="s">
        <v>886</v>
      </c>
      <c r="F388" s="2">
        <v>458160</v>
      </c>
      <c r="G388" s="2" t="s">
        <v>151</v>
      </c>
      <c r="H388" s="2" t="s">
        <v>12</v>
      </c>
      <c r="I388" s="2" t="s">
        <v>66</v>
      </c>
      <c r="J388" s="121">
        <v>432660.94200000004</v>
      </c>
      <c r="K388" s="122">
        <v>754785.32400000002</v>
      </c>
    </row>
    <row r="389" spans="1:11">
      <c r="A389" s="120">
        <v>402332</v>
      </c>
      <c r="B389" s="2" t="s">
        <v>887</v>
      </c>
      <c r="C389" s="36">
        <v>40369</v>
      </c>
      <c r="D389" s="2" t="s">
        <v>9</v>
      </c>
      <c r="E389" s="2" t="s">
        <v>888</v>
      </c>
      <c r="F389" s="2">
        <v>439273</v>
      </c>
      <c r="G389" s="2" t="s">
        <v>889</v>
      </c>
      <c r="H389" s="2" t="s">
        <v>12</v>
      </c>
      <c r="I389" s="2" t="s">
        <v>21</v>
      </c>
      <c r="J389" s="121">
        <v>754619.56499999994</v>
      </c>
      <c r="K389" s="122">
        <v>576640.82520000008</v>
      </c>
    </row>
    <row r="390" spans="1:11">
      <c r="A390" s="120">
        <v>402333</v>
      </c>
      <c r="B390" s="2" t="s">
        <v>890</v>
      </c>
      <c r="C390" s="36">
        <v>40278</v>
      </c>
      <c r="D390" s="2" t="s">
        <v>9</v>
      </c>
      <c r="E390" s="2" t="s">
        <v>891</v>
      </c>
      <c r="F390" s="2">
        <v>380836</v>
      </c>
      <c r="G390" s="2" t="s">
        <v>505</v>
      </c>
      <c r="H390" s="2" t="s">
        <v>12</v>
      </c>
      <c r="I390" s="2" t="s">
        <v>17</v>
      </c>
      <c r="J390" s="121">
        <v>1046617.341</v>
      </c>
      <c r="K390" s="122">
        <v>2201931.4103999999</v>
      </c>
    </row>
    <row r="391" spans="1:11">
      <c r="A391" s="120">
        <v>402335</v>
      </c>
      <c r="B391" s="2" t="s">
        <v>892</v>
      </c>
      <c r="C391" s="36">
        <v>40500</v>
      </c>
      <c r="D391" s="2" t="s">
        <v>9</v>
      </c>
      <c r="E391" s="2" t="s">
        <v>893</v>
      </c>
      <c r="F391" s="2">
        <v>447935</v>
      </c>
      <c r="G391" s="2" t="s">
        <v>237</v>
      </c>
      <c r="H391" s="2" t="s">
        <v>12</v>
      </c>
      <c r="I391" s="2" t="s">
        <v>13</v>
      </c>
      <c r="J391" s="121">
        <v>1394213.919</v>
      </c>
      <c r="K391" s="122">
        <v>2341816.9091999996</v>
      </c>
    </row>
    <row r="392" spans="1:11">
      <c r="A392" s="120">
        <v>402435</v>
      </c>
      <c r="B392" s="2" t="s">
        <v>894</v>
      </c>
      <c r="C392" s="36">
        <v>40492</v>
      </c>
      <c r="D392" s="2" t="s">
        <v>9</v>
      </c>
      <c r="E392" s="2" t="s">
        <v>895</v>
      </c>
      <c r="F392" s="2">
        <v>448791</v>
      </c>
      <c r="G392" s="2" t="s">
        <v>381</v>
      </c>
      <c r="H392" s="2" t="s">
        <v>27</v>
      </c>
      <c r="I392" s="2" t="s">
        <v>13</v>
      </c>
      <c r="J392" s="121">
        <v>1486528.365</v>
      </c>
      <c r="K392" s="122">
        <v>1196608.4964000001</v>
      </c>
    </row>
    <row r="393" spans="1:11">
      <c r="A393" s="120">
        <v>402439</v>
      </c>
      <c r="B393" s="2" t="s">
        <v>896</v>
      </c>
      <c r="C393" s="36">
        <v>40497</v>
      </c>
      <c r="D393" s="2" t="s">
        <v>9</v>
      </c>
      <c r="E393" s="2" t="s">
        <v>897</v>
      </c>
      <c r="F393" s="2">
        <v>406515</v>
      </c>
      <c r="G393" s="2" t="s">
        <v>281</v>
      </c>
      <c r="H393" s="2" t="s">
        <v>12</v>
      </c>
      <c r="I393" s="2" t="s">
        <v>13</v>
      </c>
      <c r="J393" s="121">
        <v>1256552.514</v>
      </c>
      <c r="K393" s="122">
        <v>1139341.2479999999</v>
      </c>
    </row>
    <row r="394" spans="1:11">
      <c r="A394" s="120">
        <v>402573</v>
      </c>
      <c r="B394" s="2" t="s">
        <v>898</v>
      </c>
      <c r="C394" s="36">
        <v>40497</v>
      </c>
      <c r="D394" s="2" t="s">
        <v>9</v>
      </c>
      <c r="E394" s="2" t="s">
        <v>899</v>
      </c>
      <c r="F394" s="2">
        <v>398778</v>
      </c>
      <c r="G394" s="2" t="s">
        <v>362</v>
      </c>
      <c r="H394" s="2" t="s">
        <v>12</v>
      </c>
      <c r="I394" s="2" t="s">
        <v>17</v>
      </c>
      <c r="J394" s="121">
        <v>924457.8</v>
      </c>
      <c r="K394" s="122">
        <v>1356296.8536</v>
      </c>
    </row>
    <row r="395" spans="1:11">
      <c r="A395" s="120">
        <v>402924</v>
      </c>
      <c r="B395" s="2" t="s">
        <v>900</v>
      </c>
      <c r="C395" s="36">
        <v>40473</v>
      </c>
      <c r="D395" s="2" t="s">
        <v>9</v>
      </c>
      <c r="E395" s="2" t="s">
        <v>901</v>
      </c>
      <c r="F395" s="2">
        <v>419863</v>
      </c>
      <c r="G395" s="2" t="s">
        <v>16</v>
      </c>
      <c r="H395" s="2" t="s">
        <v>12</v>
      </c>
      <c r="I395" s="2" t="s">
        <v>17</v>
      </c>
      <c r="J395" s="121">
        <v>813516.18599999999</v>
      </c>
      <c r="K395" s="122">
        <v>1033974.7848</v>
      </c>
    </row>
    <row r="396" spans="1:11">
      <c r="A396" s="120">
        <v>403044</v>
      </c>
      <c r="B396" s="2" t="s">
        <v>902</v>
      </c>
      <c r="C396" s="36">
        <v>40514</v>
      </c>
      <c r="D396" s="2" t="s">
        <v>9</v>
      </c>
      <c r="E396" s="2" t="s">
        <v>903</v>
      </c>
      <c r="F396" s="2">
        <v>399532</v>
      </c>
      <c r="G396" s="2" t="s">
        <v>11</v>
      </c>
      <c r="H396" s="2" t="s">
        <v>12</v>
      </c>
      <c r="I396" s="2" t="s">
        <v>21</v>
      </c>
      <c r="J396" s="121">
        <v>650574.09900000005</v>
      </c>
      <c r="K396" s="122">
        <v>2223335.2608000003</v>
      </c>
    </row>
    <row r="397" spans="1:11">
      <c r="A397" s="120">
        <v>403345</v>
      </c>
      <c r="B397" s="2" t="s">
        <v>904</v>
      </c>
      <c r="C397" s="36">
        <v>40466</v>
      </c>
      <c r="D397" s="2" t="s">
        <v>9</v>
      </c>
      <c r="E397" s="2" t="s">
        <v>905</v>
      </c>
      <c r="F397" s="2">
        <v>448791</v>
      </c>
      <c r="G397" s="2" t="s">
        <v>381</v>
      </c>
      <c r="H397" s="2" t="s">
        <v>27</v>
      </c>
      <c r="I397" s="2" t="s">
        <v>17</v>
      </c>
      <c r="J397" s="121">
        <v>965460.72</v>
      </c>
      <c r="K397" s="122">
        <v>1757749.1291999999</v>
      </c>
    </row>
    <row r="398" spans="1:11">
      <c r="A398" s="120">
        <v>403644</v>
      </c>
      <c r="B398" s="2" t="s">
        <v>906</v>
      </c>
      <c r="C398" s="36">
        <v>40522</v>
      </c>
      <c r="D398" s="2" t="s">
        <v>9</v>
      </c>
      <c r="E398" s="2" t="s">
        <v>907</v>
      </c>
      <c r="F398" s="2">
        <v>419555</v>
      </c>
      <c r="G398" s="2" t="s">
        <v>739</v>
      </c>
      <c r="H398" s="2" t="s">
        <v>12</v>
      </c>
      <c r="I398" s="2" t="s">
        <v>28</v>
      </c>
      <c r="J398" s="121">
        <v>1879529.7779999999</v>
      </c>
      <c r="K398" s="122">
        <v>3171722.8968000002</v>
      </c>
    </row>
    <row r="399" spans="1:11">
      <c r="A399" s="120">
        <v>404141</v>
      </c>
      <c r="B399" s="2" t="s">
        <v>303</v>
      </c>
      <c r="C399" s="36">
        <v>40518</v>
      </c>
      <c r="D399" s="2" t="s">
        <v>9</v>
      </c>
      <c r="E399" s="2" t="s">
        <v>908</v>
      </c>
      <c r="F399" s="2">
        <v>378503</v>
      </c>
      <c r="G399" s="2" t="s">
        <v>267</v>
      </c>
      <c r="H399" s="2" t="s">
        <v>12</v>
      </c>
      <c r="I399" s="2" t="s">
        <v>66</v>
      </c>
      <c r="J399" s="121">
        <v>189371.38500000001</v>
      </c>
      <c r="K399" s="122">
        <v>670839.19200000004</v>
      </c>
    </row>
    <row r="400" spans="1:11">
      <c r="A400" s="120">
        <v>404383</v>
      </c>
      <c r="B400" s="2" t="s">
        <v>909</v>
      </c>
      <c r="C400" s="36">
        <v>40515</v>
      </c>
      <c r="D400" s="2" t="s">
        <v>9</v>
      </c>
      <c r="E400" s="2" t="s">
        <v>910</v>
      </c>
      <c r="F400" s="2">
        <v>381248</v>
      </c>
      <c r="G400" s="2" t="s">
        <v>512</v>
      </c>
      <c r="H400" s="2" t="s">
        <v>27</v>
      </c>
      <c r="I400" s="2" t="s">
        <v>17</v>
      </c>
      <c r="J400" s="121">
        <v>1107126.699</v>
      </c>
      <c r="K400" s="122">
        <v>1227657.1464</v>
      </c>
    </row>
    <row r="401" spans="1:11">
      <c r="A401" s="120">
        <v>404388</v>
      </c>
      <c r="B401" s="2" t="s">
        <v>911</v>
      </c>
      <c r="C401" s="36">
        <v>40525</v>
      </c>
      <c r="D401" s="2" t="s">
        <v>9</v>
      </c>
      <c r="E401" s="2" t="s">
        <v>912</v>
      </c>
      <c r="F401" s="2">
        <v>462388</v>
      </c>
      <c r="G401" s="2" t="s">
        <v>763</v>
      </c>
      <c r="H401" s="2" t="s">
        <v>12</v>
      </c>
      <c r="I401" s="2" t="s">
        <v>28</v>
      </c>
      <c r="J401" s="121">
        <v>1837127.817</v>
      </c>
      <c r="K401" s="122">
        <v>2464102.0908000004</v>
      </c>
    </row>
    <row r="402" spans="1:11">
      <c r="A402" s="120">
        <v>405281</v>
      </c>
      <c r="B402" s="2" t="s">
        <v>913</v>
      </c>
      <c r="C402" s="36">
        <v>40518</v>
      </c>
      <c r="D402" s="2" t="s">
        <v>9</v>
      </c>
      <c r="E402" s="2" t="s">
        <v>914</v>
      </c>
      <c r="F402" s="2">
        <v>399534</v>
      </c>
      <c r="G402" s="2" t="s">
        <v>20</v>
      </c>
      <c r="H402" s="2" t="s">
        <v>12</v>
      </c>
      <c r="I402" s="2" t="s">
        <v>17</v>
      </c>
      <c r="J402" s="121">
        <v>827046.92699999991</v>
      </c>
      <c r="K402" s="122">
        <v>848245.58639999991</v>
      </c>
    </row>
    <row r="403" spans="1:11">
      <c r="A403" s="120">
        <v>405819</v>
      </c>
      <c r="B403" s="2" t="s">
        <v>915</v>
      </c>
      <c r="C403" s="36">
        <v>40536</v>
      </c>
      <c r="D403" s="2" t="s">
        <v>9</v>
      </c>
      <c r="E403" s="2" t="s">
        <v>916</v>
      </c>
      <c r="F403" s="2">
        <v>381123</v>
      </c>
      <c r="G403" s="2" t="s">
        <v>498</v>
      </c>
      <c r="H403" s="2" t="s">
        <v>12</v>
      </c>
      <c r="I403" s="2" t="s">
        <v>17</v>
      </c>
      <c r="J403" s="121">
        <v>921250.13400000008</v>
      </c>
      <c r="K403" s="122">
        <v>2132735.5943999998</v>
      </c>
    </row>
    <row r="404" spans="1:11">
      <c r="A404" s="120">
        <v>405897</v>
      </c>
      <c r="B404" s="2" t="s">
        <v>917</v>
      </c>
      <c r="C404" s="36">
        <v>40548</v>
      </c>
      <c r="D404" s="2" t="s">
        <v>9</v>
      </c>
      <c r="E404" s="2" t="s">
        <v>918</v>
      </c>
      <c r="F404" s="2">
        <v>454526</v>
      </c>
      <c r="G404" s="2" t="s">
        <v>465</v>
      </c>
      <c r="H404" s="2" t="s">
        <v>27</v>
      </c>
      <c r="I404" s="2" t="s">
        <v>21</v>
      </c>
      <c r="J404" s="121">
        <v>772753.674</v>
      </c>
      <c r="K404" s="122">
        <v>1488219.7716000001</v>
      </c>
    </row>
    <row r="405" spans="1:11">
      <c r="A405" s="120">
        <v>407248</v>
      </c>
      <c r="B405" s="2" t="s">
        <v>919</v>
      </c>
      <c r="C405" s="36">
        <v>40577</v>
      </c>
      <c r="D405" s="2" t="s">
        <v>9</v>
      </c>
      <c r="E405" s="2" t="s">
        <v>920</v>
      </c>
      <c r="F405" s="2">
        <v>382514</v>
      </c>
      <c r="G405" s="2" t="s">
        <v>839</v>
      </c>
      <c r="H405" s="2" t="s">
        <v>27</v>
      </c>
      <c r="I405" s="2" t="s">
        <v>21</v>
      </c>
      <c r="J405" s="121">
        <v>667787.75699999998</v>
      </c>
      <c r="K405" s="122">
        <v>1464812.3267999999</v>
      </c>
    </row>
    <row r="406" spans="1:11">
      <c r="A406" s="120">
        <v>407300</v>
      </c>
      <c r="B406" s="2" t="s">
        <v>921</v>
      </c>
      <c r="C406" s="36">
        <v>40582</v>
      </c>
      <c r="D406" s="2" t="s">
        <v>9</v>
      </c>
      <c r="E406" s="2" t="s">
        <v>922</v>
      </c>
      <c r="F406" s="2">
        <v>388373</v>
      </c>
      <c r="G406" s="2" t="s">
        <v>632</v>
      </c>
      <c r="H406" s="2" t="s">
        <v>12</v>
      </c>
      <c r="I406" s="2" t="s">
        <v>17</v>
      </c>
      <c r="J406" s="121">
        <v>935753.63699999999</v>
      </c>
      <c r="K406" s="122">
        <v>1797976.4075999998</v>
      </c>
    </row>
    <row r="407" spans="1:11">
      <c r="A407" s="120">
        <v>407301</v>
      </c>
      <c r="B407" s="2" t="s">
        <v>923</v>
      </c>
      <c r="C407" s="36">
        <v>40583</v>
      </c>
      <c r="D407" s="2" t="s">
        <v>9</v>
      </c>
      <c r="E407" s="2" t="s">
        <v>924</v>
      </c>
      <c r="F407" s="2">
        <v>455946</v>
      </c>
      <c r="G407" s="2" t="s">
        <v>925</v>
      </c>
      <c r="H407" s="2" t="s">
        <v>27</v>
      </c>
      <c r="I407" s="2" t="s">
        <v>17</v>
      </c>
      <c r="J407" s="121">
        <v>1090455.0719999999</v>
      </c>
      <c r="K407" s="122">
        <v>1799602.1208000001</v>
      </c>
    </row>
    <row r="408" spans="1:11">
      <c r="A408" s="120">
        <v>407351</v>
      </c>
      <c r="B408" s="2" t="s">
        <v>926</v>
      </c>
      <c r="C408" s="36">
        <v>40595</v>
      </c>
      <c r="D408" s="2" t="s">
        <v>9</v>
      </c>
      <c r="E408" s="2" t="s">
        <v>927</v>
      </c>
      <c r="F408" s="2">
        <v>399534</v>
      </c>
      <c r="G408" s="2" t="s">
        <v>20</v>
      </c>
      <c r="H408" s="2" t="s">
        <v>12</v>
      </c>
      <c r="I408" s="2" t="s">
        <v>17</v>
      </c>
      <c r="J408" s="121">
        <v>995673.10499999998</v>
      </c>
      <c r="K408" s="122">
        <v>1657178.5788</v>
      </c>
    </row>
    <row r="409" spans="1:11">
      <c r="A409" s="120">
        <v>407831</v>
      </c>
      <c r="B409" s="2" t="s">
        <v>928</v>
      </c>
      <c r="C409" s="36">
        <v>39888</v>
      </c>
      <c r="D409" s="2" t="s">
        <v>9</v>
      </c>
      <c r="E409" s="2" t="s">
        <v>929</v>
      </c>
      <c r="F409" s="2">
        <v>451002</v>
      </c>
      <c r="G409" s="2" t="s">
        <v>80</v>
      </c>
      <c r="H409" s="2" t="s">
        <v>12</v>
      </c>
      <c r="I409" s="2" t="s">
        <v>13</v>
      </c>
      <c r="J409" s="121">
        <v>1440590.4029999999</v>
      </c>
      <c r="K409" s="122">
        <v>729234.19799999997</v>
      </c>
    </row>
    <row r="410" spans="1:11">
      <c r="A410" s="120">
        <v>407834</v>
      </c>
      <c r="B410" s="2" t="s">
        <v>930</v>
      </c>
      <c r="C410" s="36">
        <v>40589</v>
      </c>
      <c r="D410" s="2" t="s">
        <v>9</v>
      </c>
      <c r="E410" s="2" t="s">
        <v>931</v>
      </c>
      <c r="F410" s="2">
        <v>381248</v>
      </c>
      <c r="G410" s="2" t="s">
        <v>512</v>
      </c>
      <c r="H410" s="2" t="s">
        <v>27</v>
      </c>
      <c r="I410" s="2" t="s">
        <v>21</v>
      </c>
      <c r="J410" s="121">
        <v>757429.89</v>
      </c>
      <c r="K410" s="122">
        <v>860742.74159999995</v>
      </c>
    </row>
    <row r="411" spans="1:11">
      <c r="A411" s="120">
        <v>408005</v>
      </c>
      <c r="B411" s="2" t="s">
        <v>932</v>
      </c>
      <c r="C411" s="36">
        <v>40585</v>
      </c>
      <c r="D411" s="2" t="s">
        <v>9</v>
      </c>
      <c r="E411" s="2" t="s">
        <v>933</v>
      </c>
      <c r="F411" s="2">
        <v>424426</v>
      </c>
      <c r="G411" s="2" t="s">
        <v>934</v>
      </c>
      <c r="H411" s="2" t="s">
        <v>27</v>
      </c>
      <c r="I411" s="2" t="s">
        <v>21</v>
      </c>
      <c r="J411" s="121">
        <v>773440.39500000002</v>
      </c>
      <c r="K411" s="122">
        <v>511668.8028</v>
      </c>
    </row>
    <row r="412" spans="1:11">
      <c r="A412" s="120">
        <v>408100</v>
      </c>
      <c r="B412" s="2" t="s">
        <v>935</v>
      </c>
      <c r="C412" s="36">
        <v>40603</v>
      </c>
      <c r="D412" s="2" t="s">
        <v>9</v>
      </c>
      <c r="E412" s="2" t="s">
        <v>936</v>
      </c>
      <c r="F412" s="2">
        <v>376339</v>
      </c>
      <c r="G412" s="2" t="s">
        <v>86</v>
      </c>
      <c r="H412" s="2" t="s">
        <v>27</v>
      </c>
      <c r="I412" s="2" t="s">
        <v>17</v>
      </c>
      <c r="J412" s="121">
        <v>1147044.4439999999</v>
      </c>
      <c r="K412" s="122">
        <v>595381.84920000006</v>
      </c>
    </row>
    <row r="413" spans="1:11">
      <c r="A413" s="120">
        <v>408245</v>
      </c>
      <c r="B413" s="2" t="s">
        <v>937</v>
      </c>
      <c r="C413" s="36">
        <v>40603</v>
      </c>
      <c r="D413" s="2" t="s">
        <v>9</v>
      </c>
      <c r="E413" s="2" t="s">
        <v>938</v>
      </c>
      <c r="F413" s="2">
        <v>460909</v>
      </c>
      <c r="G413" s="2" t="s">
        <v>40</v>
      </c>
      <c r="H413" s="2" t="s">
        <v>27</v>
      </c>
      <c r="I413" s="2" t="s">
        <v>13</v>
      </c>
      <c r="J413" s="121">
        <v>1525405.4550000001</v>
      </c>
      <c r="K413" s="122">
        <v>1248479.46</v>
      </c>
    </row>
    <row r="414" spans="1:11">
      <c r="A414" s="120">
        <v>408246</v>
      </c>
      <c r="B414" s="2" t="s">
        <v>939</v>
      </c>
      <c r="C414" s="36">
        <v>40603</v>
      </c>
      <c r="D414" s="2" t="s">
        <v>9</v>
      </c>
      <c r="E414" s="2" t="s">
        <v>940</v>
      </c>
      <c r="F414" s="2">
        <v>408443</v>
      </c>
      <c r="G414" s="2" t="s">
        <v>401</v>
      </c>
      <c r="H414" s="2" t="s">
        <v>12</v>
      </c>
      <c r="I414" s="2" t="s">
        <v>21</v>
      </c>
      <c r="J414" s="121">
        <v>659513.71499999997</v>
      </c>
      <c r="K414" s="122">
        <v>937947.04920000001</v>
      </c>
    </row>
    <row r="415" spans="1:11">
      <c r="A415" s="120">
        <v>408259</v>
      </c>
      <c r="B415" s="2" t="s">
        <v>941</v>
      </c>
      <c r="C415" s="36">
        <v>40604</v>
      </c>
      <c r="D415" s="2" t="s">
        <v>9</v>
      </c>
      <c r="E415" s="2" t="s">
        <v>942</v>
      </c>
      <c r="F415" s="2">
        <v>382514</v>
      </c>
      <c r="G415" s="2" t="s">
        <v>839</v>
      </c>
      <c r="H415" s="2" t="s">
        <v>27</v>
      </c>
      <c r="I415" s="2" t="s">
        <v>21</v>
      </c>
      <c r="J415" s="121">
        <v>585587.14199999999</v>
      </c>
      <c r="K415" s="122">
        <v>1010501.4168</v>
      </c>
    </row>
    <row r="416" spans="1:11">
      <c r="A416" s="120">
        <v>408320</v>
      </c>
      <c r="B416" s="2" t="s">
        <v>943</v>
      </c>
      <c r="C416" s="36">
        <v>40029</v>
      </c>
      <c r="D416" s="2" t="s">
        <v>9</v>
      </c>
      <c r="E416" s="2" t="s">
        <v>944</v>
      </c>
      <c r="F416" s="2">
        <v>414224</v>
      </c>
      <c r="G416" s="2" t="s">
        <v>204</v>
      </c>
      <c r="H416" s="2" t="s">
        <v>27</v>
      </c>
      <c r="I416" s="2" t="s">
        <v>21</v>
      </c>
      <c r="J416" s="121">
        <v>532370.16</v>
      </c>
      <c r="K416" s="122">
        <v>1071921.8267999999</v>
      </c>
    </row>
    <row r="417" spans="1:11">
      <c r="A417" s="120">
        <v>408508</v>
      </c>
      <c r="B417" s="2" t="s">
        <v>945</v>
      </c>
      <c r="C417" s="36">
        <v>40613</v>
      </c>
      <c r="D417" s="2" t="s">
        <v>9</v>
      </c>
      <c r="E417" s="2" t="s">
        <v>946</v>
      </c>
      <c r="F417" s="2">
        <v>379975</v>
      </c>
      <c r="G417" s="2" t="s">
        <v>89</v>
      </c>
      <c r="H417" s="2" t="s">
        <v>27</v>
      </c>
      <c r="I417" s="2" t="s">
        <v>21</v>
      </c>
      <c r="J417" s="121">
        <v>618784.59300000011</v>
      </c>
      <c r="K417" s="122">
        <v>216224.5644</v>
      </c>
    </row>
    <row r="418" spans="1:11">
      <c r="A418" s="120">
        <v>408629</v>
      </c>
      <c r="B418" s="2" t="s">
        <v>947</v>
      </c>
      <c r="C418" s="36">
        <v>40613</v>
      </c>
      <c r="D418" s="2" t="s">
        <v>9</v>
      </c>
      <c r="E418" s="2" t="s">
        <v>948</v>
      </c>
      <c r="F418" s="2">
        <v>454526</v>
      </c>
      <c r="G418" s="2" t="s">
        <v>465</v>
      </c>
      <c r="H418" s="2" t="s">
        <v>27</v>
      </c>
      <c r="I418" s="2" t="s">
        <v>17</v>
      </c>
      <c r="J418" s="121">
        <v>855005.48699999996</v>
      </c>
      <c r="K418" s="122">
        <v>1735309.3428</v>
      </c>
    </row>
    <row r="419" spans="1:11">
      <c r="A419" s="120">
        <v>408632</v>
      </c>
      <c r="B419" s="2" t="s">
        <v>949</v>
      </c>
      <c r="C419" s="36">
        <v>40609</v>
      </c>
      <c r="D419" s="2" t="s">
        <v>9</v>
      </c>
      <c r="E419" s="2" t="s">
        <v>950</v>
      </c>
      <c r="F419" s="2">
        <v>425654</v>
      </c>
      <c r="G419" s="2" t="s">
        <v>537</v>
      </c>
      <c r="H419" s="2" t="s">
        <v>27</v>
      </c>
      <c r="I419" s="2" t="s">
        <v>21</v>
      </c>
      <c r="J419" s="121">
        <v>567358.42800000007</v>
      </c>
      <c r="K419" s="122">
        <v>729408.4236000001</v>
      </c>
    </row>
    <row r="420" spans="1:11">
      <c r="A420" s="120">
        <v>408770</v>
      </c>
      <c r="B420" s="2" t="s">
        <v>951</v>
      </c>
      <c r="C420" s="36">
        <v>40609</v>
      </c>
      <c r="D420" s="2" t="s">
        <v>9</v>
      </c>
      <c r="E420" s="2" t="s">
        <v>952</v>
      </c>
      <c r="F420" s="2">
        <v>398778</v>
      </c>
      <c r="G420" s="2" t="s">
        <v>362</v>
      </c>
      <c r="H420" s="2" t="s">
        <v>12</v>
      </c>
      <c r="I420" s="2" t="s">
        <v>246</v>
      </c>
      <c r="J420" s="121">
        <v>3274339.1520000002</v>
      </c>
      <c r="K420" s="122">
        <v>3634010.514</v>
      </c>
    </row>
    <row r="421" spans="1:11">
      <c r="A421" s="120">
        <v>408772</v>
      </c>
      <c r="B421" s="2" t="s">
        <v>953</v>
      </c>
      <c r="C421" s="36">
        <v>40604</v>
      </c>
      <c r="D421" s="2" t="s">
        <v>9</v>
      </c>
      <c r="E421" s="2" t="s">
        <v>954</v>
      </c>
      <c r="F421" s="2">
        <v>410452</v>
      </c>
      <c r="G421" s="2" t="s">
        <v>393</v>
      </c>
      <c r="H421" s="2" t="s">
        <v>12</v>
      </c>
      <c r="I421" s="2" t="s">
        <v>13</v>
      </c>
      <c r="J421" s="121">
        <v>1370980.044</v>
      </c>
      <c r="K421" s="122">
        <v>1286938.584</v>
      </c>
    </row>
    <row r="422" spans="1:11">
      <c r="A422" s="120">
        <v>408777</v>
      </c>
      <c r="B422" s="2" t="s">
        <v>955</v>
      </c>
      <c r="C422" s="36">
        <v>40617</v>
      </c>
      <c r="D422" s="2" t="s">
        <v>9</v>
      </c>
      <c r="E422" s="2" t="s">
        <v>956</v>
      </c>
      <c r="F422" s="2">
        <v>473191</v>
      </c>
      <c r="G422" s="2" t="s">
        <v>209</v>
      </c>
      <c r="H422" s="2" t="s">
        <v>27</v>
      </c>
      <c r="I422" s="2" t="s">
        <v>21</v>
      </c>
      <c r="J422" s="121">
        <v>719053.65</v>
      </c>
      <c r="K422" s="122">
        <v>1563122.6532000001</v>
      </c>
    </row>
    <row r="423" spans="1:11">
      <c r="A423" s="120">
        <v>408779</v>
      </c>
      <c r="B423" s="2" t="s">
        <v>957</v>
      </c>
      <c r="C423" s="36">
        <v>40627</v>
      </c>
      <c r="D423" s="2" t="s">
        <v>9</v>
      </c>
      <c r="E423" s="2" t="s">
        <v>958</v>
      </c>
      <c r="F423" s="2">
        <v>471701</v>
      </c>
      <c r="G423" s="2" t="s">
        <v>455</v>
      </c>
      <c r="H423" s="2" t="s">
        <v>27</v>
      </c>
      <c r="I423" s="2" t="s">
        <v>21</v>
      </c>
      <c r="J423" s="121">
        <v>721264.06800000009</v>
      </c>
      <c r="K423" s="122">
        <v>939106.59120000002</v>
      </c>
    </row>
    <row r="424" spans="1:11">
      <c r="A424" s="120">
        <v>409623</v>
      </c>
      <c r="B424" s="2" t="s">
        <v>959</v>
      </c>
      <c r="C424" s="36">
        <v>40617</v>
      </c>
      <c r="D424" s="2" t="s">
        <v>9</v>
      </c>
      <c r="E424" s="2" t="s">
        <v>960</v>
      </c>
      <c r="F424" s="2">
        <v>448733</v>
      </c>
      <c r="G424" s="2" t="s">
        <v>515</v>
      </c>
      <c r="H424" s="2" t="s">
        <v>27</v>
      </c>
      <c r="I424" s="2" t="s">
        <v>13</v>
      </c>
      <c r="J424" s="121">
        <v>1592763.102</v>
      </c>
      <c r="K424" s="122">
        <v>1268433</v>
      </c>
    </row>
    <row r="425" spans="1:11">
      <c r="A425" s="120">
        <v>409627</v>
      </c>
      <c r="B425" s="2" t="s">
        <v>961</v>
      </c>
      <c r="C425" s="36">
        <v>40604</v>
      </c>
      <c r="D425" s="2" t="s">
        <v>9</v>
      </c>
      <c r="E425" s="2" t="s">
        <v>962</v>
      </c>
      <c r="F425" s="2">
        <v>385698</v>
      </c>
      <c r="G425" s="2" t="s">
        <v>690</v>
      </c>
      <c r="H425" s="2" t="s">
        <v>27</v>
      </c>
      <c r="I425" s="2" t="s">
        <v>21</v>
      </c>
      <c r="J425" s="121">
        <v>524569.14300000004</v>
      </c>
      <c r="K425" s="122">
        <v>617781.61080000002</v>
      </c>
    </row>
    <row r="426" spans="1:11">
      <c r="A426" s="120">
        <v>409630</v>
      </c>
      <c r="B426" s="2" t="s">
        <v>963</v>
      </c>
      <c r="C426" s="36">
        <v>40610</v>
      </c>
      <c r="D426" s="2" t="s">
        <v>9</v>
      </c>
      <c r="E426" s="2" t="s">
        <v>964</v>
      </c>
      <c r="F426" s="2">
        <v>410452</v>
      </c>
      <c r="G426" s="2" t="s">
        <v>393</v>
      </c>
      <c r="H426" s="2" t="s">
        <v>12</v>
      </c>
      <c r="I426" s="2" t="s">
        <v>66</v>
      </c>
      <c r="J426" s="121">
        <v>404362.91700000002</v>
      </c>
      <c r="K426" s="122">
        <v>645228.02879999997</v>
      </c>
    </row>
    <row r="427" spans="1:11">
      <c r="A427" s="120">
        <v>409634</v>
      </c>
      <c r="B427" s="2" t="s">
        <v>965</v>
      </c>
      <c r="C427" s="36">
        <v>40261</v>
      </c>
      <c r="D427" s="2" t="s">
        <v>9</v>
      </c>
      <c r="E427" s="2" t="s">
        <v>966</v>
      </c>
      <c r="F427" s="2">
        <v>436955</v>
      </c>
      <c r="G427" s="2" t="s">
        <v>818</v>
      </c>
      <c r="H427" s="2" t="s">
        <v>12</v>
      </c>
      <c r="I427" s="2" t="s">
        <v>13</v>
      </c>
      <c r="J427" s="121">
        <v>1534004.493</v>
      </c>
      <c r="K427" s="122">
        <v>2444500.5336000002</v>
      </c>
    </row>
    <row r="428" spans="1:11">
      <c r="A428" s="120">
        <v>409964</v>
      </c>
      <c r="B428" s="2" t="s">
        <v>967</v>
      </c>
      <c r="C428" s="36">
        <v>40618</v>
      </c>
      <c r="D428" s="2" t="s">
        <v>9</v>
      </c>
      <c r="E428" s="2" t="s">
        <v>968</v>
      </c>
      <c r="F428" s="2">
        <v>412833</v>
      </c>
      <c r="G428" s="2" t="s">
        <v>626</v>
      </c>
      <c r="H428" s="2" t="s">
        <v>27</v>
      </c>
      <c r="I428" s="2" t="s">
        <v>66</v>
      </c>
      <c r="J428" s="121">
        <v>370497.66599999997</v>
      </c>
      <c r="K428" s="122">
        <v>1356930.1872</v>
      </c>
    </row>
    <row r="429" spans="1:11">
      <c r="A429" s="120">
        <v>410282</v>
      </c>
      <c r="B429" s="2" t="s">
        <v>969</v>
      </c>
      <c r="C429" s="36">
        <v>40634</v>
      </c>
      <c r="D429" s="2" t="s">
        <v>9</v>
      </c>
      <c r="E429" s="2" t="s">
        <v>970</v>
      </c>
      <c r="F429" s="2">
        <v>379975</v>
      </c>
      <c r="G429" s="2" t="s">
        <v>89</v>
      </c>
      <c r="H429" s="2" t="s">
        <v>12</v>
      </c>
      <c r="I429" s="2" t="s">
        <v>28</v>
      </c>
      <c r="J429" s="121">
        <v>2550274.7760000001</v>
      </c>
      <c r="K429" s="122">
        <v>5596192.1952</v>
      </c>
    </row>
    <row r="430" spans="1:11">
      <c r="A430" s="120">
        <v>410339</v>
      </c>
      <c r="B430" s="2" t="s">
        <v>971</v>
      </c>
      <c r="C430" s="36">
        <v>40627</v>
      </c>
      <c r="D430" s="2" t="s">
        <v>9</v>
      </c>
      <c r="E430" s="2" t="s">
        <v>972</v>
      </c>
      <c r="F430" s="2">
        <v>449173</v>
      </c>
      <c r="G430" s="2" t="s">
        <v>122</v>
      </c>
      <c r="H430" s="2" t="s">
        <v>12</v>
      </c>
      <c r="I430" s="2" t="s">
        <v>21</v>
      </c>
      <c r="J430" s="121">
        <v>567702.34499999997</v>
      </c>
      <c r="K430" s="122">
        <v>544403.20319999999</v>
      </c>
    </row>
    <row r="431" spans="1:11">
      <c r="A431" s="120">
        <v>410343</v>
      </c>
      <c r="B431" s="2" t="s">
        <v>973</v>
      </c>
      <c r="C431" s="36">
        <v>40610</v>
      </c>
      <c r="D431" s="2" t="s">
        <v>9</v>
      </c>
      <c r="E431" s="2" t="s">
        <v>974</v>
      </c>
      <c r="F431" s="2">
        <v>381721</v>
      </c>
      <c r="G431" s="2" t="s">
        <v>264</v>
      </c>
      <c r="H431" s="2" t="s">
        <v>27</v>
      </c>
      <c r="I431" s="2" t="s">
        <v>28</v>
      </c>
      <c r="J431" s="121">
        <v>1944437.7119999998</v>
      </c>
      <c r="K431" s="122">
        <v>2532765.8123999997</v>
      </c>
    </row>
    <row r="432" spans="1:11">
      <c r="A432" s="120">
        <v>410345</v>
      </c>
      <c r="B432" s="2" t="s">
        <v>975</v>
      </c>
      <c r="C432" s="36">
        <v>40091</v>
      </c>
      <c r="D432" s="2" t="s">
        <v>9</v>
      </c>
      <c r="E432" s="2" t="s">
        <v>976</v>
      </c>
      <c r="F432" s="2">
        <v>416871</v>
      </c>
      <c r="G432" s="2" t="s">
        <v>185</v>
      </c>
      <c r="H432" s="2" t="s">
        <v>27</v>
      </c>
      <c r="I432" s="2" t="s">
        <v>17</v>
      </c>
      <c r="J432" s="121">
        <v>838017.76800000004</v>
      </c>
      <c r="K432" s="122">
        <v>524273.08319999999</v>
      </c>
    </row>
    <row r="433" spans="1:11">
      <c r="A433" s="120">
        <v>410363</v>
      </c>
      <c r="B433" s="2" t="s">
        <v>977</v>
      </c>
      <c r="C433" s="36">
        <v>40612</v>
      </c>
      <c r="D433" s="2" t="s">
        <v>9</v>
      </c>
      <c r="E433" s="2" t="s">
        <v>978</v>
      </c>
      <c r="F433" s="2">
        <v>398778</v>
      </c>
      <c r="G433" s="2" t="s">
        <v>362</v>
      </c>
      <c r="H433" s="2" t="s">
        <v>27</v>
      </c>
      <c r="I433" s="2" t="s">
        <v>21</v>
      </c>
      <c r="J433" s="121">
        <v>455281.554</v>
      </c>
      <c r="K433" s="122">
        <v>241294.2156</v>
      </c>
    </row>
    <row r="434" spans="1:11">
      <c r="A434" s="120">
        <v>410595</v>
      </c>
      <c r="B434" s="2" t="s">
        <v>979</v>
      </c>
      <c r="C434" s="36">
        <v>40627</v>
      </c>
      <c r="D434" s="2" t="s">
        <v>9</v>
      </c>
      <c r="E434" s="2" t="s">
        <v>980</v>
      </c>
      <c r="F434" s="2">
        <v>424426</v>
      </c>
      <c r="G434" s="2" t="s">
        <v>934</v>
      </c>
      <c r="H434" s="2" t="s">
        <v>27</v>
      </c>
      <c r="I434" s="2" t="s">
        <v>21</v>
      </c>
      <c r="J434" s="121">
        <v>645045.8280000001</v>
      </c>
      <c r="K434" s="122">
        <v>377118.37439999997</v>
      </c>
    </row>
    <row r="435" spans="1:11">
      <c r="A435" s="120">
        <v>410602</v>
      </c>
      <c r="B435" s="2" t="s">
        <v>981</v>
      </c>
      <c r="C435" s="36">
        <v>39674</v>
      </c>
      <c r="D435" s="2" t="s">
        <v>9</v>
      </c>
      <c r="E435" s="2" t="s">
        <v>982</v>
      </c>
      <c r="F435" s="2">
        <v>412412</v>
      </c>
      <c r="G435" s="2" t="s">
        <v>196</v>
      </c>
      <c r="H435" s="2" t="s">
        <v>12</v>
      </c>
      <c r="I435" s="2" t="s">
        <v>13</v>
      </c>
      <c r="J435" s="121">
        <v>1420224.7289999998</v>
      </c>
      <c r="K435" s="122">
        <v>945252.7524</v>
      </c>
    </row>
    <row r="436" spans="1:11">
      <c r="A436" s="120">
        <v>410656</v>
      </c>
      <c r="B436" s="2" t="s">
        <v>983</v>
      </c>
      <c r="C436" s="36">
        <v>40627</v>
      </c>
      <c r="D436" s="2" t="s">
        <v>9</v>
      </c>
      <c r="E436" s="2" t="s">
        <v>984</v>
      </c>
      <c r="F436" s="2">
        <v>448733</v>
      </c>
      <c r="G436" s="2" t="s">
        <v>515</v>
      </c>
      <c r="H436" s="2" t="s">
        <v>27</v>
      </c>
      <c r="I436" s="2" t="s">
        <v>21</v>
      </c>
      <c r="J436" s="121">
        <v>712465.80300000007</v>
      </c>
      <c r="K436" s="122">
        <v>701061.44760000007</v>
      </c>
    </row>
    <row r="437" spans="1:11">
      <c r="A437" s="120">
        <v>410670</v>
      </c>
      <c r="B437" s="2" t="s">
        <v>985</v>
      </c>
      <c r="C437" s="36">
        <v>40609</v>
      </c>
      <c r="D437" s="2" t="s">
        <v>9</v>
      </c>
      <c r="E437" s="2" t="s">
        <v>986</v>
      </c>
      <c r="F437" s="2">
        <v>410452</v>
      </c>
      <c r="G437" s="2" t="s">
        <v>393</v>
      </c>
      <c r="H437" s="2" t="s">
        <v>12</v>
      </c>
      <c r="I437" s="2" t="s">
        <v>28</v>
      </c>
      <c r="J437" s="121">
        <v>1682190.426</v>
      </c>
      <c r="K437" s="122">
        <v>2417904.054</v>
      </c>
    </row>
    <row r="438" spans="1:11">
      <c r="A438" s="120">
        <v>410692</v>
      </c>
      <c r="B438" s="2" t="s">
        <v>987</v>
      </c>
      <c r="C438" s="36">
        <v>40623</v>
      </c>
      <c r="D438" s="2" t="s">
        <v>9</v>
      </c>
      <c r="E438" s="2" t="s">
        <v>988</v>
      </c>
      <c r="F438" s="2">
        <v>406515</v>
      </c>
      <c r="G438" s="2" t="s">
        <v>281</v>
      </c>
      <c r="H438" s="2" t="s">
        <v>27</v>
      </c>
      <c r="I438" s="2" t="s">
        <v>66</v>
      </c>
      <c r="J438" s="121">
        <v>410976.36300000001</v>
      </c>
      <c r="K438" s="122">
        <v>1650436.7544</v>
      </c>
    </row>
    <row r="439" spans="1:11">
      <c r="A439" s="120">
        <v>410696</v>
      </c>
      <c r="B439" s="2" t="s">
        <v>989</v>
      </c>
      <c r="C439" s="36">
        <v>40634</v>
      </c>
      <c r="D439" s="2" t="s">
        <v>9</v>
      </c>
      <c r="E439" s="2" t="s">
        <v>990</v>
      </c>
      <c r="F439" s="2">
        <v>448126</v>
      </c>
      <c r="G439" s="2" t="s">
        <v>311</v>
      </c>
      <c r="H439" s="2" t="s">
        <v>12</v>
      </c>
      <c r="I439" s="2" t="s">
        <v>17</v>
      </c>
      <c r="J439" s="121">
        <v>793611.29399999999</v>
      </c>
      <c r="K439" s="122">
        <v>1578660.5159999998</v>
      </c>
    </row>
    <row r="440" spans="1:11">
      <c r="A440" s="120">
        <v>410734</v>
      </c>
      <c r="B440" s="2" t="s">
        <v>991</v>
      </c>
      <c r="C440" s="36">
        <v>40634</v>
      </c>
      <c r="D440" s="2" t="s">
        <v>9</v>
      </c>
      <c r="E440" s="2" t="s">
        <v>992</v>
      </c>
      <c r="F440" s="2">
        <v>410450</v>
      </c>
      <c r="G440" s="2" t="s">
        <v>212</v>
      </c>
      <c r="H440" s="2" t="s">
        <v>12</v>
      </c>
      <c r="I440" s="2" t="s">
        <v>17</v>
      </c>
      <c r="J440" s="121">
        <v>1019237.541</v>
      </c>
      <c r="K440" s="122">
        <v>489603.36600000004</v>
      </c>
    </row>
    <row r="441" spans="1:11">
      <c r="A441" s="120">
        <v>410828</v>
      </c>
      <c r="B441" s="2" t="s">
        <v>993</v>
      </c>
      <c r="C441" s="36">
        <v>40637</v>
      </c>
      <c r="D441" s="2" t="s">
        <v>9</v>
      </c>
      <c r="E441" s="2" t="s">
        <v>994</v>
      </c>
      <c r="F441" s="2">
        <v>381248</v>
      </c>
      <c r="G441" s="2" t="s">
        <v>512</v>
      </c>
      <c r="H441" s="2" t="s">
        <v>27</v>
      </c>
      <c r="I441" s="2" t="s">
        <v>17</v>
      </c>
      <c r="J441" s="121">
        <v>796788.90899999999</v>
      </c>
      <c r="K441" s="122">
        <v>1241440.9811999998</v>
      </c>
    </row>
    <row r="442" spans="1:11">
      <c r="A442" s="120">
        <v>411988</v>
      </c>
      <c r="B442" s="2" t="s">
        <v>995</v>
      </c>
      <c r="C442" s="36">
        <v>40659</v>
      </c>
      <c r="D442" s="2" t="s">
        <v>9</v>
      </c>
      <c r="E442" s="2" t="s">
        <v>996</v>
      </c>
      <c r="F442" s="2">
        <v>448126</v>
      </c>
      <c r="G442" s="2" t="s">
        <v>311</v>
      </c>
      <c r="H442" s="2" t="s">
        <v>27</v>
      </c>
      <c r="I442" s="2" t="s">
        <v>13</v>
      </c>
      <c r="J442" s="121">
        <v>1620386.649</v>
      </c>
      <c r="K442" s="122">
        <v>2022821.6076000002</v>
      </c>
    </row>
    <row r="443" spans="1:11">
      <c r="A443" s="120">
        <v>411991</v>
      </c>
      <c r="B443" s="2" t="s">
        <v>997</v>
      </c>
      <c r="C443" s="36">
        <v>40667</v>
      </c>
      <c r="D443" s="2" t="s">
        <v>9</v>
      </c>
      <c r="E443" s="2" t="s">
        <v>998</v>
      </c>
      <c r="F443" s="2">
        <v>388373</v>
      </c>
      <c r="G443" s="2" t="s">
        <v>632</v>
      </c>
      <c r="H443" s="2" t="s">
        <v>12</v>
      </c>
      <c r="I443" s="2" t="s">
        <v>17</v>
      </c>
      <c r="J443" s="121">
        <v>954222.75900000008</v>
      </c>
      <c r="K443" s="122">
        <v>1181101.2408</v>
      </c>
    </row>
    <row r="444" spans="1:11">
      <c r="A444" s="120">
        <v>412053</v>
      </c>
      <c r="B444" s="2" t="s">
        <v>999</v>
      </c>
      <c r="C444" s="36">
        <v>40659</v>
      </c>
      <c r="D444" s="2" t="s">
        <v>9</v>
      </c>
      <c r="E444" s="2" t="s">
        <v>1000</v>
      </c>
      <c r="F444" s="2">
        <v>373036</v>
      </c>
      <c r="G444" s="2" t="s">
        <v>188</v>
      </c>
      <c r="H444" s="2" t="s">
        <v>27</v>
      </c>
      <c r="I444" s="2" t="s">
        <v>21</v>
      </c>
      <c r="J444" s="121">
        <v>735196.60199999996</v>
      </c>
      <c r="K444" s="122">
        <v>1034410.3488</v>
      </c>
    </row>
    <row r="445" spans="1:11">
      <c r="A445" s="120">
        <v>412211</v>
      </c>
      <c r="B445" s="2" t="s">
        <v>1001</v>
      </c>
      <c r="C445" s="36">
        <v>40378</v>
      </c>
      <c r="D445" s="2" t="s">
        <v>9</v>
      </c>
      <c r="E445" s="2" t="s">
        <v>1002</v>
      </c>
      <c r="F445" s="2">
        <v>416871</v>
      </c>
      <c r="G445" s="2" t="s">
        <v>185</v>
      </c>
      <c r="H445" s="2" t="s">
        <v>27</v>
      </c>
      <c r="I445" s="2" t="s">
        <v>21</v>
      </c>
      <c r="J445" s="121">
        <v>543150.67799999996</v>
      </c>
      <c r="K445" s="122">
        <v>514083.24</v>
      </c>
    </row>
    <row r="446" spans="1:11">
      <c r="A446" s="120">
        <v>412277</v>
      </c>
      <c r="B446" s="2" t="s">
        <v>1003</v>
      </c>
      <c r="C446" s="36">
        <v>40660</v>
      </c>
      <c r="D446" s="2" t="s">
        <v>9</v>
      </c>
      <c r="E446" s="2" t="s">
        <v>1004</v>
      </c>
      <c r="F446" s="2">
        <v>399532</v>
      </c>
      <c r="G446" s="2" t="s">
        <v>11</v>
      </c>
      <c r="H446" s="2" t="s">
        <v>12</v>
      </c>
      <c r="I446" s="2" t="s">
        <v>21</v>
      </c>
      <c r="J446" s="121">
        <v>710817.45</v>
      </c>
      <c r="K446" s="122">
        <v>1657030.2516000001</v>
      </c>
    </row>
    <row r="447" spans="1:11">
      <c r="A447" s="120">
        <v>412286</v>
      </c>
      <c r="B447" s="2" t="s">
        <v>1005</v>
      </c>
      <c r="C447" s="36">
        <v>40633</v>
      </c>
      <c r="D447" s="2" t="s">
        <v>9</v>
      </c>
      <c r="E447" s="2" t="s">
        <v>1006</v>
      </c>
      <c r="F447" s="2">
        <v>424426</v>
      </c>
      <c r="G447" s="2" t="s">
        <v>934</v>
      </c>
      <c r="H447" s="2" t="s">
        <v>27</v>
      </c>
      <c r="I447" s="2" t="s">
        <v>21</v>
      </c>
      <c r="J447" s="121">
        <v>672379.995</v>
      </c>
      <c r="K447" s="122">
        <v>768961.16639999999</v>
      </c>
    </row>
    <row r="448" spans="1:11">
      <c r="A448" s="120">
        <v>412328</v>
      </c>
      <c r="B448" s="2" t="s">
        <v>1007</v>
      </c>
      <c r="C448" s="36">
        <v>40659</v>
      </c>
      <c r="D448" s="2" t="s">
        <v>9</v>
      </c>
      <c r="E448" s="2" t="s">
        <v>1008</v>
      </c>
      <c r="F448" s="2">
        <v>391321</v>
      </c>
      <c r="G448" s="2" t="s">
        <v>37</v>
      </c>
      <c r="H448" s="2" t="s">
        <v>27</v>
      </c>
      <c r="I448" s="2" t="s">
        <v>13</v>
      </c>
      <c r="J448" s="121">
        <v>1452224.5919999999</v>
      </c>
      <c r="K448" s="122">
        <v>2478698.1935999999</v>
      </c>
    </row>
    <row r="449" spans="1:11">
      <c r="A449" s="120">
        <v>412334</v>
      </c>
      <c r="B449" s="2" t="s">
        <v>1009</v>
      </c>
      <c r="C449" s="36">
        <v>39504</v>
      </c>
      <c r="D449" s="2" t="s">
        <v>9</v>
      </c>
      <c r="E449" s="2" t="s">
        <v>1010</v>
      </c>
      <c r="F449" s="2">
        <v>412412</v>
      </c>
      <c r="G449" s="2" t="s">
        <v>196</v>
      </c>
      <c r="H449" s="2" t="s">
        <v>27</v>
      </c>
      <c r="I449" s="2" t="s">
        <v>17</v>
      </c>
      <c r="J449" s="121">
        <v>1153134.78</v>
      </c>
      <c r="K449" s="122">
        <v>785168.85600000003</v>
      </c>
    </row>
    <row r="450" spans="1:11">
      <c r="A450" s="120">
        <v>412393</v>
      </c>
      <c r="B450" s="2" t="s">
        <v>1011</v>
      </c>
      <c r="C450" s="36">
        <v>40659</v>
      </c>
      <c r="D450" s="2" t="s">
        <v>9</v>
      </c>
      <c r="E450" s="2" t="s">
        <v>1012</v>
      </c>
      <c r="F450" s="2">
        <v>379915</v>
      </c>
      <c r="G450" s="2" t="s">
        <v>314</v>
      </c>
      <c r="H450" s="2" t="s">
        <v>27</v>
      </c>
      <c r="I450" s="2" t="s">
        <v>17</v>
      </c>
      <c r="J450" s="121">
        <v>1038484.65</v>
      </c>
      <c r="K450" s="122">
        <v>1540773.5111999998</v>
      </c>
    </row>
    <row r="451" spans="1:11">
      <c r="A451" s="120">
        <v>412476</v>
      </c>
      <c r="B451" s="2" t="s">
        <v>1013</v>
      </c>
      <c r="C451" s="36">
        <v>40672</v>
      </c>
      <c r="D451" s="2" t="s">
        <v>9</v>
      </c>
      <c r="E451" s="2" t="s">
        <v>908</v>
      </c>
      <c r="F451" s="2">
        <v>378503</v>
      </c>
      <c r="G451" s="2" t="s">
        <v>267</v>
      </c>
      <c r="H451" s="2" t="s">
        <v>27</v>
      </c>
      <c r="I451" s="2" t="s">
        <v>17</v>
      </c>
      <c r="J451" s="121">
        <v>1072618.1340000001</v>
      </c>
      <c r="K451" s="122">
        <v>2094435.3924</v>
      </c>
    </row>
    <row r="452" spans="1:11">
      <c r="A452" s="120">
        <v>412523</v>
      </c>
      <c r="B452" s="2" t="s">
        <v>1014</v>
      </c>
      <c r="C452" s="36">
        <v>40637</v>
      </c>
      <c r="D452" s="2" t="s">
        <v>9</v>
      </c>
      <c r="E452" s="2" t="s">
        <v>1015</v>
      </c>
      <c r="F452" s="2">
        <v>474373</v>
      </c>
      <c r="G452" s="2" t="s">
        <v>125</v>
      </c>
      <c r="H452" s="2" t="s">
        <v>12</v>
      </c>
      <c r="I452" s="2" t="s">
        <v>28</v>
      </c>
      <c r="J452" s="121">
        <v>1757936.754</v>
      </c>
      <c r="K452" s="122">
        <v>799243.45920000004</v>
      </c>
    </row>
    <row r="453" spans="1:11">
      <c r="A453" s="120">
        <v>412582</v>
      </c>
      <c r="B453" s="2" t="s">
        <v>1016</v>
      </c>
      <c r="C453" s="36">
        <v>40679</v>
      </c>
      <c r="D453" s="2" t="s">
        <v>9</v>
      </c>
      <c r="E453" s="2" t="s">
        <v>1017</v>
      </c>
      <c r="F453" s="2">
        <v>406698</v>
      </c>
      <c r="G453" s="2" t="s">
        <v>215</v>
      </c>
      <c r="H453" s="2" t="s">
        <v>27</v>
      </c>
      <c r="I453" s="2" t="s">
        <v>66</v>
      </c>
      <c r="J453" s="121">
        <v>405361.27799999999</v>
      </c>
      <c r="K453" s="122">
        <v>699327.43200000003</v>
      </c>
    </row>
    <row r="454" spans="1:11">
      <c r="A454" s="120">
        <v>412584</v>
      </c>
      <c r="B454" s="2" t="s">
        <v>1018</v>
      </c>
      <c r="C454" s="36">
        <v>40659</v>
      </c>
      <c r="D454" s="2" t="s">
        <v>9</v>
      </c>
      <c r="E454" s="2" t="s">
        <v>1019</v>
      </c>
      <c r="F454" s="2">
        <v>398778</v>
      </c>
      <c r="G454" s="2" t="s">
        <v>362</v>
      </c>
      <c r="H454" s="2" t="s">
        <v>27</v>
      </c>
      <c r="I454" s="2" t="s">
        <v>66</v>
      </c>
      <c r="J454" s="121">
        <v>421033.43099999998</v>
      </c>
      <c r="K454" s="122">
        <v>1161894.0456000001</v>
      </c>
    </row>
    <row r="455" spans="1:11">
      <c r="A455" s="120">
        <v>412612</v>
      </c>
      <c r="B455" s="2" t="s">
        <v>1020</v>
      </c>
      <c r="C455" s="36">
        <v>40679</v>
      </c>
      <c r="D455" s="2" t="s">
        <v>9</v>
      </c>
      <c r="E455" s="2" t="s">
        <v>1021</v>
      </c>
      <c r="F455" s="2">
        <v>410450</v>
      </c>
      <c r="G455" s="2" t="s">
        <v>212</v>
      </c>
      <c r="H455" s="2" t="s">
        <v>27</v>
      </c>
      <c r="I455" s="2" t="s">
        <v>21</v>
      </c>
      <c r="J455" s="121">
        <v>770398.56599999999</v>
      </c>
      <c r="K455" s="122">
        <v>1480529.1240000001</v>
      </c>
    </row>
    <row r="456" spans="1:11">
      <c r="A456" s="120">
        <v>412757</v>
      </c>
      <c r="B456" s="2" t="s">
        <v>1022</v>
      </c>
      <c r="C456" s="36">
        <v>40632</v>
      </c>
      <c r="D456" s="2" t="s">
        <v>9</v>
      </c>
      <c r="E456" s="2" t="s">
        <v>1023</v>
      </c>
      <c r="F456" s="2">
        <v>424950</v>
      </c>
      <c r="G456" s="2" t="s">
        <v>45</v>
      </c>
      <c r="H456" s="2" t="s">
        <v>27</v>
      </c>
      <c r="I456" s="2" t="s">
        <v>66</v>
      </c>
      <c r="J456" s="121">
        <v>375653.08199999999</v>
      </c>
      <c r="K456" s="122">
        <v>587761.83360000001</v>
      </c>
    </row>
    <row r="457" spans="1:11">
      <c r="A457" s="120">
        <v>412759</v>
      </c>
      <c r="B457" s="2" t="s">
        <v>1024</v>
      </c>
      <c r="C457" s="36">
        <v>40676</v>
      </c>
      <c r="D457" s="2" t="s">
        <v>9</v>
      </c>
      <c r="E457" s="2" t="s">
        <v>1025</v>
      </c>
      <c r="F457" s="2">
        <v>391321</v>
      </c>
      <c r="G457" s="2" t="s">
        <v>37</v>
      </c>
      <c r="H457" s="2" t="s">
        <v>27</v>
      </c>
      <c r="I457" s="2" t="s">
        <v>13</v>
      </c>
      <c r="J457" s="121">
        <v>1460469.696</v>
      </c>
      <c r="K457" s="122">
        <v>1777129.3728</v>
      </c>
    </row>
    <row r="458" spans="1:11">
      <c r="A458" s="120">
        <v>412835</v>
      </c>
      <c r="B458" s="2" t="s">
        <v>1026</v>
      </c>
      <c r="C458" s="36">
        <v>40674</v>
      </c>
      <c r="D458" s="2" t="s">
        <v>9</v>
      </c>
      <c r="E458" s="2" t="s">
        <v>1027</v>
      </c>
      <c r="F458" s="2">
        <v>419863</v>
      </c>
      <c r="G458" s="2" t="s">
        <v>16</v>
      </c>
      <c r="H458" s="2" t="s">
        <v>12</v>
      </c>
      <c r="I458" s="2" t="s">
        <v>21</v>
      </c>
      <c r="J458" s="121">
        <v>464046.429</v>
      </c>
      <c r="K458" s="122">
        <v>627153.30000000005</v>
      </c>
    </row>
    <row r="459" spans="1:11">
      <c r="A459" s="120">
        <v>412843</v>
      </c>
      <c r="B459" s="2" t="s">
        <v>1028</v>
      </c>
      <c r="C459" s="36">
        <v>40681</v>
      </c>
      <c r="D459" s="2" t="s">
        <v>9</v>
      </c>
      <c r="E459" s="2" t="s">
        <v>1029</v>
      </c>
      <c r="F459" s="2">
        <v>378504</v>
      </c>
      <c r="G459" s="2" t="s">
        <v>270</v>
      </c>
      <c r="H459" s="2" t="s">
        <v>12</v>
      </c>
      <c r="I459" s="2" t="s">
        <v>28</v>
      </c>
      <c r="J459" s="121">
        <v>2325209.4810000001</v>
      </c>
      <c r="K459" s="122">
        <v>1847176.3043999998</v>
      </c>
    </row>
    <row r="460" spans="1:11">
      <c r="A460" s="120">
        <v>412903</v>
      </c>
      <c r="B460" s="2" t="s">
        <v>1030</v>
      </c>
      <c r="C460" s="36">
        <v>40672</v>
      </c>
      <c r="D460" s="2" t="s">
        <v>9</v>
      </c>
      <c r="E460" s="2" t="s">
        <v>1031</v>
      </c>
      <c r="F460" s="2">
        <v>376339</v>
      </c>
      <c r="G460" s="2" t="s">
        <v>86</v>
      </c>
      <c r="H460" s="2" t="s">
        <v>12</v>
      </c>
      <c r="I460" s="2" t="s">
        <v>13</v>
      </c>
      <c r="J460" s="121">
        <v>1290683.7719999999</v>
      </c>
      <c r="K460" s="122">
        <v>1596134.8728</v>
      </c>
    </row>
    <row r="461" spans="1:11">
      <c r="A461" s="120">
        <v>412909</v>
      </c>
      <c r="B461" s="2" t="s">
        <v>1032</v>
      </c>
      <c r="C461" s="36">
        <v>40630</v>
      </c>
      <c r="D461" s="2" t="s">
        <v>9</v>
      </c>
      <c r="E461" s="2" t="s">
        <v>1033</v>
      </c>
      <c r="F461" s="2">
        <v>452815</v>
      </c>
      <c r="G461" s="2" t="s">
        <v>443</v>
      </c>
      <c r="H461" s="2" t="s">
        <v>27</v>
      </c>
      <c r="I461" s="2" t="s">
        <v>13</v>
      </c>
      <c r="J461" s="121">
        <v>1474877.4810000001</v>
      </c>
      <c r="K461" s="122">
        <v>2277852.5699999998</v>
      </c>
    </row>
    <row r="462" spans="1:11">
      <c r="A462" s="120">
        <v>412915</v>
      </c>
      <c r="B462" s="2" t="s">
        <v>1034</v>
      </c>
      <c r="C462" s="36">
        <v>40634</v>
      </c>
      <c r="D462" s="2" t="s">
        <v>9</v>
      </c>
      <c r="E462" s="2" t="s">
        <v>1035</v>
      </c>
      <c r="F462" s="2">
        <v>381132</v>
      </c>
      <c r="G462" s="2" t="s">
        <v>284</v>
      </c>
      <c r="H462" s="2" t="s">
        <v>12</v>
      </c>
      <c r="I462" s="2" t="s">
        <v>28</v>
      </c>
      <c r="J462" s="121">
        <v>1731211.398</v>
      </c>
      <c r="K462" s="122">
        <v>920285.51760000002</v>
      </c>
    </row>
    <row r="463" spans="1:11">
      <c r="A463" s="120">
        <v>413175</v>
      </c>
      <c r="B463" s="2" t="s">
        <v>1036</v>
      </c>
      <c r="C463" s="36">
        <v>40680</v>
      </c>
      <c r="D463" s="2" t="s">
        <v>9</v>
      </c>
      <c r="E463" s="2" t="s">
        <v>1037</v>
      </c>
      <c r="F463" s="2">
        <v>406698</v>
      </c>
      <c r="G463" s="2" t="s">
        <v>215</v>
      </c>
      <c r="H463" s="2" t="s">
        <v>27</v>
      </c>
      <c r="I463" s="2" t="s">
        <v>17</v>
      </c>
      <c r="J463" s="121">
        <v>1096072.3830000001</v>
      </c>
      <c r="K463" s="122">
        <v>908994.99239999999</v>
      </c>
    </row>
    <row r="464" spans="1:11">
      <c r="A464" s="120">
        <v>413181</v>
      </c>
      <c r="B464" s="2" t="s">
        <v>1038</v>
      </c>
      <c r="C464" s="36">
        <v>40674</v>
      </c>
      <c r="D464" s="2" t="s">
        <v>9</v>
      </c>
      <c r="E464" s="2" t="s">
        <v>1039</v>
      </c>
      <c r="F464" s="2">
        <v>417062</v>
      </c>
      <c r="G464" s="2" t="s">
        <v>650</v>
      </c>
      <c r="H464" s="2" t="s">
        <v>27</v>
      </c>
      <c r="I464" s="2" t="s">
        <v>21</v>
      </c>
      <c r="J464" s="121">
        <v>585612.74099999992</v>
      </c>
      <c r="K464" s="122">
        <v>1105122.3984000001</v>
      </c>
    </row>
    <row r="465" spans="1:11">
      <c r="A465" s="120">
        <v>414017</v>
      </c>
      <c r="B465" s="2" t="s">
        <v>1040</v>
      </c>
      <c r="C465" s="36">
        <v>40674</v>
      </c>
      <c r="D465" s="2" t="s">
        <v>9</v>
      </c>
      <c r="E465" s="2" t="s">
        <v>1041</v>
      </c>
      <c r="F465" s="2">
        <v>408446</v>
      </c>
      <c r="G465" s="2" t="s">
        <v>438</v>
      </c>
      <c r="H465" s="2" t="s">
        <v>27</v>
      </c>
      <c r="I465" s="2" t="s">
        <v>17</v>
      </c>
      <c r="J465" s="121">
        <v>1025602.7880000001</v>
      </c>
      <c r="K465" s="122">
        <v>976357.90799999994</v>
      </c>
    </row>
    <row r="466" spans="1:11">
      <c r="A466" s="120">
        <v>414162</v>
      </c>
      <c r="B466" s="2" t="s">
        <v>1042</v>
      </c>
      <c r="C466" s="36">
        <v>40671</v>
      </c>
      <c r="D466" s="2" t="s">
        <v>9</v>
      </c>
      <c r="E466" s="2" t="s">
        <v>1043</v>
      </c>
      <c r="F466" s="2">
        <v>472010</v>
      </c>
      <c r="G466" s="2" t="s">
        <v>167</v>
      </c>
      <c r="H466" s="2" t="s">
        <v>12</v>
      </c>
      <c r="I466" s="2" t="s">
        <v>21</v>
      </c>
      <c r="J466" s="121">
        <v>549939.978</v>
      </c>
      <c r="K466" s="122">
        <v>497922.6384</v>
      </c>
    </row>
    <row r="467" spans="1:11">
      <c r="A467" s="120">
        <v>414190</v>
      </c>
      <c r="B467" s="2" t="s">
        <v>1044</v>
      </c>
      <c r="C467" s="36">
        <v>40690</v>
      </c>
      <c r="D467" s="2" t="s">
        <v>9</v>
      </c>
      <c r="E467" s="2" t="s">
        <v>1045</v>
      </c>
      <c r="F467" s="2">
        <v>411082</v>
      </c>
      <c r="G467" s="2" t="s">
        <v>54</v>
      </c>
      <c r="H467" s="2" t="s">
        <v>27</v>
      </c>
      <c r="I467" s="2" t="s">
        <v>13</v>
      </c>
      <c r="J467" s="121">
        <v>1414771.0289999999</v>
      </c>
      <c r="K467" s="122">
        <v>2259650.7036000001</v>
      </c>
    </row>
    <row r="468" spans="1:11">
      <c r="A468" s="120">
        <v>414321</v>
      </c>
      <c r="B468" s="2" t="s">
        <v>1046</v>
      </c>
      <c r="C468" s="36">
        <v>40688</v>
      </c>
      <c r="D468" s="2" t="s">
        <v>9</v>
      </c>
      <c r="E468" s="2" t="s">
        <v>1047</v>
      </c>
      <c r="F468" s="2">
        <v>377143</v>
      </c>
      <c r="G468" s="2" t="s">
        <v>171</v>
      </c>
      <c r="H468" s="2" t="s">
        <v>12</v>
      </c>
      <c r="I468" s="2" t="s">
        <v>66</v>
      </c>
      <c r="J468" s="121">
        <v>213917.48700000002</v>
      </c>
      <c r="K468" s="122">
        <v>599552.66879999998</v>
      </c>
    </row>
    <row r="469" spans="1:11">
      <c r="A469" s="120">
        <v>414348</v>
      </c>
      <c r="B469" s="2" t="s">
        <v>1048</v>
      </c>
      <c r="C469" s="36">
        <v>40700</v>
      </c>
      <c r="D469" s="2" t="s">
        <v>9</v>
      </c>
      <c r="E469" s="2" t="s">
        <v>1049</v>
      </c>
      <c r="F469" s="2">
        <v>399534</v>
      </c>
      <c r="G469" s="2" t="s">
        <v>20</v>
      </c>
      <c r="H469" s="2" t="s">
        <v>12</v>
      </c>
      <c r="I469" s="2" t="s">
        <v>21</v>
      </c>
      <c r="J469" s="121">
        <v>670112.81400000001</v>
      </c>
      <c r="K469" s="122">
        <v>845427.36959999998</v>
      </c>
    </row>
    <row r="470" spans="1:11">
      <c r="A470" s="120">
        <v>414354</v>
      </c>
      <c r="B470" s="2" t="s">
        <v>1050</v>
      </c>
      <c r="C470" s="36">
        <v>40695</v>
      </c>
      <c r="D470" s="2" t="s">
        <v>9</v>
      </c>
      <c r="E470" s="2" t="s">
        <v>1051</v>
      </c>
      <c r="F470" s="2">
        <v>377076</v>
      </c>
      <c r="G470" s="2" t="s">
        <v>24</v>
      </c>
      <c r="H470" s="2" t="s">
        <v>27</v>
      </c>
      <c r="I470" s="2" t="s">
        <v>13</v>
      </c>
      <c r="J470" s="121">
        <v>1386421.8060000001</v>
      </c>
      <c r="K470" s="122">
        <v>1472882.0327999999</v>
      </c>
    </row>
    <row r="471" spans="1:11">
      <c r="A471" s="120">
        <v>414359</v>
      </c>
      <c r="B471" s="2" t="s">
        <v>1052</v>
      </c>
      <c r="C471" s="36">
        <v>40695</v>
      </c>
      <c r="D471" s="2" t="s">
        <v>9</v>
      </c>
      <c r="E471" s="2" t="s">
        <v>1053</v>
      </c>
      <c r="F471" s="2">
        <v>399532</v>
      </c>
      <c r="G471" s="2" t="s">
        <v>11</v>
      </c>
      <c r="H471" s="2" t="s">
        <v>12</v>
      </c>
      <c r="I471" s="2" t="s">
        <v>13</v>
      </c>
      <c r="J471" s="121">
        <v>1605589.3139999998</v>
      </c>
      <c r="K471" s="122">
        <v>2875838.3855999997</v>
      </c>
    </row>
    <row r="472" spans="1:11">
      <c r="A472" s="120">
        <v>414411</v>
      </c>
      <c r="B472" s="2" t="s">
        <v>1054</v>
      </c>
      <c r="C472" s="36">
        <v>40608</v>
      </c>
      <c r="D472" s="2" t="s">
        <v>9</v>
      </c>
      <c r="E472" s="2" t="s">
        <v>1055</v>
      </c>
      <c r="F472" s="2">
        <v>176466</v>
      </c>
      <c r="G472" s="2" t="s">
        <v>665</v>
      </c>
      <c r="H472" s="2" t="s">
        <v>12</v>
      </c>
      <c r="I472" s="2" t="s">
        <v>17</v>
      </c>
      <c r="J472" s="121">
        <v>853204.65300000005</v>
      </c>
      <c r="K472" s="122">
        <v>1708287.8940000001</v>
      </c>
    </row>
    <row r="473" spans="1:11">
      <c r="A473" s="120">
        <v>414413</v>
      </c>
      <c r="B473" s="2" t="s">
        <v>1056</v>
      </c>
      <c r="C473" s="36">
        <v>40695</v>
      </c>
      <c r="D473" s="2" t="s">
        <v>9</v>
      </c>
      <c r="E473" s="2" t="s">
        <v>1057</v>
      </c>
      <c r="F473" s="2">
        <v>410449</v>
      </c>
      <c r="G473" s="2" t="s">
        <v>278</v>
      </c>
      <c r="H473" s="2" t="s">
        <v>27</v>
      </c>
      <c r="I473" s="2" t="s">
        <v>13</v>
      </c>
      <c r="J473" s="121">
        <v>1443150.3030000001</v>
      </c>
      <c r="K473" s="122">
        <v>3179154.5603999998</v>
      </c>
    </row>
    <row r="474" spans="1:11">
      <c r="A474" s="120">
        <v>414418</v>
      </c>
      <c r="B474" s="2" t="s">
        <v>1058</v>
      </c>
      <c r="C474" s="36">
        <v>40686</v>
      </c>
      <c r="D474" s="2" t="s">
        <v>9</v>
      </c>
      <c r="E474" s="2" t="s">
        <v>1059</v>
      </c>
      <c r="F474" s="2">
        <v>379915</v>
      </c>
      <c r="G474" s="2" t="s">
        <v>314</v>
      </c>
      <c r="H474" s="2" t="s">
        <v>27</v>
      </c>
      <c r="I474" s="2" t="s">
        <v>13</v>
      </c>
      <c r="J474" s="121">
        <v>1409322.8939999999</v>
      </c>
      <c r="K474" s="122">
        <v>2018055.1247999999</v>
      </c>
    </row>
    <row r="475" spans="1:11">
      <c r="A475" s="120">
        <v>414456</v>
      </c>
      <c r="B475" s="2" t="s">
        <v>1060</v>
      </c>
      <c r="C475" s="36">
        <v>40680</v>
      </c>
      <c r="D475" s="2" t="s">
        <v>9</v>
      </c>
      <c r="E475" s="2" t="s">
        <v>1061</v>
      </c>
      <c r="F475" s="2">
        <v>406698</v>
      </c>
      <c r="G475" s="2" t="s">
        <v>215</v>
      </c>
      <c r="H475" s="2" t="s">
        <v>12</v>
      </c>
      <c r="I475" s="2" t="s">
        <v>21</v>
      </c>
      <c r="J475" s="121">
        <v>759832.85699999996</v>
      </c>
      <c r="K475" s="122">
        <v>1151746.5815999999</v>
      </c>
    </row>
    <row r="476" spans="1:11">
      <c r="A476" s="120">
        <v>414501</v>
      </c>
      <c r="B476" s="2" t="s">
        <v>1062</v>
      </c>
      <c r="C476" s="36">
        <v>40697</v>
      </c>
      <c r="D476" s="2" t="s">
        <v>9</v>
      </c>
      <c r="E476" s="2" t="s">
        <v>1063</v>
      </c>
      <c r="F476" s="2">
        <v>379658</v>
      </c>
      <c r="G476" s="2" t="s">
        <v>201</v>
      </c>
      <c r="H476" s="2" t="s">
        <v>27</v>
      </c>
      <c r="I476" s="2" t="s">
        <v>17</v>
      </c>
      <c r="J476" s="121">
        <v>989903.31300000008</v>
      </c>
      <c r="K476" s="122">
        <v>1525754.7936</v>
      </c>
    </row>
    <row r="477" spans="1:11">
      <c r="A477" s="120">
        <v>414570</v>
      </c>
      <c r="B477" s="2" t="s">
        <v>1064</v>
      </c>
      <c r="C477" s="36">
        <v>40688</v>
      </c>
      <c r="D477" s="2" t="s">
        <v>9</v>
      </c>
      <c r="E477" s="2" t="s">
        <v>1065</v>
      </c>
      <c r="F477" s="2">
        <v>376095</v>
      </c>
      <c r="G477" s="2" t="s">
        <v>1066</v>
      </c>
      <c r="H477" s="2" t="s">
        <v>12</v>
      </c>
      <c r="I477" s="2" t="s">
        <v>21</v>
      </c>
      <c r="J477" s="121">
        <v>567099.09900000005</v>
      </c>
      <c r="K477" s="122">
        <v>1135448.2476000001</v>
      </c>
    </row>
    <row r="478" spans="1:11">
      <c r="A478" s="120">
        <v>414572</v>
      </c>
      <c r="B478" s="2" t="s">
        <v>1067</v>
      </c>
      <c r="C478" s="36">
        <v>40690</v>
      </c>
      <c r="D478" s="2" t="s">
        <v>9</v>
      </c>
      <c r="E478" s="2" t="s">
        <v>1068</v>
      </c>
      <c r="F478" s="2">
        <v>451002</v>
      </c>
      <c r="G478" s="2" t="s">
        <v>80</v>
      </c>
      <c r="H478" s="2" t="s">
        <v>12</v>
      </c>
      <c r="I478" s="2" t="s">
        <v>21</v>
      </c>
      <c r="J478" s="121">
        <v>478597.79099999997</v>
      </c>
      <c r="K478" s="122">
        <v>325360.42199999996</v>
      </c>
    </row>
    <row r="479" spans="1:11">
      <c r="A479" s="120">
        <v>414587</v>
      </c>
      <c r="B479" s="2" t="s">
        <v>1069</v>
      </c>
      <c r="C479" s="36">
        <v>40697</v>
      </c>
      <c r="D479" s="2" t="s">
        <v>9</v>
      </c>
      <c r="E479" s="2" t="s">
        <v>1070</v>
      </c>
      <c r="F479" s="2">
        <v>410452</v>
      </c>
      <c r="G479" s="2" t="s">
        <v>393</v>
      </c>
      <c r="H479" s="2" t="s">
        <v>12</v>
      </c>
      <c r="I479" s="2" t="s">
        <v>21</v>
      </c>
      <c r="J479" s="121">
        <v>688599.74400000006</v>
      </c>
      <c r="K479" s="122">
        <v>1497104.1</v>
      </c>
    </row>
    <row r="480" spans="1:11">
      <c r="A480" s="120">
        <v>414591</v>
      </c>
      <c r="B480" s="2" t="s">
        <v>1071</v>
      </c>
      <c r="C480" s="36">
        <v>40697</v>
      </c>
      <c r="D480" s="2" t="s">
        <v>9</v>
      </c>
      <c r="E480" s="2" t="s">
        <v>1072</v>
      </c>
      <c r="F480" s="2">
        <v>410452</v>
      </c>
      <c r="G480" s="2" t="s">
        <v>393</v>
      </c>
      <c r="H480" s="2" t="s">
        <v>12</v>
      </c>
      <c r="I480" s="2" t="s">
        <v>17</v>
      </c>
      <c r="J480" s="121">
        <v>860935.55099999998</v>
      </c>
      <c r="K480" s="122">
        <v>658583.3628</v>
      </c>
    </row>
    <row r="481" spans="1:11">
      <c r="A481" s="120">
        <v>414597</v>
      </c>
      <c r="B481" s="2" t="s">
        <v>1073</v>
      </c>
      <c r="C481" s="36">
        <v>40695</v>
      </c>
      <c r="D481" s="2" t="s">
        <v>9</v>
      </c>
      <c r="E481" s="2" t="s">
        <v>1074</v>
      </c>
      <c r="F481" s="2">
        <v>398449</v>
      </c>
      <c r="G481" s="2" t="s">
        <v>111</v>
      </c>
      <c r="H481" s="2" t="s">
        <v>27</v>
      </c>
      <c r="I481" s="2" t="s">
        <v>13</v>
      </c>
      <c r="J481" s="121">
        <v>1316990.6399999999</v>
      </c>
      <c r="K481" s="122">
        <v>846783.50399999996</v>
      </c>
    </row>
    <row r="482" spans="1:11">
      <c r="A482" s="120">
        <v>414692</v>
      </c>
      <c r="B482" s="2" t="s">
        <v>1075</v>
      </c>
      <c r="C482" s="36">
        <v>40681</v>
      </c>
      <c r="D482" s="2" t="s">
        <v>9</v>
      </c>
      <c r="E482" s="2" t="s">
        <v>1076</v>
      </c>
      <c r="F482" s="2">
        <v>408446</v>
      </c>
      <c r="G482" s="2" t="s">
        <v>438</v>
      </c>
      <c r="H482" s="2" t="s">
        <v>27</v>
      </c>
      <c r="I482" s="2" t="s">
        <v>66</v>
      </c>
      <c r="J482" s="121">
        <v>397108.38299999997</v>
      </c>
      <c r="K482" s="122">
        <v>786475.54799999995</v>
      </c>
    </row>
    <row r="483" spans="1:11">
      <c r="A483" s="120">
        <v>414790</v>
      </c>
      <c r="B483" s="2" t="s">
        <v>1077</v>
      </c>
      <c r="C483" s="36">
        <v>40697</v>
      </c>
      <c r="D483" s="2" t="s">
        <v>9</v>
      </c>
      <c r="E483" s="2" t="s">
        <v>1078</v>
      </c>
      <c r="F483" s="2">
        <v>376098</v>
      </c>
      <c r="G483" s="2" t="s">
        <v>1079</v>
      </c>
      <c r="H483" s="2" t="s">
        <v>27</v>
      </c>
      <c r="I483" s="2" t="s">
        <v>13</v>
      </c>
      <c r="J483" s="121">
        <v>1455238.5960000001</v>
      </c>
      <c r="K483" s="122">
        <v>1367018.7911999999</v>
      </c>
    </row>
    <row r="484" spans="1:11">
      <c r="A484" s="120">
        <v>414867</v>
      </c>
      <c r="B484" s="2" t="s">
        <v>1080</v>
      </c>
      <c r="C484" s="36">
        <v>40702</v>
      </c>
      <c r="D484" s="2" t="s">
        <v>9</v>
      </c>
      <c r="E484" s="2" t="s">
        <v>1081</v>
      </c>
      <c r="F484" s="2">
        <v>377602</v>
      </c>
      <c r="G484" s="2" t="s">
        <v>128</v>
      </c>
      <c r="H484" s="2" t="s">
        <v>12</v>
      </c>
      <c r="I484" s="2" t="s">
        <v>17</v>
      </c>
      <c r="J484" s="121">
        <v>1088485.0619999999</v>
      </c>
      <c r="K484" s="122">
        <v>832147.37639999995</v>
      </c>
    </row>
    <row r="485" spans="1:11">
      <c r="A485" s="120">
        <v>414871</v>
      </c>
      <c r="B485" s="2" t="s">
        <v>1082</v>
      </c>
      <c r="C485" s="36">
        <v>40707</v>
      </c>
      <c r="D485" s="2" t="s">
        <v>9</v>
      </c>
      <c r="E485" s="2" t="s">
        <v>1083</v>
      </c>
      <c r="F485" s="2">
        <v>425654</v>
      </c>
      <c r="G485" s="2" t="s">
        <v>537</v>
      </c>
      <c r="H485" s="2" t="s">
        <v>27</v>
      </c>
      <c r="I485" s="2" t="s">
        <v>21</v>
      </c>
      <c r="J485" s="121">
        <v>739668.63599999994</v>
      </c>
      <c r="K485" s="122">
        <v>814929.64919999999</v>
      </c>
    </row>
    <row r="486" spans="1:11">
      <c r="A486" s="120">
        <v>414878</v>
      </c>
      <c r="B486" s="2" t="s">
        <v>1084</v>
      </c>
      <c r="C486" s="36">
        <v>40686</v>
      </c>
      <c r="D486" s="2" t="s">
        <v>9</v>
      </c>
      <c r="E486" s="2" t="s">
        <v>1085</v>
      </c>
      <c r="F486" s="2">
        <v>471969</v>
      </c>
      <c r="G486" s="2" t="s">
        <v>596</v>
      </c>
      <c r="H486" s="2" t="s">
        <v>27</v>
      </c>
      <c r="I486" s="2" t="s">
        <v>13</v>
      </c>
      <c r="J486" s="121">
        <v>1227149.28</v>
      </c>
      <c r="K486" s="122">
        <v>302060.10239999997</v>
      </c>
    </row>
    <row r="487" spans="1:11">
      <c r="A487" s="120">
        <v>414883</v>
      </c>
      <c r="B487" s="2" t="s">
        <v>1086</v>
      </c>
      <c r="C487" s="36">
        <v>40700</v>
      </c>
      <c r="D487" s="2" t="s">
        <v>9</v>
      </c>
      <c r="E487" s="2" t="s">
        <v>121</v>
      </c>
      <c r="F487" s="2">
        <v>449173</v>
      </c>
      <c r="G487" s="2" t="s">
        <v>122</v>
      </c>
      <c r="H487" s="2" t="s">
        <v>12</v>
      </c>
      <c r="I487" s="2" t="s">
        <v>17</v>
      </c>
      <c r="J487" s="121">
        <v>1041277.1669999999</v>
      </c>
      <c r="K487" s="122">
        <v>1074249.1512</v>
      </c>
    </row>
    <row r="488" spans="1:11">
      <c r="A488" s="120">
        <v>414894</v>
      </c>
      <c r="B488" s="2" t="s">
        <v>1087</v>
      </c>
      <c r="C488" s="36">
        <v>40707</v>
      </c>
      <c r="D488" s="2" t="s">
        <v>9</v>
      </c>
      <c r="E488" s="2" t="s">
        <v>1088</v>
      </c>
      <c r="F488" s="2">
        <v>381123</v>
      </c>
      <c r="G488" s="2" t="s">
        <v>498</v>
      </c>
      <c r="H488" s="2" t="s">
        <v>12</v>
      </c>
      <c r="I488" s="2" t="s">
        <v>17</v>
      </c>
      <c r="J488" s="121">
        <v>1113585.4380000001</v>
      </c>
      <c r="K488" s="122">
        <v>1499944.6836000001</v>
      </c>
    </row>
    <row r="489" spans="1:11">
      <c r="A489" s="120">
        <v>415027</v>
      </c>
      <c r="B489" s="2" t="s">
        <v>1089</v>
      </c>
      <c r="C489" s="36">
        <v>40703</v>
      </c>
      <c r="D489" s="2" t="s">
        <v>9</v>
      </c>
      <c r="E489" s="2" t="s">
        <v>1090</v>
      </c>
      <c r="F489" s="2">
        <v>408446</v>
      </c>
      <c r="G489" s="2" t="s">
        <v>438</v>
      </c>
      <c r="H489" s="2" t="s">
        <v>12</v>
      </c>
      <c r="I489" s="2" t="s">
        <v>21</v>
      </c>
      <c r="J489" s="121">
        <v>688130.05800000008</v>
      </c>
      <c r="K489" s="122">
        <v>1022299.3152000001</v>
      </c>
    </row>
    <row r="490" spans="1:11">
      <c r="A490" s="120">
        <v>415033</v>
      </c>
      <c r="B490" s="2" t="s">
        <v>1091</v>
      </c>
      <c r="C490" s="36">
        <v>40696</v>
      </c>
      <c r="D490" s="2" t="s">
        <v>9</v>
      </c>
      <c r="E490" s="2" t="s">
        <v>1092</v>
      </c>
      <c r="F490" s="2">
        <v>385698</v>
      </c>
      <c r="G490" s="2" t="s">
        <v>690</v>
      </c>
      <c r="H490" s="2" t="s">
        <v>27</v>
      </c>
      <c r="I490" s="2" t="s">
        <v>17</v>
      </c>
      <c r="J490" s="121">
        <v>956988.56400000001</v>
      </c>
      <c r="K490" s="122">
        <v>534785.47919999994</v>
      </c>
    </row>
    <row r="491" spans="1:11">
      <c r="A491" s="120">
        <v>415035</v>
      </c>
      <c r="B491" s="2" t="s">
        <v>1093</v>
      </c>
      <c r="C491" s="36">
        <v>40695</v>
      </c>
      <c r="D491" s="2" t="s">
        <v>9</v>
      </c>
      <c r="E491" s="2" t="s">
        <v>1094</v>
      </c>
      <c r="F491" s="2">
        <v>398449</v>
      </c>
      <c r="G491" s="2" t="s">
        <v>111</v>
      </c>
      <c r="H491" s="2" t="s">
        <v>27</v>
      </c>
      <c r="I491" s="2" t="s">
        <v>21</v>
      </c>
      <c r="J491" s="121">
        <v>629555.09400000004</v>
      </c>
      <c r="K491" s="122">
        <v>363517.00560000003</v>
      </c>
    </row>
    <row r="492" spans="1:11">
      <c r="A492" s="120">
        <v>415037</v>
      </c>
      <c r="B492" s="2" t="s">
        <v>1095</v>
      </c>
      <c r="C492" s="36">
        <v>40703</v>
      </c>
      <c r="D492" s="2" t="s">
        <v>9</v>
      </c>
      <c r="E492" s="2" t="s">
        <v>1096</v>
      </c>
      <c r="F492" s="2">
        <v>373036</v>
      </c>
      <c r="G492" s="2" t="s">
        <v>188</v>
      </c>
      <c r="H492" s="2" t="s">
        <v>27</v>
      </c>
      <c r="I492" s="2" t="s">
        <v>21</v>
      </c>
      <c r="J492" s="121">
        <v>671202.44099999999</v>
      </c>
      <c r="K492" s="122">
        <v>329692.51800000004</v>
      </c>
    </row>
    <row r="493" spans="1:11">
      <c r="A493" s="120">
        <v>415100</v>
      </c>
      <c r="B493" s="2" t="s">
        <v>1097</v>
      </c>
      <c r="C493" s="36">
        <v>40694</v>
      </c>
      <c r="D493" s="2" t="s">
        <v>9</v>
      </c>
      <c r="E493" s="2" t="s">
        <v>1098</v>
      </c>
      <c r="F493" s="2">
        <v>414224</v>
      </c>
      <c r="G493" s="2" t="s">
        <v>204</v>
      </c>
      <c r="H493" s="2" t="s">
        <v>27</v>
      </c>
      <c r="I493" s="2" t="s">
        <v>21</v>
      </c>
      <c r="J493" s="121">
        <v>668631.41099999996</v>
      </c>
      <c r="K493" s="122">
        <v>719106.74639999995</v>
      </c>
    </row>
    <row r="494" spans="1:11">
      <c r="A494" s="120">
        <v>415217</v>
      </c>
      <c r="B494" s="2" t="s">
        <v>1099</v>
      </c>
      <c r="C494" s="36">
        <v>40700</v>
      </c>
      <c r="D494" s="2" t="s">
        <v>9</v>
      </c>
      <c r="E494" s="2" t="s">
        <v>36</v>
      </c>
      <c r="F494" s="2">
        <v>391321</v>
      </c>
      <c r="G494" s="2" t="s">
        <v>37</v>
      </c>
      <c r="H494" s="2" t="s">
        <v>27</v>
      </c>
      <c r="I494" s="2" t="s">
        <v>17</v>
      </c>
      <c r="J494" s="121">
        <v>779699.90699999989</v>
      </c>
      <c r="K494" s="122">
        <v>549634.68000000005</v>
      </c>
    </row>
    <row r="495" spans="1:11">
      <c r="A495" s="120">
        <v>415236</v>
      </c>
      <c r="B495" s="2" t="s">
        <v>1100</v>
      </c>
      <c r="C495" s="36">
        <v>40697</v>
      </c>
      <c r="D495" s="2" t="s">
        <v>9</v>
      </c>
      <c r="E495" s="2" t="s">
        <v>1101</v>
      </c>
      <c r="F495" s="2">
        <v>381248</v>
      </c>
      <c r="G495" s="2" t="s">
        <v>512</v>
      </c>
      <c r="H495" s="2" t="s">
        <v>27</v>
      </c>
      <c r="I495" s="2" t="s">
        <v>21</v>
      </c>
      <c r="J495" s="121">
        <v>565068.98699999996</v>
      </c>
      <c r="K495" s="122">
        <v>1142532.6372</v>
      </c>
    </row>
    <row r="496" spans="1:11">
      <c r="A496" s="120">
        <v>415245</v>
      </c>
      <c r="B496" s="2" t="s">
        <v>1102</v>
      </c>
      <c r="C496" s="36">
        <v>40695</v>
      </c>
      <c r="D496" s="2" t="s">
        <v>9</v>
      </c>
      <c r="E496" s="2" t="s">
        <v>1103</v>
      </c>
      <c r="F496" s="2">
        <v>381248</v>
      </c>
      <c r="G496" s="2" t="s">
        <v>512</v>
      </c>
      <c r="H496" s="2" t="s">
        <v>27</v>
      </c>
      <c r="I496" s="2" t="s">
        <v>66</v>
      </c>
      <c r="J496" s="121">
        <v>416329.89299999998</v>
      </c>
      <c r="K496" s="122">
        <v>1660174.5527999999</v>
      </c>
    </row>
    <row r="497" spans="1:11">
      <c r="A497" s="120">
        <v>415252</v>
      </c>
      <c r="B497" s="2" t="s">
        <v>1104</v>
      </c>
      <c r="C497" s="36">
        <v>40695</v>
      </c>
      <c r="D497" s="2" t="s">
        <v>9</v>
      </c>
      <c r="E497" s="2" t="s">
        <v>1105</v>
      </c>
      <c r="F497" s="2">
        <v>378504</v>
      </c>
      <c r="G497" s="2" t="s">
        <v>270</v>
      </c>
      <c r="H497" s="2" t="s">
        <v>27</v>
      </c>
      <c r="I497" s="2" t="s">
        <v>66</v>
      </c>
      <c r="J497" s="121">
        <v>167716.85700000002</v>
      </c>
      <c r="K497" s="122">
        <v>644681.80799999996</v>
      </c>
    </row>
    <row r="498" spans="1:11">
      <c r="A498" s="120">
        <v>415255</v>
      </c>
      <c r="B498" s="2" t="s">
        <v>1106</v>
      </c>
      <c r="C498" s="36">
        <v>40702</v>
      </c>
      <c r="D498" s="2" t="s">
        <v>9</v>
      </c>
      <c r="E498" s="2" t="s">
        <v>1107</v>
      </c>
      <c r="F498" s="2">
        <v>379146</v>
      </c>
      <c r="G498" s="2" t="s">
        <v>292</v>
      </c>
      <c r="H498" s="2" t="s">
        <v>12</v>
      </c>
      <c r="I498" s="2" t="s">
        <v>66</v>
      </c>
      <c r="J498" s="121">
        <v>325126.22099999996</v>
      </c>
      <c r="K498" s="122">
        <v>961257.96360000002</v>
      </c>
    </row>
    <row r="499" spans="1:11">
      <c r="A499" s="120">
        <v>415325</v>
      </c>
      <c r="B499" s="2" t="s">
        <v>1108</v>
      </c>
      <c r="C499" s="36">
        <v>40711</v>
      </c>
      <c r="D499" s="2" t="s">
        <v>9</v>
      </c>
      <c r="E499" s="2" t="s">
        <v>1109</v>
      </c>
      <c r="F499" s="2">
        <v>458160</v>
      </c>
      <c r="G499" s="2" t="s">
        <v>151</v>
      </c>
      <c r="H499" s="2" t="s">
        <v>12</v>
      </c>
      <c r="I499" s="2" t="s">
        <v>21</v>
      </c>
      <c r="J499" s="121">
        <v>724130.04300000006</v>
      </c>
      <c r="K499" s="122">
        <v>1337989.0391999998</v>
      </c>
    </row>
    <row r="500" spans="1:11">
      <c r="A500" s="120">
        <v>415328</v>
      </c>
      <c r="B500" s="2" t="s">
        <v>1110</v>
      </c>
      <c r="C500" s="36">
        <v>39849</v>
      </c>
      <c r="D500" s="2" t="s">
        <v>9</v>
      </c>
      <c r="E500" s="2" t="s">
        <v>1111</v>
      </c>
      <c r="F500" s="2">
        <v>382987</v>
      </c>
      <c r="G500" s="2" t="s">
        <v>63</v>
      </c>
      <c r="H500" s="2" t="s">
        <v>12</v>
      </c>
      <c r="I500" s="2" t="s">
        <v>28</v>
      </c>
      <c r="J500" s="121">
        <v>2018727.1230000001</v>
      </c>
      <c r="K500" s="122">
        <v>817054.4952</v>
      </c>
    </row>
    <row r="501" spans="1:11">
      <c r="A501" s="120">
        <v>415539</v>
      </c>
      <c r="B501" s="2" t="s">
        <v>1112</v>
      </c>
      <c r="C501" s="36">
        <v>40709</v>
      </c>
      <c r="D501" s="2" t="s">
        <v>9</v>
      </c>
      <c r="E501" s="2" t="s">
        <v>1113</v>
      </c>
      <c r="F501" s="2">
        <v>420801</v>
      </c>
      <c r="G501" s="2" t="s">
        <v>623</v>
      </c>
      <c r="H501" s="2" t="s">
        <v>12</v>
      </c>
      <c r="I501" s="2" t="s">
        <v>21</v>
      </c>
      <c r="J501" s="121">
        <v>773748.696</v>
      </c>
      <c r="K501" s="122">
        <v>519134.60520000005</v>
      </c>
    </row>
    <row r="502" spans="1:11">
      <c r="A502" s="120">
        <v>415551</v>
      </c>
      <c r="B502" s="2" t="s">
        <v>1114</v>
      </c>
      <c r="C502" s="36">
        <v>40674</v>
      </c>
      <c r="D502" s="2" t="s">
        <v>9</v>
      </c>
      <c r="E502" s="2" t="s">
        <v>1115</v>
      </c>
      <c r="F502" s="2">
        <v>471701</v>
      </c>
      <c r="G502" s="2" t="s">
        <v>455</v>
      </c>
      <c r="H502" s="2" t="s">
        <v>12</v>
      </c>
      <c r="I502" s="2" t="s">
        <v>17</v>
      </c>
      <c r="J502" s="121">
        <v>1150076.2560000001</v>
      </c>
      <c r="K502" s="122">
        <v>743632.53120000008</v>
      </c>
    </row>
    <row r="503" spans="1:11">
      <c r="A503" s="120">
        <v>415556</v>
      </c>
      <c r="B503" s="2" t="s">
        <v>1116</v>
      </c>
      <c r="C503" s="36">
        <v>40693</v>
      </c>
      <c r="D503" s="2" t="s">
        <v>9</v>
      </c>
      <c r="E503" s="2" t="s">
        <v>1117</v>
      </c>
      <c r="F503" s="2">
        <v>424950</v>
      </c>
      <c r="G503" s="2" t="s">
        <v>45</v>
      </c>
      <c r="H503" s="2" t="s">
        <v>27</v>
      </c>
      <c r="I503" s="2" t="s">
        <v>17</v>
      </c>
      <c r="J503" s="121">
        <v>816655.95900000003</v>
      </c>
      <c r="K503" s="122">
        <v>1211296.4208000002</v>
      </c>
    </row>
    <row r="504" spans="1:11">
      <c r="A504" s="120">
        <v>415562</v>
      </c>
      <c r="B504" s="2" t="s">
        <v>1118</v>
      </c>
      <c r="C504" s="36">
        <v>40707</v>
      </c>
      <c r="D504" s="2" t="s">
        <v>9</v>
      </c>
      <c r="E504" s="2" t="s">
        <v>1119</v>
      </c>
      <c r="F504" s="2">
        <v>376098</v>
      </c>
      <c r="G504" s="2" t="s">
        <v>1079</v>
      </c>
      <c r="H504" s="2" t="s">
        <v>27</v>
      </c>
      <c r="I504" s="2" t="s">
        <v>21</v>
      </c>
      <c r="J504" s="121">
        <v>756698.64899999998</v>
      </c>
      <c r="K504" s="122">
        <v>1489811.3459999999</v>
      </c>
    </row>
    <row r="505" spans="1:11">
      <c r="A505" s="120">
        <v>415885</v>
      </c>
      <c r="B505" s="2" t="s">
        <v>1120</v>
      </c>
      <c r="C505" s="36">
        <v>40695</v>
      </c>
      <c r="D505" s="2" t="s">
        <v>9</v>
      </c>
      <c r="E505" s="2" t="s">
        <v>1121</v>
      </c>
      <c r="F505" s="2">
        <v>420498</v>
      </c>
      <c r="G505" s="2" t="s">
        <v>758</v>
      </c>
      <c r="H505" s="2" t="s">
        <v>27</v>
      </c>
      <c r="I505" s="2" t="s">
        <v>17</v>
      </c>
      <c r="J505" s="121">
        <v>932272.17300000007</v>
      </c>
      <c r="K505" s="122">
        <v>1393805.9772000001</v>
      </c>
    </row>
    <row r="506" spans="1:11">
      <c r="A506" s="120">
        <v>416161</v>
      </c>
      <c r="B506" s="2" t="s">
        <v>1122</v>
      </c>
      <c r="C506" s="36">
        <v>40700</v>
      </c>
      <c r="D506" s="2" t="s">
        <v>9</v>
      </c>
      <c r="E506" s="2" t="s">
        <v>1123</v>
      </c>
      <c r="F506" s="2">
        <v>377963</v>
      </c>
      <c r="G506" s="2" t="s">
        <v>48</v>
      </c>
      <c r="H506" s="2" t="s">
        <v>27</v>
      </c>
      <c r="I506" s="2" t="s">
        <v>13</v>
      </c>
      <c r="J506" s="121">
        <v>1567317.696</v>
      </c>
      <c r="K506" s="122">
        <v>1951092.4572000001</v>
      </c>
    </row>
    <row r="507" spans="1:11">
      <c r="A507" s="120">
        <v>416180</v>
      </c>
      <c r="B507" s="2" t="s">
        <v>1124</v>
      </c>
      <c r="C507" s="36">
        <v>40710</v>
      </c>
      <c r="D507" s="2" t="s">
        <v>9</v>
      </c>
      <c r="E507" s="2" t="s">
        <v>1125</v>
      </c>
      <c r="F507" s="2">
        <v>382953</v>
      </c>
      <c r="G507" s="2" t="s">
        <v>161</v>
      </c>
      <c r="H507" s="2" t="s">
        <v>27</v>
      </c>
      <c r="I507" s="2" t="s">
        <v>17</v>
      </c>
      <c r="J507" s="121">
        <v>952454.20199999993</v>
      </c>
      <c r="K507" s="122">
        <v>455150.2536</v>
      </c>
    </row>
    <row r="508" spans="1:11">
      <c r="A508" s="120">
        <v>416187</v>
      </c>
      <c r="B508" s="2" t="s">
        <v>1126</v>
      </c>
      <c r="C508" s="36">
        <v>40704</v>
      </c>
      <c r="D508" s="2" t="s">
        <v>9</v>
      </c>
      <c r="E508" s="2" t="s">
        <v>1127</v>
      </c>
      <c r="F508" s="2">
        <v>471969</v>
      </c>
      <c r="G508" s="2" t="s">
        <v>596</v>
      </c>
      <c r="H508" s="2" t="s">
        <v>27</v>
      </c>
      <c r="I508" s="2" t="s">
        <v>21</v>
      </c>
      <c r="J508" s="121">
        <v>744599.22600000002</v>
      </c>
      <c r="K508" s="122">
        <v>303907.12920000002</v>
      </c>
    </row>
    <row r="509" spans="1:11">
      <c r="A509" s="120">
        <v>416703</v>
      </c>
      <c r="B509" s="2" t="s">
        <v>1128</v>
      </c>
      <c r="C509" s="36">
        <v>40698</v>
      </c>
      <c r="D509" s="2" t="s">
        <v>9</v>
      </c>
      <c r="E509" s="2" t="s">
        <v>1129</v>
      </c>
      <c r="F509" s="2">
        <v>176466</v>
      </c>
      <c r="G509" s="2" t="s">
        <v>665</v>
      </c>
      <c r="H509" s="2" t="s">
        <v>27</v>
      </c>
      <c r="I509" s="2" t="s">
        <v>21</v>
      </c>
      <c r="J509" s="121">
        <v>580951.49699999997</v>
      </c>
      <c r="K509" s="122">
        <v>549633.50280000002</v>
      </c>
    </row>
    <row r="510" spans="1:11">
      <c r="A510" s="120">
        <v>416705</v>
      </c>
      <c r="B510" s="2" t="s">
        <v>1130</v>
      </c>
      <c r="C510" s="36">
        <v>40703</v>
      </c>
      <c r="D510" s="2" t="s">
        <v>9</v>
      </c>
      <c r="E510" s="2" t="s">
        <v>1131</v>
      </c>
      <c r="F510" s="2">
        <v>379658</v>
      </c>
      <c r="G510" s="2" t="s">
        <v>201</v>
      </c>
      <c r="H510" s="2" t="s">
        <v>27</v>
      </c>
      <c r="I510" s="2" t="s">
        <v>66</v>
      </c>
      <c r="J510" s="121">
        <v>380130.68099999998</v>
      </c>
      <c r="K510" s="122">
        <v>932549.58719999995</v>
      </c>
    </row>
    <row r="511" spans="1:11">
      <c r="A511" s="120">
        <v>416748</v>
      </c>
      <c r="B511" s="2" t="s">
        <v>1132</v>
      </c>
      <c r="C511" s="36">
        <v>40700</v>
      </c>
      <c r="D511" s="2" t="s">
        <v>9</v>
      </c>
      <c r="E511" s="2" t="s">
        <v>1133</v>
      </c>
      <c r="F511" s="2">
        <v>380150</v>
      </c>
      <c r="G511" s="2" t="s">
        <v>72</v>
      </c>
      <c r="H511" s="2" t="s">
        <v>27</v>
      </c>
      <c r="I511" s="2" t="s">
        <v>17</v>
      </c>
      <c r="J511" s="121">
        <v>799237.50900000008</v>
      </c>
      <c r="K511" s="122">
        <v>1187714.7504</v>
      </c>
    </row>
    <row r="512" spans="1:11">
      <c r="A512" s="120">
        <v>416778</v>
      </c>
      <c r="B512" s="2" t="s">
        <v>1134</v>
      </c>
      <c r="C512" s="36">
        <v>40695</v>
      </c>
      <c r="D512" s="2" t="s">
        <v>9</v>
      </c>
      <c r="E512" s="2" t="s">
        <v>1135</v>
      </c>
      <c r="F512" s="2">
        <v>377602</v>
      </c>
      <c r="G512" s="2" t="s">
        <v>128</v>
      </c>
      <c r="H512" s="2" t="s">
        <v>27</v>
      </c>
      <c r="I512" s="2" t="s">
        <v>21</v>
      </c>
      <c r="J512" s="121">
        <v>625444.78500000003</v>
      </c>
      <c r="K512" s="122">
        <v>452945.35800000001</v>
      </c>
    </row>
    <row r="513" spans="1:11">
      <c r="A513" s="120">
        <v>416798</v>
      </c>
      <c r="B513" s="2" t="s">
        <v>1136</v>
      </c>
      <c r="C513" s="36">
        <v>40686</v>
      </c>
      <c r="D513" s="2" t="s">
        <v>9</v>
      </c>
      <c r="E513" s="2" t="s">
        <v>1137</v>
      </c>
      <c r="F513" s="2">
        <v>381154</v>
      </c>
      <c r="G513" s="2" t="s">
        <v>319</v>
      </c>
      <c r="H513" s="2" t="s">
        <v>27</v>
      </c>
      <c r="I513" s="2" t="s">
        <v>17</v>
      </c>
      <c r="J513" s="121">
        <v>934615.03800000006</v>
      </c>
      <c r="K513" s="122">
        <v>1317490.4556</v>
      </c>
    </row>
    <row r="514" spans="1:11">
      <c r="A514" s="120">
        <v>416802</v>
      </c>
      <c r="B514" s="2" t="s">
        <v>1138</v>
      </c>
      <c r="C514" s="36">
        <v>40708</v>
      </c>
      <c r="D514" s="2" t="s">
        <v>9</v>
      </c>
      <c r="E514" s="2" t="s">
        <v>1139</v>
      </c>
      <c r="F514" s="2">
        <v>377076</v>
      </c>
      <c r="G514" s="2" t="s">
        <v>24</v>
      </c>
      <c r="H514" s="2" t="s">
        <v>12</v>
      </c>
      <c r="I514" s="2" t="s">
        <v>17</v>
      </c>
      <c r="J514" s="121">
        <v>806606.68199999991</v>
      </c>
      <c r="K514" s="122">
        <v>1272302.4564</v>
      </c>
    </row>
    <row r="515" spans="1:11">
      <c r="A515" s="120">
        <v>416804</v>
      </c>
      <c r="B515" s="2" t="s">
        <v>1140</v>
      </c>
      <c r="C515" s="36">
        <v>40696</v>
      </c>
      <c r="D515" s="2" t="s">
        <v>9</v>
      </c>
      <c r="E515" s="2" t="s">
        <v>1141</v>
      </c>
      <c r="F515" s="2">
        <v>462852</v>
      </c>
      <c r="G515" s="2" t="s">
        <v>1142</v>
      </c>
      <c r="H515" s="2" t="s">
        <v>27</v>
      </c>
      <c r="I515" s="2" t="s">
        <v>17</v>
      </c>
      <c r="J515" s="121">
        <v>976796.625</v>
      </c>
      <c r="K515" s="122">
        <v>2029668.2027999999</v>
      </c>
    </row>
    <row r="516" spans="1:11">
      <c r="A516" s="120">
        <v>416815</v>
      </c>
      <c r="B516" s="2" t="s">
        <v>1143</v>
      </c>
      <c r="C516" s="36">
        <v>40702</v>
      </c>
      <c r="D516" s="2" t="s">
        <v>9</v>
      </c>
      <c r="E516" s="2" t="s">
        <v>1144</v>
      </c>
      <c r="F516" s="2">
        <v>414224</v>
      </c>
      <c r="G516" s="2" t="s">
        <v>204</v>
      </c>
      <c r="H516" s="2" t="s">
        <v>27</v>
      </c>
      <c r="I516" s="2" t="s">
        <v>13</v>
      </c>
      <c r="J516" s="121">
        <v>1527339.8489999999</v>
      </c>
      <c r="K516" s="122">
        <v>1069728.7031999999</v>
      </c>
    </row>
    <row r="517" spans="1:11">
      <c r="A517" s="120">
        <v>416856</v>
      </c>
      <c r="B517" s="2" t="s">
        <v>1145</v>
      </c>
      <c r="C517" s="36">
        <v>40728</v>
      </c>
      <c r="D517" s="2" t="s">
        <v>9</v>
      </c>
      <c r="E517" s="2" t="s">
        <v>1146</v>
      </c>
      <c r="F517" s="2">
        <v>460909</v>
      </c>
      <c r="G517" s="2" t="s">
        <v>40</v>
      </c>
      <c r="H517" s="2" t="s">
        <v>12</v>
      </c>
      <c r="I517" s="2" t="s">
        <v>28</v>
      </c>
      <c r="J517" s="121">
        <v>1687242.3330000001</v>
      </c>
      <c r="K517" s="122">
        <v>1308536.6724</v>
      </c>
    </row>
    <row r="518" spans="1:11">
      <c r="A518" s="120">
        <v>416858</v>
      </c>
      <c r="B518" s="2" t="s">
        <v>1147</v>
      </c>
      <c r="C518" s="36">
        <v>40735</v>
      </c>
      <c r="D518" s="2" t="s">
        <v>9</v>
      </c>
      <c r="E518" s="2" t="s">
        <v>1148</v>
      </c>
      <c r="F518" s="2">
        <v>376098</v>
      </c>
      <c r="G518" s="2" t="s">
        <v>1079</v>
      </c>
      <c r="H518" s="2" t="s">
        <v>12</v>
      </c>
      <c r="I518" s="2" t="s">
        <v>13</v>
      </c>
      <c r="J518" s="121">
        <v>1289298.0869999998</v>
      </c>
      <c r="K518" s="122">
        <v>1660687.8119999999</v>
      </c>
    </row>
    <row r="519" spans="1:11">
      <c r="A519" s="120">
        <v>416865</v>
      </c>
      <c r="B519" s="2" t="s">
        <v>1149</v>
      </c>
      <c r="C519" s="36">
        <v>40738</v>
      </c>
      <c r="D519" s="2" t="s">
        <v>9</v>
      </c>
      <c r="E519" s="2" t="s">
        <v>1150</v>
      </c>
      <c r="F519" s="2">
        <v>416871</v>
      </c>
      <c r="G519" s="2" t="s">
        <v>185</v>
      </c>
      <c r="H519" s="2" t="s">
        <v>27</v>
      </c>
      <c r="I519" s="2" t="s">
        <v>66</v>
      </c>
      <c r="J519" s="121">
        <v>439170.87900000002</v>
      </c>
      <c r="K519" s="122">
        <v>1174498.3259999999</v>
      </c>
    </row>
    <row r="520" spans="1:11">
      <c r="A520" s="120">
        <v>416869</v>
      </c>
      <c r="B520" s="2" t="s">
        <v>1151</v>
      </c>
      <c r="C520" s="36">
        <v>40728</v>
      </c>
      <c r="D520" s="2" t="s">
        <v>9</v>
      </c>
      <c r="E520" s="2" t="s">
        <v>1152</v>
      </c>
      <c r="F520" s="2">
        <v>359519</v>
      </c>
      <c r="G520" s="2" t="s">
        <v>289</v>
      </c>
      <c r="H520" s="2" t="s">
        <v>27</v>
      </c>
      <c r="I520" s="2" t="s">
        <v>13</v>
      </c>
      <c r="J520" s="121">
        <v>1345867.425</v>
      </c>
      <c r="K520" s="122">
        <v>2302154.6868000003</v>
      </c>
    </row>
    <row r="521" spans="1:11">
      <c r="A521" s="120">
        <v>416929</v>
      </c>
      <c r="B521" s="2" t="s">
        <v>1153</v>
      </c>
      <c r="C521" s="36">
        <v>40735</v>
      </c>
      <c r="D521" s="2" t="s">
        <v>9</v>
      </c>
      <c r="E521" s="2" t="s">
        <v>1154</v>
      </c>
      <c r="F521" s="2">
        <v>410733</v>
      </c>
      <c r="G521" s="2" t="s">
        <v>99</v>
      </c>
      <c r="H521" s="2" t="s">
        <v>12</v>
      </c>
      <c r="I521" s="2" t="s">
        <v>17</v>
      </c>
      <c r="J521" s="121">
        <v>935395.25099999993</v>
      </c>
      <c r="K521" s="122">
        <v>1153991.5020000001</v>
      </c>
    </row>
    <row r="522" spans="1:11">
      <c r="A522" s="120">
        <v>417050</v>
      </c>
      <c r="B522" s="2" t="s">
        <v>1155</v>
      </c>
      <c r="C522" s="36">
        <v>40735</v>
      </c>
      <c r="D522" s="2" t="s">
        <v>9</v>
      </c>
      <c r="E522" s="2" t="s">
        <v>1156</v>
      </c>
      <c r="F522" s="2">
        <v>376339</v>
      </c>
      <c r="G522" s="2" t="s">
        <v>86</v>
      </c>
      <c r="H522" s="2" t="s">
        <v>12</v>
      </c>
      <c r="I522" s="2" t="s">
        <v>66</v>
      </c>
      <c r="J522" s="121">
        <v>392185.58400000003</v>
      </c>
      <c r="K522" s="122">
        <v>573290.51399999997</v>
      </c>
    </row>
    <row r="523" spans="1:11">
      <c r="A523" s="120">
        <v>417053</v>
      </c>
      <c r="B523" s="2" t="s">
        <v>1157</v>
      </c>
      <c r="C523" s="36">
        <v>40735</v>
      </c>
      <c r="D523" s="2" t="s">
        <v>9</v>
      </c>
      <c r="E523" s="2" t="s">
        <v>1158</v>
      </c>
      <c r="F523" s="2">
        <v>399534</v>
      </c>
      <c r="G523" s="2" t="s">
        <v>20</v>
      </c>
      <c r="H523" s="2" t="s">
        <v>12</v>
      </c>
      <c r="I523" s="2" t="s">
        <v>17</v>
      </c>
      <c r="J523" s="121">
        <v>1154558.307</v>
      </c>
      <c r="K523" s="122">
        <v>2059640.892</v>
      </c>
    </row>
    <row r="524" spans="1:11">
      <c r="A524" s="120">
        <v>417055</v>
      </c>
      <c r="B524" s="2" t="s">
        <v>1159</v>
      </c>
      <c r="C524" s="36">
        <v>40735</v>
      </c>
      <c r="D524" s="2" t="s">
        <v>9</v>
      </c>
      <c r="E524" s="2" t="s">
        <v>1160</v>
      </c>
      <c r="F524" s="2">
        <v>408443</v>
      </c>
      <c r="G524" s="2" t="s">
        <v>401</v>
      </c>
      <c r="H524" s="2" t="s">
        <v>27</v>
      </c>
      <c r="I524" s="2" t="s">
        <v>21</v>
      </c>
      <c r="J524" s="121">
        <v>475637.21099999995</v>
      </c>
      <c r="K524" s="122">
        <v>1193652.5472000001</v>
      </c>
    </row>
    <row r="525" spans="1:11">
      <c r="A525" s="120">
        <v>417159</v>
      </c>
      <c r="B525" s="2" t="s">
        <v>1161</v>
      </c>
      <c r="C525" s="36">
        <v>40700</v>
      </c>
      <c r="D525" s="2" t="s">
        <v>9</v>
      </c>
      <c r="E525" s="2" t="s">
        <v>583</v>
      </c>
      <c r="F525" s="2">
        <v>420498</v>
      </c>
      <c r="G525" s="2" t="s">
        <v>758</v>
      </c>
      <c r="H525" s="2" t="s">
        <v>12</v>
      </c>
      <c r="I525" s="2" t="s">
        <v>246</v>
      </c>
      <c r="J525" s="121">
        <v>2585801.736</v>
      </c>
      <c r="K525" s="122">
        <v>2228693.8752000001</v>
      </c>
    </row>
    <row r="526" spans="1:11">
      <c r="A526" s="120">
        <v>417196</v>
      </c>
      <c r="B526" s="2" t="s">
        <v>1162</v>
      </c>
      <c r="C526" s="36">
        <v>40705</v>
      </c>
      <c r="D526" s="2" t="s">
        <v>9</v>
      </c>
      <c r="E526" s="2" t="s">
        <v>1163</v>
      </c>
      <c r="F526" s="2">
        <v>379146</v>
      </c>
      <c r="G526" s="2" t="s">
        <v>292</v>
      </c>
      <c r="H526" s="2" t="s">
        <v>27</v>
      </c>
      <c r="I526" s="2" t="s">
        <v>21</v>
      </c>
      <c r="J526" s="121">
        <v>524371.02899999998</v>
      </c>
      <c r="K526" s="122">
        <v>809757.03240000003</v>
      </c>
    </row>
    <row r="527" spans="1:11">
      <c r="A527" s="120">
        <v>417213</v>
      </c>
      <c r="B527" s="2" t="s">
        <v>1164</v>
      </c>
      <c r="C527" s="36">
        <v>40670</v>
      </c>
      <c r="D527" s="2" t="s">
        <v>9</v>
      </c>
      <c r="E527" s="2" t="s">
        <v>1165</v>
      </c>
      <c r="F527" s="2">
        <v>406515</v>
      </c>
      <c r="G527" s="2" t="s">
        <v>281</v>
      </c>
      <c r="H527" s="2" t="s">
        <v>12</v>
      </c>
      <c r="I527" s="2" t="s">
        <v>17</v>
      </c>
      <c r="J527" s="121">
        <v>920498.85900000005</v>
      </c>
      <c r="K527" s="122">
        <v>3187533.87</v>
      </c>
    </row>
    <row r="528" spans="1:11">
      <c r="A528" s="120">
        <v>417274</v>
      </c>
      <c r="B528" s="2" t="s">
        <v>1166</v>
      </c>
      <c r="C528" s="36">
        <v>40729</v>
      </c>
      <c r="D528" s="2" t="s">
        <v>9</v>
      </c>
      <c r="E528" s="2" t="s">
        <v>1167</v>
      </c>
      <c r="F528" s="2">
        <v>386578</v>
      </c>
      <c r="G528" s="2" t="s">
        <v>349</v>
      </c>
      <c r="H528" s="2" t="s">
        <v>27</v>
      </c>
      <c r="I528" s="2" t="s">
        <v>17</v>
      </c>
      <c r="J528" s="121">
        <v>915241.0469999999</v>
      </c>
      <c r="K528" s="122">
        <v>1182998.8872</v>
      </c>
    </row>
    <row r="529" spans="1:11">
      <c r="A529" s="120">
        <v>417283</v>
      </c>
      <c r="B529" s="2" t="s">
        <v>1168</v>
      </c>
      <c r="C529" s="36">
        <v>40735</v>
      </c>
      <c r="D529" s="2" t="s">
        <v>9</v>
      </c>
      <c r="E529" s="2" t="s">
        <v>1169</v>
      </c>
      <c r="F529" s="2">
        <v>414224</v>
      </c>
      <c r="G529" s="2" t="s">
        <v>204</v>
      </c>
      <c r="H529" s="2" t="s">
        <v>27</v>
      </c>
      <c r="I529" s="2" t="s">
        <v>21</v>
      </c>
      <c r="J529" s="121">
        <v>615675.98400000005</v>
      </c>
      <c r="K529" s="122">
        <v>1072243.2024000001</v>
      </c>
    </row>
    <row r="530" spans="1:11">
      <c r="A530" s="120">
        <v>417309</v>
      </c>
      <c r="B530" s="2" t="s">
        <v>1170</v>
      </c>
      <c r="C530" s="36">
        <v>40739</v>
      </c>
      <c r="D530" s="2" t="s">
        <v>9</v>
      </c>
      <c r="E530" s="2" t="s">
        <v>1171</v>
      </c>
      <c r="F530" s="2">
        <v>381154</v>
      </c>
      <c r="G530" s="2" t="s">
        <v>319</v>
      </c>
      <c r="H530" s="2" t="s">
        <v>12</v>
      </c>
      <c r="I530" s="2" t="s">
        <v>13</v>
      </c>
      <c r="J530" s="121">
        <v>1234749.9569999999</v>
      </c>
      <c r="K530" s="122">
        <v>1151050.8563999999</v>
      </c>
    </row>
    <row r="531" spans="1:11">
      <c r="A531" s="120">
        <v>417433</v>
      </c>
      <c r="B531" s="2" t="s">
        <v>1172</v>
      </c>
      <c r="C531" s="36">
        <v>40739</v>
      </c>
      <c r="D531" s="2" t="s">
        <v>9</v>
      </c>
      <c r="E531" s="2" t="s">
        <v>1173</v>
      </c>
      <c r="F531" s="2">
        <v>381154</v>
      </c>
      <c r="G531" s="2" t="s">
        <v>319</v>
      </c>
      <c r="H531" s="2" t="s">
        <v>27</v>
      </c>
      <c r="I531" s="2" t="s">
        <v>21</v>
      </c>
      <c r="J531" s="121">
        <v>727533.59699999995</v>
      </c>
      <c r="K531" s="122">
        <v>1211799.0852000001</v>
      </c>
    </row>
    <row r="532" spans="1:11">
      <c r="A532" s="120">
        <v>417452</v>
      </c>
      <c r="B532" s="2" t="s">
        <v>1174</v>
      </c>
      <c r="C532" s="36">
        <v>40729</v>
      </c>
      <c r="D532" s="2" t="s">
        <v>9</v>
      </c>
      <c r="E532" s="2" t="s">
        <v>1175</v>
      </c>
      <c r="F532" s="2">
        <v>379658</v>
      </c>
      <c r="G532" s="2" t="s">
        <v>201</v>
      </c>
      <c r="H532" s="2" t="s">
        <v>27</v>
      </c>
      <c r="I532" s="2" t="s">
        <v>21</v>
      </c>
      <c r="J532" s="121">
        <v>714745.22699999996</v>
      </c>
      <c r="K532" s="122">
        <v>1329968.7756000001</v>
      </c>
    </row>
    <row r="533" spans="1:11">
      <c r="A533" s="120">
        <v>417455</v>
      </c>
      <c r="B533" s="2" t="s">
        <v>1176</v>
      </c>
      <c r="C533" s="36">
        <v>40743</v>
      </c>
      <c r="D533" s="2" t="s">
        <v>9</v>
      </c>
      <c r="E533" s="2" t="s">
        <v>1177</v>
      </c>
      <c r="F533" s="2">
        <v>379915</v>
      </c>
      <c r="G533" s="2" t="s">
        <v>314</v>
      </c>
      <c r="H533" s="2" t="s">
        <v>12</v>
      </c>
      <c r="I533" s="2" t="s">
        <v>17</v>
      </c>
      <c r="J533" s="121">
        <v>1014744.36</v>
      </c>
      <c r="K533" s="122">
        <v>698194.9656</v>
      </c>
    </row>
    <row r="534" spans="1:11">
      <c r="A534" s="120">
        <v>417619</v>
      </c>
      <c r="B534" s="2" t="s">
        <v>1178</v>
      </c>
      <c r="C534" s="36">
        <v>40746</v>
      </c>
      <c r="D534" s="2" t="s">
        <v>9</v>
      </c>
      <c r="E534" s="2" t="s">
        <v>1179</v>
      </c>
      <c r="F534" s="2">
        <v>448733</v>
      </c>
      <c r="G534" s="2" t="s">
        <v>515</v>
      </c>
      <c r="H534" s="2" t="s">
        <v>12</v>
      </c>
      <c r="I534" s="2" t="s">
        <v>17</v>
      </c>
      <c r="J534" s="121">
        <v>825975.10800000001</v>
      </c>
      <c r="K534" s="122">
        <v>1004401.1664</v>
      </c>
    </row>
    <row r="535" spans="1:11">
      <c r="A535" s="120">
        <v>417886</v>
      </c>
      <c r="B535" s="2" t="s">
        <v>1180</v>
      </c>
      <c r="C535" s="36">
        <v>40742</v>
      </c>
      <c r="D535" s="2" t="s">
        <v>9</v>
      </c>
      <c r="E535" s="2" t="s">
        <v>1181</v>
      </c>
      <c r="F535" s="2">
        <v>462852</v>
      </c>
      <c r="G535" s="2" t="s">
        <v>1142</v>
      </c>
      <c r="H535" s="2" t="s">
        <v>27</v>
      </c>
      <c r="I535" s="2" t="s">
        <v>21</v>
      </c>
      <c r="J535" s="121">
        <v>756738.71699999995</v>
      </c>
      <c r="K535" s="122">
        <v>918653.91839999997</v>
      </c>
    </row>
    <row r="536" spans="1:11">
      <c r="A536" s="120">
        <v>418120</v>
      </c>
      <c r="B536" s="2" t="s">
        <v>1182</v>
      </c>
      <c r="C536" s="36">
        <v>40736</v>
      </c>
      <c r="D536" s="2" t="s">
        <v>9</v>
      </c>
      <c r="E536" s="2" t="s">
        <v>1183</v>
      </c>
      <c r="F536" s="2">
        <v>450554</v>
      </c>
      <c r="G536" s="2" t="s">
        <v>179</v>
      </c>
      <c r="H536" s="2" t="s">
        <v>27</v>
      </c>
      <c r="I536" s="2" t="s">
        <v>28</v>
      </c>
      <c r="J536" s="121">
        <v>1894259.22</v>
      </c>
      <c r="K536" s="122">
        <v>1369715.7563999998</v>
      </c>
    </row>
    <row r="537" spans="1:11">
      <c r="A537" s="120">
        <v>418296</v>
      </c>
      <c r="B537" s="2" t="s">
        <v>1184</v>
      </c>
      <c r="C537" s="36">
        <v>40737</v>
      </c>
      <c r="D537" s="2" t="s">
        <v>9</v>
      </c>
      <c r="E537" s="2" t="s">
        <v>1185</v>
      </c>
      <c r="F537" s="2">
        <v>379975</v>
      </c>
      <c r="G537" s="2" t="s">
        <v>89</v>
      </c>
      <c r="H537" s="2" t="s">
        <v>27</v>
      </c>
      <c r="I537" s="2" t="s">
        <v>66</v>
      </c>
      <c r="J537" s="121">
        <v>323623.67099999997</v>
      </c>
      <c r="K537" s="122">
        <v>585844.17479999992</v>
      </c>
    </row>
    <row r="538" spans="1:11">
      <c r="A538" s="120">
        <v>418298</v>
      </c>
      <c r="B538" s="2" t="s">
        <v>1186</v>
      </c>
      <c r="C538" s="36">
        <v>40729</v>
      </c>
      <c r="D538" s="2" t="s">
        <v>9</v>
      </c>
      <c r="E538" s="2" t="s">
        <v>1187</v>
      </c>
      <c r="F538" s="2">
        <v>452815</v>
      </c>
      <c r="G538" s="2" t="s">
        <v>443</v>
      </c>
      <c r="H538" s="2" t="s">
        <v>12</v>
      </c>
      <c r="I538" s="2" t="s">
        <v>17</v>
      </c>
      <c r="J538" s="121">
        <v>998169.56400000001</v>
      </c>
      <c r="K538" s="122">
        <v>894949.81920000003</v>
      </c>
    </row>
    <row r="539" spans="1:11">
      <c r="A539" s="120">
        <v>418325</v>
      </c>
      <c r="B539" s="2" t="s">
        <v>1188</v>
      </c>
      <c r="C539" s="36">
        <v>40737</v>
      </c>
      <c r="D539" s="2" t="s">
        <v>9</v>
      </c>
      <c r="E539" s="2" t="s">
        <v>1189</v>
      </c>
      <c r="F539" s="2">
        <v>474340</v>
      </c>
      <c r="G539" s="2" t="s">
        <v>108</v>
      </c>
      <c r="H539" s="2" t="s">
        <v>27</v>
      </c>
      <c r="I539" s="2" t="s">
        <v>17</v>
      </c>
      <c r="J539" s="121">
        <v>908334.88199999998</v>
      </c>
      <c r="K539" s="122">
        <v>1173230.4816000001</v>
      </c>
    </row>
    <row r="540" spans="1:11">
      <c r="A540" s="120">
        <v>418334</v>
      </c>
      <c r="B540" s="2" t="s">
        <v>1190</v>
      </c>
      <c r="C540" s="36">
        <v>40749</v>
      </c>
      <c r="D540" s="2" t="s">
        <v>9</v>
      </c>
      <c r="E540" s="2" t="s">
        <v>1191</v>
      </c>
      <c r="F540" s="2">
        <v>412833</v>
      </c>
      <c r="G540" s="2" t="s">
        <v>626</v>
      </c>
      <c r="H540" s="2" t="s">
        <v>27</v>
      </c>
      <c r="I540" s="2" t="s">
        <v>21</v>
      </c>
      <c r="J540" s="121">
        <v>630016.98900000006</v>
      </c>
      <c r="K540" s="122">
        <v>675536.22</v>
      </c>
    </row>
    <row r="541" spans="1:11">
      <c r="A541" s="120">
        <v>418376</v>
      </c>
      <c r="B541" s="2" t="s">
        <v>1192</v>
      </c>
      <c r="C541" s="36">
        <v>40751</v>
      </c>
      <c r="D541" s="2" t="s">
        <v>9</v>
      </c>
      <c r="E541" s="2" t="s">
        <v>1193</v>
      </c>
      <c r="F541" s="2">
        <v>382950</v>
      </c>
      <c r="G541" s="2" t="s">
        <v>599</v>
      </c>
      <c r="H541" s="2" t="s">
        <v>27</v>
      </c>
      <c r="I541" s="2" t="s">
        <v>17</v>
      </c>
      <c r="J541" s="121">
        <v>927376.08600000001</v>
      </c>
      <c r="K541" s="122">
        <v>916013.45879999991</v>
      </c>
    </row>
    <row r="542" spans="1:11">
      <c r="A542" s="120">
        <v>418378</v>
      </c>
      <c r="B542" s="2" t="s">
        <v>1194</v>
      </c>
      <c r="C542" s="36">
        <v>40742</v>
      </c>
      <c r="D542" s="2" t="s">
        <v>9</v>
      </c>
      <c r="E542" s="2" t="s">
        <v>1195</v>
      </c>
      <c r="F542" s="2">
        <v>378015</v>
      </c>
      <c r="G542" s="2" t="s">
        <v>472</v>
      </c>
      <c r="H542" s="2" t="s">
        <v>27</v>
      </c>
      <c r="I542" s="2" t="s">
        <v>13</v>
      </c>
      <c r="J542" s="121">
        <v>1495471.32</v>
      </c>
      <c r="K542" s="122">
        <v>1556405.55</v>
      </c>
    </row>
    <row r="543" spans="1:11">
      <c r="A543" s="120">
        <v>418436</v>
      </c>
      <c r="B543" s="2" t="s">
        <v>1196</v>
      </c>
      <c r="C543" s="36">
        <v>40742</v>
      </c>
      <c r="D543" s="2" t="s">
        <v>9</v>
      </c>
      <c r="E543" s="2" t="s">
        <v>1197</v>
      </c>
      <c r="F543" s="2">
        <v>417062</v>
      </c>
      <c r="G543" s="2" t="s">
        <v>650</v>
      </c>
      <c r="H543" s="2" t="s">
        <v>27</v>
      </c>
      <c r="I543" s="2" t="s">
        <v>21</v>
      </c>
      <c r="J543" s="121">
        <v>621835.326</v>
      </c>
      <c r="K543" s="122">
        <v>531383.37119999994</v>
      </c>
    </row>
    <row r="544" spans="1:11">
      <c r="A544" s="120">
        <v>418438</v>
      </c>
      <c r="B544" s="2" t="s">
        <v>1198</v>
      </c>
      <c r="C544" s="36">
        <v>40756</v>
      </c>
      <c r="D544" s="2" t="s">
        <v>9</v>
      </c>
      <c r="E544" s="2" t="s">
        <v>1199</v>
      </c>
      <c r="F544" s="2">
        <v>380148</v>
      </c>
      <c r="G544" s="2" t="s">
        <v>92</v>
      </c>
      <c r="H544" s="2" t="s">
        <v>12</v>
      </c>
      <c r="I544" s="2" t="s">
        <v>66</v>
      </c>
      <c r="J544" s="121">
        <v>330967.245</v>
      </c>
      <c r="K544" s="122">
        <v>516558.89159999997</v>
      </c>
    </row>
    <row r="545" spans="1:11">
      <c r="A545" s="120">
        <v>418504</v>
      </c>
      <c r="B545" s="2" t="s">
        <v>1200</v>
      </c>
      <c r="C545" s="36">
        <v>40749</v>
      </c>
      <c r="D545" s="2" t="s">
        <v>9</v>
      </c>
      <c r="E545" s="2" t="s">
        <v>1201</v>
      </c>
      <c r="F545" s="2">
        <v>399532</v>
      </c>
      <c r="G545" s="2" t="s">
        <v>11</v>
      </c>
      <c r="H545" s="2" t="s">
        <v>27</v>
      </c>
      <c r="I545" s="2" t="s">
        <v>66</v>
      </c>
      <c r="J545" s="121">
        <v>337550.64</v>
      </c>
      <c r="K545" s="122">
        <v>875071.62</v>
      </c>
    </row>
    <row r="546" spans="1:11">
      <c r="A546" s="120">
        <v>418605</v>
      </c>
      <c r="B546" s="2" t="s">
        <v>1202</v>
      </c>
      <c r="C546" s="36">
        <v>40756</v>
      </c>
      <c r="D546" s="2" t="s">
        <v>9</v>
      </c>
      <c r="E546" s="2" t="s">
        <v>1203</v>
      </c>
      <c r="F546" s="2">
        <v>411082</v>
      </c>
      <c r="G546" s="2" t="s">
        <v>54</v>
      </c>
      <c r="H546" s="2" t="s">
        <v>27</v>
      </c>
      <c r="I546" s="2" t="s">
        <v>17</v>
      </c>
      <c r="J546" s="121">
        <v>957950.196</v>
      </c>
      <c r="K546" s="122">
        <v>649793.2104000001</v>
      </c>
    </row>
    <row r="547" spans="1:11">
      <c r="A547" s="120">
        <v>418629</v>
      </c>
      <c r="B547" s="2" t="s">
        <v>1204</v>
      </c>
      <c r="C547" s="36">
        <v>40744</v>
      </c>
      <c r="D547" s="2" t="s">
        <v>9</v>
      </c>
      <c r="E547" s="2" t="s">
        <v>1205</v>
      </c>
      <c r="F547" s="2">
        <v>424950</v>
      </c>
      <c r="G547" s="2" t="s">
        <v>45</v>
      </c>
      <c r="H547" s="2" t="s">
        <v>12</v>
      </c>
      <c r="I547" s="2" t="s">
        <v>28</v>
      </c>
      <c r="J547" s="121">
        <v>1775022.4169999999</v>
      </c>
      <c r="K547" s="122">
        <v>2012363.3628</v>
      </c>
    </row>
    <row r="548" spans="1:11">
      <c r="A548" s="120">
        <v>418632</v>
      </c>
      <c r="B548" s="2" t="s">
        <v>1206</v>
      </c>
      <c r="C548" s="36">
        <v>40745</v>
      </c>
      <c r="D548" s="2" t="s">
        <v>9</v>
      </c>
      <c r="E548" s="2" t="s">
        <v>1207</v>
      </c>
      <c r="F548" s="2">
        <v>382987</v>
      </c>
      <c r="G548" s="2" t="s">
        <v>63</v>
      </c>
      <c r="H548" s="2" t="s">
        <v>27</v>
      </c>
      <c r="I548" s="2" t="s">
        <v>13</v>
      </c>
      <c r="J548" s="121">
        <v>1432426.548</v>
      </c>
      <c r="K548" s="122">
        <v>952217.06759999995</v>
      </c>
    </row>
    <row r="549" spans="1:11">
      <c r="A549" s="120">
        <v>418634</v>
      </c>
      <c r="B549" s="2" t="s">
        <v>1208</v>
      </c>
      <c r="C549" s="36">
        <v>40750</v>
      </c>
      <c r="D549" s="2" t="s">
        <v>9</v>
      </c>
      <c r="E549" s="2" t="s">
        <v>1209</v>
      </c>
      <c r="F549" s="2">
        <v>382987</v>
      </c>
      <c r="G549" s="2" t="s">
        <v>63</v>
      </c>
      <c r="H549" s="2" t="s">
        <v>27</v>
      </c>
      <c r="I549" s="2" t="s">
        <v>13</v>
      </c>
      <c r="J549" s="121">
        <v>1380274.7069999999</v>
      </c>
      <c r="K549" s="122">
        <v>1113774.8184</v>
      </c>
    </row>
    <row r="550" spans="1:11">
      <c r="A550" s="120">
        <v>418751</v>
      </c>
      <c r="B550" s="2" t="s">
        <v>1210</v>
      </c>
      <c r="C550" s="36">
        <v>40751</v>
      </c>
      <c r="D550" s="2" t="s">
        <v>9</v>
      </c>
      <c r="E550" s="2" t="s">
        <v>1211</v>
      </c>
      <c r="F550" s="2">
        <v>379915</v>
      </c>
      <c r="G550" s="2" t="s">
        <v>314</v>
      </c>
      <c r="H550" s="2" t="s">
        <v>12</v>
      </c>
      <c r="I550" s="2" t="s">
        <v>13</v>
      </c>
      <c r="J550" s="121">
        <v>1290140.628</v>
      </c>
      <c r="K550" s="122">
        <v>1695704.8032</v>
      </c>
    </row>
    <row r="551" spans="1:11">
      <c r="A551" s="120">
        <v>418753</v>
      </c>
      <c r="B551" s="2" t="s">
        <v>1212</v>
      </c>
      <c r="C551" s="36">
        <v>40758</v>
      </c>
      <c r="D551" s="2" t="s">
        <v>9</v>
      </c>
      <c r="E551" s="2" t="s">
        <v>1213</v>
      </c>
      <c r="F551" s="2">
        <v>380148</v>
      </c>
      <c r="G551" s="2" t="s">
        <v>92</v>
      </c>
      <c r="H551" s="2" t="s">
        <v>12</v>
      </c>
      <c r="I551" s="2" t="s">
        <v>13</v>
      </c>
      <c r="J551" s="121">
        <v>1418638.7039999999</v>
      </c>
      <c r="K551" s="122">
        <v>2623811.6376</v>
      </c>
    </row>
    <row r="552" spans="1:11">
      <c r="A552" s="120">
        <v>418757</v>
      </c>
      <c r="B552" s="2" t="s">
        <v>1214</v>
      </c>
      <c r="C552" s="36">
        <v>40756</v>
      </c>
      <c r="D552" s="2" t="s">
        <v>9</v>
      </c>
      <c r="E552" s="2" t="s">
        <v>1215</v>
      </c>
      <c r="F552" s="2">
        <v>382950</v>
      </c>
      <c r="G552" s="2" t="s">
        <v>599</v>
      </c>
      <c r="H552" s="2" t="s">
        <v>12</v>
      </c>
      <c r="I552" s="2" t="s">
        <v>28</v>
      </c>
      <c r="J552" s="121">
        <v>2283852.6270000003</v>
      </c>
      <c r="K552" s="122">
        <v>2515203.1655999999</v>
      </c>
    </row>
    <row r="553" spans="1:11">
      <c r="A553" s="120">
        <v>418766</v>
      </c>
      <c r="B553" s="2" t="s">
        <v>1216</v>
      </c>
      <c r="C553" s="36">
        <v>40756</v>
      </c>
      <c r="D553" s="2" t="s">
        <v>9</v>
      </c>
      <c r="E553" s="2" t="s">
        <v>1217</v>
      </c>
      <c r="F553" s="2">
        <v>410449</v>
      </c>
      <c r="G553" s="2" t="s">
        <v>278</v>
      </c>
      <c r="H553" s="2" t="s">
        <v>12</v>
      </c>
      <c r="I553" s="2" t="s">
        <v>13</v>
      </c>
      <c r="J553" s="121">
        <v>1429294.5660000001</v>
      </c>
      <c r="K553" s="122">
        <v>2223952.1135999998</v>
      </c>
    </row>
    <row r="554" spans="1:11">
      <c r="A554" s="120">
        <v>418769</v>
      </c>
      <c r="B554" s="2" t="s">
        <v>1218</v>
      </c>
      <c r="C554" s="36">
        <v>40763</v>
      </c>
      <c r="D554" s="2" t="s">
        <v>9</v>
      </c>
      <c r="E554" s="2" t="s">
        <v>1165</v>
      </c>
      <c r="F554" s="2">
        <v>406515</v>
      </c>
      <c r="G554" s="2" t="s">
        <v>281</v>
      </c>
      <c r="H554" s="2" t="s">
        <v>12</v>
      </c>
      <c r="I554" s="2" t="s">
        <v>17</v>
      </c>
      <c r="J554" s="121">
        <v>970599.44099999999</v>
      </c>
      <c r="K554" s="122">
        <v>300765.18239999999</v>
      </c>
    </row>
    <row r="555" spans="1:11">
      <c r="A555" s="120">
        <v>418773</v>
      </c>
      <c r="B555" s="2" t="s">
        <v>1219</v>
      </c>
      <c r="C555" s="36">
        <v>40758</v>
      </c>
      <c r="D555" s="2" t="s">
        <v>9</v>
      </c>
      <c r="E555" s="2" t="s">
        <v>1220</v>
      </c>
      <c r="F555" s="2">
        <v>378503</v>
      </c>
      <c r="G555" s="2" t="s">
        <v>267</v>
      </c>
      <c r="H555" s="2" t="s">
        <v>27</v>
      </c>
      <c r="I555" s="2" t="s">
        <v>28</v>
      </c>
      <c r="J555" s="121">
        <v>1767101.196</v>
      </c>
      <c r="K555" s="122">
        <v>2199295.6595999999</v>
      </c>
    </row>
    <row r="556" spans="1:11">
      <c r="A556" s="120">
        <v>418775</v>
      </c>
      <c r="B556" s="2" t="s">
        <v>1221</v>
      </c>
      <c r="C556" s="36">
        <v>40763</v>
      </c>
      <c r="D556" s="2" t="s">
        <v>9</v>
      </c>
      <c r="E556" s="2" t="s">
        <v>1222</v>
      </c>
      <c r="F556" s="2">
        <v>378503</v>
      </c>
      <c r="G556" s="2" t="s">
        <v>267</v>
      </c>
      <c r="H556" s="2" t="s">
        <v>27</v>
      </c>
      <c r="I556" s="2" t="s">
        <v>13</v>
      </c>
      <c r="J556" s="121">
        <v>1620495.723</v>
      </c>
      <c r="K556" s="122">
        <v>1420395.3936000001</v>
      </c>
    </row>
    <row r="557" spans="1:11">
      <c r="A557" s="120">
        <v>418779</v>
      </c>
      <c r="B557" s="2" t="s">
        <v>1223</v>
      </c>
      <c r="C557" s="36">
        <v>40752</v>
      </c>
      <c r="D557" s="2" t="s">
        <v>9</v>
      </c>
      <c r="E557" s="2" t="s">
        <v>1224</v>
      </c>
      <c r="F557" s="2">
        <v>474373</v>
      </c>
      <c r="G557" s="2" t="s">
        <v>125</v>
      </c>
      <c r="H557" s="2" t="s">
        <v>12</v>
      </c>
      <c r="I557" s="2" t="s">
        <v>21</v>
      </c>
      <c r="J557" s="121">
        <v>688534.07699999993</v>
      </c>
      <c r="K557" s="122">
        <v>1009925.7660000001</v>
      </c>
    </row>
    <row r="558" spans="1:11">
      <c r="A558" s="120">
        <v>418781</v>
      </c>
      <c r="B558" s="2" t="s">
        <v>1225</v>
      </c>
      <c r="C558" s="36">
        <v>40752</v>
      </c>
      <c r="D558" s="2" t="s">
        <v>9</v>
      </c>
      <c r="E558" s="2" t="s">
        <v>1226</v>
      </c>
      <c r="F558" s="2">
        <v>377602</v>
      </c>
      <c r="G558" s="2" t="s">
        <v>128</v>
      </c>
      <c r="H558" s="2" t="s">
        <v>12</v>
      </c>
      <c r="I558" s="2" t="s">
        <v>21</v>
      </c>
      <c r="J558" s="121">
        <v>752236.63199999998</v>
      </c>
      <c r="K558" s="122">
        <v>1114882.5636</v>
      </c>
    </row>
    <row r="559" spans="1:11">
      <c r="A559" s="120">
        <v>418888</v>
      </c>
      <c r="B559" s="2" t="s">
        <v>1227</v>
      </c>
      <c r="C559" s="36">
        <v>40744</v>
      </c>
      <c r="D559" s="2" t="s">
        <v>9</v>
      </c>
      <c r="E559" s="2" t="s">
        <v>1228</v>
      </c>
      <c r="F559" s="2">
        <v>471701</v>
      </c>
      <c r="G559" s="2" t="s">
        <v>455</v>
      </c>
      <c r="H559" s="2" t="s">
        <v>27</v>
      </c>
      <c r="I559" s="2" t="s">
        <v>17</v>
      </c>
      <c r="J559" s="121">
        <v>922713.72900000005</v>
      </c>
      <c r="K559" s="122">
        <v>1007378.3052000001</v>
      </c>
    </row>
    <row r="560" spans="1:11">
      <c r="A560" s="120">
        <v>418894</v>
      </c>
      <c r="B560" s="2" t="s">
        <v>1229</v>
      </c>
      <c r="C560" s="36">
        <v>40749</v>
      </c>
      <c r="D560" s="2" t="s">
        <v>9</v>
      </c>
      <c r="E560" s="2" t="s">
        <v>1230</v>
      </c>
      <c r="F560" s="2">
        <v>424426</v>
      </c>
      <c r="G560" s="2" t="s">
        <v>934</v>
      </c>
      <c r="H560" s="2" t="s">
        <v>12</v>
      </c>
      <c r="I560" s="2" t="s">
        <v>21</v>
      </c>
      <c r="J560" s="121">
        <v>665246.77800000005</v>
      </c>
      <c r="K560" s="122">
        <v>596736.8064</v>
      </c>
    </row>
    <row r="561" spans="1:11">
      <c r="A561" s="120">
        <v>418905</v>
      </c>
      <c r="B561" s="2" t="s">
        <v>1231</v>
      </c>
      <c r="C561" s="36">
        <v>40735</v>
      </c>
      <c r="D561" s="2" t="s">
        <v>9</v>
      </c>
      <c r="E561" s="2" t="s">
        <v>1232</v>
      </c>
      <c r="F561" s="2">
        <v>412833</v>
      </c>
      <c r="G561" s="2" t="s">
        <v>626</v>
      </c>
      <c r="H561" s="2" t="s">
        <v>27</v>
      </c>
      <c r="I561" s="2" t="s">
        <v>21</v>
      </c>
      <c r="J561" s="121">
        <v>745078.929</v>
      </c>
      <c r="K561" s="122">
        <v>878140.58040000009</v>
      </c>
    </row>
    <row r="562" spans="1:11">
      <c r="A562" s="120">
        <v>418928</v>
      </c>
      <c r="B562" s="2" t="s">
        <v>168</v>
      </c>
      <c r="C562" s="36">
        <v>40765</v>
      </c>
      <c r="D562" s="2" t="s">
        <v>9</v>
      </c>
      <c r="E562" s="2" t="s">
        <v>1233</v>
      </c>
      <c r="F562" s="2">
        <v>391321</v>
      </c>
      <c r="G562" s="2" t="s">
        <v>37</v>
      </c>
      <c r="H562" s="2" t="s">
        <v>27</v>
      </c>
      <c r="I562" s="2" t="s">
        <v>17</v>
      </c>
      <c r="J562" s="121">
        <v>1129289.868</v>
      </c>
      <c r="K562" s="122">
        <v>1927861.5924000002</v>
      </c>
    </row>
    <row r="563" spans="1:11">
      <c r="A563" s="120">
        <v>418997</v>
      </c>
      <c r="B563" s="2" t="s">
        <v>1234</v>
      </c>
      <c r="C563" s="36">
        <v>40748</v>
      </c>
      <c r="D563" s="2" t="s">
        <v>9</v>
      </c>
      <c r="E563" s="2" t="s">
        <v>1235</v>
      </c>
      <c r="F563" s="2">
        <v>385791</v>
      </c>
      <c r="G563" s="2" t="s">
        <v>776</v>
      </c>
      <c r="H563" s="2" t="s">
        <v>27</v>
      </c>
      <c r="I563" s="2" t="s">
        <v>17</v>
      </c>
      <c r="J563" s="121">
        <v>1122985.8360000001</v>
      </c>
      <c r="K563" s="122">
        <v>1603918.5192</v>
      </c>
    </row>
    <row r="564" spans="1:11">
      <c r="A564" s="120">
        <v>419082</v>
      </c>
      <c r="B564" s="2" t="s">
        <v>1236</v>
      </c>
      <c r="C564" s="36">
        <v>40749</v>
      </c>
      <c r="D564" s="2" t="s">
        <v>9</v>
      </c>
      <c r="E564" s="2" t="s">
        <v>1237</v>
      </c>
      <c r="F564" s="2">
        <v>410827</v>
      </c>
      <c r="G564" s="2" t="s">
        <v>254</v>
      </c>
      <c r="H564" s="2" t="s">
        <v>27</v>
      </c>
      <c r="I564" s="2" t="s">
        <v>17</v>
      </c>
      <c r="J564" s="121">
        <v>1125578.013</v>
      </c>
      <c r="K564" s="122">
        <v>104930.8992</v>
      </c>
    </row>
    <row r="565" spans="1:11">
      <c r="A565" s="120">
        <v>419098</v>
      </c>
      <c r="B565" s="2" t="s">
        <v>1238</v>
      </c>
      <c r="C565" s="36">
        <v>40763</v>
      </c>
      <c r="D565" s="2" t="s">
        <v>9</v>
      </c>
      <c r="E565" s="2" t="s">
        <v>1239</v>
      </c>
      <c r="F565" s="2">
        <v>434171</v>
      </c>
      <c r="G565" s="2" t="s">
        <v>371</v>
      </c>
      <c r="H565" s="2" t="s">
        <v>12</v>
      </c>
      <c r="I565" s="2" t="s">
        <v>28</v>
      </c>
      <c r="J565" s="121">
        <v>2177132.622</v>
      </c>
      <c r="K565" s="122">
        <v>1716451.7759999998</v>
      </c>
    </row>
    <row r="566" spans="1:11">
      <c r="A566" s="120">
        <v>419118</v>
      </c>
      <c r="B566" s="2" t="s">
        <v>1240</v>
      </c>
      <c r="C566" s="36">
        <v>40750</v>
      </c>
      <c r="D566" s="2" t="s">
        <v>9</v>
      </c>
      <c r="E566" s="2" t="s">
        <v>1241</v>
      </c>
      <c r="F566" s="2">
        <v>359519</v>
      </c>
      <c r="G566" s="2" t="s">
        <v>289</v>
      </c>
      <c r="H566" s="2" t="s">
        <v>27</v>
      </c>
      <c r="I566" s="2" t="s">
        <v>246</v>
      </c>
      <c r="J566" s="121">
        <v>2951655.966</v>
      </c>
      <c r="K566" s="122">
        <v>1073461.6044000001</v>
      </c>
    </row>
    <row r="567" spans="1:11">
      <c r="A567" s="120">
        <v>419125</v>
      </c>
      <c r="B567" s="2" t="s">
        <v>1242</v>
      </c>
      <c r="C567" s="36">
        <v>40756</v>
      </c>
      <c r="D567" s="2" t="s">
        <v>9</v>
      </c>
      <c r="E567" s="2" t="s">
        <v>1243</v>
      </c>
      <c r="F567" s="2">
        <v>382987</v>
      </c>
      <c r="G567" s="2" t="s">
        <v>63</v>
      </c>
      <c r="H567" s="2" t="s">
        <v>27</v>
      </c>
      <c r="I567" s="2" t="s">
        <v>17</v>
      </c>
      <c r="J567" s="121">
        <v>1166894.7989999999</v>
      </c>
      <c r="K567" s="122">
        <v>1136318.1984000001</v>
      </c>
    </row>
    <row r="568" spans="1:11">
      <c r="A568" s="120">
        <v>419127</v>
      </c>
      <c r="B568" s="2" t="s">
        <v>1244</v>
      </c>
      <c r="C568" s="36">
        <v>40749</v>
      </c>
      <c r="D568" s="2" t="s">
        <v>9</v>
      </c>
      <c r="E568" s="2" t="s">
        <v>1245</v>
      </c>
      <c r="F568" s="2">
        <v>382987</v>
      </c>
      <c r="G568" s="2" t="s">
        <v>63</v>
      </c>
      <c r="H568" s="2" t="s">
        <v>27</v>
      </c>
      <c r="I568" s="2" t="s">
        <v>21</v>
      </c>
      <c r="J568" s="121">
        <v>553257.83100000001</v>
      </c>
      <c r="K568" s="122">
        <v>651077.53559999994</v>
      </c>
    </row>
    <row r="569" spans="1:11">
      <c r="A569" s="120">
        <v>419507</v>
      </c>
      <c r="B569" s="2" t="s">
        <v>207</v>
      </c>
      <c r="C569" s="36">
        <v>40749</v>
      </c>
      <c r="D569" s="2" t="s">
        <v>9</v>
      </c>
      <c r="E569" s="2" t="s">
        <v>1246</v>
      </c>
      <c r="F569" s="2">
        <v>424950</v>
      </c>
      <c r="G569" s="2" t="s">
        <v>45</v>
      </c>
      <c r="H569" s="2" t="s">
        <v>12</v>
      </c>
      <c r="I569" s="2" t="s">
        <v>21</v>
      </c>
      <c r="J569" s="121">
        <v>666358.66500000004</v>
      </c>
      <c r="K569" s="122">
        <v>560740.3848</v>
      </c>
    </row>
    <row r="570" spans="1:11">
      <c r="A570" s="120">
        <v>419541</v>
      </c>
      <c r="B570" s="2" t="s">
        <v>1247</v>
      </c>
      <c r="C570" s="36">
        <v>40740</v>
      </c>
      <c r="D570" s="2" t="s">
        <v>9</v>
      </c>
      <c r="E570" s="2" t="s">
        <v>1248</v>
      </c>
      <c r="F570" s="2">
        <v>378859</v>
      </c>
      <c r="G570" s="2" t="s">
        <v>234</v>
      </c>
      <c r="H570" s="2" t="s">
        <v>27</v>
      </c>
      <c r="I570" s="2" t="s">
        <v>21</v>
      </c>
      <c r="J570" s="121">
        <v>516207.174</v>
      </c>
      <c r="K570" s="122">
        <v>367259.32439999998</v>
      </c>
    </row>
    <row r="571" spans="1:11">
      <c r="A571" s="120">
        <v>419556</v>
      </c>
      <c r="B571" s="2" t="s">
        <v>1249</v>
      </c>
      <c r="C571" s="36">
        <v>40720</v>
      </c>
      <c r="D571" s="2" t="s">
        <v>9</v>
      </c>
      <c r="E571" s="2" t="s">
        <v>1250</v>
      </c>
      <c r="F571" s="2">
        <v>419555</v>
      </c>
      <c r="G571" s="2" t="s">
        <v>739</v>
      </c>
      <c r="H571" s="2" t="s">
        <v>12</v>
      </c>
      <c r="I571" s="2" t="s">
        <v>21</v>
      </c>
      <c r="J571" s="121">
        <v>516464.277</v>
      </c>
      <c r="K571" s="122">
        <v>388320.60960000003</v>
      </c>
    </row>
    <row r="572" spans="1:11">
      <c r="A572" s="120">
        <v>419562</v>
      </c>
      <c r="B572" s="2" t="s">
        <v>1251</v>
      </c>
      <c r="C572" s="36">
        <v>40756</v>
      </c>
      <c r="D572" s="2" t="s">
        <v>9</v>
      </c>
      <c r="E572" s="2" t="s">
        <v>820</v>
      </c>
      <c r="F572" s="2">
        <v>446766</v>
      </c>
      <c r="G572" s="2" t="s">
        <v>1252</v>
      </c>
      <c r="H572" s="2" t="s">
        <v>27</v>
      </c>
      <c r="I572" s="2" t="s">
        <v>17</v>
      </c>
      <c r="J572" s="121">
        <v>1123983.0839999998</v>
      </c>
      <c r="K572" s="122">
        <v>454633.46279999998</v>
      </c>
    </row>
    <row r="573" spans="1:11">
      <c r="A573" s="120">
        <v>419858</v>
      </c>
      <c r="B573" s="2" t="s">
        <v>1253</v>
      </c>
      <c r="C573" s="36">
        <v>40767</v>
      </c>
      <c r="D573" s="2" t="s">
        <v>9</v>
      </c>
      <c r="E573" s="2" t="s">
        <v>1254</v>
      </c>
      <c r="F573" s="2">
        <v>382950</v>
      </c>
      <c r="G573" s="2" t="s">
        <v>599</v>
      </c>
      <c r="H573" s="2" t="s">
        <v>27</v>
      </c>
      <c r="I573" s="2" t="s">
        <v>21</v>
      </c>
      <c r="J573" s="121">
        <v>609854.99400000006</v>
      </c>
      <c r="K573" s="122">
        <v>931107.5172</v>
      </c>
    </row>
    <row r="574" spans="1:11">
      <c r="A574" s="120">
        <v>419864</v>
      </c>
      <c r="B574" s="2" t="s">
        <v>1255</v>
      </c>
      <c r="C574" s="36">
        <v>40777</v>
      </c>
      <c r="D574" s="2" t="s">
        <v>9</v>
      </c>
      <c r="E574" s="2" t="s">
        <v>1256</v>
      </c>
      <c r="F574" s="2">
        <v>406515</v>
      </c>
      <c r="G574" s="2" t="s">
        <v>281</v>
      </c>
      <c r="H574" s="2" t="s">
        <v>27</v>
      </c>
      <c r="I574" s="2" t="s">
        <v>17</v>
      </c>
      <c r="J574" s="121">
        <v>863939.53800000006</v>
      </c>
      <c r="K574" s="122">
        <v>2468933.3196</v>
      </c>
    </row>
    <row r="575" spans="1:11">
      <c r="A575" s="120">
        <v>419867</v>
      </c>
      <c r="B575" s="2" t="s">
        <v>1257</v>
      </c>
      <c r="C575" s="36">
        <v>40771</v>
      </c>
      <c r="D575" s="2" t="s">
        <v>9</v>
      </c>
      <c r="E575" s="2" t="s">
        <v>1258</v>
      </c>
      <c r="F575" s="2">
        <v>472010</v>
      </c>
      <c r="G575" s="2" t="s">
        <v>167</v>
      </c>
      <c r="H575" s="2" t="s">
        <v>27</v>
      </c>
      <c r="I575" s="2" t="s">
        <v>17</v>
      </c>
      <c r="J575" s="121">
        <v>1046054.1630000001</v>
      </c>
      <c r="K575" s="122">
        <v>593646.65639999998</v>
      </c>
    </row>
    <row r="576" spans="1:11">
      <c r="A576" s="120">
        <v>420208</v>
      </c>
      <c r="B576" s="2" t="s">
        <v>1259</v>
      </c>
      <c r="C576" s="36">
        <v>40765</v>
      </c>
      <c r="D576" s="2" t="s">
        <v>9</v>
      </c>
      <c r="E576" s="2" t="s">
        <v>1260</v>
      </c>
      <c r="F576" s="2">
        <v>460862</v>
      </c>
      <c r="G576" s="2" t="s">
        <v>226</v>
      </c>
      <c r="H576" s="2" t="s">
        <v>27</v>
      </c>
      <c r="I576" s="2" t="s">
        <v>28</v>
      </c>
      <c r="J576" s="121">
        <v>2092584.69</v>
      </c>
      <c r="K576" s="122">
        <v>3521527.8768000002</v>
      </c>
    </row>
    <row r="577" spans="1:11">
      <c r="A577" s="120">
        <v>420215</v>
      </c>
      <c r="B577" s="2" t="s">
        <v>1261</v>
      </c>
      <c r="C577" s="36">
        <v>40756</v>
      </c>
      <c r="D577" s="2" t="s">
        <v>9</v>
      </c>
      <c r="E577" s="2" t="s">
        <v>1262</v>
      </c>
      <c r="F577" s="2">
        <v>414224</v>
      </c>
      <c r="G577" s="2" t="s">
        <v>204</v>
      </c>
      <c r="H577" s="2" t="s">
        <v>27</v>
      </c>
      <c r="I577" s="2" t="s">
        <v>66</v>
      </c>
      <c r="J577" s="121">
        <v>419122.41</v>
      </c>
      <c r="K577" s="122">
        <v>659180.20319999999</v>
      </c>
    </row>
    <row r="578" spans="1:11">
      <c r="A578" s="120">
        <v>420234</v>
      </c>
      <c r="B578" s="2" t="s">
        <v>1263</v>
      </c>
      <c r="C578" s="36">
        <v>40765</v>
      </c>
      <c r="D578" s="2" t="s">
        <v>9</v>
      </c>
      <c r="E578" s="2" t="s">
        <v>1264</v>
      </c>
      <c r="F578" s="2">
        <v>447935</v>
      </c>
      <c r="G578" s="2" t="s">
        <v>237</v>
      </c>
      <c r="H578" s="2" t="s">
        <v>12</v>
      </c>
      <c r="I578" s="2" t="s">
        <v>17</v>
      </c>
      <c r="J578" s="121">
        <v>979495.65</v>
      </c>
      <c r="K578" s="122">
        <v>1834896.9312</v>
      </c>
    </row>
    <row r="579" spans="1:11">
      <c r="A579" s="120">
        <v>420387</v>
      </c>
      <c r="B579" s="2" t="s">
        <v>1265</v>
      </c>
      <c r="C579" s="36">
        <v>40778</v>
      </c>
      <c r="D579" s="2" t="s">
        <v>9</v>
      </c>
      <c r="E579" s="2" t="s">
        <v>1266</v>
      </c>
      <c r="F579" s="2">
        <v>410450</v>
      </c>
      <c r="G579" s="2" t="s">
        <v>212</v>
      </c>
      <c r="H579" s="2" t="s">
        <v>12</v>
      </c>
      <c r="I579" s="2" t="s">
        <v>21</v>
      </c>
      <c r="J579" s="121">
        <v>592162.74599999993</v>
      </c>
      <c r="K579" s="122">
        <v>874625.46120000002</v>
      </c>
    </row>
    <row r="580" spans="1:11">
      <c r="A580" s="120">
        <v>420389</v>
      </c>
      <c r="B580" s="2" t="s">
        <v>1267</v>
      </c>
      <c r="C580" s="36">
        <v>40760</v>
      </c>
      <c r="D580" s="2" t="s">
        <v>9</v>
      </c>
      <c r="E580" s="2" t="s">
        <v>1268</v>
      </c>
      <c r="F580" s="2">
        <v>407302</v>
      </c>
      <c r="G580" s="2" t="s">
        <v>198</v>
      </c>
      <c r="H580" s="2" t="s">
        <v>27</v>
      </c>
      <c r="I580" s="2" t="s">
        <v>21</v>
      </c>
      <c r="J580" s="121">
        <v>530978.91</v>
      </c>
      <c r="K580" s="122">
        <v>1224255.0384</v>
      </c>
    </row>
    <row r="581" spans="1:11">
      <c r="A581" s="120">
        <v>420393</v>
      </c>
      <c r="B581" s="2" t="s">
        <v>1269</v>
      </c>
      <c r="C581" s="36">
        <v>40771</v>
      </c>
      <c r="D581" s="2" t="s">
        <v>9</v>
      </c>
      <c r="E581" s="2" t="s">
        <v>1270</v>
      </c>
      <c r="F581" s="2">
        <v>399534</v>
      </c>
      <c r="G581" s="2" t="s">
        <v>20</v>
      </c>
      <c r="H581" s="2" t="s">
        <v>12</v>
      </c>
      <c r="I581" s="2" t="s">
        <v>17</v>
      </c>
      <c r="J581" s="121">
        <v>961677.63300000003</v>
      </c>
      <c r="K581" s="122">
        <v>1352299.0824000002</v>
      </c>
    </row>
    <row r="582" spans="1:11">
      <c r="A582" s="120">
        <v>420484</v>
      </c>
      <c r="B582" s="2" t="s">
        <v>1271</v>
      </c>
      <c r="C582" s="36">
        <v>40780</v>
      </c>
      <c r="D582" s="2" t="s">
        <v>9</v>
      </c>
      <c r="E582" s="2" t="s">
        <v>1272</v>
      </c>
      <c r="F582" s="2">
        <v>381325</v>
      </c>
      <c r="G582" s="2" t="s">
        <v>273</v>
      </c>
      <c r="H582" s="2" t="s">
        <v>12</v>
      </c>
      <c r="I582" s="2" t="s">
        <v>28</v>
      </c>
      <c r="J582" s="121">
        <v>1835673.1260000002</v>
      </c>
      <c r="K582" s="122">
        <v>1438712.6256000001</v>
      </c>
    </row>
    <row r="583" spans="1:11">
      <c r="A583" s="120">
        <v>420486</v>
      </c>
      <c r="B583" s="2" t="s">
        <v>1273</v>
      </c>
      <c r="C583" s="36">
        <v>40766</v>
      </c>
      <c r="D583" s="2" t="s">
        <v>9</v>
      </c>
      <c r="E583" s="2" t="s">
        <v>1274</v>
      </c>
      <c r="F583" s="2">
        <v>377815</v>
      </c>
      <c r="G583" s="2" t="s">
        <v>1275</v>
      </c>
      <c r="H583" s="2" t="s">
        <v>27</v>
      </c>
      <c r="I583" s="2" t="s">
        <v>17</v>
      </c>
      <c r="J583" s="121">
        <v>841499.23199999996</v>
      </c>
      <c r="K583" s="122">
        <v>1033779.3696</v>
      </c>
    </row>
    <row r="584" spans="1:11">
      <c r="A584" s="120">
        <v>420488</v>
      </c>
      <c r="B584" s="2" t="s">
        <v>1276</v>
      </c>
      <c r="C584" s="36">
        <v>40778</v>
      </c>
      <c r="D584" s="2" t="s">
        <v>9</v>
      </c>
      <c r="E584" s="2" t="s">
        <v>1277</v>
      </c>
      <c r="F584" s="2">
        <v>380150</v>
      </c>
      <c r="G584" s="2" t="s">
        <v>72</v>
      </c>
      <c r="H584" s="2" t="s">
        <v>12</v>
      </c>
      <c r="I584" s="2" t="s">
        <v>28</v>
      </c>
      <c r="J584" s="121">
        <v>2331224.1329999999</v>
      </c>
      <c r="K584" s="122">
        <v>2291463.3563999999</v>
      </c>
    </row>
    <row r="585" spans="1:11">
      <c r="A585" s="120">
        <v>420492</v>
      </c>
      <c r="B585" s="2" t="s">
        <v>1278</v>
      </c>
      <c r="C585" s="36">
        <v>40771</v>
      </c>
      <c r="D585" s="2" t="s">
        <v>9</v>
      </c>
      <c r="E585" s="2" t="s">
        <v>1279</v>
      </c>
      <c r="F585" s="2">
        <v>451002</v>
      </c>
      <c r="G585" s="2" t="s">
        <v>80</v>
      </c>
      <c r="H585" s="2" t="s">
        <v>12</v>
      </c>
      <c r="I585" s="2" t="s">
        <v>66</v>
      </c>
      <c r="J585" s="121">
        <v>442750.28700000001</v>
      </c>
      <c r="K585" s="122">
        <v>75888.198000000004</v>
      </c>
    </row>
    <row r="586" spans="1:11">
      <c r="A586" s="120">
        <v>420601</v>
      </c>
      <c r="B586" s="2" t="s">
        <v>1280</v>
      </c>
      <c r="C586" s="36">
        <v>40756</v>
      </c>
      <c r="D586" s="2" t="s">
        <v>9</v>
      </c>
      <c r="E586" s="2" t="s">
        <v>1281</v>
      </c>
      <c r="F586" s="2">
        <v>408446</v>
      </c>
      <c r="G586" s="2" t="s">
        <v>438</v>
      </c>
      <c r="H586" s="2" t="s">
        <v>27</v>
      </c>
      <c r="I586" s="2" t="s">
        <v>21</v>
      </c>
      <c r="J586" s="121">
        <v>672966.54599999997</v>
      </c>
      <c r="K586" s="122">
        <v>821996.38080000004</v>
      </c>
    </row>
    <row r="587" spans="1:11">
      <c r="A587" s="120">
        <v>420603</v>
      </c>
      <c r="B587" s="2" t="s">
        <v>1282</v>
      </c>
      <c r="C587" s="36">
        <v>40752</v>
      </c>
      <c r="D587" s="2" t="s">
        <v>9</v>
      </c>
      <c r="E587" s="2" t="s">
        <v>1283</v>
      </c>
      <c r="F587" s="2">
        <v>408443</v>
      </c>
      <c r="G587" s="2" t="s">
        <v>401</v>
      </c>
      <c r="H587" s="2" t="s">
        <v>27</v>
      </c>
      <c r="I587" s="2" t="s">
        <v>17</v>
      </c>
      <c r="J587" s="121">
        <v>820540.32900000003</v>
      </c>
      <c r="K587" s="122">
        <v>1321642.44</v>
      </c>
    </row>
    <row r="588" spans="1:11">
      <c r="A588" s="120">
        <v>420606</v>
      </c>
      <c r="B588" s="2" t="s">
        <v>1284</v>
      </c>
      <c r="C588" s="36">
        <v>40772</v>
      </c>
      <c r="D588" s="2" t="s">
        <v>9</v>
      </c>
      <c r="E588" s="2" t="s">
        <v>1285</v>
      </c>
      <c r="F588" s="2">
        <v>408443</v>
      </c>
      <c r="G588" s="2" t="s">
        <v>401</v>
      </c>
      <c r="H588" s="2" t="s">
        <v>27</v>
      </c>
      <c r="I588" s="2" t="s">
        <v>13</v>
      </c>
      <c r="J588" s="121">
        <v>1421093.9819999998</v>
      </c>
      <c r="K588" s="122">
        <v>1268575.4412</v>
      </c>
    </row>
    <row r="589" spans="1:11">
      <c r="A589" s="120">
        <v>420655</v>
      </c>
      <c r="B589" s="2" t="s">
        <v>1286</v>
      </c>
      <c r="C589" s="36">
        <v>40771</v>
      </c>
      <c r="D589" s="2" t="s">
        <v>9</v>
      </c>
      <c r="E589" s="2" t="s">
        <v>1287</v>
      </c>
      <c r="F589" s="2">
        <v>452815</v>
      </c>
      <c r="G589" s="2" t="s">
        <v>443</v>
      </c>
      <c r="H589" s="2" t="s">
        <v>27</v>
      </c>
      <c r="I589" s="2" t="s">
        <v>21</v>
      </c>
      <c r="J589" s="121">
        <v>626691.34499999997</v>
      </c>
      <c r="K589" s="122">
        <v>591094.48680000007</v>
      </c>
    </row>
    <row r="590" spans="1:11">
      <c r="A590" s="120">
        <v>420704</v>
      </c>
      <c r="B590" s="2" t="s">
        <v>1288</v>
      </c>
      <c r="C590" s="36">
        <v>40777</v>
      </c>
      <c r="D590" s="2" t="s">
        <v>9</v>
      </c>
      <c r="E590" s="2" t="s">
        <v>1289</v>
      </c>
      <c r="F590" s="2">
        <v>450554</v>
      </c>
      <c r="G590" s="2" t="s">
        <v>179</v>
      </c>
      <c r="H590" s="2" t="s">
        <v>12</v>
      </c>
      <c r="I590" s="2" t="s">
        <v>17</v>
      </c>
      <c r="J590" s="121">
        <v>1214895.1499999999</v>
      </c>
      <c r="K590" s="122">
        <v>1009463.1264</v>
      </c>
    </row>
    <row r="591" spans="1:11">
      <c r="A591" s="120">
        <v>420707</v>
      </c>
      <c r="B591" s="2" t="s">
        <v>1290</v>
      </c>
      <c r="C591" s="36">
        <v>40763</v>
      </c>
      <c r="D591" s="2" t="s">
        <v>9</v>
      </c>
      <c r="E591" s="2" t="s">
        <v>1291</v>
      </c>
      <c r="F591" s="2">
        <v>436955</v>
      </c>
      <c r="G591" s="2" t="s">
        <v>818</v>
      </c>
      <c r="H591" s="2" t="s">
        <v>27</v>
      </c>
      <c r="I591" s="2" t="s">
        <v>17</v>
      </c>
      <c r="J591" s="121">
        <v>1223227.068</v>
      </c>
      <c r="K591" s="122">
        <v>1134839.6352000001</v>
      </c>
    </row>
    <row r="592" spans="1:11">
      <c r="A592" s="120">
        <v>420715</v>
      </c>
      <c r="B592" s="2" t="s">
        <v>1292</v>
      </c>
      <c r="C592" s="36">
        <v>40777</v>
      </c>
      <c r="D592" s="2" t="s">
        <v>9</v>
      </c>
      <c r="E592" s="2" t="s">
        <v>1293</v>
      </c>
      <c r="F592" s="2">
        <v>471969</v>
      </c>
      <c r="G592" s="2" t="s">
        <v>596</v>
      </c>
      <c r="H592" s="2" t="s">
        <v>12</v>
      </c>
      <c r="I592" s="2" t="s">
        <v>28</v>
      </c>
      <c r="J592" s="121">
        <v>1806805.2450000001</v>
      </c>
      <c r="K592" s="122">
        <v>943957.83239999996</v>
      </c>
    </row>
    <row r="593" spans="1:11">
      <c r="A593" s="120">
        <v>420730</v>
      </c>
      <c r="B593" s="2" t="s">
        <v>1294</v>
      </c>
      <c r="C593" s="36">
        <v>40773</v>
      </c>
      <c r="D593" s="2" t="s">
        <v>9</v>
      </c>
      <c r="E593" s="2" t="s">
        <v>1295</v>
      </c>
      <c r="F593" s="2">
        <v>379658</v>
      </c>
      <c r="G593" s="2" t="s">
        <v>201</v>
      </c>
      <c r="H593" s="2" t="s">
        <v>12</v>
      </c>
      <c r="I593" s="2" t="s">
        <v>21</v>
      </c>
      <c r="J593" s="121">
        <v>698424.19499999995</v>
      </c>
      <c r="K593" s="122">
        <v>1466219.0808000001</v>
      </c>
    </row>
    <row r="594" spans="1:11">
      <c r="A594" s="120">
        <v>420802</v>
      </c>
      <c r="B594" s="2" t="s">
        <v>1296</v>
      </c>
      <c r="C594" s="36">
        <v>40735</v>
      </c>
      <c r="D594" s="2" t="s">
        <v>9</v>
      </c>
      <c r="E594" s="2" t="s">
        <v>1297</v>
      </c>
      <c r="F594" s="2">
        <v>377815</v>
      </c>
      <c r="G594" s="2" t="s">
        <v>1275</v>
      </c>
      <c r="H594" s="2" t="s">
        <v>27</v>
      </c>
      <c r="I594" s="2" t="s">
        <v>21</v>
      </c>
      <c r="J594" s="121">
        <v>453214.71299999999</v>
      </c>
      <c r="K594" s="122">
        <v>330012.71640000003</v>
      </c>
    </row>
    <row r="595" spans="1:11">
      <c r="A595" s="120">
        <v>420806</v>
      </c>
      <c r="B595" s="2" t="s">
        <v>1298</v>
      </c>
      <c r="C595" s="36">
        <v>40739</v>
      </c>
      <c r="D595" s="2" t="s">
        <v>9</v>
      </c>
      <c r="E595" s="2" t="s">
        <v>1299</v>
      </c>
      <c r="F595" s="2">
        <v>420498</v>
      </c>
      <c r="G595" s="2" t="s">
        <v>758</v>
      </c>
      <c r="H595" s="2" t="s">
        <v>12</v>
      </c>
      <c r="I595" s="2" t="s">
        <v>17</v>
      </c>
      <c r="J595" s="121">
        <v>1009094.772</v>
      </c>
      <c r="K595" s="122">
        <v>912996.29520000005</v>
      </c>
    </row>
    <row r="596" spans="1:11">
      <c r="A596" s="120">
        <v>420814</v>
      </c>
      <c r="B596" s="2" t="s">
        <v>1300</v>
      </c>
      <c r="C596" s="36">
        <v>40787</v>
      </c>
      <c r="D596" s="2" t="s">
        <v>9</v>
      </c>
      <c r="E596" s="2" t="s">
        <v>1301</v>
      </c>
      <c r="F596" s="2">
        <v>425654</v>
      </c>
      <c r="G596" s="2" t="s">
        <v>537</v>
      </c>
      <c r="H596" s="2" t="s">
        <v>27</v>
      </c>
      <c r="I596" s="2" t="s">
        <v>13</v>
      </c>
      <c r="J596" s="121">
        <v>1383295.389</v>
      </c>
      <c r="K596" s="122">
        <v>1507144.4388000001</v>
      </c>
    </row>
    <row r="597" spans="1:11">
      <c r="A597" s="120">
        <v>420884</v>
      </c>
      <c r="B597" s="2" t="s">
        <v>1302</v>
      </c>
      <c r="C597" s="36">
        <v>40777</v>
      </c>
      <c r="D597" s="2" t="s">
        <v>9</v>
      </c>
      <c r="E597" s="2" t="s">
        <v>448</v>
      </c>
      <c r="F597" s="2">
        <v>412412</v>
      </c>
      <c r="G597" s="2" t="s">
        <v>196</v>
      </c>
      <c r="H597" s="2" t="s">
        <v>27</v>
      </c>
      <c r="I597" s="2" t="s">
        <v>13</v>
      </c>
      <c r="J597" s="121">
        <v>1439215.848</v>
      </c>
      <c r="K597" s="122">
        <v>511724.1312</v>
      </c>
    </row>
    <row r="598" spans="1:11">
      <c r="A598" s="120">
        <v>420886</v>
      </c>
      <c r="B598" s="2" t="s">
        <v>1303</v>
      </c>
      <c r="C598" s="36">
        <v>40767</v>
      </c>
      <c r="D598" s="2" t="s">
        <v>9</v>
      </c>
      <c r="E598" s="2" t="s">
        <v>1304</v>
      </c>
      <c r="F598" s="2">
        <v>377602</v>
      </c>
      <c r="G598" s="2" t="s">
        <v>128</v>
      </c>
      <c r="H598" s="2" t="s">
        <v>27</v>
      </c>
      <c r="I598" s="2" t="s">
        <v>66</v>
      </c>
      <c r="J598" s="121">
        <v>385946.10599999997</v>
      </c>
      <c r="K598" s="122">
        <v>797641.29</v>
      </c>
    </row>
    <row r="599" spans="1:11">
      <c r="A599" s="120">
        <v>420895</v>
      </c>
      <c r="B599" s="2" t="s">
        <v>1305</v>
      </c>
      <c r="C599" s="36">
        <v>40777</v>
      </c>
      <c r="D599" s="2" t="s">
        <v>9</v>
      </c>
      <c r="E599" s="2" t="s">
        <v>1306</v>
      </c>
      <c r="F599" s="2">
        <v>412289</v>
      </c>
      <c r="G599" s="2" t="s">
        <v>137</v>
      </c>
      <c r="H599" s="2" t="s">
        <v>27</v>
      </c>
      <c r="I599" s="2" t="s">
        <v>17</v>
      </c>
      <c r="J599" s="121">
        <v>797024.86499999999</v>
      </c>
      <c r="K599" s="122">
        <v>576793.86120000004</v>
      </c>
    </row>
    <row r="600" spans="1:11">
      <c r="A600" s="120">
        <v>420901</v>
      </c>
      <c r="B600" s="2" t="s">
        <v>1307</v>
      </c>
      <c r="C600" s="36">
        <v>40741</v>
      </c>
      <c r="D600" s="2" t="s">
        <v>9</v>
      </c>
      <c r="E600" s="2" t="s">
        <v>1308</v>
      </c>
      <c r="F600" s="2">
        <v>152562</v>
      </c>
      <c r="G600" s="2" t="s">
        <v>446</v>
      </c>
      <c r="H600" s="2" t="s">
        <v>27</v>
      </c>
      <c r="I600" s="2" t="s">
        <v>28</v>
      </c>
      <c r="J600" s="121">
        <v>1840415.6189999999</v>
      </c>
      <c r="K600" s="122">
        <v>1969751.0772000002</v>
      </c>
    </row>
    <row r="601" spans="1:11">
      <c r="A601" s="120">
        <v>420905</v>
      </c>
      <c r="B601" s="2" t="s">
        <v>1309</v>
      </c>
      <c r="C601" s="36">
        <v>40779</v>
      </c>
      <c r="D601" s="2" t="s">
        <v>9</v>
      </c>
      <c r="E601" s="2" t="s">
        <v>1310</v>
      </c>
      <c r="F601" s="2">
        <v>382514</v>
      </c>
      <c r="G601" s="2" t="s">
        <v>839</v>
      </c>
      <c r="H601" s="2" t="s">
        <v>12</v>
      </c>
      <c r="I601" s="2" t="s">
        <v>66</v>
      </c>
      <c r="J601" s="121">
        <v>438980.55599999998</v>
      </c>
      <c r="K601" s="122">
        <v>738578.81160000002</v>
      </c>
    </row>
    <row r="602" spans="1:11">
      <c r="A602" s="120">
        <v>421009</v>
      </c>
      <c r="B602" s="2" t="s">
        <v>1311</v>
      </c>
      <c r="C602" s="36">
        <v>40791</v>
      </c>
      <c r="D602" s="2" t="s">
        <v>9</v>
      </c>
      <c r="E602" s="2" t="s">
        <v>1312</v>
      </c>
      <c r="F602" s="2">
        <v>379915</v>
      </c>
      <c r="G602" s="2" t="s">
        <v>314</v>
      </c>
      <c r="H602" s="2" t="s">
        <v>12</v>
      </c>
      <c r="I602" s="2" t="s">
        <v>17</v>
      </c>
      <c r="J602" s="121">
        <v>898356.83699999994</v>
      </c>
      <c r="K602" s="122">
        <v>861731.58959999995</v>
      </c>
    </row>
    <row r="603" spans="1:11">
      <c r="A603" s="120">
        <v>421011</v>
      </c>
      <c r="B603" s="2" t="s">
        <v>1313</v>
      </c>
      <c r="C603" s="36">
        <v>40777</v>
      </c>
      <c r="D603" s="2" t="s">
        <v>9</v>
      </c>
      <c r="E603" s="2" t="s">
        <v>1314</v>
      </c>
      <c r="F603" s="2">
        <v>379915</v>
      </c>
      <c r="G603" s="2" t="s">
        <v>314</v>
      </c>
      <c r="H603" s="2" t="s">
        <v>27</v>
      </c>
      <c r="I603" s="2" t="s">
        <v>17</v>
      </c>
      <c r="J603" s="121">
        <v>1083585.6359999999</v>
      </c>
      <c r="K603" s="122">
        <v>1656117.9216</v>
      </c>
    </row>
    <row r="604" spans="1:11">
      <c r="A604" s="120">
        <v>421013</v>
      </c>
      <c r="B604" s="2" t="s">
        <v>1315</v>
      </c>
      <c r="C604" s="36">
        <v>40787</v>
      </c>
      <c r="D604" s="2" t="s">
        <v>9</v>
      </c>
      <c r="E604" s="2" t="s">
        <v>1316</v>
      </c>
      <c r="F604" s="2">
        <v>448126</v>
      </c>
      <c r="G604" s="2" t="s">
        <v>311</v>
      </c>
      <c r="H604" s="2" t="s">
        <v>12</v>
      </c>
      <c r="I604" s="2" t="s">
        <v>13</v>
      </c>
      <c r="J604" s="121">
        <v>1293954.879</v>
      </c>
      <c r="K604" s="122">
        <v>1220111.2944</v>
      </c>
    </row>
    <row r="605" spans="1:11">
      <c r="A605" s="120">
        <v>421015</v>
      </c>
      <c r="B605" s="2" t="s">
        <v>1317</v>
      </c>
      <c r="C605" s="36">
        <v>40763</v>
      </c>
      <c r="D605" s="2" t="s">
        <v>9</v>
      </c>
      <c r="E605" s="2" t="s">
        <v>1318</v>
      </c>
      <c r="F605" s="2">
        <v>152562</v>
      </c>
      <c r="G605" s="2" t="s">
        <v>446</v>
      </c>
      <c r="H605" s="2" t="s">
        <v>12</v>
      </c>
      <c r="I605" s="2" t="s">
        <v>17</v>
      </c>
      <c r="J605" s="121">
        <v>966545.89500000002</v>
      </c>
      <c r="K605" s="122">
        <v>1440529.0452000001</v>
      </c>
    </row>
    <row r="606" spans="1:11">
      <c r="A606" s="120">
        <v>421017</v>
      </c>
      <c r="B606" s="2" t="s">
        <v>1319</v>
      </c>
      <c r="C606" s="36">
        <v>40760</v>
      </c>
      <c r="D606" s="2" t="s">
        <v>9</v>
      </c>
      <c r="E606" s="2" t="s">
        <v>1320</v>
      </c>
      <c r="F606" s="2">
        <v>152562</v>
      </c>
      <c r="G606" s="2" t="s">
        <v>446</v>
      </c>
      <c r="H606" s="2" t="s">
        <v>27</v>
      </c>
      <c r="I606" s="2" t="s">
        <v>17</v>
      </c>
      <c r="J606" s="121">
        <v>1012253.466</v>
      </c>
      <c r="K606" s="122">
        <v>2053519.452</v>
      </c>
    </row>
    <row r="607" spans="1:11">
      <c r="A607" s="120">
        <v>421236</v>
      </c>
      <c r="B607" s="2" t="s">
        <v>1321</v>
      </c>
      <c r="C607" s="36">
        <v>40756</v>
      </c>
      <c r="D607" s="2" t="s">
        <v>9</v>
      </c>
      <c r="E607" s="2" t="s">
        <v>1322</v>
      </c>
      <c r="F607" s="2">
        <v>377815</v>
      </c>
      <c r="G607" s="2" t="s">
        <v>1275</v>
      </c>
      <c r="H607" s="2" t="s">
        <v>27</v>
      </c>
      <c r="I607" s="2" t="s">
        <v>17</v>
      </c>
      <c r="J607" s="121">
        <v>1219744.4910000002</v>
      </c>
      <c r="K607" s="122">
        <v>2467949.1804</v>
      </c>
    </row>
    <row r="608" spans="1:11">
      <c r="A608" s="120">
        <v>421240</v>
      </c>
      <c r="B608" s="2" t="s">
        <v>1323</v>
      </c>
      <c r="C608" s="36">
        <v>40791</v>
      </c>
      <c r="D608" s="2" t="s">
        <v>9</v>
      </c>
      <c r="E608" s="2" t="s">
        <v>1324</v>
      </c>
      <c r="F608" s="2">
        <v>160376</v>
      </c>
      <c r="G608" s="2" t="s">
        <v>148</v>
      </c>
      <c r="H608" s="2" t="s">
        <v>27</v>
      </c>
      <c r="I608" s="2" t="s">
        <v>17</v>
      </c>
      <c r="J608" s="121">
        <v>846661.326</v>
      </c>
      <c r="K608" s="122">
        <v>634865.1372</v>
      </c>
    </row>
    <row r="609" spans="1:11">
      <c r="A609" s="120">
        <v>421246</v>
      </c>
      <c r="B609" s="2" t="s">
        <v>1325</v>
      </c>
      <c r="C609" s="36">
        <v>39675</v>
      </c>
      <c r="D609" s="2" t="s">
        <v>9</v>
      </c>
      <c r="E609" s="2" t="s">
        <v>1326</v>
      </c>
      <c r="F609" s="2">
        <v>450554</v>
      </c>
      <c r="G609" s="2" t="s">
        <v>179</v>
      </c>
      <c r="H609" s="2" t="s">
        <v>12</v>
      </c>
      <c r="I609" s="2" t="s">
        <v>17</v>
      </c>
      <c r="J609" s="121">
        <v>1160847.8700000001</v>
      </c>
      <c r="K609" s="122">
        <v>1244667.6864</v>
      </c>
    </row>
    <row r="610" spans="1:11">
      <c r="A610" s="120">
        <v>421249</v>
      </c>
      <c r="B610" s="2" t="s">
        <v>1327</v>
      </c>
      <c r="C610" s="36">
        <v>40760</v>
      </c>
      <c r="D610" s="2" t="s">
        <v>9</v>
      </c>
      <c r="E610" s="2" t="s">
        <v>1328</v>
      </c>
      <c r="F610" s="2">
        <v>448841</v>
      </c>
      <c r="G610" s="2" t="s">
        <v>462</v>
      </c>
      <c r="H610" s="2" t="s">
        <v>12</v>
      </c>
      <c r="I610" s="2" t="s">
        <v>66</v>
      </c>
      <c r="J610" s="121">
        <v>375645.29099999997</v>
      </c>
      <c r="K610" s="122">
        <v>1269827.9820000001</v>
      </c>
    </row>
    <row r="611" spans="1:11">
      <c r="A611" s="120">
        <v>421417</v>
      </c>
      <c r="B611" s="2" t="s">
        <v>1329</v>
      </c>
      <c r="C611" s="36">
        <v>40788</v>
      </c>
      <c r="D611" s="2" t="s">
        <v>9</v>
      </c>
      <c r="E611" s="2" t="s">
        <v>1330</v>
      </c>
      <c r="F611" s="2">
        <v>376098</v>
      </c>
      <c r="G611" s="2" t="s">
        <v>1079</v>
      </c>
      <c r="H611" s="2" t="s">
        <v>27</v>
      </c>
      <c r="I611" s="2" t="s">
        <v>13</v>
      </c>
      <c r="J611" s="121">
        <v>1337504.3430000001</v>
      </c>
      <c r="K611" s="122">
        <v>1782272.5595999998</v>
      </c>
    </row>
    <row r="612" spans="1:11">
      <c r="A612" s="120">
        <v>421419</v>
      </c>
      <c r="B612" s="2" t="s">
        <v>1331</v>
      </c>
      <c r="C612" s="36">
        <v>40793</v>
      </c>
      <c r="D612" s="2" t="s">
        <v>9</v>
      </c>
      <c r="E612" s="2" t="s">
        <v>1332</v>
      </c>
      <c r="F612" s="2">
        <v>391321</v>
      </c>
      <c r="G612" s="2" t="s">
        <v>37</v>
      </c>
      <c r="H612" s="2" t="s">
        <v>12</v>
      </c>
      <c r="I612" s="2" t="s">
        <v>17</v>
      </c>
      <c r="J612" s="121">
        <v>822875.40300000005</v>
      </c>
      <c r="K612" s="122">
        <v>670569.61320000002</v>
      </c>
    </row>
    <row r="613" spans="1:11">
      <c r="A613" s="120">
        <v>421423</v>
      </c>
      <c r="B613" s="2" t="s">
        <v>1333</v>
      </c>
      <c r="C613" s="36">
        <v>40787</v>
      </c>
      <c r="D613" s="2" t="s">
        <v>9</v>
      </c>
      <c r="E613" s="2" t="s">
        <v>1334</v>
      </c>
      <c r="F613" s="2">
        <v>425654</v>
      </c>
      <c r="G613" s="2" t="s">
        <v>537</v>
      </c>
      <c r="H613" s="2" t="s">
        <v>27</v>
      </c>
      <c r="I613" s="2" t="s">
        <v>13</v>
      </c>
      <c r="J613" s="121">
        <v>1365451.773</v>
      </c>
      <c r="K613" s="122">
        <v>1121394.834</v>
      </c>
    </row>
    <row r="614" spans="1:11">
      <c r="A614" s="120">
        <v>421440</v>
      </c>
      <c r="B614" s="2" t="s">
        <v>1335</v>
      </c>
      <c r="C614" s="36">
        <v>40801</v>
      </c>
      <c r="D614" s="2" t="s">
        <v>9</v>
      </c>
      <c r="E614" s="2" t="s">
        <v>1336</v>
      </c>
      <c r="F614" s="2">
        <v>381325</v>
      </c>
      <c r="G614" s="2" t="s">
        <v>273</v>
      </c>
      <c r="H614" s="2" t="s">
        <v>12</v>
      </c>
      <c r="I614" s="2" t="s">
        <v>28</v>
      </c>
      <c r="J614" s="121">
        <v>2022943.1669999999</v>
      </c>
      <c r="K614" s="122">
        <v>5210663.9039999992</v>
      </c>
    </row>
    <row r="615" spans="1:11">
      <c r="A615" s="120">
        <v>421615</v>
      </c>
      <c r="B615" s="2" t="s">
        <v>1337</v>
      </c>
      <c r="C615" s="36">
        <v>40792</v>
      </c>
      <c r="D615" s="2" t="s">
        <v>9</v>
      </c>
      <c r="E615" s="2" t="s">
        <v>1338</v>
      </c>
      <c r="F615" s="2">
        <v>399534</v>
      </c>
      <c r="G615" s="2" t="s">
        <v>20</v>
      </c>
      <c r="H615" s="2" t="s">
        <v>12</v>
      </c>
      <c r="I615" s="2" t="s">
        <v>13</v>
      </c>
      <c r="J615" s="121">
        <v>1299719.1060000001</v>
      </c>
      <c r="K615" s="122">
        <v>1624809.1104000001</v>
      </c>
    </row>
    <row r="616" spans="1:11">
      <c r="A616" s="120">
        <v>421619</v>
      </c>
      <c r="B616" s="2" t="s">
        <v>1339</v>
      </c>
      <c r="C616" s="36">
        <v>40778</v>
      </c>
      <c r="D616" s="2" t="s">
        <v>9</v>
      </c>
      <c r="E616" s="2" t="s">
        <v>1340</v>
      </c>
      <c r="F616" s="2">
        <v>377963</v>
      </c>
      <c r="G616" s="2" t="s">
        <v>48</v>
      </c>
      <c r="H616" s="2" t="s">
        <v>27</v>
      </c>
      <c r="I616" s="2" t="s">
        <v>17</v>
      </c>
      <c r="J616" s="121">
        <v>1017762.816</v>
      </c>
      <c r="K616" s="122">
        <v>1064640.8448000001</v>
      </c>
    </row>
    <row r="617" spans="1:11">
      <c r="A617" s="120">
        <v>421700</v>
      </c>
      <c r="B617" s="2" t="s">
        <v>1341</v>
      </c>
      <c r="C617" s="36">
        <v>40788</v>
      </c>
      <c r="D617" s="2" t="s">
        <v>9</v>
      </c>
      <c r="E617" s="2" t="s">
        <v>1342</v>
      </c>
      <c r="F617" s="2">
        <v>382658</v>
      </c>
      <c r="G617" s="2" t="s">
        <v>145</v>
      </c>
      <c r="H617" s="2" t="s">
        <v>27</v>
      </c>
      <c r="I617" s="2" t="s">
        <v>21</v>
      </c>
      <c r="J617" s="121">
        <v>522867.36599999998</v>
      </c>
      <c r="K617" s="122">
        <v>887349.81599999999</v>
      </c>
    </row>
    <row r="618" spans="1:11">
      <c r="A618" s="120">
        <v>421793</v>
      </c>
      <c r="B618" s="2" t="s">
        <v>1343</v>
      </c>
      <c r="C618" s="36">
        <v>40805</v>
      </c>
      <c r="D618" s="2" t="s">
        <v>9</v>
      </c>
      <c r="E618" s="2" t="s">
        <v>1344</v>
      </c>
      <c r="F618" s="2">
        <v>399534</v>
      </c>
      <c r="G618" s="2" t="s">
        <v>20</v>
      </c>
      <c r="H618" s="2" t="s">
        <v>27</v>
      </c>
      <c r="I618" s="2" t="s">
        <v>21</v>
      </c>
      <c r="J618" s="121">
        <v>599485.17300000007</v>
      </c>
      <c r="K618" s="122">
        <v>1041109.794</v>
      </c>
    </row>
    <row r="619" spans="1:11">
      <c r="A619" s="120">
        <v>421800</v>
      </c>
      <c r="B619" s="2" t="s">
        <v>1345</v>
      </c>
      <c r="C619" s="36">
        <v>40805</v>
      </c>
      <c r="D619" s="2" t="s">
        <v>9</v>
      </c>
      <c r="E619" s="2" t="s">
        <v>1346</v>
      </c>
      <c r="F619" s="2">
        <v>377963</v>
      </c>
      <c r="G619" s="2" t="s">
        <v>48</v>
      </c>
      <c r="H619" s="2" t="s">
        <v>27</v>
      </c>
      <c r="I619" s="2" t="s">
        <v>13</v>
      </c>
      <c r="J619" s="121">
        <v>1271460.0360000001</v>
      </c>
      <c r="K619" s="122">
        <v>1589832.1440000001</v>
      </c>
    </row>
    <row r="620" spans="1:11">
      <c r="A620" s="120">
        <v>421813</v>
      </c>
      <c r="B620" s="2" t="s">
        <v>1347</v>
      </c>
      <c r="C620" s="36">
        <v>40787</v>
      </c>
      <c r="D620" s="2" t="s">
        <v>9</v>
      </c>
      <c r="E620" s="2" t="s">
        <v>1348</v>
      </c>
      <c r="F620" s="2">
        <v>424426</v>
      </c>
      <c r="G620" s="2" t="s">
        <v>934</v>
      </c>
      <c r="H620" s="2" t="s">
        <v>27</v>
      </c>
      <c r="I620" s="2" t="s">
        <v>17</v>
      </c>
      <c r="J620" s="121">
        <v>857739.01500000001</v>
      </c>
      <c r="K620" s="122">
        <v>1293282.5148</v>
      </c>
    </row>
    <row r="621" spans="1:11">
      <c r="A621" s="120">
        <v>421815</v>
      </c>
      <c r="B621" s="2" t="s">
        <v>1349</v>
      </c>
      <c r="C621" s="36">
        <v>40784</v>
      </c>
      <c r="D621" s="2" t="s">
        <v>9</v>
      </c>
      <c r="E621" s="2" t="s">
        <v>1350</v>
      </c>
      <c r="F621" s="2">
        <v>377143</v>
      </c>
      <c r="G621" s="2" t="s">
        <v>171</v>
      </c>
      <c r="H621" s="2" t="s">
        <v>27</v>
      </c>
      <c r="I621" s="2" t="s">
        <v>66</v>
      </c>
      <c r="J621" s="121">
        <v>233954.826</v>
      </c>
      <c r="K621" s="122">
        <v>330814.38959999999</v>
      </c>
    </row>
    <row r="622" spans="1:11">
      <c r="A622" s="120">
        <v>421952</v>
      </c>
      <c r="B622" s="2" t="s">
        <v>1351</v>
      </c>
      <c r="C622" s="36">
        <v>40793</v>
      </c>
      <c r="D622" s="2" t="s">
        <v>9</v>
      </c>
      <c r="E622" s="2" t="s">
        <v>1352</v>
      </c>
      <c r="F622" s="2">
        <v>454526</v>
      </c>
      <c r="G622" s="2" t="s">
        <v>465</v>
      </c>
      <c r="H622" s="2" t="s">
        <v>12</v>
      </c>
      <c r="I622" s="2" t="s">
        <v>13</v>
      </c>
      <c r="J622" s="121">
        <v>1424961.6569999999</v>
      </c>
      <c r="K622" s="122">
        <v>1686934.6632000001</v>
      </c>
    </row>
    <row r="623" spans="1:11">
      <c r="A623" s="120">
        <v>422168</v>
      </c>
      <c r="B623" s="2" t="s">
        <v>1353</v>
      </c>
      <c r="C623" s="36">
        <v>40794</v>
      </c>
      <c r="D623" s="2" t="s">
        <v>9</v>
      </c>
      <c r="E623" s="2" t="s">
        <v>1354</v>
      </c>
      <c r="F623" s="2">
        <v>391321</v>
      </c>
      <c r="G623" s="2" t="s">
        <v>37</v>
      </c>
      <c r="H623" s="2" t="s">
        <v>27</v>
      </c>
      <c r="I623" s="2" t="s">
        <v>17</v>
      </c>
      <c r="J623" s="121">
        <v>816612.55199999991</v>
      </c>
      <c r="K623" s="122">
        <v>584300.8655999999</v>
      </c>
    </row>
    <row r="624" spans="1:11">
      <c r="A624" s="120">
        <v>422183</v>
      </c>
      <c r="B624" s="2" t="s">
        <v>1355</v>
      </c>
      <c r="C624" s="36">
        <v>40739</v>
      </c>
      <c r="D624" s="2" t="s">
        <v>9</v>
      </c>
      <c r="E624" s="2" t="s">
        <v>1356</v>
      </c>
      <c r="F624" s="2">
        <v>421959</v>
      </c>
      <c r="G624" s="2" t="s">
        <v>337</v>
      </c>
      <c r="H624" s="2" t="s">
        <v>27</v>
      </c>
      <c r="I624" s="2" t="s">
        <v>21</v>
      </c>
      <c r="J624" s="121">
        <v>559052.10900000005</v>
      </c>
      <c r="K624" s="122">
        <v>684296.94239999994</v>
      </c>
    </row>
    <row r="625" spans="1:11">
      <c r="A625" s="120">
        <v>422185</v>
      </c>
      <c r="B625" s="2" t="s">
        <v>1357</v>
      </c>
      <c r="C625" s="36">
        <v>40796</v>
      </c>
      <c r="D625" s="2" t="s">
        <v>9</v>
      </c>
      <c r="E625" s="2" t="s">
        <v>775</v>
      </c>
      <c r="F625" s="2">
        <v>385791</v>
      </c>
      <c r="G625" s="2" t="s">
        <v>776</v>
      </c>
      <c r="H625" s="2" t="s">
        <v>27</v>
      </c>
      <c r="I625" s="2" t="s">
        <v>21</v>
      </c>
      <c r="J625" s="121">
        <v>473322.17099999997</v>
      </c>
      <c r="K625" s="122">
        <v>1351894.1256000001</v>
      </c>
    </row>
    <row r="626" spans="1:11">
      <c r="A626" s="120">
        <v>422407</v>
      </c>
      <c r="B626" s="2" t="s">
        <v>1358</v>
      </c>
      <c r="C626" s="36">
        <v>40771</v>
      </c>
      <c r="D626" s="2" t="s">
        <v>9</v>
      </c>
      <c r="E626" s="2" t="s">
        <v>1359</v>
      </c>
      <c r="F626" s="2">
        <v>382514</v>
      </c>
      <c r="G626" s="2" t="s">
        <v>839</v>
      </c>
      <c r="H626" s="2" t="s">
        <v>27</v>
      </c>
      <c r="I626" s="2" t="s">
        <v>21</v>
      </c>
      <c r="J626" s="121">
        <v>480829.35599999997</v>
      </c>
      <c r="K626" s="122">
        <v>1019648.2608</v>
      </c>
    </row>
    <row r="627" spans="1:11">
      <c r="A627" s="120">
        <v>422729</v>
      </c>
      <c r="B627" s="2" t="s">
        <v>1360</v>
      </c>
      <c r="C627" s="36">
        <v>40809</v>
      </c>
      <c r="D627" s="2" t="s">
        <v>9</v>
      </c>
      <c r="E627" s="2" t="s">
        <v>1361</v>
      </c>
      <c r="F627" s="2">
        <v>420801</v>
      </c>
      <c r="G627" s="2" t="s">
        <v>623</v>
      </c>
      <c r="H627" s="2" t="s">
        <v>27</v>
      </c>
      <c r="I627" s="2" t="s">
        <v>21</v>
      </c>
      <c r="J627" s="121">
        <v>465675.86099999998</v>
      </c>
      <c r="K627" s="122">
        <v>379066.64039999997</v>
      </c>
    </row>
    <row r="628" spans="1:11">
      <c r="A628" s="120">
        <v>423476</v>
      </c>
      <c r="B628" s="2" t="s">
        <v>1362</v>
      </c>
      <c r="C628" s="36">
        <v>40778</v>
      </c>
      <c r="D628" s="2" t="s">
        <v>9</v>
      </c>
      <c r="E628" s="2" t="s">
        <v>1297</v>
      </c>
      <c r="F628" s="2">
        <v>420498</v>
      </c>
      <c r="G628" s="2" t="s">
        <v>758</v>
      </c>
      <c r="H628" s="2" t="s">
        <v>12</v>
      </c>
      <c r="I628" s="2" t="s">
        <v>17</v>
      </c>
      <c r="J628" s="121">
        <v>1022490.84</v>
      </c>
      <c r="K628" s="122">
        <v>927401.69160000002</v>
      </c>
    </row>
    <row r="629" spans="1:11">
      <c r="A629" s="120">
        <v>423477</v>
      </c>
      <c r="B629" s="2" t="s">
        <v>1363</v>
      </c>
      <c r="C629" s="36">
        <v>40817</v>
      </c>
      <c r="D629" s="2" t="s">
        <v>9</v>
      </c>
      <c r="E629" s="2" t="s">
        <v>1364</v>
      </c>
      <c r="F629" s="2">
        <v>399534</v>
      </c>
      <c r="G629" s="2" t="s">
        <v>20</v>
      </c>
      <c r="H629" s="2" t="s">
        <v>12</v>
      </c>
      <c r="I629" s="2" t="s">
        <v>17</v>
      </c>
      <c r="J629" s="121">
        <v>987813.09900000005</v>
      </c>
      <c r="K629" s="122">
        <v>510147.86040000001</v>
      </c>
    </row>
    <row r="630" spans="1:11">
      <c r="A630" s="120">
        <v>423478</v>
      </c>
      <c r="B630" s="2" t="s">
        <v>1365</v>
      </c>
      <c r="C630" s="36">
        <v>40792</v>
      </c>
      <c r="D630" s="2" t="s">
        <v>9</v>
      </c>
      <c r="E630" s="2" t="s">
        <v>1366</v>
      </c>
      <c r="F630" s="2">
        <v>455946</v>
      </c>
      <c r="G630" s="2" t="s">
        <v>925</v>
      </c>
      <c r="H630" s="2" t="s">
        <v>12</v>
      </c>
      <c r="I630" s="2" t="s">
        <v>66</v>
      </c>
      <c r="J630" s="121">
        <v>443114.23800000001</v>
      </c>
      <c r="K630" s="122">
        <v>3630045.7044000002</v>
      </c>
    </row>
    <row r="631" spans="1:11">
      <c r="A631" s="120">
        <v>423479</v>
      </c>
      <c r="B631" s="2" t="s">
        <v>1367</v>
      </c>
      <c r="C631" s="36">
        <v>40809</v>
      </c>
      <c r="D631" s="2" t="s">
        <v>9</v>
      </c>
      <c r="E631" s="2" t="s">
        <v>1368</v>
      </c>
      <c r="F631" s="2">
        <v>471969</v>
      </c>
      <c r="G631" s="2" t="s">
        <v>596</v>
      </c>
      <c r="H631" s="2" t="s">
        <v>27</v>
      </c>
      <c r="I631" s="2" t="s">
        <v>21</v>
      </c>
      <c r="J631" s="121">
        <v>469150.647</v>
      </c>
      <c r="K631" s="122">
        <v>353471.95799999998</v>
      </c>
    </row>
    <row r="632" spans="1:11">
      <c r="A632" s="120">
        <v>423571</v>
      </c>
      <c r="B632" s="2" t="s">
        <v>1369</v>
      </c>
      <c r="C632" s="36">
        <v>40817</v>
      </c>
      <c r="D632" s="2" t="s">
        <v>9</v>
      </c>
      <c r="E632" s="2" t="s">
        <v>1370</v>
      </c>
      <c r="F632" s="2">
        <v>399532</v>
      </c>
      <c r="G632" s="2" t="s">
        <v>11</v>
      </c>
      <c r="H632" s="2" t="s">
        <v>12</v>
      </c>
      <c r="I632" s="2" t="s">
        <v>17</v>
      </c>
      <c r="J632" s="121">
        <v>786246.57300000009</v>
      </c>
      <c r="K632" s="122">
        <v>670610.81520000007</v>
      </c>
    </row>
    <row r="633" spans="1:11">
      <c r="A633" s="120">
        <v>423615</v>
      </c>
      <c r="B633" s="2" t="s">
        <v>1371</v>
      </c>
      <c r="C633" s="36">
        <v>40787</v>
      </c>
      <c r="D633" s="2" t="s">
        <v>9</v>
      </c>
      <c r="E633" s="2" t="s">
        <v>1372</v>
      </c>
      <c r="F633" s="2">
        <v>380150</v>
      </c>
      <c r="G633" s="2" t="s">
        <v>72</v>
      </c>
      <c r="H633" s="2" t="s">
        <v>27</v>
      </c>
      <c r="I633" s="2" t="s">
        <v>17</v>
      </c>
      <c r="J633" s="121">
        <v>992553.36599999992</v>
      </c>
      <c r="K633" s="122">
        <v>833736.59639999992</v>
      </c>
    </row>
    <row r="634" spans="1:11">
      <c r="A634" s="120">
        <v>423697</v>
      </c>
      <c r="B634" s="2" t="s">
        <v>1373</v>
      </c>
      <c r="C634" s="36">
        <v>40737</v>
      </c>
      <c r="D634" s="2" t="s">
        <v>9</v>
      </c>
      <c r="E634" s="2" t="s">
        <v>1374</v>
      </c>
      <c r="F634" s="2">
        <v>454526</v>
      </c>
      <c r="G634" s="2" t="s">
        <v>465</v>
      </c>
      <c r="H634" s="2" t="s">
        <v>27</v>
      </c>
      <c r="I634" s="2" t="s">
        <v>17</v>
      </c>
      <c r="J634" s="121">
        <v>831567.93300000008</v>
      </c>
      <c r="K634" s="122">
        <v>1053080.7408</v>
      </c>
    </row>
    <row r="635" spans="1:11">
      <c r="A635" s="120">
        <v>423699</v>
      </c>
      <c r="B635" s="2" t="s">
        <v>1375</v>
      </c>
      <c r="C635" s="36">
        <v>40789</v>
      </c>
      <c r="D635" s="2" t="s">
        <v>9</v>
      </c>
      <c r="E635" s="2" t="s">
        <v>1376</v>
      </c>
      <c r="F635" s="2">
        <v>454526</v>
      </c>
      <c r="G635" s="2" t="s">
        <v>465</v>
      </c>
      <c r="H635" s="2" t="s">
        <v>12</v>
      </c>
      <c r="I635" s="2" t="s">
        <v>21</v>
      </c>
      <c r="J635" s="121">
        <v>709140.15899999999</v>
      </c>
      <c r="K635" s="122">
        <v>1220650.452</v>
      </c>
    </row>
    <row r="636" spans="1:11">
      <c r="A636" s="120">
        <v>423703</v>
      </c>
      <c r="B636" s="2" t="s">
        <v>1377</v>
      </c>
      <c r="C636" s="36">
        <v>40824</v>
      </c>
      <c r="D636" s="2" t="s">
        <v>9</v>
      </c>
      <c r="E636" s="2" t="s">
        <v>1378</v>
      </c>
      <c r="F636" s="2">
        <v>380148</v>
      </c>
      <c r="G636" s="2" t="s">
        <v>92</v>
      </c>
      <c r="H636" s="2" t="s">
        <v>12</v>
      </c>
      <c r="I636" s="2" t="s">
        <v>13</v>
      </c>
      <c r="J636" s="121">
        <v>1252418.8319999999</v>
      </c>
      <c r="K636" s="122">
        <v>1931354.3448000001</v>
      </c>
    </row>
    <row r="637" spans="1:11">
      <c r="A637" s="120">
        <v>423706</v>
      </c>
      <c r="B637" s="2" t="s">
        <v>1379</v>
      </c>
      <c r="C637" s="36">
        <v>40820</v>
      </c>
      <c r="D637" s="2" t="s">
        <v>9</v>
      </c>
      <c r="E637" s="2" t="s">
        <v>1380</v>
      </c>
      <c r="F637" s="2">
        <v>417062</v>
      </c>
      <c r="G637" s="2" t="s">
        <v>650</v>
      </c>
      <c r="H637" s="2" t="s">
        <v>27</v>
      </c>
      <c r="I637" s="2" t="s">
        <v>21</v>
      </c>
      <c r="J637" s="121">
        <v>738465.48300000001</v>
      </c>
      <c r="K637" s="122">
        <v>1246136.8319999999</v>
      </c>
    </row>
    <row r="638" spans="1:11">
      <c r="A638" s="120">
        <v>423713</v>
      </c>
      <c r="B638" s="2" t="s">
        <v>1381</v>
      </c>
      <c r="C638" s="36">
        <v>40806</v>
      </c>
      <c r="D638" s="2" t="s">
        <v>9</v>
      </c>
      <c r="E638" s="2" t="s">
        <v>1382</v>
      </c>
      <c r="F638" s="2">
        <v>376339</v>
      </c>
      <c r="G638" s="2" t="s">
        <v>86</v>
      </c>
      <c r="H638" s="2" t="s">
        <v>27</v>
      </c>
      <c r="I638" s="2" t="s">
        <v>21</v>
      </c>
      <c r="J638" s="121">
        <v>632862.93000000005</v>
      </c>
      <c r="K638" s="122">
        <v>938281.37399999995</v>
      </c>
    </row>
    <row r="639" spans="1:11">
      <c r="A639" s="120">
        <v>423717</v>
      </c>
      <c r="B639" s="2" t="s">
        <v>1383</v>
      </c>
      <c r="C639" s="36">
        <v>40821</v>
      </c>
      <c r="D639" s="2" t="s">
        <v>9</v>
      </c>
      <c r="E639" s="2" t="s">
        <v>1384</v>
      </c>
      <c r="F639" s="2">
        <v>381123</v>
      </c>
      <c r="G639" s="2" t="s">
        <v>498</v>
      </c>
      <c r="H639" s="2" t="s">
        <v>12</v>
      </c>
      <c r="I639" s="2" t="s">
        <v>21</v>
      </c>
      <c r="J639" s="121">
        <v>754504.92599999998</v>
      </c>
      <c r="K639" s="122">
        <v>804935.22120000003</v>
      </c>
    </row>
    <row r="640" spans="1:11">
      <c r="A640" s="120">
        <v>423791</v>
      </c>
      <c r="B640" s="2" t="s">
        <v>1385</v>
      </c>
      <c r="C640" s="36">
        <v>40817</v>
      </c>
      <c r="D640" s="2" t="s">
        <v>9</v>
      </c>
      <c r="E640" s="2" t="s">
        <v>1386</v>
      </c>
      <c r="F640" s="2">
        <v>381325</v>
      </c>
      <c r="G640" s="2" t="s">
        <v>273</v>
      </c>
      <c r="H640" s="2" t="s">
        <v>27</v>
      </c>
      <c r="I640" s="2" t="s">
        <v>21</v>
      </c>
      <c r="J640" s="121">
        <v>636660.48600000003</v>
      </c>
      <c r="K640" s="122">
        <v>1487121.4440000001</v>
      </c>
    </row>
    <row r="641" spans="1:11">
      <c r="A641" s="120">
        <v>423797</v>
      </c>
      <c r="B641" s="2" t="s">
        <v>1387</v>
      </c>
      <c r="C641" s="36">
        <v>40807</v>
      </c>
      <c r="D641" s="2" t="s">
        <v>9</v>
      </c>
      <c r="E641" s="2" t="s">
        <v>1388</v>
      </c>
      <c r="F641" s="2">
        <v>376095</v>
      </c>
      <c r="G641" s="2" t="s">
        <v>1066</v>
      </c>
      <c r="H641" s="2" t="s">
        <v>12</v>
      </c>
      <c r="I641" s="2" t="s">
        <v>66</v>
      </c>
      <c r="J641" s="121">
        <v>277814.81700000004</v>
      </c>
      <c r="K641" s="122">
        <v>328581.24119999999</v>
      </c>
    </row>
    <row r="642" spans="1:11">
      <c r="A642" s="120">
        <v>423802</v>
      </c>
      <c r="B642" s="2" t="s">
        <v>1389</v>
      </c>
      <c r="C642" s="36">
        <v>40805</v>
      </c>
      <c r="D642" s="2" t="s">
        <v>9</v>
      </c>
      <c r="E642" s="2" t="s">
        <v>1390</v>
      </c>
      <c r="F642" s="2">
        <v>472010</v>
      </c>
      <c r="G642" s="2" t="s">
        <v>167</v>
      </c>
      <c r="H642" s="2" t="s">
        <v>12</v>
      </c>
      <c r="I642" s="2" t="s">
        <v>17</v>
      </c>
      <c r="J642" s="121">
        <v>837925.38899999997</v>
      </c>
      <c r="K642" s="122">
        <v>349671.95640000002</v>
      </c>
    </row>
    <row r="643" spans="1:11">
      <c r="A643" s="120">
        <v>423921</v>
      </c>
      <c r="B643" s="2" t="s">
        <v>1391</v>
      </c>
      <c r="C643" s="36">
        <v>40823</v>
      </c>
      <c r="D643" s="2" t="s">
        <v>9</v>
      </c>
      <c r="E643" s="2" t="s">
        <v>288</v>
      </c>
      <c r="F643" s="2">
        <v>359519</v>
      </c>
      <c r="G643" s="2" t="s">
        <v>289</v>
      </c>
      <c r="H643" s="2" t="s">
        <v>12</v>
      </c>
      <c r="I643" s="2" t="s">
        <v>13</v>
      </c>
      <c r="J643" s="121">
        <v>1633939.65</v>
      </c>
      <c r="K643" s="122">
        <v>532307.47320000001</v>
      </c>
    </row>
    <row r="644" spans="1:11">
      <c r="A644" s="120">
        <v>423923</v>
      </c>
      <c r="B644" s="2" t="s">
        <v>1392</v>
      </c>
      <c r="C644" s="36">
        <v>40820</v>
      </c>
      <c r="D644" s="2" t="s">
        <v>9</v>
      </c>
      <c r="E644" s="2" t="s">
        <v>1393</v>
      </c>
      <c r="F644" s="2">
        <v>419555</v>
      </c>
      <c r="G644" s="2" t="s">
        <v>739</v>
      </c>
      <c r="H644" s="2" t="s">
        <v>12</v>
      </c>
      <c r="I644" s="2" t="s">
        <v>21</v>
      </c>
      <c r="J644" s="121">
        <v>768641.13899999997</v>
      </c>
      <c r="K644" s="122">
        <v>349628.4</v>
      </c>
    </row>
    <row r="645" spans="1:11">
      <c r="A645" s="120">
        <v>423965</v>
      </c>
      <c r="B645" s="2" t="s">
        <v>1394</v>
      </c>
      <c r="C645" s="36">
        <v>40802</v>
      </c>
      <c r="D645" s="2" t="s">
        <v>9</v>
      </c>
      <c r="E645" s="2" t="s">
        <v>1395</v>
      </c>
      <c r="F645" s="2">
        <v>377143</v>
      </c>
      <c r="G645" s="2" t="s">
        <v>171</v>
      </c>
      <c r="H645" s="2" t="s">
        <v>27</v>
      </c>
      <c r="I645" s="2" t="s">
        <v>13</v>
      </c>
      <c r="J645" s="121">
        <v>1395679.74</v>
      </c>
      <c r="K645" s="122">
        <v>503265.94920000003</v>
      </c>
    </row>
    <row r="646" spans="1:11">
      <c r="A646" s="120">
        <v>424055</v>
      </c>
      <c r="B646" s="2" t="s">
        <v>1396</v>
      </c>
      <c r="C646" s="36">
        <v>40826</v>
      </c>
      <c r="D646" s="2" t="s">
        <v>9</v>
      </c>
      <c r="E646" s="2" t="s">
        <v>1397</v>
      </c>
      <c r="F646" s="2">
        <v>448791</v>
      </c>
      <c r="G646" s="2" t="s">
        <v>381</v>
      </c>
      <c r="H646" s="2" t="s">
        <v>12</v>
      </c>
      <c r="I646" s="2" t="s">
        <v>21</v>
      </c>
      <c r="J646" s="121">
        <v>705106.647</v>
      </c>
      <c r="K646" s="122">
        <v>891705.45600000001</v>
      </c>
    </row>
    <row r="647" spans="1:11">
      <c r="A647" s="120">
        <v>424082</v>
      </c>
      <c r="B647" s="2" t="s">
        <v>1398</v>
      </c>
      <c r="C647" s="36">
        <v>40817</v>
      </c>
      <c r="D647" s="2" t="s">
        <v>9</v>
      </c>
      <c r="E647" s="2" t="s">
        <v>1399</v>
      </c>
      <c r="F647" s="2">
        <v>439273</v>
      </c>
      <c r="G647" s="2" t="s">
        <v>889</v>
      </c>
      <c r="H647" s="2" t="s">
        <v>12</v>
      </c>
      <c r="I647" s="2" t="s">
        <v>17</v>
      </c>
      <c r="J647" s="121">
        <v>795182.85</v>
      </c>
      <c r="K647" s="122">
        <v>711823.41</v>
      </c>
    </row>
    <row r="648" spans="1:11">
      <c r="A648" s="120">
        <v>424227</v>
      </c>
      <c r="B648" s="2" t="s">
        <v>1400</v>
      </c>
      <c r="C648" s="36">
        <v>40833</v>
      </c>
      <c r="D648" s="2" t="s">
        <v>9</v>
      </c>
      <c r="E648" s="2" t="s">
        <v>1401</v>
      </c>
      <c r="F648" s="2">
        <v>382987</v>
      </c>
      <c r="G648" s="2" t="s">
        <v>63</v>
      </c>
      <c r="H648" s="2" t="s">
        <v>27</v>
      </c>
      <c r="I648" s="2" t="s">
        <v>13</v>
      </c>
      <c r="J648" s="121">
        <v>1352644.4819999998</v>
      </c>
      <c r="K648" s="122">
        <v>1119966.8904000001</v>
      </c>
    </row>
    <row r="649" spans="1:11">
      <c r="A649" s="120">
        <v>424405</v>
      </c>
      <c r="B649" s="2" t="s">
        <v>1402</v>
      </c>
      <c r="C649" s="36">
        <v>40794</v>
      </c>
      <c r="D649" s="2" t="s">
        <v>9</v>
      </c>
      <c r="E649" s="2" t="s">
        <v>1403</v>
      </c>
      <c r="F649" s="2">
        <v>424426</v>
      </c>
      <c r="G649" s="2" t="s">
        <v>934</v>
      </c>
      <c r="H649" s="2" t="s">
        <v>27</v>
      </c>
      <c r="I649" s="2" t="s">
        <v>21</v>
      </c>
      <c r="J649" s="121">
        <v>672431.19300000009</v>
      </c>
      <c r="K649" s="122">
        <v>1300744.7856000001</v>
      </c>
    </row>
    <row r="650" spans="1:11">
      <c r="A650" s="120">
        <v>424414</v>
      </c>
      <c r="B650" s="2" t="s">
        <v>1404</v>
      </c>
      <c r="C650" s="36">
        <v>40643</v>
      </c>
      <c r="D650" s="2" t="s">
        <v>9</v>
      </c>
      <c r="E650" s="2" t="s">
        <v>1405</v>
      </c>
      <c r="F650" s="2">
        <v>382987</v>
      </c>
      <c r="G650" s="2" t="s">
        <v>63</v>
      </c>
      <c r="H650" s="2" t="s">
        <v>12</v>
      </c>
      <c r="I650" s="2" t="s">
        <v>13</v>
      </c>
      <c r="J650" s="121">
        <v>1379533.4489999998</v>
      </c>
      <c r="K650" s="122">
        <v>1915771.7483999999</v>
      </c>
    </row>
    <row r="651" spans="1:11">
      <c r="A651" s="120">
        <v>424429</v>
      </c>
      <c r="B651" s="2" t="s">
        <v>1406</v>
      </c>
      <c r="C651" s="36">
        <v>40763</v>
      </c>
      <c r="D651" s="2" t="s">
        <v>9</v>
      </c>
      <c r="E651" s="2" t="s">
        <v>1407</v>
      </c>
      <c r="F651" s="2">
        <v>410452</v>
      </c>
      <c r="G651" s="2" t="s">
        <v>393</v>
      </c>
      <c r="H651" s="2" t="s">
        <v>12</v>
      </c>
      <c r="I651" s="2" t="s">
        <v>28</v>
      </c>
      <c r="J651" s="121">
        <v>2105021.352</v>
      </c>
      <c r="K651" s="122">
        <v>3291910.3080000002</v>
      </c>
    </row>
    <row r="652" spans="1:11">
      <c r="A652" s="120">
        <v>424433</v>
      </c>
      <c r="B652" s="2" t="s">
        <v>1408</v>
      </c>
      <c r="C652" s="36">
        <v>40798</v>
      </c>
      <c r="D652" s="2" t="s">
        <v>9</v>
      </c>
      <c r="E652" s="2" t="s">
        <v>1409</v>
      </c>
      <c r="F652" s="2">
        <v>379915</v>
      </c>
      <c r="G652" s="2" t="s">
        <v>314</v>
      </c>
      <c r="H652" s="2" t="s">
        <v>27</v>
      </c>
      <c r="I652" s="2" t="s">
        <v>17</v>
      </c>
      <c r="J652" s="121">
        <v>943487.87400000007</v>
      </c>
      <c r="K652" s="122">
        <v>599517.35279999999</v>
      </c>
    </row>
    <row r="653" spans="1:11">
      <c r="A653" s="120">
        <v>424612</v>
      </c>
      <c r="B653" s="2" t="s">
        <v>1410</v>
      </c>
      <c r="C653" s="36">
        <v>40791</v>
      </c>
      <c r="D653" s="2" t="s">
        <v>9</v>
      </c>
      <c r="E653" s="2" t="s">
        <v>1411</v>
      </c>
      <c r="F653" s="2">
        <v>398778</v>
      </c>
      <c r="G653" s="2" t="s">
        <v>362</v>
      </c>
      <c r="H653" s="2" t="s">
        <v>12</v>
      </c>
      <c r="I653" s="2" t="s">
        <v>66</v>
      </c>
      <c r="J653" s="121">
        <v>427095.94200000004</v>
      </c>
      <c r="K653" s="122">
        <v>865397.39040000003</v>
      </c>
    </row>
    <row r="654" spans="1:11">
      <c r="A654" s="120">
        <v>424881</v>
      </c>
      <c r="B654" s="2" t="s">
        <v>1412</v>
      </c>
      <c r="C654" s="36">
        <v>40833</v>
      </c>
      <c r="D654" s="2" t="s">
        <v>9</v>
      </c>
      <c r="E654" s="2" t="s">
        <v>1413</v>
      </c>
      <c r="F654" s="2">
        <v>381123</v>
      </c>
      <c r="G654" s="2" t="s">
        <v>498</v>
      </c>
      <c r="H654" s="2" t="s">
        <v>12</v>
      </c>
      <c r="I654" s="2" t="s">
        <v>17</v>
      </c>
      <c r="J654" s="121">
        <v>1010364.705</v>
      </c>
      <c r="K654" s="122">
        <v>767650.94280000008</v>
      </c>
    </row>
    <row r="655" spans="1:11">
      <c r="A655" s="120">
        <v>424898</v>
      </c>
      <c r="B655" s="2" t="s">
        <v>1414</v>
      </c>
      <c r="C655" s="36">
        <v>40823</v>
      </c>
      <c r="D655" s="2" t="s">
        <v>9</v>
      </c>
      <c r="E655" s="2" t="s">
        <v>1415</v>
      </c>
      <c r="F655" s="2">
        <v>377332</v>
      </c>
      <c r="G655" s="2" t="s">
        <v>77</v>
      </c>
      <c r="H655" s="2" t="s">
        <v>27</v>
      </c>
      <c r="I655" s="2" t="s">
        <v>17</v>
      </c>
      <c r="J655" s="121">
        <v>1076915.4269999999</v>
      </c>
      <c r="K655" s="122">
        <v>425017.46520000004</v>
      </c>
    </row>
    <row r="656" spans="1:11">
      <c r="A656" s="120">
        <v>425099</v>
      </c>
      <c r="B656" s="2" t="s">
        <v>1416</v>
      </c>
      <c r="C656" s="36">
        <v>40847</v>
      </c>
      <c r="D656" s="2" t="s">
        <v>9</v>
      </c>
      <c r="E656" s="2" t="s">
        <v>1417</v>
      </c>
      <c r="F656" s="2">
        <v>451002</v>
      </c>
      <c r="G656" s="2" t="s">
        <v>80</v>
      </c>
      <c r="H656" s="2" t="s">
        <v>12</v>
      </c>
      <c r="I656" s="2" t="s">
        <v>13</v>
      </c>
      <c r="J656" s="121">
        <v>1444385.733</v>
      </c>
      <c r="K656" s="122">
        <v>1184120.7588</v>
      </c>
    </row>
    <row r="657" spans="1:11">
      <c r="A657" s="120">
        <v>425101</v>
      </c>
      <c r="B657" s="2" t="s">
        <v>1418</v>
      </c>
      <c r="C657" s="36">
        <v>40838</v>
      </c>
      <c r="D657" s="2" t="s">
        <v>9</v>
      </c>
      <c r="E657" s="2" t="s">
        <v>1419</v>
      </c>
      <c r="F657" s="2">
        <v>381325</v>
      </c>
      <c r="G657" s="2" t="s">
        <v>273</v>
      </c>
      <c r="H657" s="2" t="s">
        <v>12</v>
      </c>
      <c r="I657" s="2" t="s">
        <v>13</v>
      </c>
      <c r="J657" s="121">
        <v>1539375.831</v>
      </c>
      <c r="K657" s="122">
        <v>2102062.4712</v>
      </c>
    </row>
    <row r="658" spans="1:11">
      <c r="A658" s="120">
        <v>425222</v>
      </c>
      <c r="B658" s="2" t="s">
        <v>1420</v>
      </c>
      <c r="C658" s="36">
        <v>40823</v>
      </c>
      <c r="D658" s="2" t="s">
        <v>9</v>
      </c>
      <c r="E658" s="2" t="s">
        <v>1421</v>
      </c>
      <c r="F658" s="2">
        <v>419863</v>
      </c>
      <c r="G658" s="2" t="s">
        <v>16</v>
      </c>
      <c r="H658" s="2" t="s">
        <v>12</v>
      </c>
      <c r="I658" s="2" t="s">
        <v>66</v>
      </c>
      <c r="J658" s="121">
        <v>443114.23800000001</v>
      </c>
      <c r="K658" s="122">
        <v>645683.60519999999</v>
      </c>
    </row>
    <row r="659" spans="1:11">
      <c r="A659" s="120">
        <v>425232</v>
      </c>
      <c r="B659" s="2" t="s">
        <v>1422</v>
      </c>
      <c r="C659" s="36">
        <v>40833</v>
      </c>
      <c r="D659" s="2" t="s">
        <v>9</v>
      </c>
      <c r="E659" s="2" t="s">
        <v>1423</v>
      </c>
      <c r="F659" s="2">
        <v>380836</v>
      </c>
      <c r="G659" s="2" t="s">
        <v>505</v>
      </c>
      <c r="H659" s="2" t="s">
        <v>12</v>
      </c>
      <c r="I659" s="2" t="s">
        <v>17</v>
      </c>
      <c r="J659" s="121">
        <v>987964.46699999995</v>
      </c>
      <c r="K659" s="122">
        <v>1922749.0127999999</v>
      </c>
    </row>
    <row r="660" spans="1:11">
      <c r="A660" s="120">
        <v>425352</v>
      </c>
      <c r="B660" s="2" t="s">
        <v>1424</v>
      </c>
      <c r="C660" s="36">
        <v>40833</v>
      </c>
      <c r="D660" s="2" t="s">
        <v>9</v>
      </c>
      <c r="E660" s="2" t="s">
        <v>1425</v>
      </c>
      <c r="F660" s="2">
        <v>160376</v>
      </c>
      <c r="G660" s="2" t="s">
        <v>148</v>
      </c>
      <c r="H660" s="2" t="s">
        <v>27</v>
      </c>
      <c r="I660" s="2" t="s">
        <v>21</v>
      </c>
      <c r="J660" s="121">
        <v>504776.66400000005</v>
      </c>
      <c r="K660" s="122">
        <v>1068006.4595999999</v>
      </c>
    </row>
    <row r="661" spans="1:11">
      <c r="A661" s="120">
        <v>425365</v>
      </c>
      <c r="B661" s="2" t="s">
        <v>1426</v>
      </c>
      <c r="C661" s="36">
        <v>40644</v>
      </c>
      <c r="D661" s="2" t="s">
        <v>9</v>
      </c>
      <c r="E661" s="2" t="s">
        <v>225</v>
      </c>
      <c r="F661" s="2">
        <v>460862</v>
      </c>
      <c r="G661" s="2" t="s">
        <v>226</v>
      </c>
      <c r="H661" s="2" t="s">
        <v>12</v>
      </c>
      <c r="I661" s="2" t="s">
        <v>28</v>
      </c>
      <c r="J661" s="121">
        <v>1752986.13</v>
      </c>
      <c r="K661" s="122">
        <v>923760.61200000008</v>
      </c>
    </row>
    <row r="662" spans="1:11">
      <c r="A662" s="120">
        <v>425375</v>
      </c>
      <c r="B662" s="2" t="s">
        <v>1427</v>
      </c>
      <c r="C662" s="36">
        <v>40764</v>
      </c>
      <c r="D662" s="2" t="s">
        <v>9</v>
      </c>
      <c r="E662" s="2" t="s">
        <v>1428</v>
      </c>
      <c r="F662" s="2">
        <v>423329</v>
      </c>
      <c r="G662" s="2" t="s">
        <v>182</v>
      </c>
      <c r="H662" s="2" t="s">
        <v>12</v>
      </c>
      <c r="I662" s="2" t="s">
        <v>17</v>
      </c>
      <c r="J662" s="121">
        <v>1108673.7690000001</v>
      </c>
      <c r="K662" s="122">
        <v>2245650.264</v>
      </c>
    </row>
    <row r="663" spans="1:11">
      <c r="A663" s="120">
        <v>425407</v>
      </c>
      <c r="B663" s="2" t="s">
        <v>1429</v>
      </c>
      <c r="C663" s="36">
        <v>40856</v>
      </c>
      <c r="D663" s="2" t="s">
        <v>9</v>
      </c>
      <c r="E663" s="2" t="s">
        <v>1430</v>
      </c>
      <c r="F663" s="2">
        <v>451002</v>
      </c>
      <c r="G663" s="2" t="s">
        <v>80</v>
      </c>
      <c r="H663" s="2" t="s">
        <v>12</v>
      </c>
      <c r="I663" s="2" t="s">
        <v>21</v>
      </c>
      <c r="J663" s="121">
        <v>680455.92300000007</v>
      </c>
      <c r="K663" s="122">
        <v>317938.17600000004</v>
      </c>
    </row>
    <row r="664" spans="1:11">
      <c r="A664" s="120">
        <v>425496</v>
      </c>
      <c r="B664" s="2" t="s">
        <v>1431</v>
      </c>
      <c r="C664" s="36">
        <v>40826</v>
      </c>
      <c r="D664" s="2" t="s">
        <v>9</v>
      </c>
      <c r="E664" s="2" t="s">
        <v>1432</v>
      </c>
      <c r="F664" s="2">
        <v>417062</v>
      </c>
      <c r="G664" s="2" t="s">
        <v>650</v>
      </c>
      <c r="H664" s="2" t="s">
        <v>12</v>
      </c>
      <c r="I664" s="2" t="s">
        <v>17</v>
      </c>
      <c r="J664" s="121">
        <v>993669.70499999996</v>
      </c>
      <c r="K664" s="122">
        <v>114295.5252</v>
      </c>
    </row>
    <row r="665" spans="1:11">
      <c r="A665" s="120">
        <v>425498</v>
      </c>
      <c r="B665" s="2" t="s">
        <v>1433</v>
      </c>
      <c r="C665" s="36">
        <v>40805</v>
      </c>
      <c r="D665" s="2" t="s">
        <v>9</v>
      </c>
      <c r="E665" s="2" t="s">
        <v>1434</v>
      </c>
      <c r="F665" s="2">
        <v>377076</v>
      </c>
      <c r="G665" s="2" t="s">
        <v>24</v>
      </c>
      <c r="H665" s="2" t="s">
        <v>12</v>
      </c>
      <c r="I665" s="2" t="s">
        <v>66</v>
      </c>
      <c r="J665" s="121">
        <v>221557.11900000001</v>
      </c>
      <c r="K665" s="122">
        <v>706103.39520000003</v>
      </c>
    </row>
    <row r="666" spans="1:11">
      <c r="A666" s="120">
        <v>425650</v>
      </c>
      <c r="B666" s="2" t="s">
        <v>1435</v>
      </c>
      <c r="C666" s="36">
        <v>40861</v>
      </c>
      <c r="D666" s="2" t="s">
        <v>9</v>
      </c>
      <c r="E666" s="2" t="s">
        <v>1436</v>
      </c>
      <c r="F666" s="2">
        <v>381132</v>
      </c>
      <c r="G666" s="2" t="s">
        <v>284</v>
      </c>
      <c r="H666" s="2" t="s">
        <v>12</v>
      </c>
      <c r="I666" s="2" t="s">
        <v>21</v>
      </c>
      <c r="J666" s="121">
        <v>713228.2080000001</v>
      </c>
      <c r="K666" s="122">
        <v>1613879.9856</v>
      </c>
    </row>
    <row r="667" spans="1:11">
      <c r="A667" s="120">
        <v>425652</v>
      </c>
      <c r="B667" s="2" t="s">
        <v>1437</v>
      </c>
      <c r="C667" s="36">
        <v>40837</v>
      </c>
      <c r="D667" s="2" t="s">
        <v>9</v>
      </c>
      <c r="E667" s="2" t="s">
        <v>1438</v>
      </c>
      <c r="F667" s="2">
        <v>379915</v>
      </c>
      <c r="G667" s="2" t="s">
        <v>314</v>
      </c>
      <c r="H667" s="2" t="s">
        <v>12</v>
      </c>
      <c r="I667" s="2" t="s">
        <v>17</v>
      </c>
      <c r="J667" s="121">
        <v>1056813.534</v>
      </c>
      <c r="K667" s="122">
        <v>1510626.5963999999</v>
      </c>
    </row>
    <row r="668" spans="1:11">
      <c r="A668" s="120">
        <v>425770</v>
      </c>
      <c r="B668" s="2" t="s">
        <v>1439</v>
      </c>
      <c r="C668" s="36">
        <v>40859</v>
      </c>
      <c r="D668" s="2" t="s">
        <v>9</v>
      </c>
      <c r="E668" s="2" t="s">
        <v>1440</v>
      </c>
      <c r="F668" s="2">
        <v>381154</v>
      </c>
      <c r="G668" s="2" t="s">
        <v>319</v>
      </c>
      <c r="H668" s="2" t="s">
        <v>27</v>
      </c>
      <c r="I668" s="2" t="s">
        <v>17</v>
      </c>
      <c r="J668" s="121">
        <v>961457.25900000008</v>
      </c>
      <c r="K668" s="122">
        <v>2042374.8995999999</v>
      </c>
    </row>
    <row r="669" spans="1:11">
      <c r="A669" s="120">
        <v>425780</v>
      </c>
      <c r="B669" s="2" t="s">
        <v>1441</v>
      </c>
      <c r="C669" s="36">
        <v>40868</v>
      </c>
      <c r="D669" s="2" t="s">
        <v>9</v>
      </c>
      <c r="E669" s="2" t="s">
        <v>1442</v>
      </c>
      <c r="F669" s="2">
        <v>420801</v>
      </c>
      <c r="G669" s="2" t="s">
        <v>623</v>
      </c>
      <c r="H669" s="2" t="s">
        <v>27</v>
      </c>
      <c r="I669" s="2" t="s">
        <v>17</v>
      </c>
      <c r="J669" s="121">
        <v>792631.85400000005</v>
      </c>
      <c r="K669" s="122">
        <v>1373162.598</v>
      </c>
    </row>
    <row r="670" spans="1:11">
      <c r="A670" s="120">
        <v>425795</v>
      </c>
      <c r="B670" s="2" t="s">
        <v>1443</v>
      </c>
      <c r="C670" s="36">
        <v>40869</v>
      </c>
      <c r="D670" s="2" t="s">
        <v>9</v>
      </c>
      <c r="E670" s="2" t="s">
        <v>1444</v>
      </c>
      <c r="F670" s="2">
        <v>460392</v>
      </c>
      <c r="G670" s="2" t="s">
        <v>526</v>
      </c>
      <c r="H670" s="2" t="s">
        <v>12</v>
      </c>
      <c r="I670" s="2" t="s">
        <v>21</v>
      </c>
      <c r="J670" s="121">
        <v>645836.05800000008</v>
      </c>
      <c r="K670" s="122">
        <v>843661.56959999993</v>
      </c>
    </row>
    <row r="671" spans="1:11">
      <c r="A671" s="120">
        <v>425798</v>
      </c>
      <c r="B671" s="2" t="s">
        <v>1445</v>
      </c>
      <c r="C671" s="36">
        <v>40863</v>
      </c>
      <c r="D671" s="2" t="s">
        <v>9</v>
      </c>
      <c r="E671" s="2" t="s">
        <v>1446</v>
      </c>
      <c r="F671" s="2">
        <v>460392</v>
      </c>
      <c r="G671" s="2" t="s">
        <v>526</v>
      </c>
      <c r="H671" s="2" t="s">
        <v>27</v>
      </c>
      <c r="I671" s="2" t="s">
        <v>13</v>
      </c>
      <c r="J671" s="121">
        <v>1280774.733</v>
      </c>
      <c r="K671" s="122">
        <v>2162385.7308</v>
      </c>
    </row>
    <row r="672" spans="1:11">
      <c r="A672" s="120">
        <v>425800</v>
      </c>
      <c r="B672" s="2" t="s">
        <v>1447</v>
      </c>
      <c r="C672" s="36">
        <v>40865</v>
      </c>
      <c r="D672" s="2" t="s">
        <v>9</v>
      </c>
      <c r="E672" s="2" t="s">
        <v>1448</v>
      </c>
      <c r="F672" s="2">
        <v>460392</v>
      </c>
      <c r="G672" s="2" t="s">
        <v>526</v>
      </c>
      <c r="H672" s="2" t="s">
        <v>12</v>
      </c>
      <c r="I672" s="2" t="s">
        <v>21</v>
      </c>
      <c r="J672" s="121">
        <v>555135.46200000006</v>
      </c>
      <c r="K672" s="122">
        <v>721122.1128</v>
      </c>
    </row>
    <row r="673" spans="1:11">
      <c r="A673" s="120">
        <v>426021</v>
      </c>
      <c r="B673" s="2" t="s">
        <v>1449</v>
      </c>
      <c r="C673" s="36">
        <v>40863</v>
      </c>
      <c r="D673" s="2" t="s">
        <v>9</v>
      </c>
      <c r="E673" s="2" t="s">
        <v>1450</v>
      </c>
      <c r="F673" s="2">
        <v>451002</v>
      </c>
      <c r="G673" s="2" t="s">
        <v>80</v>
      </c>
      <c r="H673" s="2" t="s">
        <v>12</v>
      </c>
      <c r="I673" s="2" t="s">
        <v>13</v>
      </c>
      <c r="J673" s="121">
        <v>1599633.6510000001</v>
      </c>
      <c r="K673" s="122">
        <v>1031071.8095999999</v>
      </c>
    </row>
    <row r="674" spans="1:11">
      <c r="A674" s="120">
        <v>426300</v>
      </c>
      <c r="B674" s="2" t="s">
        <v>1451</v>
      </c>
      <c r="C674" s="36">
        <v>40836</v>
      </c>
      <c r="D674" s="2" t="s">
        <v>9</v>
      </c>
      <c r="E674" s="2" t="s">
        <v>1452</v>
      </c>
      <c r="F674" s="2">
        <v>410733</v>
      </c>
      <c r="G674" s="2" t="s">
        <v>99</v>
      </c>
      <c r="H674" s="2" t="s">
        <v>27</v>
      </c>
      <c r="I674" s="2" t="s">
        <v>21</v>
      </c>
      <c r="J674" s="121">
        <v>745517.451</v>
      </c>
      <c r="K674" s="122">
        <v>764202.924</v>
      </c>
    </row>
    <row r="675" spans="1:11">
      <c r="A675" s="120">
        <v>426308</v>
      </c>
      <c r="B675" s="2" t="s">
        <v>1453</v>
      </c>
      <c r="C675" s="36">
        <v>40869</v>
      </c>
      <c r="D675" s="2" t="s">
        <v>9</v>
      </c>
      <c r="E675" s="2" t="s">
        <v>1454</v>
      </c>
      <c r="F675" s="2">
        <v>379915</v>
      </c>
      <c r="G675" s="2" t="s">
        <v>314</v>
      </c>
      <c r="H675" s="2" t="s">
        <v>12</v>
      </c>
      <c r="I675" s="2" t="s">
        <v>21</v>
      </c>
      <c r="J675" s="121">
        <v>513247.70699999999</v>
      </c>
      <c r="K675" s="122">
        <v>890143.31160000002</v>
      </c>
    </row>
    <row r="676" spans="1:11">
      <c r="A676" s="120">
        <v>426314</v>
      </c>
      <c r="B676" s="2" t="s">
        <v>168</v>
      </c>
      <c r="C676" s="36">
        <v>40866</v>
      </c>
      <c r="D676" s="2" t="s">
        <v>9</v>
      </c>
      <c r="E676" s="2" t="s">
        <v>1455</v>
      </c>
      <c r="F676" s="2">
        <v>412412</v>
      </c>
      <c r="G676" s="2" t="s">
        <v>196</v>
      </c>
      <c r="H676" s="2" t="s">
        <v>27</v>
      </c>
      <c r="I676" s="2" t="s">
        <v>17</v>
      </c>
      <c r="J676" s="121">
        <v>1032674.79</v>
      </c>
      <c r="K676" s="122">
        <v>437670.01079999999</v>
      </c>
    </row>
    <row r="677" spans="1:11">
      <c r="A677" s="120">
        <v>426611</v>
      </c>
      <c r="B677" s="2" t="s">
        <v>1456</v>
      </c>
      <c r="C677" s="36">
        <v>40869</v>
      </c>
      <c r="D677" s="2" t="s">
        <v>9</v>
      </c>
      <c r="E677" s="2" t="s">
        <v>1457</v>
      </c>
      <c r="F677" s="2">
        <v>379915</v>
      </c>
      <c r="G677" s="2" t="s">
        <v>314</v>
      </c>
      <c r="H677" s="2" t="s">
        <v>12</v>
      </c>
      <c r="I677" s="2" t="s">
        <v>13</v>
      </c>
      <c r="J677" s="121">
        <v>1600123.371</v>
      </c>
      <c r="K677" s="122">
        <v>551261.57039999997</v>
      </c>
    </row>
    <row r="678" spans="1:11">
      <c r="A678" s="120">
        <v>426825</v>
      </c>
      <c r="B678" s="2" t="s">
        <v>1458</v>
      </c>
      <c r="C678" s="36">
        <v>40859</v>
      </c>
      <c r="D678" s="2" t="s">
        <v>9</v>
      </c>
      <c r="E678" s="2" t="s">
        <v>1459</v>
      </c>
      <c r="F678" s="2">
        <v>462852</v>
      </c>
      <c r="G678" s="2" t="s">
        <v>1142</v>
      </c>
      <c r="H678" s="2" t="s">
        <v>27</v>
      </c>
      <c r="I678" s="2" t="s">
        <v>17</v>
      </c>
      <c r="J678" s="121">
        <v>859091.31</v>
      </c>
      <c r="K678" s="122">
        <v>786713.34239999996</v>
      </c>
    </row>
    <row r="679" spans="1:11">
      <c r="A679" s="120">
        <v>426895</v>
      </c>
      <c r="B679" s="2" t="s">
        <v>1460</v>
      </c>
      <c r="C679" s="36">
        <v>40868</v>
      </c>
      <c r="D679" s="2" t="s">
        <v>9</v>
      </c>
      <c r="E679" s="2" t="s">
        <v>1461</v>
      </c>
      <c r="F679" s="2">
        <v>462388</v>
      </c>
      <c r="G679" s="2" t="s">
        <v>763</v>
      </c>
      <c r="H679" s="2" t="s">
        <v>27</v>
      </c>
      <c r="I679" s="2" t="s">
        <v>21</v>
      </c>
      <c r="J679" s="121">
        <v>659576.04300000006</v>
      </c>
      <c r="K679" s="122">
        <v>658123.07759999996</v>
      </c>
    </row>
    <row r="680" spans="1:11">
      <c r="A680" s="120">
        <v>426900</v>
      </c>
      <c r="B680" s="2" t="s">
        <v>1462</v>
      </c>
      <c r="C680" s="36">
        <v>40857</v>
      </c>
      <c r="D680" s="2" t="s">
        <v>9</v>
      </c>
      <c r="E680" s="2" t="s">
        <v>1463</v>
      </c>
      <c r="F680" s="2">
        <v>381721</v>
      </c>
      <c r="G680" s="2" t="s">
        <v>264</v>
      </c>
      <c r="H680" s="2" t="s">
        <v>12</v>
      </c>
      <c r="I680" s="2" t="s">
        <v>17</v>
      </c>
      <c r="J680" s="121">
        <v>1095669.477</v>
      </c>
      <c r="K680" s="122">
        <v>882573.91559999995</v>
      </c>
    </row>
    <row r="681" spans="1:11">
      <c r="A681" s="120">
        <v>426954</v>
      </c>
      <c r="B681" s="2" t="s">
        <v>1464</v>
      </c>
      <c r="C681" s="36">
        <v>40868</v>
      </c>
      <c r="D681" s="2" t="s">
        <v>9</v>
      </c>
      <c r="E681" s="2" t="s">
        <v>1465</v>
      </c>
      <c r="F681" s="2">
        <v>447935</v>
      </c>
      <c r="G681" s="2" t="s">
        <v>237</v>
      </c>
      <c r="H681" s="2" t="s">
        <v>27</v>
      </c>
      <c r="I681" s="2" t="s">
        <v>21</v>
      </c>
      <c r="J681" s="121">
        <v>655807.42500000005</v>
      </c>
      <c r="K681" s="122">
        <v>842465.5344</v>
      </c>
    </row>
    <row r="682" spans="1:11">
      <c r="A682" s="120">
        <v>427001</v>
      </c>
      <c r="B682" s="2" t="s">
        <v>1466</v>
      </c>
      <c r="C682" s="36">
        <v>40851</v>
      </c>
      <c r="D682" s="2" t="s">
        <v>9</v>
      </c>
      <c r="E682" s="2" t="s">
        <v>1399</v>
      </c>
      <c r="F682" s="2">
        <v>439273</v>
      </c>
      <c r="G682" s="2" t="s">
        <v>889</v>
      </c>
      <c r="H682" s="2" t="s">
        <v>27</v>
      </c>
      <c r="I682" s="2" t="s">
        <v>17</v>
      </c>
      <c r="J682" s="121">
        <v>795182.85</v>
      </c>
      <c r="K682" s="122">
        <v>324495.18</v>
      </c>
    </row>
    <row r="683" spans="1:11">
      <c r="A683" s="120">
        <v>427045</v>
      </c>
      <c r="B683" s="2" t="s">
        <v>1467</v>
      </c>
      <c r="C683" s="36">
        <v>40873</v>
      </c>
      <c r="D683" s="2" t="s">
        <v>9</v>
      </c>
      <c r="E683" s="2" t="s">
        <v>1468</v>
      </c>
      <c r="F683" s="2">
        <v>410827</v>
      </c>
      <c r="G683" s="2" t="s">
        <v>254</v>
      </c>
      <c r="H683" s="2" t="s">
        <v>27</v>
      </c>
      <c r="I683" s="2" t="s">
        <v>13</v>
      </c>
      <c r="J683" s="121">
        <v>1268793.2879999999</v>
      </c>
      <c r="K683" s="122">
        <v>707202.9</v>
      </c>
    </row>
    <row r="684" spans="1:11">
      <c r="A684" s="120">
        <v>427049</v>
      </c>
      <c r="B684" s="2" t="s">
        <v>1469</v>
      </c>
      <c r="C684" s="36">
        <v>40836</v>
      </c>
      <c r="D684" s="2" t="s">
        <v>9</v>
      </c>
      <c r="E684" s="2" t="s">
        <v>1470</v>
      </c>
      <c r="F684" s="2">
        <v>373036</v>
      </c>
      <c r="G684" s="2" t="s">
        <v>188</v>
      </c>
      <c r="H684" s="2" t="s">
        <v>27</v>
      </c>
      <c r="I684" s="2" t="s">
        <v>17</v>
      </c>
      <c r="J684" s="121">
        <v>1072278.669</v>
      </c>
      <c r="K684" s="122">
        <v>1050353.1684000001</v>
      </c>
    </row>
    <row r="685" spans="1:11">
      <c r="A685" s="120">
        <v>427117</v>
      </c>
      <c r="B685" s="2" t="s">
        <v>1471</v>
      </c>
      <c r="C685" s="36">
        <v>40865</v>
      </c>
      <c r="D685" s="2" t="s">
        <v>9</v>
      </c>
      <c r="E685" s="2" t="s">
        <v>1472</v>
      </c>
      <c r="F685" s="2">
        <v>408443</v>
      </c>
      <c r="G685" s="2" t="s">
        <v>401</v>
      </c>
      <c r="H685" s="2" t="s">
        <v>27</v>
      </c>
      <c r="I685" s="2" t="s">
        <v>17</v>
      </c>
      <c r="J685" s="121">
        <v>848286.30599999998</v>
      </c>
      <c r="K685" s="122">
        <v>979309.14840000006</v>
      </c>
    </row>
    <row r="686" spans="1:11">
      <c r="A686" s="120">
        <v>427189</v>
      </c>
      <c r="B686" s="2" t="s">
        <v>1473</v>
      </c>
      <c r="C686" s="36">
        <v>40888</v>
      </c>
      <c r="D686" s="2" t="s">
        <v>9</v>
      </c>
      <c r="E686" s="2" t="s">
        <v>1474</v>
      </c>
      <c r="F686" s="2">
        <v>377329</v>
      </c>
      <c r="G686" s="2" t="s">
        <v>51</v>
      </c>
      <c r="H686" s="2" t="s">
        <v>27</v>
      </c>
      <c r="I686" s="2" t="s">
        <v>21</v>
      </c>
      <c r="J686" s="121">
        <v>561853.53</v>
      </c>
      <c r="K686" s="122">
        <v>992081.76839999994</v>
      </c>
    </row>
    <row r="687" spans="1:11">
      <c r="A687" s="120">
        <v>427193</v>
      </c>
      <c r="B687" s="2" t="s">
        <v>1475</v>
      </c>
      <c r="C687" s="36">
        <v>40864</v>
      </c>
      <c r="D687" s="2" t="s">
        <v>9</v>
      </c>
      <c r="E687" s="2" t="s">
        <v>1476</v>
      </c>
      <c r="F687" s="2">
        <v>398449</v>
      </c>
      <c r="G687" s="2" t="s">
        <v>111</v>
      </c>
      <c r="H687" s="2" t="s">
        <v>27</v>
      </c>
      <c r="I687" s="2" t="s">
        <v>21</v>
      </c>
      <c r="J687" s="121">
        <v>741268.01699999999</v>
      </c>
      <c r="K687" s="122">
        <v>361712.35800000001</v>
      </c>
    </row>
    <row r="688" spans="1:11">
      <c r="A688" s="120">
        <v>427379</v>
      </c>
      <c r="B688" s="2" t="s">
        <v>1477</v>
      </c>
      <c r="C688" s="36">
        <v>40886</v>
      </c>
      <c r="D688" s="2" t="s">
        <v>9</v>
      </c>
      <c r="E688" s="2" t="s">
        <v>1478</v>
      </c>
      <c r="F688" s="2">
        <v>460392</v>
      </c>
      <c r="G688" s="2" t="s">
        <v>526</v>
      </c>
      <c r="H688" s="2" t="s">
        <v>27</v>
      </c>
      <c r="I688" s="2" t="s">
        <v>17</v>
      </c>
      <c r="J688" s="121">
        <v>847575.09900000005</v>
      </c>
      <c r="K688" s="122">
        <v>923919.53399999999</v>
      </c>
    </row>
    <row r="689" spans="1:11">
      <c r="A689" s="120">
        <v>427611</v>
      </c>
      <c r="B689" s="2" t="s">
        <v>1479</v>
      </c>
      <c r="C689" s="36">
        <v>40878</v>
      </c>
      <c r="D689" s="2" t="s">
        <v>9</v>
      </c>
      <c r="E689" s="2" t="s">
        <v>1480</v>
      </c>
      <c r="F689" s="2">
        <v>412412</v>
      </c>
      <c r="G689" s="2" t="s">
        <v>196</v>
      </c>
      <c r="H689" s="2" t="s">
        <v>27</v>
      </c>
      <c r="I689" s="2" t="s">
        <v>17</v>
      </c>
      <c r="J689" s="121">
        <v>950621.09100000001</v>
      </c>
      <c r="K689" s="122">
        <v>676193.09759999998</v>
      </c>
    </row>
    <row r="690" spans="1:11">
      <c r="A690" s="120">
        <v>427618</v>
      </c>
      <c r="B690" s="2" t="s">
        <v>1481</v>
      </c>
      <c r="C690" s="36">
        <v>40878</v>
      </c>
      <c r="D690" s="2" t="s">
        <v>9</v>
      </c>
      <c r="E690" s="2" t="s">
        <v>1482</v>
      </c>
      <c r="F690" s="2">
        <v>452815</v>
      </c>
      <c r="G690" s="2" t="s">
        <v>443</v>
      </c>
      <c r="H690" s="2" t="s">
        <v>27</v>
      </c>
      <c r="I690" s="2" t="s">
        <v>17</v>
      </c>
      <c r="J690" s="121">
        <v>913601.598</v>
      </c>
      <c r="K690" s="122">
        <v>1469442.2544</v>
      </c>
    </row>
    <row r="691" spans="1:11">
      <c r="A691" s="120">
        <v>427671</v>
      </c>
      <c r="B691" s="2" t="s">
        <v>1483</v>
      </c>
      <c r="C691" s="36">
        <v>40856</v>
      </c>
      <c r="D691" s="2" t="s">
        <v>9</v>
      </c>
      <c r="E691" s="2" t="s">
        <v>1484</v>
      </c>
      <c r="F691" s="2">
        <v>462388</v>
      </c>
      <c r="G691" s="2" t="s">
        <v>763</v>
      </c>
      <c r="H691" s="2" t="s">
        <v>12</v>
      </c>
      <c r="I691" s="2" t="s">
        <v>28</v>
      </c>
      <c r="J691" s="121">
        <v>2013014.0939999998</v>
      </c>
      <c r="K691" s="122">
        <v>686546.57160000002</v>
      </c>
    </row>
    <row r="692" spans="1:11">
      <c r="A692" s="120">
        <v>427677</v>
      </c>
      <c r="B692" s="2" t="s">
        <v>1485</v>
      </c>
      <c r="C692" s="36">
        <v>40880</v>
      </c>
      <c r="D692" s="2" t="s">
        <v>9</v>
      </c>
      <c r="E692" s="2" t="s">
        <v>1486</v>
      </c>
      <c r="F692" s="2">
        <v>381154</v>
      </c>
      <c r="G692" s="2" t="s">
        <v>319</v>
      </c>
      <c r="H692" s="2" t="s">
        <v>12</v>
      </c>
      <c r="I692" s="2" t="s">
        <v>17</v>
      </c>
      <c r="J692" s="121">
        <v>902263.46699999995</v>
      </c>
      <c r="K692" s="122">
        <v>911108.06639999989</v>
      </c>
    </row>
    <row r="693" spans="1:11">
      <c r="A693" s="120">
        <v>427685</v>
      </c>
      <c r="B693" s="2" t="s">
        <v>1487</v>
      </c>
      <c r="C693" s="36">
        <v>40872</v>
      </c>
      <c r="D693" s="2" t="s">
        <v>9</v>
      </c>
      <c r="E693" s="2" t="s">
        <v>1488</v>
      </c>
      <c r="F693" s="2">
        <v>388373</v>
      </c>
      <c r="G693" s="2" t="s">
        <v>632</v>
      </c>
      <c r="H693" s="2" t="s">
        <v>27</v>
      </c>
      <c r="I693" s="2" t="s">
        <v>13</v>
      </c>
      <c r="J693" s="121">
        <v>1251220.1310000001</v>
      </c>
      <c r="K693" s="122">
        <v>1117278.1655999999</v>
      </c>
    </row>
    <row r="694" spans="1:11">
      <c r="A694" s="120">
        <v>427833</v>
      </c>
      <c r="B694" s="2" t="s">
        <v>1489</v>
      </c>
      <c r="C694" s="36">
        <v>40880</v>
      </c>
      <c r="D694" s="2" t="s">
        <v>9</v>
      </c>
      <c r="E694" s="2" t="s">
        <v>1490</v>
      </c>
      <c r="F694" s="2">
        <v>424426</v>
      </c>
      <c r="G694" s="2" t="s">
        <v>934</v>
      </c>
      <c r="H694" s="2" t="s">
        <v>27</v>
      </c>
      <c r="I694" s="2" t="s">
        <v>66</v>
      </c>
      <c r="J694" s="121">
        <v>368207.11200000002</v>
      </c>
      <c r="K694" s="122">
        <v>627863.15159999998</v>
      </c>
    </row>
    <row r="695" spans="1:11">
      <c r="A695" s="120">
        <v>427839</v>
      </c>
      <c r="B695" s="2" t="s">
        <v>1491</v>
      </c>
      <c r="C695" s="36">
        <v>40886</v>
      </c>
      <c r="D695" s="2" t="s">
        <v>9</v>
      </c>
      <c r="E695" s="2" t="s">
        <v>1492</v>
      </c>
      <c r="F695" s="2">
        <v>381549</v>
      </c>
      <c r="G695" s="2" t="s">
        <v>259</v>
      </c>
      <c r="H695" s="2" t="s">
        <v>27</v>
      </c>
      <c r="I695" s="2" t="s">
        <v>28</v>
      </c>
      <c r="J695" s="121">
        <v>2445330.0060000001</v>
      </c>
      <c r="K695" s="122">
        <v>2941931.1023999997</v>
      </c>
    </row>
    <row r="696" spans="1:11">
      <c r="A696" s="120">
        <v>427958</v>
      </c>
      <c r="B696" s="2" t="s">
        <v>1493</v>
      </c>
      <c r="C696" s="36">
        <v>40882</v>
      </c>
      <c r="D696" s="2" t="s">
        <v>9</v>
      </c>
      <c r="E696" s="2" t="s">
        <v>1494</v>
      </c>
      <c r="F696" s="2">
        <v>377143</v>
      </c>
      <c r="G696" s="2" t="s">
        <v>171</v>
      </c>
      <c r="H696" s="2" t="s">
        <v>27</v>
      </c>
      <c r="I696" s="2" t="s">
        <v>21</v>
      </c>
      <c r="J696" s="121">
        <v>767868.71699999995</v>
      </c>
      <c r="K696" s="122">
        <v>760976.21879999992</v>
      </c>
    </row>
    <row r="697" spans="1:11">
      <c r="A697" s="120">
        <v>427962</v>
      </c>
      <c r="B697" s="2" t="s">
        <v>1495</v>
      </c>
      <c r="C697" s="36">
        <v>40877</v>
      </c>
      <c r="D697" s="2" t="s">
        <v>9</v>
      </c>
      <c r="E697" s="2" t="s">
        <v>1496</v>
      </c>
      <c r="F697" s="2">
        <v>464799</v>
      </c>
      <c r="G697" s="2" t="s">
        <v>643</v>
      </c>
      <c r="H697" s="2" t="s">
        <v>27</v>
      </c>
      <c r="I697" s="2" t="s">
        <v>21</v>
      </c>
      <c r="J697" s="121">
        <v>638370.054</v>
      </c>
      <c r="K697" s="122">
        <v>1195935.138</v>
      </c>
    </row>
    <row r="698" spans="1:11">
      <c r="A698" s="120">
        <v>427971</v>
      </c>
      <c r="B698" s="2" t="s">
        <v>1497</v>
      </c>
      <c r="C698" s="36">
        <v>40885</v>
      </c>
      <c r="D698" s="2" t="s">
        <v>9</v>
      </c>
      <c r="E698" s="2" t="s">
        <v>1498</v>
      </c>
      <c r="F698" s="2">
        <v>410452</v>
      </c>
      <c r="G698" s="2" t="s">
        <v>393</v>
      </c>
      <c r="H698" s="2" t="s">
        <v>12</v>
      </c>
      <c r="I698" s="2" t="s">
        <v>21</v>
      </c>
      <c r="J698" s="121">
        <v>448219.56900000002</v>
      </c>
      <c r="K698" s="122">
        <v>1213664.9472000001</v>
      </c>
    </row>
    <row r="699" spans="1:11">
      <c r="A699" s="120">
        <v>428307</v>
      </c>
      <c r="B699" s="2" t="s">
        <v>1499</v>
      </c>
      <c r="C699" s="36">
        <v>40885</v>
      </c>
      <c r="D699" s="2" t="s">
        <v>9</v>
      </c>
      <c r="E699" s="2" t="s">
        <v>1500</v>
      </c>
      <c r="F699" s="2">
        <v>417062</v>
      </c>
      <c r="G699" s="2" t="s">
        <v>650</v>
      </c>
      <c r="H699" s="2" t="s">
        <v>12</v>
      </c>
      <c r="I699" s="2" t="s">
        <v>21</v>
      </c>
      <c r="J699" s="121">
        <v>515905.55099999998</v>
      </c>
      <c r="K699" s="122">
        <v>1834076.4227999998</v>
      </c>
    </row>
    <row r="700" spans="1:11">
      <c r="A700" s="120">
        <v>428311</v>
      </c>
      <c r="B700" s="2" t="s">
        <v>1501</v>
      </c>
      <c r="C700" s="36">
        <v>40886</v>
      </c>
      <c r="D700" s="2" t="s">
        <v>9</v>
      </c>
      <c r="E700" s="2" t="s">
        <v>1502</v>
      </c>
      <c r="F700" s="2">
        <v>417062</v>
      </c>
      <c r="G700" s="2" t="s">
        <v>650</v>
      </c>
      <c r="H700" s="2" t="s">
        <v>12</v>
      </c>
      <c r="I700" s="2" t="s">
        <v>21</v>
      </c>
      <c r="J700" s="121">
        <v>567204.83400000003</v>
      </c>
      <c r="K700" s="122">
        <v>1645556.0832</v>
      </c>
    </row>
    <row r="701" spans="1:11">
      <c r="A701" s="120">
        <v>428339</v>
      </c>
      <c r="B701" s="2" t="s">
        <v>1503</v>
      </c>
      <c r="C701" s="36">
        <v>40878</v>
      </c>
      <c r="D701" s="2" t="s">
        <v>9</v>
      </c>
      <c r="E701" s="2" t="s">
        <v>1504</v>
      </c>
      <c r="F701" s="2">
        <v>474373</v>
      </c>
      <c r="G701" s="2" t="s">
        <v>125</v>
      </c>
      <c r="H701" s="2" t="s">
        <v>27</v>
      </c>
      <c r="I701" s="2" t="s">
        <v>21</v>
      </c>
      <c r="J701" s="121">
        <v>526000.46100000001</v>
      </c>
      <c r="K701" s="122">
        <v>353054.05199999997</v>
      </c>
    </row>
    <row r="702" spans="1:11">
      <c r="A702" s="120">
        <v>428714</v>
      </c>
      <c r="B702" s="2" t="s">
        <v>1505</v>
      </c>
      <c r="C702" s="36">
        <v>40868</v>
      </c>
      <c r="D702" s="2" t="s">
        <v>9</v>
      </c>
      <c r="E702" s="2" t="s">
        <v>1506</v>
      </c>
      <c r="F702" s="2">
        <v>414224</v>
      </c>
      <c r="G702" s="2" t="s">
        <v>204</v>
      </c>
      <c r="H702" s="2" t="s">
        <v>27</v>
      </c>
      <c r="I702" s="2" t="s">
        <v>21</v>
      </c>
      <c r="J702" s="121">
        <v>644267.84100000001</v>
      </c>
      <c r="K702" s="122">
        <v>1034590.4604000001</v>
      </c>
    </row>
    <row r="703" spans="1:11">
      <c r="A703" s="120">
        <v>429998</v>
      </c>
      <c r="B703" s="2" t="s">
        <v>1507</v>
      </c>
      <c r="C703" s="36">
        <v>40848</v>
      </c>
      <c r="D703" s="2" t="s">
        <v>9</v>
      </c>
      <c r="E703" s="2" t="s">
        <v>1508</v>
      </c>
      <c r="F703" s="2">
        <v>411975</v>
      </c>
      <c r="G703" s="2" t="s">
        <v>174</v>
      </c>
      <c r="H703" s="2" t="s">
        <v>27</v>
      </c>
      <c r="I703" s="2" t="s">
        <v>13</v>
      </c>
      <c r="J703" s="121">
        <v>1284103.716</v>
      </c>
      <c r="K703" s="122">
        <v>1272765.0959999999</v>
      </c>
    </row>
    <row r="704" spans="1:11">
      <c r="A704" s="120">
        <v>430021</v>
      </c>
      <c r="B704" s="2" t="s">
        <v>1509</v>
      </c>
      <c r="C704" s="36">
        <v>40882</v>
      </c>
      <c r="D704" s="2" t="s">
        <v>9</v>
      </c>
      <c r="E704" s="2" t="s">
        <v>1510</v>
      </c>
      <c r="F704" s="2">
        <v>380836</v>
      </c>
      <c r="G704" s="2" t="s">
        <v>505</v>
      </c>
      <c r="H704" s="2" t="s">
        <v>27</v>
      </c>
      <c r="I704" s="2" t="s">
        <v>66</v>
      </c>
      <c r="J704" s="121">
        <v>433043.81400000001</v>
      </c>
      <c r="K704" s="122">
        <v>594483.64559999993</v>
      </c>
    </row>
    <row r="705" spans="1:11">
      <c r="A705" s="120">
        <v>430286</v>
      </c>
      <c r="B705" s="2" t="s">
        <v>1511</v>
      </c>
      <c r="C705" s="36">
        <v>40882</v>
      </c>
      <c r="D705" s="2" t="s">
        <v>9</v>
      </c>
      <c r="E705" s="2" t="s">
        <v>1512</v>
      </c>
      <c r="F705" s="2">
        <v>399532</v>
      </c>
      <c r="G705" s="2" t="s">
        <v>11</v>
      </c>
      <c r="H705" s="2" t="s">
        <v>12</v>
      </c>
      <c r="I705" s="2" t="s">
        <v>66</v>
      </c>
      <c r="J705" s="121">
        <v>351565.53599999996</v>
      </c>
      <c r="K705" s="122">
        <v>769928.82479999994</v>
      </c>
    </row>
    <row r="706" spans="1:11">
      <c r="A706" s="120">
        <v>430296</v>
      </c>
      <c r="B706" s="2" t="s">
        <v>1513</v>
      </c>
      <c r="C706" s="36">
        <v>40367</v>
      </c>
      <c r="D706" s="2" t="s">
        <v>9</v>
      </c>
      <c r="E706" s="2" t="s">
        <v>1514</v>
      </c>
      <c r="F706" s="2">
        <v>424950</v>
      </c>
      <c r="G706" s="2" t="s">
        <v>45</v>
      </c>
      <c r="H706" s="2" t="s">
        <v>27</v>
      </c>
      <c r="I706" s="2" t="s">
        <v>21</v>
      </c>
      <c r="J706" s="121">
        <v>682069.77300000004</v>
      </c>
      <c r="K706" s="122">
        <v>987341.18400000001</v>
      </c>
    </row>
    <row r="707" spans="1:11">
      <c r="A707" s="120">
        <v>430304</v>
      </c>
      <c r="B707" s="2" t="s">
        <v>1515</v>
      </c>
      <c r="C707" s="36">
        <v>40900</v>
      </c>
      <c r="D707" s="2" t="s">
        <v>9</v>
      </c>
      <c r="E707" s="2" t="s">
        <v>1516</v>
      </c>
      <c r="F707" s="2">
        <v>377332</v>
      </c>
      <c r="G707" s="2" t="s">
        <v>77</v>
      </c>
      <c r="H707" s="2" t="s">
        <v>12</v>
      </c>
      <c r="I707" s="2" t="s">
        <v>66</v>
      </c>
      <c r="J707" s="121">
        <v>420758.52</v>
      </c>
      <c r="K707" s="122">
        <v>1061006.8284</v>
      </c>
    </row>
    <row r="708" spans="1:11">
      <c r="A708" s="120">
        <v>430306</v>
      </c>
      <c r="B708" s="2" t="s">
        <v>1517</v>
      </c>
      <c r="C708" s="36">
        <v>40897</v>
      </c>
      <c r="D708" s="2" t="s">
        <v>9</v>
      </c>
      <c r="E708" s="2" t="s">
        <v>1518</v>
      </c>
      <c r="F708" s="2">
        <v>381123</v>
      </c>
      <c r="G708" s="2" t="s">
        <v>498</v>
      </c>
      <c r="H708" s="2" t="s">
        <v>12</v>
      </c>
      <c r="I708" s="2" t="s">
        <v>17</v>
      </c>
      <c r="J708" s="121">
        <v>857569.83900000004</v>
      </c>
      <c r="K708" s="122">
        <v>634034.03399999999</v>
      </c>
    </row>
    <row r="709" spans="1:11">
      <c r="A709" s="120">
        <v>430310</v>
      </c>
      <c r="B709" s="2" t="s">
        <v>1519</v>
      </c>
      <c r="C709" s="36">
        <v>40897</v>
      </c>
      <c r="D709" s="2" t="s">
        <v>9</v>
      </c>
      <c r="E709" s="2" t="s">
        <v>1520</v>
      </c>
      <c r="F709" s="2">
        <v>381549</v>
      </c>
      <c r="G709" s="2" t="s">
        <v>259</v>
      </c>
      <c r="H709" s="2" t="s">
        <v>27</v>
      </c>
      <c r="I709" s="2" t="s">
        <v>21</v>
      </c>
      <c r="J709" s="121">
        <v>738209.49300000002</v>
      </c>
      <c r="K709" s="122">
        <v>912362.96160000004</v>
      </c>
    </row>
    <row r="710" spans="1:11">
      <c r="A710" s="120">
        <v>430324</v>
      </c>
      <c r="B710" s="2" t="s">
        <v>1521</v>
      </c>
      <c r="C710" s="36">
        <v>40898</v>
      </c>
      <c r="D710" s="2" t="s">
        <v>9</v>
      </c>
      <c r="E710" s="2" t="s">
        <v>1522</v>
      </c>
      <c r="F710" s="2">
        <v>420801</v>
      </c>
      <c r="G710" s="2" t="s">
        <v>623</v>
      </c>
      <c r="H710" s="2" t="s">
        <v>12</v>
      </c>
      <c r="I710" s="2" t="s">
        <v>17</v>
      </c>
      <c r="J710" s="121">
        <v>1144473.4139999999</v>
      </c>
      <c r="K710" s="122">
        <v>1096837.2648</v>
      </c>
    </row>
    <row r="711" spans="1:11">
      <c r="A711" s="120">
        <v>430722</v>
      </c>
      <c r="B711" s="2" t="s">
        <v>1523</v>
      </c>
      <c r="C711" s="36">
        <v>40896</v>
      </c>
      <c r="D711" s="2" t="s">
        <v>9</v>
      </c>
      <c r="E711" s="2" t="s">
        <v>1524</v>
      </c>
      <c r="F711" s="2">
        <v>448841</v>
      </c>
      <c r="G711" s="2" t="s">
        <v>462</v>
      </c>
      <c r="H711" s="2" t="s">
        <v>12</v>
      </c>
      <c r="I711" s="2" t="s">
        <v>17</v>
      </c>
      <c r="J711" s="121">
        <v>850750.48800000001</v>
      </c>
      <c r="K711" s="122">
        <v>2043645.0984</v>
      </c>
    </row>
    <row r="712" spans="1:11">
      <c r="A712" s="120">
        <v>430935</v>
      </c>
      <c r="B712" s="2" t="s">
        <v>1525</v>
      </c>
      <c r="C712" s="36">
        <v>40900</v>
      </c>
      <c r="D712" s="2" t="s">
        <v>9</v>
      </c>
      <c r="E712" s="2" t="s">
        <v>1526</v>
      </c>
      <c r="F712" s="2">
        <v>376098</v>
      </c>
      <c r="G712" s="2" t="s">
        <v>1079</v>
      </c>
      <c r="H712" s="2" t="s">
        <v>27</v>
      </c>
      <c r="I712" s="2" t="s">
        <v>13</v>
      </c>
      <c r="J712" s="121">
        <v>1263090.2760000001</v>
      </c>
      <c r="K712" s="122">
        <v>1810953.8604000001</v>
      </c>
    </row>
    <row r="713" spans="1:11">
      <c r="A713" s="120">
        <v>430970</v>
      </c>
      <c r="B713" s="2" t="s">
        <v>1527</v>
      </c>
      <c r="C713" s="36">
        <v>40903</v>
      </c>
      <c r="D713" s="2" t="s">
        <v>9</v>
      </c>
      <c r="E713" s="2" t="s">
        <v>253</v>
      </c>
      <c r="F713" s="2">
        <v>410827</v>
      </c>
      <c r="G713" s="2" t="s">
        <v>254</v>
      </c>
      <c r="H713" s="2" t="s">
        <v>27</v>
      </c>
      <c r="I713" s="2" t="s">
        <v>21</v>
      </c>
      <c r="J713" s="121">
        <v>458296.67099999997</v>
      </c>
      <c r="K713" s="122">
        <v>933171.14879999997</v>
      </c>
    </row>
    <row r="714" spans="1:11">
      <c r="A714" s="120">
        <v>430972</v>
      </c>
      <c r="B714" s="2" t="s">
        <v>1528</v>
      </c>
      <c r="C714" s="36">
        <v>40871</v>
      </c>
      <c r="D714" s="2" t="s">
        <v>9</v>
      </c>
      <c r="E714" s="2" t="s">
        <v>1529</v>
      </c>
      <c r="F714" s="2">
        <v>387266</v>
      </c>
      <c r="G714" s="2" t="s">
        <v>31</v>
      </c>
      <c r="H714" s="2" t="s">
        <v>27</v>
      </c>
      <c r="I714" s="2" t="s">
        <v>17</v>
      </c>
      <c r="J714" s="121">
        <v>816186.27300000004</v>
      </c>
      <c r="K714" s="122">
        <v>661190.86080000002</v>
      </c>
    </row>
    <row r="715" spans="1:11">
      <c r="A715" s="120">
        <v>430976</v>
      </c>
      <c r="B715" s="2" t="s">
        <v>1530</v>
      </c>
      <c r="C715" s="36">
        <v>40900</v>
      </c>
      <c r="D715" s="2" t="s">
        <v>9</v>
      </c>
      <c r="E715" s="2" t="s">
        <v>1531</v>
      </c>
      <c r="F715" s="2">
        <v>416871</v>
      </c>
      <c r="G715" s="2" t="s">
        <v>185</v>
      </c>
      <c r="H715" s="2" t="s">
        <v>27</v>
      </c>
      <c r="I715" s="2" t="s">
        <v>13</v>
      </c>
      <c r="J715" s="121">
        <v>1296508.101</v>
      </c>
      <c r="K715" s="122">
        <v>1201127.7672000001</v>
      </c>
    </row>
    <row r="716" spans="1:11">
      <c r="A716" s="120">
        <v>431003</v>
      </c>
      <c r="B716" s="2" t="s">
        <v>1532</v>
      </c>
      <c r="C716" s="36">
        <v>40879</v>
      </c>
      <c r="D716" s="2" t="s">
        <v>9</v>
      </c>
      <c r="E716" s="2" t="s">
        <v>1533</v>
      </c>
      <c r="F716" s="2">
        <v>436955</v>
      </c>
      <c r="G716" s="2" t="s">
        <v>818</v>
      </c>
      <c r="H716" s="2" t="s">
        <v>27</v>
      </c>
      <c r="I716" s="2" t="s">
        <v>17</v>
      </c>
      <c r="J716" s="121">
        <v>935716.90800000005</v>
      </c>
      <c r="K716" s="122">
        <v>703825.51319999993</v>
      </c>
    </row>
    <row r="717" spans="1:11">
      <c r="A717" s="120">
        <v>431009</v>
      </c>
      <c r="B717" s="2" t="s">
        <v>1534</v>
      </c>
      <c r="C717" s="36">
        <v>40891</v>
      </c>
      <c r="D717" s="2" t="s">
        <v>9</v>
      </c>
      <c r="E717" s="2" t="s">
        <v>1535</v>
      </c>
      <c r="F717" s="2">
        <v>474340</v>
      </c>
      <c r="G717" s="2" t="s">
        <v>108</v>
      </c>
      <c r="H717" s="2" t="s">
        <v>12</v>
      </c>
      <c r="I717" s="2" t="s">
        <v>17</v>
      </c>
      <c r="J717" s="121">
        <v>1111082.301</v>
      </c>
      <c r="K717" s="122">
        <v>1367171.8272000002</v>
      </c>
    </row>
    <row r="718" spans="1:11">
      <c r="A718" s="120">
        <v>431040</v>
      </c>
      <c r="B718" s="2" t="s">
        <v>1536</v>
      </c>
      <c r="C718" s="36">
        <v>40896</v>
      </c>
      <c r="D718" s="2" t="s">
        <v>9</v>
      </c>
      <c r="E718" s="2" t="s">
        <v>1537</v>
      </c>
      <c r="F718" s="2">
        <v>378503</v>
      </c>
      <c r="G718" s="2" t="s">
        <v>267</v>
      </c>
      <c r="H718" s="2" t="s">
        <v>12</v>
      </c>
      <c r="I718" s="2" t="s">
        <v>28</v>
      </c>
      <c r="J718" s="121">
        <v>1766816.2680000002</v>
      </c>
      <c r="K718" s="122">
        <v>2698370.7768000001</v>
      </c>
    </row>
    <row r="719" spans="1:11">
      <c r="A719" s="120">
        <v>431045</v>
      </c>
      <c r="B719" s="2" t="s">
        <v>1538</v>
      </c>
      <c r="C719" s="36">
        <v>40893</v>
      </c>
      <c r="D719" s="2" t="s">
        <v>9</v>
      </c>
      <c r="E719" s="2" t="s">
        <v>1539</v>
      </c>
      <c r="F719" s="2">
        <v>410449</v>
      </c>
      <c r="G719" s="2" t="s">
        <v>278</v>
      </c>
      <c r="H719" s="2" t="s">
        <v>12</v>
      </c>
      <c r="I719" s="2" t="s">
        <v>28</v>
      </c>
      <c r="J719" s="121">
        <v>1871440.4939999999</v>
      </c>
      <c r="K719" s="122">
        <v>2154985.8516000002</v>
      </c>
    </row>
    <row r="720" spans="1:11">
      <c r="A720" s="120">
        <v>431080</v>
      </c>
      <c r="B720" s="2" t="s">
        <v>1540</v>
      </c>
      <c r="C720" s="36">
        <v>40878</v>
      </c>
      <c r="D720" s="2" t="s">
        <v>9</v>
      </c>
      <c r="E720" s="2" t="s">
        <v>1541</v>
      </c>
      <c r="F720" s="2">
        <v>377329</v>
      </c>
      <c r="G720" s="2" t="s">
        <v>51</v>
      </c>
      <c r="H720" s="2" t="s">
        <v>27</v>
      </c>
      <c r="I720" s="2" t="s">
        <v>17</v>
      </c>
      <c r="J720" s="121">
        <v>794490.56400000001</v>
      </c>
      <c r="K720" s="122">
        <v>1268083.3716</v>
      </c>
    </row>
    <row r="721" spans="1:11">
      <c r="A721" s="120">
        <v>431096</v>
      </c>
      <c r="B721" s="2" t="s">
        <v>1542</v>
      </c>
      <c r="C721" s="36">
        <v>40896</v>
      </c>
      <c r="D721" s="2" t="s">
        <v>9</v>
      </c>
      <c r="E721" s="2" t="s">
        <v>1543</v>
      </c>
      <c r="F721" s="2">
        <v>412412</v>
      </c>
      <c r="G721" s="2" t="s">
        <v>196</v>
      </c>
      <c r="H721" s="2" t="s">
        <v>27</v>
      </c>
      <c r="I721" s="2" t="s">
        <v>17</v>
      </c>
      <c r="J721" s="121">
        <v>829641.33</v>
      </c>
      <c r="K721" s="122">
        <v>428709.16439999995</v>
      </c>
    </row>
    <row r="722" spans="1:11">
      <c r="A722" s="120">
        <v>431114</v>
      </c>
      <c r="B722" s="2" t="s">
        <v>1544</v>
      </c>
      <c r="C722" s="36">
        <v>40910</v>
      </c>
      <c r="D722" s="2" t="s">
        <v>9</v>
      </c>
      <c r="E722" s="2" t="s">
        <v>1545</v>
      </c>
      <c r="F722" s="2">
        <v>460909</v>
      </c>
      <c r="G722" s="2" t="s">
        <v>40</v>
      </c>
      <c r="H722" s="2" t="s">
        <v>27</v>
      </c>
      <c r="I722" s="2" t="s">
        <v>17</v>
      </c>
      <c r="J722" s="121">
        <v>986614.39800000004</v>
      </c>
      <c r="K722" s="122">
        <v>1340817.8508000001</v>
      </c>
    </row>
    <row r="723" spans="1:11">
      <c r="A723" s="120">
        <v>431117</v>
      </c>
      <c r="B723" s="2" t="s">
        <v>1546</v>
      </c>
      <c r="C723" s="36">
        <v>40894</v>
      </c>
      <c r="D723" s="2" t="s">
        <v>9</v>
      </c>
      <c r="E723" s="2" t="s">
        <v>1547</v>
      </c>
      <c r="F723" s="2">
        <v>452815</v>
      </c>
      <c r="G723" s="2" t="s">
        <v>443</v>
      </c>
      <c r="H723" s="2" t="s">
        <v>27</v>
      </c>
      <c r="I723" s="2" t="s">
        <v>21</v>
      </c>
      <c r="J723" s="121">
        <v>640489.20600000001</v>
      </c>
      <c r="K723" s="122">
        <v>359945.38079999998</v>
      </c>
    </row>
    <row r="724" spans="1:11">
      <c r="A724" s="120">
        <v>431123</v>
      </c>
      <c r="B724" s="2" t="s">
        <v>1548</v>
      </c>
      <c r="C724" s="36">
        <v>40878</v>
      </c>
      <c r="D724" s="2" t="s">
        <v>9</v>
      </c>
      <c r="E724" s="2" t="s">
        <v>856</v>
      </c>
      <c r="F724" s="2">
        <v>380148</v>
      </c>
      <c r="G724" s="2" t="s">
        <v>92</v>
      </c>
      <c r="H724" s="2" t="s">
        <v>27</v>
      </c>
      <c r="I724" s="2" t="s">
        <v>28</v>
      </c>
      <c r="J724" s="121">
        <v>1976486.547</v>
      </c>
      <c r="K724" s="122">
        <v>2564412.48</v>
      </c>
    </row>
    <row r="725" spans="1:11">
      <c r="A725" s="120">
        <v>431147</v>
      </c>
      <c r="B725" s="2" t="s">
        <v>1549</v>
      </c>
      <c r="C725" s="36">
        <v>40855</v>
      </c>
      <c r="D725" s="2" t="s">
        <v>9</v>
      </c>
      <c r="E725" s="2" t="s">
        <v>1550</v>
      </c>
      <c r="F725" s="2">
        <v>381325</v>
      </c>
      <c r="G725" s="2" t="s">
        <v>273</v>
      </c>
      <c r="H725" s="2" t="s">
        <v>12</v>
      </c>
      <c r="I725" s="2" t="s">
        <v>66</v>
      </c>
      <c r="J725" s="121">
        <v>360359.34900000005</v>
      </c>
      <c r="K725" s="122">
        <v>1121264.1647999999</v>
      </c>
    </row>
    <row r="726" spans="1:11">
      <c r="A726" s="120">
        <v>431358</v>
      </c>
      <c r="B726" s="2" t="s">
        <v>1551</v>
      </c>
      <c r="C726" s="36">
        <v>40903</v>
      </c>
      <c r="D726" s="2" t="s">
        <v>9</v>
      </c>
      <c r="E726" s="2" t="s">
        <v>1552</v>
      </c>
      <c r="F726" s="2">
        <v>419863</v>
      </c>
      <c r="G726" s="2" t="s">
        <v>16</v>
      </c>
      <c r="H726" s="2" t="s">
        <v>12</v>
      </c>
      <c r="I726" s="2" t="s">
        <v>66</v>
      </c>
      <c r="J726" s="121">
        <v>411806.66099999996</v>
      </c>
      <c r="K726" s="122">
        <v>1364370.0911999999</v>
      </c>
    </row>
    <row r="727" spans="1:11">
      <c r="A727" s="120">
        <v>431369</v>
      </c>
      <c r="B727" s="2" t="s">
        <v>1553</v>
      </c>
      <c r="C727" s="36">
        <v>40896</v>
      </c>
      <c r="D727" s="2" t="s">
        <v>9</v>
      </c>
      <c r="E727" s="2" t="s">
        <v>1554</v>
      </c>
      <c r="F727" s="2">
        <v>359519</v>
      </c>
      <c r="G727" s="2" t="s">
        <v>289</v>
      </c>
      <c r="H727" s="2" t="s">
        <v>27</v>
      </c>
      <c r="I727" s="2" t="s">
        <v>13</v>
      </c>
      <c r="J727" s="121">
        <v>1582746.102</v>
      </c>
      <c r="K727" s="122">
        <v>1288909.2168000001</v>
      </c>
    </row>
    <row r="728" spans="1:11">
      <c r="A728" s="120">
        <v>431448</v>
      </c>
      <c r="B728" s="2" t="s">
        <v>1555</v>
      </c>
      <c r="C728" s="36">
        <v>40911</v>
      </c>
      <c r="D728" s="2" t="s">
        <v>9</v>
      </c>
      <c r="E728" s="2" t="s">
        <v>1556</v>
      </c>
      <c r="F728" s="2">
        <v>410450</v>
      </c>
      <c r="G728" s="2" t="s">
        <v>212</v>
      </c>
      <c r="H728" s="2" t="s">
        <v>27</v>
      </c>
      <c r="I728" s="2" t="s">
        <v>17</v>
      </c>
      <c r="J728" s="121">
        <v>946002.14099999995</v>
      </c>
      <c r="K728" s="122">
        <v>803370.72239999997</v>
      </c>
    </row>
    <row r="729" spans="1:11">
      <c r="A729" s="120">
        <v>431475</v>
      </c>
      <c r="B729" s="2" t="s">
        <v>1557</v>
      </c>
      <c r="C729" s="36">
        <v>40917</v>
      </c>
      <c r="D729" s="2" t="s">
        <v>9</v>
      </c>
      <c r="E729" s="2" t="s">
        <v>1558</v>
      </c>
      <c r="F729" s="2">
        <v>377364</v>
      </c>
      <c r="G729" s="2" t="s">
        <v>721</v>
      </c>
      <c r="H729" s="2" t="s">
        <v>12</v>
      </c>
      <c r="I729" s="2" t="s">
        <v>17</v>
      </c>
      <c r="J729" s="121">
        <v>1190835.429</v>
      </c>
      <c r="K729" s="122">
        <v>1147965.4151999999</v>
      </c>
    </row>
    <row r="730" spans="1:11">
      <c r="A730" s="120">
        <v>431578</v>
      </c>
      <c r="B730" s="2" t="s">
        <v>1559</v>
      </c>
      <c r="C730" s="36">
        <v>39832</v>
      </c>
      <c r="D730" s="2" t="s">
        <v>9</v>
      </c>
      <c r="E730" s="2" t="s">
        <v>1560</v>
      </c>
      <c r="F730" s="2">
        <v>460862</v>
      </c>
      <c r="G730" s="2" t="s">
        <v>226</v>
      </c>
      <c r="H730" s="2" t="s">
        <v>12</v>
      </c>
      <c r="I730" s="2" t="s">
        <v>13</v>
      </c>
      <c r="J730" s="121">
        <v>1264485.9780000001</v>
      </c>
      <c r="K730" s="122">
        <v>1314414.432</v>
      </c>
    </row>
    <row r="731" spans="1:11">
      <c r="A731" s="120">
        <v>431735</v>
      </c>
      <c r="B731" s="2" t="s">
        <v>1561</v>
      </c>
      <c r="C731" s="36">
        <v>40886</v>
      </c>
      <c r="D731" s="2" t="s">
        <v>9</v>
      </c>
      <c r="E731" s="2" t="s">
        <v>1562</v>
      </c>
      <c r="F731" s="2">
        <v>410827</v>
      </c>
      <c r="G731" s="2" t="s">
        <v>254</v>
      </c>
      <c r="H731" s="2" t="s">
        <v>12</v>
      </c>
      <c r="I731" s="2" t="s">
        <v>17</v>
      </c>
      <c r="J731" s="121">
        <v>845228.89500000002</v>
      </c>
      <c r="K731" s="122">
        <v>983649.48479999998</v>
      </c>
    </row>
    <row r="732" spans="1:11">
      <c r="A732" s="120">
        <v>431760</v>
      </c>
      <c r="B732" s="2" t="s">
        <v>1563</v>
      </c>
      <c r="C732" s="36">
        <v>40920</v>
      </c>
      <c r="D732" s="2" t="s">
        <v>9</v>
      </c>
      <c r="E732" s="2" t="s">
        <v>1564</v>
      </c>
      <c r="F732" s="2">
        <v>380150</v>
      </c>
      <c r="G732" s="2" t="s">
        <v>72</v>
      </c>
      <c r="H732" s="2" t="s">
        <v>27</v>
      </c>
      <c r="I732" s="2" t="s">
        <v>17</v>
      </c>
      <c r="J732" s="121">
        <v>941690.37900000007</v>
      </c>
      <c r="K732" s="122">
        <v>538313.54760000005</v>
      </c>
    </row>
    <row r="733" spans="1:11">
      <c r="A733" s="120">
        <v>431767</v>
      </c>
      <c r="B733" s="2" t="s">
        <v>1565</v>
      </c>
      <c r="C733" s="36">
        <v>40911</v>
      </c>
      <c r="D733" s="2" t="s">
        <v>9</v>
      </c>
      <c r="E733" s="2" t="s">
        <v>1566</v>
      </c>
      <c r="F733" s="2">
        <v>410452</v>
      </c>
      <c r="G733" s="2" t="s">
        <v>393</v>
      </c>
      <c r="H733" s="2" t="s">
        <v>12</v>
      </c>
      <c r="I733" s="2" t="s">
        <v>17</v>
      </c>
      <c r="J733" s="121">
        <v>886119.402</v>
      </c>
      <c r="K733" s="122">
        <v>1370010.0563999999</v>
      </c>
    </row>
    <row r="734" spans="1:11">
      <c r="A734" s="120">
        <v>431839</v>
      </c>
      <c r="B734" s="2" t="s">
        <v>1567</v>
      </c>
      <c r="C734" s="36">
        <v>40891</v>
      </c>
      <c r="D734" s="2" t="s">
        <v>9</v>
      </c>
      <c r="E734" s="2" t="s">
        <v>250</v>
      </c>
      <c r="F734" s="2">
        <v>381549</v>
      </c>
      <c r="G734" s="2" t="s">
        <v>259</v>
      </c>
      <c r="H734" s="2" t="s">
        <v>27</v>
      </c>
      <c r="I734" s="2" t="s">
        <v>21</v>
      </c>
      <c r="J734" s="121">
        <v>665791.03500000003</v>
      </c>
      <c r="K734" s="122">
        <v>450825.22080000001</v>
      </c>
    </row>
    <row r="735" spans="1:11">
      <c r="A735" s="120">
        <v>432435</v>
      </c>
      <c r="B735" s="2" t="s">
        <v>1568</v>
      </c>
      <c r="C735" s="36">
        <v>40910</v>
      </c>
      <c r="D735" s="2" t="s">
        <v>9</v>
      </c>
      <c r="E735" s="2" t="s">
        <v>1569</v>
      </c>
      <c r="F735" s="2">
        <v>460909</v>
      </c>
      <c r="G735" s="2" t="s">
        <v>40</v>
      </c>
      <c r="H735" s="2" t="s">
        <v>27</v>
      </c>
      <c r="I735" s="2" t="s">
        <v>13</v>
      </c>
      <c r="J735" s="121">
        <v>1283453.7239999999</v>
      </c>
      <c r="K735" s="122">
        <v>1353033.6551999999</v>
      </c>
    </row>
    <row r="736" spans="1:11">
      <c r="A736" s="120">
        <v>432762</v>
      </c>
      <c r="B736" s="2" t="s">
        <v>1570</v>
      </c>
      <c r="C736" s="36">
        <v>40910</v>
      </c>
      <c r="D736" s="2" t="s">
        <v>9</v>
      </c>
      <c r="E736" s="2" t="s">
        <v>1571</v>
      </c>
      <c r="F736" s="2">
        <v>414224</v>
      </c>
      <c r="G736" s="2" t="s">
        <v>204</v>
      </c>
      <c r="H736" s="2" t="s">
        <v>12</v>
      </c>
      <c r="I736" s="2" t="s">
        <v>21</v>
      </c>
      <c r="J736" s="121">
        <v>462191.05799999996</v>
      </c>
      <c r="K736" s="122">
        <v>1005905.6279999999</v>
      </c>
    </row>
    <row r="737" spans="1:11">
      <c r="A737" s="120">
        <v>432766</v>
      </c>
      <c r="B737" s="2" t="s">
        <v>1572</v>
      </c>
      <c r="C737" s="36">
        <v>40906</v>
      </c>
      <c r="D737" s="2" t="s">
        <v>9</v>
      </c>
      <c r="E737" s="2" t="s">
        <v>1573</v>
      </c>
      <c r="F737" s="2">
        <v>412833</v>
      </c>
      <c r="G737" s="2" t="s">
        <v>626</v>
      </c>
      <c r="H737" s="2" t="s">
        <v>27</v>
      </c>
      <c r="I737" s="2" t="s">
        <v>21</v>
      </c>
      <c r="J737" s="121">
        <v>468176.772</v>
      </c>
      <c r="K737" s="122">
        <v>398765.90520000004</v>
      </c>
    </row>
    <row r="738" spans="1:11">
      <c r="A738" s="120">
        <v>432776</v>
      </c>
      <c r="B738" s="2" t="s">
        <v>1574</v>
      </c>
      <c r="C738" s="36">
        <v>40918</v>
      </c>
      <c r="D738" s="2" t="s">
        <v>9</v>
      </c>
      <c r="E738" s="2" t="s">
        <v>1575</v>
      </c>
      <c r="F738" s="2">
        <v>462852</v>
      </c>
      <c r="G738" s="2" t="s">
        <v>1142</v>
      </c>
      <c r="H738" s="2" t="s">
        <v>27</v>
      </c>
      <c r="I738" s="2" t="s">
        <v>21</v>
      </c>
      <c r="J738" s="121">
        <v>613506.74699999997</v>
      </c>
      <c r="K738" s="122">
        <v>305590.52520000003</v>
      </c>
    </row>
    <row r="739" spans="1:11">
      <c r="A739" s="120">
        <v>432814</v>
      </c>
      <c r="B739" s="2" t="s">
        <v>1576</v>
      </c>
      <c r="C739" s="36">
        <v>40911</v>
      </c>
      <c r="D739" s="2" t="s">
        <v>9</v>
      </c>
      <c r="E739" s="2" t="s">
        <v>1577</v>
      </c>
      <c r="F739" s="2">
        <v>448733</v>
      </c>
      <c r="G739" s="2" t="s">
        <v>515</v>
      </c>
      <c r="H739" s="2" t="s">
        <v>27</v>
      </c>
      <c r="I739" s="2" t="s">
        <v>66</v>
      </c>
      <c r="J739" s="121">
        <v>436357.21500000003</v>
      </c>
      <c r="K739" s="122">
        <v>539340.06599999999</v>
      </c>
    </row>
    <row r="740" spans="1:11">
      <c r="A740" s="120">
        <v>433193</v>
      </c>
      <c r="B740" s="2" t="s">
        <v>1578</v>
      </c>
      <c r="C740" s="36">
        <v>40939</v>
      </c>
      <c r="D740" s="2" t="s">
        <v>9</v>
      </c>
      <c r="E740" s="2" t="s">
        <v>1579</v>
      </c>
      <c r="F740" s="2">
        <v>385698</v>
      </c>
      <c r="G740" s="2" t="s">
        <v>690</v>
      </c>
      <c r="H740" s="2" t="s">
        <v>27</v>
      </c>
      <c r="I740" s="2" t="s">
        <v>21</v>
      </c>
      <c r="J740" s="121">
        <v>774834.98400000005</v>
      </c>
      <c r="K740" s="122">
        <v>223351.33320000002</v>
      </c>
    </row>
    <row r="741" spans="1:11">
      <c r="A741" s="120">
        <v>433296</v>
      </c>
      <c r="B741" s="2" t="s">
        <v>1580</v>
      </c>
      <c r="C741" s="36">
        <v>40945</v>
      </c>
      <c r="D741" s="2" t="s">
        <v>9</v>
      </c>
      <c r="E741" s="2" t="s">
        <v>1581</v>
      </c>
      <c r="F741" s="2">
        <v>471701</v>
      </c>
      <c r="G741" s="2" t="s">
        <v>455</v>
      </c>
      <c r="H741" s="2" t="s">
        <v>27</v>
      </c>
      <c r="I741" s="2" t="s">
        <v>21</v>
      </c>
      <c r="J741" s="121">
        <v>510424.02599999995</v>
      </c>
      <c r="K741" s="122">
        <v>485444.31839999999</v>
      </c>
    </row>
    <row r="742" spans="1:11">
      <c r="A742" s="120">
        <v>433468</v>
      </c>
      <c r="B742" s="2" t="s">
        <v>1582</v>
      </c>
      <c r="C742" s="36">
        <v>40873</v>
      </c>
      <c r="D742" s="2" t="s">
        <v>9</v>
      </c>
      <c r="E742" s="2" t="s">
        <v>1583</v>
      </c>
      <c r="F742" s="2">
        <v>423329</v>
      </c>
      <c r="G742" s="2" t="s">
        <v>182</v>
      </c>
      <c r="H742" s="2" t="s">
        <v>12</v>
      </c>
      <c r="I742" s="2" t="s">
        <v>13</v>
      </c>
      <c r="J742" s="121">
        <v>1582269.7380000001</v>
      </c>
      <c r="K742" s="122">
        <v>1812188.7431999999</v>
      </c>
    </row>
    <row r="743" spans="1:11">
      <c r="A743" s="120">
        <v>433475</v>
      </c>
      <c r="B743" s="2" t="s">
        <v>1584</v>
      </c>
      <c r="C743" s="36">
        <v>40939</v>
      </c>
      <c r="D743" s="2" t="s">
        <v>9</v>
      </c>
      <c r="E743" s="2" t="s">
        <v>1585</v>
      </c>
      <c r="F743" s="2">
        <v>377329</v>
      </c>
      <c r="G743" s="2" t="s">
        <v>51</v>
      </c>
      <c r="H743" s="2" t="s">
        <v>27</v>
      </c>
      <c r="I743" s="2" t="s">
        <v>21</v>
      </c>
      <c r="J743" s="121">
        <v>586322.83499999996</v>
      </c>
      <c r="K743" s="122">
        <v>984960.88559999992</v>
      </c>
    </row>
    <row r="744" spans="1:11">
      <c r="A744" s="120">
        <v>433480</v>
      </c>
      <c r="B744" s="2" t="s">
        <v>1586</v>
      </c>
      <c r="C744" s="36">
        <v>40931</v>
      </c>
      <c r="D744" s="2" t="s">
        <v>9</v>
      </c>
      <c r="E744" s="2" t="s">
        <v>1587</v>
      </c>
      <c r="F744" s="2">
        <v>359519</v>
      </c>
      <c r="G744" s="2" t="s">
        <v>289</v>
      </c>
      <c r="H744" s="2" t="s">
        <v>27</v>
      </c>
      <c r="I744" s="2" t="s">
        <v>246</v>
      </c>
      <c r="J744" s="121">
        <v>2896280.8770000003</v>
      </c>
      <c r="K744" s="122">
        <v>1832190.5484</v>
      </c>
    </row>
    <row r="745" spans="1:11">
      <c r="A745" s="120">
        <v>433552</v>
      </c>
      <c r="B745" s="2" t="s">
        <v>1588</v>
      </c>
      <c r="C745" s="36">
        <v>40949</v>
      </c>
      <c r="D745" s="2" t="s">
        <v>9</v>
      </c>
      <c r="E745" s="2" t="s">
        <v>1589</v>
      </c>
      <c r="F745" s="2">
        <v>411082</v>
      </c>
      <c r="G745" s="2" t="s">
        <v>54</v>
      </c>
      <c r="H745" s="2" t="s">
        <v>12</v>
      </c>
      <c r="I745" s="2" t="s">
        <v>17</v>
      </c>
      <c r="J745" s="121">
        <v>817278.12599999993</v>
      </c>
      <c r="K745" s="122">
        <v>1630147.7124000001</v>
      </c>
    </row>
    <row r="746" spans="1:11">
      <c r="A746" s="120">
        <v>433556</v>
      </c>
      <c r="B746" s="2" t="s">
        <v>1590</v>
      </c>
      <c r="C746" s="36">
        <v>40947</v>
      </c>
      <c r="D746" s="2" t="s">
        <v>9</v>
      </c>
      <c r="E746" s="2" t="s">
        <v>1591</v>
      </c>
      <c r="F746" s="2">
        <v>377143</v>
      </c>
      <c r="G746" s="2" t="s">
        <v>171</v>
      </c>
      <c r="H746" s="2" t="s">
        <v>27</v>
      </c>
      <c r="I746" s="2" t="s">
        <v>17</v>
      </c>
      <c r="J746" s="121">
        <v>781312.64399999997</v>
      </c>
      <c r="K746" s="122">
        <v>637546.79879999999</v>
      </c>
    </row>
    <row r="747" spans="1:11">
      <c r="A747" s="120">
        <v>433558</v>
      </c>
      <c r="B747" s="2" t="s">
        <v>1592</v>
      </c>
      <c r="C747" s="36">
        <v>40940</v>
      </c>
      <c r="D747" s="2" t="s">
        <v>9</v>
      </c>
      <c r="E747" s="2" t="s">
        <v>1593</v>
      </c>
      <c r="F747" s="2">
        <v>406698</v>
      </c>
      <c r="G747" s="2" t="s">
        <v>215</v>
      </c>
      <c r="H747" s="2" t="s">
        <v>27</v>
      </c>
      <c r="I747" s="2" t="s">
        <v>21</v>
      </c>
      <c r="J747" s="121">
        <v>581050.554</v>
      </c>
      <c r="K747" s="122">
        <v>837676.68479999993</v>
      </c>
    </row>
    <row r="748" spans="1:11">
      <c r="A748" s="120">
        <v>433659</v>
      </c>
      <c r="B748" s="2" t="s">
        <v>1594</v>
      </c>
      <c r="C748" s="36">
        <v>40924</v>
      </c>
      <c r="D748" s="2" t="s">
        <v>9</v>
      </c>
      <c r="E748" s="2" t="s">
        <v>1595</v>
      </c>
      <c r="F748" s="2">
        <v>379658</v>
      </c>
      <c r="G748" s="2" t="s">
        <v>201</v>
      </c>
      <c r="H748" s="2" t="s">
        <v>27</v>
      </c>
      <c r="I748" s="2" t="s">
        <v>13</v>
      </c>
      <c r="J748" s="121">
        <v>1290771.6989999998</v>
      </c>
      <c r="K748" s="122">
        <v>970737.95519999997</v>
      </c>
    </row>
    <row r="749" spans="1:11">
      <c r="A749" s="120">
        <v>433858</v>
      </c>
      <c r="B749" s="2" t="s">
        <v>1596</v>
      </c>
      <c r="C749" s="36">
        <v>40945</v>
      </c>
      <c r="D749" s="2" t="s">
        <v>9</v>
      </c>
      <c r="E749" s="2" t="s">
        <v>1597</v>
      </c>
      <c r="F749" s="2">
        <v>410827</v>
      </c>
      <c r="G749" s="2" t="s">
        <v>254</v>
      </c>
      <c r="H749" s="2" t="s">
        <v>27</v>
      </c>
      <c r="I749" s="2" t="s">
        <v>376</v>
      </c>
      <c r="J749" s="121">
        <v>3376954.4129999997</v>
      </c>
      <c r="K749" s="122">
        <v>2290201.398</v>
      </c>
    </row>
    <row r="750" spans="1:11">
      <c r="A750" s="120">
        <v>433865</v>
      </c>
      <c r="B750" s="2" t="s">
        <v>1598</v>
      </c>
      <c r="C750" s="36">
        <v>40952</v>
      </c>
      <c r="D750" s="2" t="s">
        <v>9</v>
      </c>
      <c r="E750" s="2" t="s">
        <v>1599</v>
      </c>
      <c r="F750" s="2">
        <v>410827</v>
      </c>
      <c r="G750" s="2" t="s">
        <v>254</v>
      </c>
      <c r="H750" s="2" t="s">
        <v>27</v>
      </c>
      <c r="I750" s="2" t="s">
        <v>17</v>
      </c>
      <c r="J750" s="121">
        <v>915188.73600000003</v>
      </c>
      <c r="K750" s="122">
        <v>1605359.412</v>
      </c>
    </row>
    <row r="751" spans="1:11">
      <c r="A751" s="120">
        <v>433953</v>
      </c>
      <c r="B751" s="2" t="s">
        <v>1600</v>
      </c>
      <c r="C751" s="36">
        <v>40919</v>
      </c>
      <c r="D751" s="2" t="s">
        <v>9</v>
      </c>
      <c r="E751" s="2" t="s">
        <v>1601</v>
      </c>
      <c r="F751" s="2">
        <v>452815</v>
      </c>
      <c r="G751" s="2" t="s">
        <v>443</v>
      </c>
      <c r="H751" s="2" t="s">
        <v>12</v>
      </c>
      <c r="I751" s="2" t="s">
        <v>21</v>
      </c>
      <c r="J751" s="121">
        <v>575538.978</v>
      </c>
      <c r="K751" s="122">
        <v>917625.04559999995</v>
      </c>
    </row>
    <row r="752" spans="1:11">
      <c r="A752" s="120">
        <v>433957</v>
      </c>
      <c r="B752" s="2" t="s">
        <v>1602</v>
      </c>
      <c r="C752" s="36">
        <v>40946</v>
      </c>
      <c r="D752" s="2" t="s">
        <v>9</v>
      </c>
      <c r="E752" s="2" t="s">
        <v>1603</v>
      </c>
      <c r="F752" s="2">
        <v>424950</v>
      </c>
      <c r="G752" s="2" t="s">
        <v>45</v>
      </c>
      <c r="H752" s="2" t="s">
        <v>27</v>
      </c>
      <c r="I752" s="2" t="s">
        <v>21</v>
      </c>
      <c r="J752" s="121">
        <v>651943.08900000004</v>
      </c>
      <c r="K752" s="122">
        <v>670175.25120000006</v>
      </c>
    </row>
    <row r="753" spans="1:11">
      <c r="A753" s="120">
        <v>434060</v>
      </c>
      <c r="B753" s="2" t="s">
        <v>1604</v>
      </c>
      <c r="C753" s="36">
        <v>40952</v>
      </c>
      <c r="D753" s="2" t="s">
        <v>9</v>
      </c>
      <c r="E753" s="2" t="s">
        <v>15</v>
      </c>
      <c r="F753" s="2">
        <v>419863</v>
      </c>
      <c r="G753" s="2" t="s">
        <v>16</v>
      </c>
      <c r="H753" s="2" t="s">
        <v>27</v>
      </c>
      <c r="I753" s="2" t="s">
        <v>17</v>
      </c>
      <c r="J753" s="121">
        <v>1114685.0819999999</v>
      </c>
      <c r="K753" s="122">
        <v>1348381.3608000001</v>
      </c>
    </row>
    <row r="754" spans="1:11">
      <c r="A754" s="120">
        <v>434361</v>
      </c>
      <c r="B754" s="2" t="s">
        <v>1605</v>
      </c>
      <c r="C754" s="36">
        <v>40953</v>
      </c>
      <c r="D754" s="2" t="s">
        <v>9</v>
      </c>
      <c r="E754" s="2" t="s">
        <v>1606</v>
      </c>
      <c r="F754" s="2">
        <v>411082</v>
      </c>
      <c r="G754" s="2" t="s">
        <v>54</v>
      </c>
      <c r="H754" s="2" t="s">
        <v>27</v>
      </c>
      <c r="I754" s="2" t="s">
        <v>28</v>
      </c>
      <c r="J754" s="121">
        <v>1831125.4080000001</v>
      </c>
      <c r="K754" s="122">
        <v>2305738.0836</v>
      </c>
    </row>
    <row r="755" spans="1:11">
      <c r="A755" s="120">
        <v>435113</v>
      </c>
      <c r="B755" s="2" t="s">
        <v>1607</v>
      </c>
      <c r="C755" s="36">
        <v>40949</v>
      </c>
      <c r="D755" s="2" t="s">
        <v>9</v>
      </c>
      <c r="E755" s="2" t="s">
        <v>1608</v>
      </c>
      <c r="F755" s="2">
        <v>462852</v>
      </c>
      <c r="G755" s="2" t="s">
        <v>1142</v>
      </c>
      <c r="H755" s="2" t="s">
        <v>27</v>
      </c>
      <c r="I755" s="2" t="s">
        <v>17</v>
      </c>
      <c r="J755" s="121">
        <v>1006019.5530000001</v>
      </c>
      <c r="K755" s="122">
        <v>1567264.0427999999</v>
      </c>
    </row>
    <row r="756" spans="1:11">
      <c r="A756" s="120">
        <v>435119</v>
      </c>
      <c r="B756" s="2" t="s">
        <v>1609</v>
      </c>
      <c r="C756" s="36">
        <v>40955</v>
      </c>
      <c r="D756" s="2" t="s">
        <v>9</v>
      </c>
      <c r="E756" s="2" t="s">
        <v>1610</v>
      </c>
      <c r="F756" s="2">
        <v>473035</v>
      </c>
      <c r="G756" s="2" t="s">
        <v>140</v>
      </c>
      <c r="H756" s="2" t="s">
        <v>12</v>
      </c>
      <c r="I756" s="2" t="s">
        <v>66</v>
      </c>
      <c r="J756" s="121">
        <v>412412.13299999997</v>
      </c>
      <c r="K756" s="122">
        <v>1114781.3244</v>
      </c>
    </row>
    <row r="757" spans="1:11">
      <c r="A757" s="120">
        <v>435121</v>
      </c>
      <c r="B757" s="2" t="s">
        <v>1611</v>
      </c>
      <c r="C757" s="36">
        <v>40947</v>
      </c>
      <c r="D757" s="2" t="s">
        <v>9</v>
      </c>
      <c r="E757" s="2" t="s">
        <v>1612</v>
      </c>
      <c r="F757" s="2">
        <v>434171</v>
      </c>
      <c r="G757" s="2" t="s">
        <v>371</v>
      </c>
      <c r="H757" s="2" t="s">
        <v>12</v>
      </c>
      <c r="I757" s="2" t="s">
        <v>17</v>
      </c>
      <c r="J757" s="121">
        <v>1033430.517</v>
      </c>
      <c r="K757" s="122">
        <v>735552.2304</v>
      </c>
    </row>
    <row r="758" spans="1:11">
      <c r="A758" s="120">
        <v>435126</v>
      </c>
      <c r="B758" s="2" t="s">
        <v>1613</v>
      </c>
      <c r="C758" s="36">
        <v>40940</v>
      </c>
      <c r="D758" s="2" t="s">
        <v>9</v>
      </c>
      <c r="E758" s="2" t="s">
        <v>1614</v>
      </c>
      <c r="F758" s="2">
        <v>382514</v>
      </c>
      <c r="G758" s="2" t="s">
        <v>839</v>
      </c>
      <c r="H758" s="2" t="s">
        <v>27</v>
      </c>
      <c r="I758" s="2" t="s">
        <v>17</v>
      </c>
      <c r="J758" s="121">
        <v>959938.01399999997</v>
      </c>
      <c r="K758" s="122">
        <v>2335686.0516000004</v>
      </c>
    </row>
    <row r="759" spans="1:11">
      <c r="A759" s="120">
        <v>435128</v>
      </c>
      <c r="B759" s="2" t="s">
        <v>1615</v>
      </c>
      <c r="C759" s="36">
        <v>40950</v>
      </c>
      <c r="D759" s="2" t="s">
        <v>9</v>
      </c>
      <c r="E759" s="2" t="s">
        <v>1616</v>
      </c>
      <c r="F759" s="2">
        <v>379658</v>
      </c>
      <c r="G759" s="2" t="s">
        <v>201</v>
      </c>
      <c r="H759" s="2" t="s">
        <v>12</v>
      </c>
      <c r="I759" s="2" t="s">
        <v>21</v>
      </c>
      <c r="J759" s="121">
        <v>553769.81099999999</v>
      </c>
      <c r="K759" s="122">
        <v>1019495.2248</v>
      </c>
    </row>
    <row r="760" spans="1:11">
      <c r="A760" s="120">
        <v>435323</v>
      </c>
      <c r="B760" s="2" t="s">
        <v>1617</v>
      </c>
      <c r="C760" s="36">
        <v>40763</v>
      </c>
      <c r="D760" s="2" t="s">
        <v>9</v>
      </c>
      <c r="E760" s="2" t="s">
        <v>1618</v>
      </c>
      <c r="F760" s="2">
        <v>378503</v>
      </c>
      <c r="G760" s="2" t="s">
        <v>267</v>
      </c>
      <c r="H760" s="2" t="s">
        <v>1619</v>
      </c>
      <c r="I760" s="2" t="s">
        <v>66</v>
      </c>
      <c r="J760" s="121">
        <v>235186.91700000002</v>
      </c>
      <c r="K760" s="122">
        <v>27.075600000000001</v>
      </c>
    </row>
    <row r="761" spans="1:11">
      <c r="A761" s="120">
        <v>435660</v>
      </c>
      <c r="B761" s="2" t="s">
        <v>1620</v>
      </c>
      <c r="C761" s="36">
        <v>40938</v>
      </c>
      <c r="D761" s="2" t="s">
        <v>9</v>
      </c>
      <c r="E761" s="2" t="s">
        <v>1621</v>
      </c>
      <c r="F761" s="2">
        <v>454526</v>
      </c>
      <c r="G761" s="2" t="s">
        <v>465</v>
      </c>
      <c r="H761" s="2" t="s">
        <v>12</v>
      </c>
      <c r="I761" s="2" t="s">
        <v>21</v>
      </c>
      <c r="J761" s="121">
        <v>567971.69099999999</v>
      </c>
      <c r="K761" s="122">
        <v>1094559.3828</v>
      </c>
    </row>
    <row r="762" spans="1:11">
      <c r="A762" s="120">
        <v>435830</v>
      </c>
      <c r="B762" s="2" t="s">
        <v>1622</v>
      </c>
      <c r="C762" s="36">
        <v>40910</v>
      </c>
      <c r="D762" s="2" t="s">
        <v>9</v>
      </c>
      <c r="E762" s="2" t="s">
        <v>1623</v>
      </c>
      <c r="F762" s="2">
        <v>459093</v>
      </c>
      <c r="G762" s="2" t="s">
        <v>344</v>
      </c>
      <c r="H762" s="2" t="s">
        <v>27</v>
      </c>
      <c r="I762" s="2" t="s">
        <v>21</v>
      </c>
      <c r="J762" s="121">
        <v>624391.88699999999</v>
      </c>
      <c r="K762" s="122">
        <v>968154.00120000006</v>
      </c>
    </row>
    <row r="763" spans="1:11">
      <c r="A763" s="120">
        <v>435831</v>
      </c>
      <c r="B763" s="2" t="s">
        <v>1624</v>
      </c>
      <c r="C763" s="36">
        <v>40917</v>
      </c>
      <c r="D763" s="2" t="s">
        <v>9</v>
      </c>
      <c r="E763" s="2" t="s">
        <v>1625</v>
      </c>
      <c r="F763" s="2">
        <v>421959</v>
      </c>
      <c r="G763" s="2" t="s">
        <v>337</v>
      </c>
      <c r="H763" s="2" t="s">
        <v>27</v>
      </c>
      <c r="I763" s="2" t="s">
        <v>17</v>
      </c>
      <c r="J763" s="121">
        <v>974725.33199999994</v>
      </c>
      <c r="K763" s="122">
        <v>520022.21399999998</v>
      </c>
    </row>
    <row r="764" spans="1:11">
      <c r="A764" s="120">
        <v>435833</v>
      </c>
      <c r="B764" s="2" t="s">
        <v>1626</v>
      </c>
      <c r="C764" s="36">
        <v>40953</v>
      </c>
      <c r="D764" s="2" t="s">
        <v>9</v>
      </c>
      <c r="E764" s="2" t="s">
        <v>1627</v>
      </c>
      <c r="F764" s="2">
        <v>448733</v>
      </c>
      <c r="G764" s="2" t="s">
        <v>515</v>
      </c>
      <c r="H764" s="2" t="s">
        <v>12</v>
      </c>
      <c r="I764" s="2" t="s">
        <v>21</v>
      </c>
      <c r="J764" s="121">
        <v>604532.62800000003</v>
      </c>
      <c r="K764" s="122">
        <v>1444551.5375999999</v>
      </c>
    </row>
    <row r="765" spans="1:11">
      <c r="A765" s="120">
        <v>435933</v>
      </c>
      <c r="B765" s="2" t="s">
        <v>1628</v>
      </c>
      <c r="C765" s="36">
        <v>40961</v>
      </c>
      <c r="D765" s="2" t="s">
        <v>9</v>
      </c>
      <c r="E765" s="2" t="s">
        <v>1629</v>
      </c>
      <c r="F765" s="2">
        <v>448791</v>
      </c>
      <c r="G765" s="2" t="s">
        <v>381</v>
      </c>
      <c r="H765" s="2" t="s">
        <v>27</v>
      </c>
      <c r="I765" s="2" t="s">
        <v>13</v>
      </c>
      <c r="J765" s="121">
        <v>1386123.5219999999</v>
      </c>
      <c r="K765" s="122">
        <v>2517092.5716000004</v>
      </c>
    </row>
    <row r="766" spans="1:11">
      <c r="A766" s="120">
        <v>436025</v>
      </c>
      <c r="B766" s="2" t="s">
        <v>1630</v>
      </c>
      <c r="C766" s="36">
        <v>40968</v>
      </c>
      <c r="D766" s="2" t="s">
        <v>9</v>
      </c>
      <c r="E766" s="2" t="s">
        <v>1631</v>
      </c>
      <c r="F766" s="2">
        <v>378015</v>
      </c>
      <c r="G766" s="2" t="s">
        <v>472</v>
      </c>
      <c r="H766" s="2" t="s">
        <v>12</v>
      </c>
      <c r="I766" s="2" t="s">
        <v>17</v>
      </c>
      <c r="J766" s="121">
        <v>943778.36699999997</v>
      </c>
      <c r="K766" s="122">
        <v>516955.60800000001</v>
      </c>
    </row>
    <row r="767" spans="1:11">
      <c r="A767" s="120">
        <v>436028</v>
      </c>
      <c r="B767" s="2" t="s">
        <v>1632</v>
      </c>
      <c r="C767" s="36">
        <v>40963</v>
      </c>
      <c r="D767" s="2" t="s">
        <v>9</v>
      </c>
      <c r="E767" s="2" t="s">
        <v>1633</v>
      </c>
      <c r="F767" s="2">
        <v>472696</v>
      </c>
      <c r="G767" s="2" t="s">
        <v>191</v>
      </c>
      <c r="H767" s="2" t="s">
        <v>27</v>
      </c>
      <c r="I767" s="2" t="s">
        <v>17</v>
      </c>
      <c r="J767" s="121">
        <v>1033852.344</v>
      </c>
      <c r="K767" s="122">
        <v>763460.11080000002</v>
      </c>
    </row>
    <row r="768" spans="1:11">
      <c r="A768" s="120">
        <v>436083</v>
      </c>
      <c r="B768" s="2" t="s">
        <v>1634</v>
      </c>
      <c r="C768" s="36">
        <v>40959</v>
      </c>
      <c r="D768" s="2" t="s">
        <v>9</v>
      </c>
      <c r="E768" s="2" t="s">
        <v>1635</v>
      </c>
      <c r="F768" s="2">
        <v>460222</v>
      </c>
      <c r="G768" s="2" t="s">
        <v>479</v>
      </c>
      <c r="H768" s="2" t="s">
        <v>27</v>
      </c>
      <c r="I768" s="2" t="s">
        <v>17</v>
      </c>
      <c r="J768" s="121">
        <v>1158487.1969999999</v>
      </c>
      <c r="K768" s="122">
        <v>865590.45120000001</v>
      </c>
    </row>
    <row r="769" spans="1:11">
      <c r="A769" s="120">
        <v>436119</v>
      </c>
      <c r="B769" s="2" t="s">
        <v>1636</v>
      </c>
      <c r="C769" s="36">
        <v>40938</v>
      </c>
      <c r="D769" s="2" t="s">
        <v>9</v>
      </c>
      <c r="E769" s="2" t="s">
        <v>1637</v>
      </c>
      <c r="F769" s="2">
        <v>398449</v>
      </c>
      <c r="G769" s="2" t="s">
        <v>111</v>
      </c>
      <c r="H769" s="2" t="s">
        <v>27</v>
      </c>
      <c r="I769" s="2" t="s">
        <v>21</v>
      </c>
      <c r="J769" s="121">
        <v>604824.23400000005</v>
      </c>
      <c r="K769" s="122">
        <v>642316.81319999998</v>
      </c>
    </row>
    <row r="770" spans="1:11">
      <c r="A770" s="120">
        <v>436373</v>
      </c>
      <c r="B770" s="2" t="s">
        <v>1638</v>
      </c>
      <c r="C770" s="36">
        <v>40973</v>
      </c>
      <c r="D770" s="2" t="s">
        <v>9</v>
      </c>
      <c r="E770" s="2" t="s">
        <v>1639</v>
      </c>
      <c r="F770" s="2">
        <v>380148</v>
      </c>
      <c r="G770" s="2" t="s">
        <v>92</v>
      </c>
      <c r="H770" s="2" t="s">
        <v>27</v>
      </c>
      <c r="I770" s="2" t="s">
        <v>17</v>
      </c>
      <c r="J770" s="121">
        <v>1000907.544</v>
      </c>
      <c r="K770" s="122">
        <v>1834825.122</v>
      </c>
    </row>
    <row r="771" spans="1:11">
      <c r="A771" s="120">
        <v>436504</v>
      </c>
      <c r="B771" s="2" t="s">
        <v>1640</v>
      </c>
      <c r="C771" s="36">
        <v>40963</v>
      </c>
      <c r="D771" s="2" t="s">
        <v>9</v>
      </c>
      <c r="E771" s="2" t="s">
        <v>1641</v>
      </c>
      <c r="F771" s="2">
        <v>460909</v>
      </c>
      <c r="G771" s="2" t="s">
        <v>40</v>
      </c>
      <c r="H771" s="2" t="s">
        <v>27</v>
      </c>
      <c r="I771" s="2" t="s">
        <v>17</v>
      </c>
      <c r="J771" s="121">
        <v>1050983.6399999999</v>
      </c>
      <c r="K771" s="122">
        <v>1869261.7535999999</v>
      </c>
    </row>
    <row r="772" spans="1:11">
      <c r="A772" s="120">
        <v>436508</v>
      </c>
      <c r="B772" s="2" t="s">
        <v>1642</v>
      </c>
      <c r="C772" s="36">
        <v>40973</v>
      </c>
      <c r="D772" s="2" t="s">
        <v>9</v>
      </c>
      <c r="E772" s="2" t="s">
        <v>1643</v>
      </c>
      <c r="F772" s="2">
        <v>407302</v>
      </c>
      <c r="G772" s="2" t="s">
        <v>198</v>
      </c>
      <c r="H772" s="2" t="s">
        <v>27</v>
      </c>
      <c r="I772" s="2" t="s">
        <v>21</v>
      </c>
      <c r="J772" s="121">
        <v>637541.98199999996</v>
      </c>
      <c r="K772" s="122">
        <v>460980.92520000006</v>
      </c>
    </row>
    <row r="773" spans="1:11">
      <c r="A773" s="120">
        <v>436510</v>
      </c>
      <c r="B773" s="2" t="s">
        <v>1644</v>
      </c>
      <c r="C773" s="36">
        <v>40966</v>
      </c>
      <c r="D773" s="2" t="s">
        <v>9</v>
      </c>
      <c r="E773" s="2" t="s">
        <v>1645</v>
      </c>
      <c r="F773" s="2">
        <v>436955</v>
      </c>
      <c r="G773" s="2" t="s">
        <v>818</v>
      </c>
      <c r="H773" s="2" t="s">
        <v>27</v>
      </c>
      <c r="I773" s="2" t="s">
        <v>66</v>
      </c>
      <c r="J773" s="121">
        <v>325899.75599999999</v>
      </c>
      <c r="K773" s="122">
        <v>268160.27399999998</v>
      </c>
    </row>
    <row r="774" spans="1:11">
      <c r="A774" s="120">
        <v>436837</v>
      </c>
      <c r="B774" s="2" t="s">
        <v>1646</v>
      </c>
      <c r="C774" s="36">
        <v>40977</v>
      </c>
      <c r="D774" s="2" t="s">
        <v>9</v>
      </c>
      <c r="E774" s="2" t="s">
        <v>1647</v>
      </c>
      <c r="F774" s="2">
        <v>377602</v>
      </c>
      <c r="G774" s="2" t="s">
        <v>128</v>
      </c>
      <c r="H774" s="2" t="s">
        <v>27</v>
      </c>
      <c r="I774" s="2" t="s">
        <v>17</v>
      </c>
      <c r="J774" s="121">
        <v>1013965.26</v>
      </c>
      <c r="K774" s="122">
        <v>615056.39280000003</v>
      </c>
    </row>
    <row r="775" spans="1:11">
      <c r="A775" s="120">
        <v>437057</v>
      </c>
      <c r="B775" s="2" t="s">
        <v>1648</v>
      </c>
      <c r="C775" s="36">
        <v>40970</v>
      </c>
      <c r="D775" s="2" t="s">
        <v>9</v>
      </c>
      <c r="E775" s="2" t="s">
        <v>1649</v>
      </c>
      <c r="F775" s="2">
        <v>416178</v>
      </c>
      <c r="G775" s="2" t="s">
        <v>154</v>
      </c>
      <c r="H775" s="2" t="s">
        <v>27</v>
      </c>
      <c r="I775" s="2" t="s">
        <v>17</v>
      </c>
      <c r="J775" s="121">
        <v>781284.81900000002</v>
      </c>
      <c r="K775" s="122">
        <v>332672.01120000001</v>
      </c>
    </row>
    <row r="776" spans="1:11">
      <c r="A776" s="120">
        <v>437209</v>
      </c>
      <c r="B776" s="2" t="s">
        <v>1650</v>
      </c>
      <c r="C776" s="36">
        <v>40975</v>
      </c>
      <c r="D776" s="2" t="s">
        <v>9</v>
      </c>
      <c r="E776" s="2" t="s">
        <v>1651</v>
      </c>
      <c r="F776" s="2">
        <v>379975</v>
      </c>
      <c r="G776" s="2" t="s">
        <v>89</v>
      </c>
      <c r="H776" s="2" t="s">
        <v>27</v>
      </c>
      <c r="I776" s="2" t="s">
        <v>21</v>
      </c>
      <c r="J776" s="121">
        <v>701744.27399999998</v>
      </c>
      <c r="K776" s="122">
        <v>915411.9095999999</v>
      </c>
    </row>
    <row r="777" spans="1:11">
      <c r="A777" s="120">
        <v>437307</v>
      </c>
      <c r="B777" s="2" t="s">
        <v>1652</v>
      </c>
      <c r="C777" s="36">
        <v>40911</v>
      </c>
      <c r="D777" s="2" t="s">
        <v>9</v>
      </c>
      <c r="E777" s="2" t="s">
        <v>375</v>
      </c>
      <c r="F777" s="2">
        <v>406515</v>
      </c>
      <c r="G777" s="2" t="s">
        <v>281</v>
      </c>
      <c r="H777" s="2" t="s">
        <v>12</v>
      </c>
      <c r="I777" s="2" t="s">
        <v>246</v>
      </c>
      <c r="J777" s="121">
        <v>2837623.551</v>
      </c>
      <c r="K777" s="122">
        <v>4751753.6736000003</v>
      </c>
    </row>
    <row r="778" spans="1:11">
      <c r="A778" s="120">
        <v>437489</v>
      </c>
      <c r="B778" s="2" t="s">
        <v>1653</v>
      </c>
      <c r="C778" s="36">
        <v>40984</v>
      </c>
      <c r="D778" s="2" t="s">
        <v>9</v>
      </c>
      <c r="E778" s="2" t="s">
        <v>1654</v>
      </c>
      <c r="F778" s="2">
        <v>377364</v>
      </c>
      <c r="G778" s="2" t="s">
        <v>721</v>
      </c>
      <c r="H778" s="2" t="s">
        <v>12</v>
      </c>
      <c r="I778" s="2" t="s">
        <v>21</v>
      </c>
      <c r="J778" s="121">
        <v>472403.946</v>
      </c>
      <c r="K778" s="122">
        <v>412036.48080000002</v>
      </c>
    </row>
    <row r="779" spans="1:11">
      <c r="A779" s="120">
        <v>438196</v>
      </c>
      <c r="B779" s="2" t="s">
        <v>1655</v>
      </c>
      <c r="C779" s="36">
        <v>40990</v>
      </c>
      <c r="D779" s="2" t="s">
        <v>9</v>
      </c>
      <c r="E779" s="2" t="s">
        <v>1656</v>
      </c>
      <c r="F779" s="2">
        <v>381325</v>
      </c>
      <c r="G779" s="2" t="s">
        <v>273</v>
      </c>
      <c r="H779" s="2" t="s">
        <v>27</v>
      </c>
      <c r="I779" s="2" t="s">
        <v>17</v>
      </c>
      <c r="J779" s="121">
        <v>1222875.3600000001</v>
      </c>
      <c r="K779" s="122">
        <v>2040098.1947999999</v>
      </c>
    </row>
    <row r="780" spans="1:11">
      <c r="A780" s="120">
        <v>439111</v>
      </c>
      <c r="B780" s="2" t="s">
        <v>1657</v>
      </c>
      <c r="C780" s="36">
        <v>40960</v>
      </c>
      <c r="D780" s="2" t="s">
        <v>9</v>
      </c>
      <c r="E780" s="2" t="s">
        <v>1658</v>
      </c>
      <c r="F780" s="2">
        <v>377963</v>
      </c>
      <c r="G780" s="2" t="s">
        <v>48</v>
      </c>
      <c r="H780" s="2" t="s">
        <v>27</v>
      </c>
      <c r="I780" s="2" t="s">
        <v>17</v>
      </c>
      <c r="J780" s="121">
        <v>976165.554</v>
      </c>
      <c r="K780" s="122">
        <v>1267107.4727999999</v>
      </c>
    </row>
    <row r="781" spans="1:11">
      <c r="A781" s="120">
        <v>439115</v>
      </c>
      <c r="B781" s="2" t="s">
        <v>1659</v>
      </c>
      <c r="C781" s="36">
        <v>40961</v>
      </c>
      <c r="D781" s="2" t="s">
        <v>9</v>
      </c>
      <c r="E781" s="2" t="s">
        <v>1660</v>
      </c>
      <c r="F781" s="2">
        <v>381132</v>
      </c>
      <c r="G781" s="2" t="s">
        <v>284</v>
      </c>
      <c r="H781" s="2" t="s">
        <v>27</v>
      </c>
      <c r="I781" s="2" t="s">
        <v>17</v>
      </c>
      <c r="J781" s="121">
        <v>1110169.6410000001</v>
      </c>
      <c r="K781" s="122">
        <v>1541389.1868</v>
      </c>
    </row>
    <row r="782" spans="1:11">
      <c r="A782" s="120">
        <v>439239</v>
      </c>
      <c r="B782" s="2" t="s">
        <v>1661</v>
      </c>
      <c r="C782" s="36">
        <v>40980</v>
      </c>
      <c r="D782" s="2" t="s">
        <v>9</v>
      </c>
      <c r="E782" s="2" t="s">
        <v>1662</v>
      </c>
      <c r="F782" s="2">
        <v>377076</v>
      </c>
      <c r="G782" s="2" t="s">
        <v>24</v>
      </c>
      <c r="H782" s="2" t="s">
        <v>12</v>
      </c>
      <c r="I782" s="2" t="s">
        <v>21</v>
      </c>
      <c r="J782" s="121">
        <v>584510.87099999993</v>
      </c>
      <c r="K782" s="122">
        <v>1504303.8552000001</v>
      </c>
    </row>
    <row r="783" spans="1:11">
      <c r="A783" s="120">
        <v>439408</v>
      </c>
      <c r="B783" s="2" t="s">
        <v>1663</v>
      </c>
      <c r="C783" s="36">
        <v>40980</v>
      </c>
      <c r="D783" s="2" t="s">
        <v>9</v>
      </c>
      <c r="E783" s="2" t="s">
        <v>1664</v>
      </c>
      <c r="F783" s="2">
        <v>472696</v>
      </c>
      <c r="G783" s="2" t="s">
        <v>191</v>
      </c>
      <c r="H783" s="2" t="s">
        <v>27</v>
      </c>
      <c r="I783" s="2" t="s">
        <v>17</v>
      </c>
      <c r="J783" s="121">
        <v>889388.28300000005</v>
      </c>
      <c r="K783" s="122">
        <v>959898.29760000005</v>
      </c>
    </row>
    <row r="784" spans="1:11">
      <c r="A784" s="120">
        <v>439409</v>
      </c>
      <c r="B784" s="2" t="s">
        <v>1665</v>
      </c>
      <c r="C784" s="36">
        <v>41001</v>
      </c>
      <c r="D784" s="2" t="s">
        <v>9</v>
      </c>
      <c r="E784" s="2" t="s">
        <v>1666</v>
      </c>
      <c r="F784" s="2">
        <v>419863</v>
      </c>
      <c r="G784" s="2" t="s">
        <v>16</v>
      </c>
      <c r="H784" s="2" t="s">
        <v>27</v>
      </c>
      <c r="I784" s="2" t="s">
        <v>66</v>
      </c>
      <c r="J784" s="121">
        <v>420503.64299999998</v>
      </c>
      <c r="K784" s="122">
        <v>3282825.8555999999</v>
      </c>
    </row>
    <row r="785" spans="1:11">
      <c r="A785" s="120">
        <v>439443</v>
      </c>
      <c r="B785" s="2" t="s">
        <v>1667</v>
      </c>
      <c r="C785" s="36">
        <v>40991</v>
      </c>
      <c r="D785" s="2" t="s">
        <v>9</v>
      </c>
      <c r="E785" s="2" t="s">
        <v>1668</v>
      </c>
      <c r="F785" s="2">
        <v>474373</v>
      </c>
      <c r="G785" s="2" t="s">
        <v>125</v>
      </c>
      <c r="H785" s="2" t="s">
        <v>27</v>
      </c>
      <c r="I785" s="2" t="s">
        <v>17</v>
      </c>
      <c r="J785" s="121">
        <v>1184907.591</v>
      </c>
      <c r="K785" s="122">
        <v>1086429.6395999999</v>
      </c>
    </row>
    <row r="786" spans="1:11">
      <c r="A786" s="120">
        <v>439545</v>
      </c>
      <c r="B786" s="2" t="s">
        <v>1669</v>
      </c>
      <c r="C786" s="36">
        <v>40896</v>
      </c>
      <c r="D786" s="2" t="s">
        <v>9</v>
      </c>
      <c r="E786" s="2" t="s">
        <v>1670</v>
      </c>
      <c r="F786" s="2">
        <v>386578</v>
      </c>
      <c r="G786" s="2" t="s">
        <v>349</v>
      </c>
      <c r="H786" s="2" t="s">
        <v>27</v>
      </c>
      <c r="I786" s="2" t="s">
        <v>13</v>
      </c>
      <c r="J786" s="121">
        <v>1245658.47</v>
      </c>
      <c r="K786" s="122">
        <v>1179409.6043999998</v>
      </c>
    </row>
    <row r="787" spans="1:11">
      <c r="A787" s="120">
        <v>439655</v>
      </c>
      <c r="B787" s="2" t="s">
        <v>1671</v>
      </c>
      <c r="C787" s="36">
        <v>40991</v>
      </c>
      <c r="D787" s="2" t="s">
        <v>9</v>
      </c>
      <c r="E787" s="2" t="s">
        <v>1672</v>
      </c>
      <c r="F787" s="2">
        <v>385791</v>
      </c>
      <c r="G787" s="2" t="s">
        <v>776</v>
      </c>
      <c r="H787" s="2" t="s">
        <v>27</v>
      </c>
      <c r="I787" s="2" t="s">
        <v>66</v>
      </c>
      <c r="J787" s="121">
        <v>135548.93100000001</v>
      </c>
      <c r="K787" s="122">
        <v>335869.28640000004</v>
      </c>
    </row>
    <row r="788" spans="1:11">
      <c r="A788" s="120">
        <v>439656</v>
      </c>
      <c r="B788" s="2" t="s">
        <v>1673</v>
      </c>
      <c r="C788" s="36">
        <v>40991</v>
      </c>
      <c r="D788" s="2" t="s">
        <v>9</v>
      </c>
      <c r="E788" s="2" t="s">
        <v>1674</v>
      </c>
      <c r="F788" s="2">
        <v>385791</v>
      </c>
      <c r="G788" s="2" t="s">
        <v>776</v>
      </c>
      <c r="H788" s="2" t="s">
        <v>27</v>
      </c>
      <c r="I788" s="2" t="s">
        <v>66</v>
      </c>
      <c r="J788" s="121">
        <v>254663.304</v>
      </c>
      <c r="K788" s="122">
        <v>540028.728</v>
      </c>
    </row>
    <row r="789" spans="1:11">
      <c r="A789" s="120">
        <v>439657</v>
      </c>
      <c r="B789" s="2" t="s">
        <v>1675</v>
      </c>
      <c r="C789" s="36">
        <v>40983</v>
      </c>
      <c r="D789" s="2" t="s">
        <v>9</v>
      </c>
      <c r="E789" s="2" t="s">
        <v>1676</v>
      </c>
      <c r="F789" s="2">
        <v>381721</v>
      </c>
      <c r="G789" s="2" t="s">
        <v>264</v>
      </c>
      <c r="H789" s="2" t="s">
        <v>27</v>
      </c>
      <c r="I789" s="2" t="s">
        <v>17</v>
      </c>
      <c r="J789" s="121">
        <v>904867.88699999999</v>
      </c>
      <c r="K789" s="122">
        <v>1635428.6316</v>
      </c>
    </row>
    <row r="790" spans="1:11">
      <c r="A790" s="120">
        <v>439658</v>
      </c>
      <c r="B790" s="2" t="s">
        <v>1677</v>
      </c>
      <c r="C790" s="36">
        <v>40945</v>
      </c>
      <c r="D790" s="2" t="s">
        <v>9</v>
      </c>
      <c r="E790" s="2" t="s">
        <v>1678</v>
      </c>
      <c r="F790" s="2">
        <v>382658</v>
      </c>
      <c r="G790" s="2" t="s">
        <v>145</v>
      </c>
      <c r="H790" s="2" t="s">
        <v>12</v>
      </c>
      <c r="I790" s="2" t="s">
        <v>17</v>
      </c>
      <c r="J790" s="121">
        <v>865816.05599999998</v>
      </c>
      <c r="K790" s="122">
        <v>864447.39</v>
      </c>
    </row>
    <row r="791" spans="1:11">
      <c r="A791" s="120">
        <v>440198</v>
      </c>
      <c r="B791" s="2" t="s">
        <v>1679</v>
      </c>
      <c r="C791" s="36">
        <v>40996</v>
      </c>
      <c r="D791" s="2" t="s">
        <v>9</v>
      </c>
      <c r="E791" s="2" t="s">
        <v>1680</v>
      </c>
      <c r="F791" s="2">
        <v>471969</v>
      </c>
      <c r="G791" s="2" t="s">
        <v>596</v>
      </c>
      <c r="H791" s="2" t="s">
        <v>27</v>
      </c>
      <c r="I791" s="2" t="s">
        <v>21</v>
      </c>
      <c r="J791" s="121">
        <v>763654.89899999998</v>
      </c>
      <c r="K791" s="122">
        <v>632875.6692</v>
      </c>
    </row>
    <row r="792" spans="1:11">
      <c r="A792" s="120">
        <v>440931</v>
      </c>
      <c r="B792" s="2" t="s">
        <v>1681</v>
      </c>
      <c r="C792" s="36">
        <v>41015</v>
      </c>
      <c r="D792" s="2" t="s">
        <v>9</v>
      </c>
      <c r="E792" s="2" t="s">
        <v>1682</v>
      </c>
      <c r="F792" s="2">
        <v>399532</v>
      </c>
      <c r="G792" s="2" t="s">
        <v>11</v>
      </c>
      <c r="H792" s="2" t="s">
        <v>12</v>
      </c>
      <c r="I792" s="2" t="s">
        <v>13</v>
      </c>
      <c r="J792" s="121">
        <v>1438172.9669999999</v>
      </c>
      <c r="K792" s="122">
        <v>925857.20519999997</v>
      </c>
    </row>
    <row r="793" spans="1:11">
      <c r="A793" s="120">
        <v>441267</v>
      </c>
      <c r="B793" s="2" t="s">
        <v>1683</v>
      </c>
      <c r="C793" s="36">
        <v>41027</v>
      </c>
      <c r="D793" s="2" t="s">
        <v>9</v>
      </c>
      <c r="E793" s="2" t="s">
        <v>1684</v>
      </c>
      <c r="F793" s="2">
        <v>398449</v>
      </c>
      <c r="G793" s="2" t="s">
        <v>111</v>
      </c>
      <c r="H793" s="2" t="s">
        <v>27</v>
      </c>
      <c r="I793" s="2" t="s">
        <v>17</v>
      </c>
      <c r="J793" s="121">
        <v>849864.54</v>
      </c>
      <c r="K793" s="122">
        <v>123782.58</v>
      </c>
    </row>
    <row r="794" spans="1:11">
      <c r="A794" s="120">
        <v>441395</v>
      </c>
      <c r="B794" s="2" t="s">
        <v>1685</v>
      </c>
      <c r="C794" s="36">
        <v>41017</v>
      </c>
      <c r="D794" s="2" t="s">
        <v>9</v>
      </c>
      <c r="E794" s="2" t="s">
        <v>1686</v>
      </c>
      <c r="F794" s="2">
        <v>419555</v>
      </c>
      <c r="G794" s="2" t="s">
        <v>739</v>
      </c>
      <c r="H794" s="2" t="s">
        <v>27</v>
      </c>
      <c r="I794" s="2" t="s">
        <v>17</v>
      </c>
      <c r="J794" s="121">
        <v>834739.98300000001</v>
      </c>
      <c r="K794" s="122">
        <v>619130.68200000003</v>
      </c>
    </row>
    <row r="795" spans="1:11">
      <c r="A795" s="120">
        <v>441555</v>
      </c>
      <c r="B795" s="2" t="s">
        <v>1687</v>
      </c>
      <c r="C795" s="36">
        <v>41025</v>
      </c>
      <c r="D795" s="2" t="s">
        <v>9</v>
      </c>
      <c r="E795" s="2" t="s">
        <v>1688</v>
      </c>
      <c r="F795" s="2">
        <v>416178</v>
      </c>
      <c r="G795" s="2" t="s">
        <v>154</v>
      </c>
      <c r="H795" s="2" t="s">
        <v>27</v>
      </c>
      <c r="I795" s="2" t="s">
        <v>21</v>
      </c>
      <c r="J795" s="121">
        <v>570372.43199999991</v>
      </c>
      <c r="K795" s="122">
        <v>1335926.5848000001</v>
      </c>
    </row>
    <row r="796" spans="1:11">
      <c r="A796" s="120">
        <v>441556</v>
      </c>
      <c r="B796" s="2" t="s">
        <v>1689</v>
      </c>
      <c r="C796" s="36">
        <v>40975</v>
      </c>
      <c r="D796" s="2" t="s">
        <v>9</v>
      </c>
      <c r="E796" s="2" t="s">
        <v>1690</v>
      </c>
      <c r="F796" s="2">
        <v>376339</v>
      </c>
      <c r="G796" s="2" t="s">
        <v>86</v>
      </c>
      <c r="H796" s="2" t="s">
        <v>27</v>
      </c>
      <c r="I796" s="2" t="s">
        <v>21</v>
      </c>
      <c r="J796" s="121">
        <v>567099.09900000005</v>
      </c>
      <c r="K796" s="122">
        <v>985743.72360000003</v>
      </c>
    </row>
    <row r="797" spans="1:11">
      <c r="A797" s="120">
        <v>441776</v>
      </c>
      <c r="B797" s="2" t="s">
        <v>1691</v>
      </c>
      <c r="C797" s="36">
        <v>41026</v>
      </c>
      <c r="D797" s="2" t="s">
        <v>9</v>
      </c>
      <c r="E797" s="2" t="s">
        <v>1692</v>
      </c>
      <c r="F797" s="2">
        <v>474340</v>
      </c>
      <c r="G797" s="2" t="s">
        <v>108</v>
      </c>
      <c r="H797" s="2" t="s">
        <v>27</v>
      </c>
      <c r="I797" s="2" t="s">
        <v>17</v>
      </c>
      <c r="J797" s="121">
        <v>930033.93</v>
      </c>
      <c r="K797" s="122">
        <v>517182.8076</v>
      </c>
    </row>
    <row r="798" spans="1:11">
      <c r="A798" s="120">
        <v>441779</v>
      </c>
      <c r="B798" s="2" t="s">
        <v>1693</v>
      </c>
      <c r="C798" s="36">
        <v>41033</v>
      </c>
      <c r="D798" s="2" t="s">
        <v>9</v>
      </c>
      <c r="E798" s="2" t="s">
        <v>1694</v>
      </c>
      <c r="F798" s="2">
        <v>471969</v>
      </c>
      <c r="G798" s="2" t="s">
        <v>596</v>
      </c>
      <c r="H798" s="2" t="s">
        <v>27</v>
      </c>
      <c r="I798" s="2" t="s">
        <v>21</v>
      </c>
      <c r="J798" s="121">
        <v>740378.73</v>
      </c>
      <c r="K798" s="122">
        <v>1161494.9748</v>
      </c>
    </row>
    <row r="799" spans="1:11">
      <c r="A799" s="120">
        <v>441780</v>
      </c>
      <c r="B799" s="2" t="s">
        <v>1695</v>
      </c>
      <c r="C799" s="36">
        <v>41040</v>
      </c>
      <c r="D799" s="2" t="s">
        <v>9</v>
      </c>
      <c r="E799" s="2" t="s">
        <v>1660</v>
      </c>
      <c r="F799" s="2">
        <v>381132</v>
      </c>
      <c r="G799" s="2" t="s">
        <v>284</v>
      </c>
      <c r="H799" s="2" t="s">
        <v>27</v>
      </c>
      <c r="I799" s="2" t="s">
        <v>17</v>
      </c>
      <c r="J799" s="121">
        <v>1079753.577</v>
      </c>
      <c r="K799" s="122">
        <v>287458.11359999998</v>
      </c>
    </row>
    <row r="800" spans="1:11">
      <c r="A800" s="120">
        <v>441837</v>
      </c>
      <c r="B800" s="2" t="s">
        <v>1696</v>
      </c>
      <c r="C800" s="36">
        <v>41020</v>
      </c>
      <c r="D800" s="2" t="s">
        <v>9</v>
      </c>
      <c r="E800" s="2" t="s">
        <v>1697</v>
      </c>
      <c r="F800" s="2">
        <v>385791</v>
      </c>
      <c r="G800" s="2" t="s">
        <v>776</v>
      </c>
      <c r="H800" s="2" t="s">
        <v>27</v>
      </c>
      <c r="I800" s="2" t="s">
        <v>21</v>
      </c>
      <c r="J800" s="121">
        <v>691907.58</v>
      </c>
      <c r="K800" s="122">
        <v>1322462.9484000001</v>
      </c>
    </row>
    <row r="801" spans="1:11">
      <c r="A801" s="120">
        <v>441839</v>
      </c>
      <c r="B801" s="2" t="s">
        <v>1698</v>
      </c>
      <c r="C801" s="36">
        <v>41043</v>
      </c>
      <c r="D801" s="2" t="s">
        <v>9</v>
      </c>
      <c r="E801" s="2" t="s">
        <v>1699</v>
      </c>
      <c r="F801" s="2">
        <v>399534</v>
      </c>
      <c r="G801" s="2" t="s">
        <v>20</v>
      </c>
      <c r="H801" s="2" t="s">
        <v>27</v>
      </c>
      <c r="I801" s="2" t="s">
        <v>17</v>
      </c>
      <c r="J801" s="121">
        <v>1004952.186</v>
      </c>
      <c r="K801" s="122">
        <v>895889.22479999997</v>
      </c>
    </row>
    <row r="802" spans="1:11">
      <c r="A802" s="120">
        <v>442106</v>
      </c>
      <c r="B802" s="2" t="s">
        <v>1700</v>
      </c>
      <c r="C802" s="36">
        <v>41036</v>
      </c>
      <c r="D802" s="2" t="s">
        <v>9</v>
      </c>
      <c r="E802" s="2" t="s">
        <v>1701</v>
      </c>
      <c r="F802" s="2">
        <v>381248</v>
      </c>
      <c r="G802" s="2" t="s">
        <v>512</v>
      </c>
      <c r="H802" s="2" t="s">
        <v>27</v>
      </c>
      <c r="I802" s="2" t="s">
        <v>21</v>
      </c>
      <c r="J802" s="121">
        <v>652545.22199999995</v>
      </c>
      <c r="K802" s="122">
        <v>902821.75559999992</v>
      </c>
    </row>
    <row r="803" spans="1:11">
      <c r="A803" s="120">
        <v>442111</v>
      </c>
      <c r="B803" s="2" t="s">
        <v>1702</v>
      </c>
      <c r="C803" s="36">
        <v>41039</v>
      </c>
      <c r="D803" s="2" t="s">
        <v>9</v>
      </c>
      <c r="E803" s="2" t="s">
        <v>1703</v>
      </c>
      <c r="F803" s="2">
        <v>381248</v>
      </c>
      <c r="G803" s="2" t="s">
        <v>512</v>
      </c>
      <c r="H803" s="2" t="s">
        <v>27</v>
      </c>
      <c r="I803" s="2" t="s">
        <v>17</v>
      </c>
      <c r="J803" s="121">
        <v>821339.46299999999</v>
      </c>
      <c r="K803" s="122">
        <v>2362130.6724</v>
      </c>
    </row>
    <row r="804" spans="1:11">
      <c r="A804" s="120">
        <v>442115</v>
      </c>
      <c r="B804" s="2" t="s">
        <v>1704</v>
      </c>
      <c r="C804" s="36">
        <v>41025</v>
      </c>
      <c r="D804" s="2" t="s">
        <v>9</v>
      </c>
      <c r="E804" s="2" t="s">
        <v>1705</v>
      </c>
      <c r="F804" s="2">
        <v>419555</v>
      </c>
      <c r="G804" s="2" t="s">
        <v>739</v>
      </c>
      <c r="H804" s="2" t="s">
        <v>27</v>
      </c>
      <c r="I804" s="2" t="s">
        <v>17</v>
      </c>
      <c r="J804" s="121">
        <v>803458.005</v>
      </c>
      <c r="K804" s="122">
        <v>1994562.9216</v>
      </c>
    </row>
    <row r="805" spans="1:11">
      <c r="A805" s="120">
        <v>442118</v>
      </c>
      <c r="B805" s="2" t="s">
        <v>1706</v>
      </c>
      <c r="C805" s="36">
        <v>41039</v>
      </c>
      <c r="D805" s="2" t="s">
        <v>9</v>
      </c>
      <c r="E805" s="2" t="s">
        <v>1707</v>
      </c>
      <c r="F805" s="2">
        <v>460392</v>
      </c>
      <c r="G805" s="2" t="s">
        <v>526</v>
      </c>
      <c r="H805" s="2" t="s">
        <v>27</v>
      </c>
      <c r="I805" s="2" t="s">
        <v>17</v>
      </c>
      <c r="J805" s="121">
        <v>791080.33199999994</v>
      </c>
      <c r="K805" s="122">
        <v>795693.02399999998</v>
      </c>
    </row>
    <row r="806" spans="1:11">
      <c r="A806" s="120">
        <v>442425</v>
      </c>
      <c r="B806" s="2" t="s">
        <v>1708</v>
      </c>
      <c r="C806" s="36">
        <v>41046</v>
      </c>
      <c r="D806" s="2" t="s">
        <v>9</v>
      </c>
      <c r="E806" s="2" t="s">
        <v>612</v>
      </c>
      <c r="F806" s="2">
        <v>424426</v>
      </c>
      <c r="G806" s="2" t="s">
        <v>934</v>
      </c>
      <c r="H806" s="2" t="s">
        <v>27</v>
      </c>
      <c r="I806" s="2" t="s">
        <v>21</v>
      </c>
      <c r="J806" s="121">
        <v>488110.60200000001</v>
      </c>
      <c r="K806" s="122">
        <v>257906.86199999999</v>
      </c>
    </row>
    <row r="807" spans="1:11">
      <c r="A807" s="120">
        <v>442678</v>
      </c>
      <c r="B807" s="2" t="s">
        <v>1709</v>
      </c>
      <c r="C807" s="36">
        <v>41044</v>
      </c>
      <c r="D807" s="2" t="s">
        <v>9</v>
      </c>
      <c r="E807" s="2" t="s">
        <v>834</v>
      </c>
      <c r="F807" s="2">
        <v>471969</v>
      </c>
      <c r="G807" s="2" t="s">
        <v>596</v>
      </c>
      <c r="H807" s="2" t="s">
        <v>27</v>
      </c>
      <c r="I807" s="2" t="s">
        <v>21</v>
      </c>
      <c r="J807" s="121">
        <v>562115.08499999996</v>
      </c>
      <c r="K807" s="122">
        <v>534882.00959999999</v>
      </c>
    </row>
    <row r="808" spans="1:11">
      <c r="A808" s="120">
        <v>443474</v>
      </c>
      <c r="B808" s="2" t="s">
        <v>1710</v>
      </c>
      <c r="C808" s="36">
        <v>40917</v>
      </c>
      <c r="D808" s="2" t="s">
        <v>9</v>
      </c>
      <c r="E808" s="2" t="s">
        <v>1711</v>
      </c>
      <c r="F808" s="2">
        <v>459093</v>
      </c>
      <c r="G808" s="2" t="s">
        <v>344</v>
      </c>
      <c r="H808" s="2" t="s">
        <v>27</v>
      </c>
      <c r="I808" s="2" t="s">
        <v>21</v>
      </c>
      <c r="J808" s="121">
        <v>624299.50800000003</v>
      </c>
      <c r="K808" s="122">
        <v>1947299.5188000002</v>
      </c>
    </row>
    <row r="809" spans="1:11">
      <c r="A809" s="120">
        <v>443477</v>
      </c>
      <c r="B809" s="2" t="s">
        <v>1712</v>
      </c>
      <c r="C809" s="36">
        <v>41034</v>
      </c>
      <c r="D809" s="2" t="s">
        <v>9</v>
      </c>
      <c r="E809" s="2" t="s">
        <v>1713</v>
      </c>
      <c r="F809" s="2">
        <v>447935</v>
      </c>
      <c r="G809" s="2" t="s">
        <v>237</v>
      </c>
      <c r="H809" s="2" t="s">
        <v>27</v>
      </c>
      <c r="I809" s="2" t="s">
        <v>21</v>
      </c>
      <c r="J809" s="121">
        <v>732940.55099999998</v>
      </c>
      <c r="K809" s="122">
        <v>641539.86120000004</v>
      </c>
    </row>
    <row r="810" spans="1:11">
      <c r="A810" s="120">
        <v>443541</v>
      </c>
      <c r="B810" s="2" t="s">
        <v>1714</v>
      </c>
      <c r="C810" s="36">
        <v>41043</v>
      </c>
      <c r="D810" s="2" t="s">
        <v>9</v>
      </c>
      <c r="E810" s="2" t="s">
        <v>1715</v>
      </c>
      <c r="F810" s="2">
        <v>376098</v>
      </c>
      <c r="G810" s="2" t="s">
        <v>1079</v>
      </c>
      <c r="H810" s="2" t="s">
        <v>27</v>
      </c>
      <c r="I810" s="2" t="s">
        <v>17</v>
      </c>
      <c r="J810" s="121">
        <v>995385.951</v>
      </c>
      <c r="K810" s="122">
        <v>1523034.2844</v>
      </c>
    </row>
    <row r="811" spans="1:11">
      <c r="A811" s="120">
        <v>443543</v>
      </c>
      <c r="B811" s="2" t="s">
        <v>1716</v>
      </c>
      <c r="C811" s="36">
        <v>40994</v>
      </c>
      <c r="D811" s="2" t="s">
        <v>9</v>
      </c>
      <c r="E811" s="2" t="s">
        <v>1717</v>
      </c>
      <c r="F811" s="2">
        <v>398778</v>
      </c>
      <c r="G811" s="2" t="s">
        <v>362</v>
      </c>
      <c r="H811" s="2" t="s">
        <v>12</v>
      </c>
      <c r="I811" s="2" t="s">
        <v>17</v>
      </c>
      <c r="J811" s="121">
        <v>787762.47900000005</v>
      </c>
      <c r="K811" s="122">
        <v>2014351.6536000001</v>
      </c>
    </row>
    <row r="812" spans="1:11">
      <c r="A812" s="120">
        <v>443545</v>
      </c>
      <c r="B812" s="2" t="s">
        <v>1718</v>
      </c>
      <c r="C812" s="36">
        <v>41043</v>
      </c>
      <c r="D812" s="2" t="s">
        <v>9</v>
      </c>
      <c r="E812" s="2" t="s">
        <v>1719</v>
      </c>
      <c r="F812" s="2">
        <v>410827</v>
      </c>
      <c r="G812" s="2" t="s">
        <v>254</v>
      </c>
      <c r="H812" s="2" t="s">
        <v>27</v>
      </c>
      <c r="I812" s="2" t="s">
        <v>28</v>
      </c>
      <c r="J812" s="121">
        <v>1721001.8489999999</v>
      </c>
      <c r="K812" s="122">
        <v>1800161.2908000001</v>
      </c>
    </row>
    <row r="813" spans="1:11">
      <c r="A813" s="120">
        <v>443551</v>
      </c>
      <c r="B813" s="2" t="s">
        <v>1720</v>
      </c>
      <c r="C813" s="36">
        <v>41052</v>
      </c>
      <c r="D813" s="2" t="s">
        <v>9</v>
      </c>
      <c r="E813" s="2" t="s">
        <v>1721</v>
      </c>
      <c r="F813" s="2">
        <v>380148</v>
      </c>
      <c r="G813" s="2" t="s">
        <v>92</v>
      </c>
      <c r="H813" s="2" t="s">
        <v>12</v>
      </c>
      <c r="I813" s="2" t="s">
        <v>17</v>
      </c>
      <c r="J813" s="121">
        <v>1167453.5249999999</v>
      </c>
      <c r="K813" s="122">
        <v>651407.15159999998</v>
      </c>
    </row>
    <row r="814" spans="1:11">
      <c r="A814" s="120">
        <v>443607</v>
      </c>
      <c r="B814" s="2" t="s">
        <v>1722</v>
      </c>
      <c r="C814" s="36">
        <v>41046</v>
      </c>
      <c r="D814" s="2" t="s">
        <v>9</v>
      </c>
      <c r="E814" s="2" t="s">
        <v>1723</v>
      </c>
      <c r="F814" s="2">
        <v>377076</v>
      </c>
      <c r="G814" s="2" t="s">
        <v>24</v>
      </c>
      <c r="H814" s="2" t="s">
        <v>27</v>
      </c>
      <c r="I814" s="2" t="s">
        <v>21</v>
      </c>
      <c r="J814" s="121">
        <v>548071.25099999993</v>
      </c>
      <c r="K814" s="122">
        <v>1826769.5424000002</v>
      </c>
    </row>
    <row r="815" spans="1:11">
      <c r="A815" s="120">
        <v>443675</v>
      </c>
      <c r="B815" s="2" t="s">
        <v>1724</v>
      </c>
      <c r="C815" s="36">
        <v>41055</v>
      </c>
      <c r="D815" s="2" t="s">
        <v>9</v>
      </c>
      <c r="E815" s="2" t="s">
        <v>1725</v>
      </c>
      <c r="F815" s="2">
        <v>425654</v>
      </c>
      <c r="G815" s="2" t="s">
        <v>537</v>
      </c>
      <c r="H815" s="2" t="s">
        <v>27</v>
      </c>
      <c r="I815" s="2" t="s">
        <v>17</v>
      </c>
      <c r="J815" s="121">
        <v>973895.03399999999</v>
      </c>
      <c r="K815" s="122">
        <v>165280.05719999998</v>
      </c>
    </row>
    <row r="816" spans="1:11">
      <c r="A816" s="120">
        <v>443677</v>
      </c>
      <c r="B816" s="2" t="s">
        <v>1726</v>
      </c>
      <c r="C816" s="36">
        <v>41033</v>
      </c>
      <c r="D816" s="2" t="s">
        <v>9</v>
      </c>
      <c r="E816" s="2" t="s">
        <v>1727</v>
      </c>
      <c r="F816" s="2">
        <v>408446</v>
      </c>
      <c r="G816" s="2" t="s">
        <v>438</v>
      </c>
      <c r="H816" s="2" t="s">
        <v>27</v>
      </c>
      <c r="I816" s="2" t="s">
        <v>21</v>
      </c>
      <c r="J816" s="121">
        <v>595640.87099999993</v>
      </c>
      <c r="K816" s="122">
        <v>147735.06840000002</v>
      </c>
    </row>
    <row r="817" spans="1:11">
      <c r="A817" s="120">
        <v>443711</v>
      </c>
      <c r="B817" s="2" t="s">
        <v>1728</v>
      </c>
      <c r="C817" s="36">
        <v>41050</v>
      </c>
      <c r="D817" s="2" t="s">
        <v>9</v>
      </c>
      <c r="E817" s="2" t="s">
        <v>1729</v>
      </c>
      <c r="F817" s="2">
        <v>408446</v>
      </c>
      <c r="G817" s="2" t="s">
        <v>438</v>
      </c>
      <c r="H817" s="2" t="s">
        <v>27</v>
      </c>
      <c r="I817" s="2" t="s">
        <v>21</v>
      </c>
      <c r="J817" s="121">
        <v>739590.72600000002</v>
      </c>
      <c r="K817" s="122">
        <v>944491.10399999993</v>
      </c>
    </row>
    <row r="818" spans="1:11">
      <c r="A818" s="120">
        <v>443714</v>
      </c>
      <c r="B818" s="2" t="s">
        <v>1730</v>
      </c>
      <c r="C818" s="36">
        <v>41061</v>
      </c>
      <c r="D818" s="2" t="s">
        <v>9</v>
      </c>
      <c r="E818" s="2" t="s">
        <v>1731</v>
      </c>
      <c r="F818" s="2">
        <v>448733</v>
      </c>
      <c r="G818" s="2" t="s">
        <v>515</v>
      </c>
      <c r="H818" s="2" t="s">
        <v>27</v>
      </c>
      <c r="I818" s="2" t="s">
        <v>66</v>
      </c>
      <c r="J818" s="121">
        <v>390562.83</v>
      </c>
      <c r="K818" s="122">
        <v>720286.30079999997</v>
      </c>
    </row>
    <row r="819" spans="1:11">
      <c r="A819" s="120">
        <v>443716</v>
      </c>
      <c r="B819" s="2" t="s">
        <v>1732</v>
      </c>
      <c r="C819" s="36">
        <v>41061</v>
      </c>
      <c r="D819" s="2" t="s">
        <v>9</v>
      </c>
      <c r="E819" s="2" t="s">
        <v>1733</v>
      </c>
      <c r="F819" s="2">
        <v>473191</v>
      </c>
      <c r="G819" s="2" t="s">
        <v>209</v>
      </c>
      <c r="H819" s="2" t="s">
        <v>27</v>
      </c>
      <c r="I819" s="2" t="s">
        <v>13</v>
      </c>
      <c r="J819" s="121">
        <v>1452745.476</v>
      </c>
      <c r="K819" s="122">
        <v>1146537.4716</v>
      </c>
    </row>
    <row r="820" spans="1:11">
      <c r="A820" s="120">
        <v>443808</v>
      </c>
      <c r="B820" s="2" t="s">
        <v>1734</v>
      </c>
      <c r="C820" s="36">
        <v>41005</v>
      </c>
      <c r="D820" s="2" t="s">
        <v>9</v>
      </c>
      <c r="E820" s="2" t="s">
        <v>1735</v>
      </c>
      <c r="F820" s="2">
        <v>460392</v>
      </c>
      <c r="G820" s="2" t="s">
        <v>526</v>
      </c>
      <c r="H820" s="2" t="s">
        <v>12</v>
      </c>
      <c r="I820" s="2" t="s">
        <v>21</v>
      </c>
      <c r="J820" s="121">
        <v>654647.679</v>
      </c>
      <c r="K820" s="122">
        <v>1213973.3736</v>
      </c>
    </row>
    <row r="821" spans="1:11">
      <c r="A821" s="120">
        <v>443809</v>
      </c>
      <c r="B821" s="2" t="s">
        <v>1736</v>
      </c>
      <c r="C821" s="36">
        <v>41005</v>
      </c>
      <c r="D821" s="2" t="s">
        <v>9</v>
      </c>
      <c r="E821" s="2" t="s">
        <v>1737</v>
      </c>
      <c r="F821" s="2">
        <v>448126</v>
      </c>
      <c r="G821" s="2" t="s">
        <v>311</v>
      </c>
      <c r="H821" s="2" t="s">
        <v>27</v>
      </c>
      <c r="I821" s="2" t="s">
        <v>17</v>
      </c>
      <c r="J821" s="121">
        <v>829153.83600000001</v>
      </c>
      <c r="K821" s="122">
        <v>732874.10040000011</v>
      </c>
    </row>
    <row r="822" spans="1:11">
      <c r="A822" s="120">
        <v>443920</v>
      </c>
      <c r="B822" s="2" t="s">
        <v>1738</v>
      </c>
      <c r="C822" s="36">
        <v>41058</v>
      </c>
      <c r="D822" s="2" t="s">
        <v>9</v>
      </c>
      <c r="E822" s="2" t="s">
        <v>1739</v>
      </c>
      <c r="F822" s="2">
        <v>377329</v>
      </c>
      <c r="G822" s="2" t="s">
        <v>51</v>
      </c>
      <c r="H822" s="2" t="s">
        <v>27</v>
      </c>
      <c r="I822" s="2" t="s">
        <v>17</v>
      </c>
      <c r="J822" s="121">
        <v>884759.31599999999</v>
      </c>
      <c r="K822" s="122">
        <v>1058738.3640000001</v>
      </c>
    </row>
    <row r="823" spans="1:11">
      <c r="A823" s="120">
        <v>444021</v>
      </c>
      <c r="B823" s="2" t="s">
        <v>1740</v>
      </c>
      <c r="C823" s="36">
        <v>41058</v>
      </c>
      <c r="D823" s="2" t="s">
        <v>9</v>
      </c>
      <c r="E823" s="2" t="s">
        <v>1741</v>
      </c>
      <c r="F823" s="2">
        <v>464799</v>
      </c>
      <c r="G823" s="2" t="s">
        <v>643</v>
      </c>
      <c r="H823" s="2" t="s">
        <v>27</v>
      </c>
      <c r="I823" s="2" t="s">
        <v>17</v>
      </c>
      <c r="J823" s="121">
        <v>1197815.0519999999</v>
      </c>
      <c r="K823" s="122">
        <v>1644135.2027999999</v>
      </c>
    </row>
    <row r="824" spans="1:11">
      <c r="A824" s="120">
        <v>444206</v>
      </c>
      <c r="B824" s="2" t="s">
        <v>1742</v>
      </c>
      <c r="C824" s="36">
        <v>41050</v>
      </c>
      <c r="D824" s="2" t="s">
        <v>9</v>
      </c>
      <c r="E824" s="2" t="s">
        <v>1743</v>
      </c>
      <c r="F824" s="2">
        <v>412289</v>
      </c>
      <c r="G824" s="2" t="s">
        <v>137</v>
      </c>
      <c r="H824" s="2" t="s">
        <v>27</v>
      </c>
      <c r="I824" s="2" t="s">
        <v>21</v>
      </c>
      <c r="J824" s="121">
        <v>509411.196</v>
      </c>
      <c r="K824" s="122">
        <v>865843.54920000001</v>
      </c>
    </row>
    <row r="825" spans="1:11">
      <c r="A825" s="120">
        <v>444215</v>
      </c>
      <c r="B825" s="2" t="s">
        <v>1744</v>
      </c>
      <c r="C825" s="36">
        <v>41065</v>
      </c>
      <c r="D825" s="2" t="s">
        <v>9</v>
      </c>
      <c r="E825" s="2" t="s">
        <v>1745</v>
      </c>
      <c r="F825" s="2">
        <v>382950</v>
      </c>
      <c r="G825" s="2" t="s">
        <v>599</v>
      </c>
      <c r="H825" s="2" t="s">
        <v>27</v>
      </c>
      <c r="I825" s="2" t="s">
        <v>17</v>
      </c>
      <c r="J825" s="121">
        <v>829715.90099999995</v>
      </c>
      <c r="K825" s="122">
        <v>1272265.9631999999</v>
      </c>
    </row>
    <row r="826" spans="1:11">
      <c r="A826" s="120">
        <v>444312</v>
      </c>
      <c r="B826" s="2" t="s">
        <v>1746</v>
      </c>
      <c r="C826" s="36">
        <v>41073</v>
      </c>
      <c r="D826" s="2" t="s">
        <v>9</v>
      </c>
      <c r="E826" s="2" t="s">
        <v>1747</v>
      </c>
      <c r="F826" s="2">
        <v>408443</v>
      </c>
      <c r="G826" s="2" t="s">
        <v>401</v>
      </c>
      <c r="H826" s="2" t="s">
        <v>27</v>
      </c>
      <c r="I826" s="2" t="s">
        <v>21</v>
      </c>
      <c r="J826" s="121">
        <v>696272.76599999995</v>
      </c>
      <c r="K826" s="122">
        <v>1054639.3536</v>
      </c>
    </row>
    <row r="827" spans="1:11">
      <c r="A827" s="120">
        <v>444377</v>
      </c>
      <c r="B827" s="2" t="s">
        <v>1748</v>
      </c>
      <c r="C827" s="36">
        <v>41073</v>
      </c>
      <c r="D827" s="2" t="s">
        <v>9</v>
      </c>
      <c r="E827" s="2" t="s">
        <v>1749</v>
      </c>
      <c r="F827" s="2">
        <v>381325</v>
      </c>
      <c r="G827" s="2" t="s">
        <v>273</v>
      </c>
      <c r="H827" s="2" t="s">
        <v>27</v>
      </c>
      <c r="I827" s="2" t="s">
        <v>66</v>
      </c>
      <c r="J827" s="121">
        <v>411682.005</v>
      </c>
      <c r="K827" s="122">
        <v>991149.42599999998</v>
      </c>
    </row>
    <row r="828" spans="1:11">
      <c r="A828" s="120">
        <v>444378</v>
      </c>
      <c r="B828" s="2" t="s">
        <v>1750</v>
      </c>
      <c r="C828" s="36">
        <v>41073</v>
      </c>
      <c r="D828" s="2" t="s">
        <v>9</v>
      </c>
      <c r="E828" s="2" t="s">
        <v>1751</v>
      </c>
      <c r="F828" s="2">
        <v>379146</v>
      </c>
      <c r="G828" s="2" t="s">
        <v>292</v>
      </c>
      <c r="H828" s="2" t="s">
        <v>27</v>
      </c>
      <c r="I828" s="2" t="s">
        <v>17</v>
      </c>
      <c r="J828" s="121">
        <v>1167348.9029999999</v>
      </c>
      <c r="K828" s="122">
        <v>2847538.4976000004</v>
      </c>
    </row>
    <row r="829" spans="1:11">
      <c r="A829" s="120">
        <v>444465</v>
      </c>
      <c r="B829" s="2" t="s">
        <v>1752</v>
      </c>
      <c r="C829" s="36">
        <v>41064</v>
      </c>
      <c r="D829" s="2" t="s">
        <v>9</v>
      </c>
      <c r="E829" s="2" t="s">
        <v>1753</v>
      </c>
      <c r="F829" s="2">
        <v>420801</v>
      </c>
      <c r="G829" s="2" t="s">
        <v>623</v>
      </c>
      <c r="H829" s="2" t="s">
        <v>27</v>
      </c>
      <c r="I829" s="2" t="s">
        <v>21</v>
      </c>
      <c r="J829" s="121">
        <v>553538.30700000003</v>
      </c>
      <c r="K829" s="122">
        <v>1405865.2140000002</v>
      </c>
    </row>
    <row r="830" spans="1:11">
      <c r="A830" s="120">
        <v>444466</v>
      </c>
      <c r="B830" s="2" t="s">
        <v>1754</v>
      </c>
      <c r="C830" s="36">
        <v>41071</v>
      </c>
      <c r="D830" s="2" t="s">
        <v>9</v>
      </c>
      <c r="E830" s="2" t="s">
        <v>1755</v>
      </c>
      <c r="F830" s="2">
        <v>420801</v>
      </c>
      <c r="G830" s="2" t="s">
        <v>623</v>
      </c>
      <c r="H830" s="2" t="s">
        <v>27</v>
      </c>
      <c r="I830" s="2" t="s">
        <v>17</v>
      </c>
      <c r="J830" s="121">
        <v>978059.88</v>
      </c>
      <c r="K830" s="122">
        <v>881055.32759999996</v>
      </c>
    </row>
    <row r="831" spans="1:11">
      <c r="A831" s="120">
        <v>444597</v>
      </c>
      <c r="B831" s="2" t="s">
        <v>1756</v>
      </c>
      <c r="C831" s="36">
        <v>41068</v>
      </c>
      <c r="D831" s="2" t="s">
        <v>9</v>
      </c>
      <c r="E831" s="2" t="s">
        <v>1757</v>
      </c>
      <c r="F831" s="2">
        <v>471701</v>
      </c>
      <c r="G831" s="2" t="s">
        <v>455</v>
      </c>
      <c r="H831" s="2" t="s">
        <v>27</v>
      </c>
      <c r="I831" s="2" t="s">
        <v>17</v>
      </c>
      <c r="J831" s="121">
        <v>904675.33799999999</v>
      </c>
      <c r="K831" s="122">
        <v>581361.39720000001</v>
      </c>
    </row>
    <row r="832" spans="1:11">
      <c r="A832" s="120">
        <v>444599</v>
      </c>
      <c r="B832" s="2" t="s">
        <v>1758</v>
      </c>
      <c r="C832" s="36">
        <v>41071</v>
      </c>
      <c r="D832" s="2" t="s">
        <v>9</v>
      </c>
      <c r="E832" s="2" t="s">
        <v>1759</v>
      </c>
      <c r="F832" s="2">
        <v>420801</v>
      </c>
      <c r="G832" s="2" t="s">
        <v>623</v>
      </c>
      <c r="H832" s="2" t="s">
        <v>27</v>
      </c>
      <c r="I832" s="2" t="s">
        <v>66</v>
      </c>
      <c r="J832" s="121">
        <v>357810.57900000003</v>
      </c>
      <c r="K832" s="122">
        <v>276717.34080000001</v>
      </c>
    </row>
    <row r="833" spans="1:11">
      <c r="A833" s="120">
        <v>444684</v>
      </c>
      <c r="B833" s="2" t="s">
        <v>1760</v>
      </c>
      <c r="C833" s="36">
        <v>41078</v>
      </c>
      <c r="D833" s="2" t="s">
        <v>9</v>
      </c>
      <c r="E833" s="2" t="s">
        <v>1761</v>
      </c>
      <c r="F833" s="2">
        <v>406698</v>
      </c>
      <c r="G833" s="2" t="s">
        <v>215</v>
      </c>
      <c r="H833" s="2" t="s">
        <v>27</v>
      </c>
      <c r="I833" s="2" t="s">
        <v>66</v>
      </c>
      <c r="J833" s="121">
        <v>441249.96299999999</v>
      </c>
      <c r="K833" s="122">
        <v>149110.038</v>
      </c>
    </row>
    <row r="834" spans="1:11">
      <c r="A834" s="120">
        <v>444685</v>
      </c>
      <c r="B834" s="2" t="s">
        <v>1762</v>
      </c>
      <c r="C834" s="36">
        <v>41081</v>
      </c>
      <c r="D834" s="2" t="s">
        <v>9</v>
      </c>
      <c r="E834" s="2" t="s">
        <v>1763</v>
      </c>
      <c r="F834" s="2">
        <v>380148</v>
      </c>
      <c r="G834" s="2" t="s">
        <v>92</v>
      </c>
      <c r="H834" s="2" t="s">
        <v>27</v>
      </c>
      <c r="I834" s="2" t="s">
        <v>21</v>
      </c>
      <c r="J834" s="121">
        <v>578816.76300000004</v>
      </c>
      <c r="K834" s="122">
        <v>930089.23919999995</v>
      </c>
    </row>
    <row r="835" spans="1:11">
      <c r="A835" s="120">
        <v>444687</v>
      </c>
      <c r="B835" s="2" t="s">
        <v>1764</v>
      </c>
      <c r="C835" s="36">
        <v>41085</v>
      </c>
      <c r="D835" s="2" t="s">
        <v>9</v>
      </c>
      <c r="E835" s="2" t="s">
        <v>1765</v>
      </c>
      <c r="F835" s="2">
        <v>462852</v>
      </c>
      <c r="G835" s="2" t="s">
        <v>1142</v>
      </c>
      <c r="H835" s="2" t="s">
        <v>27</v>
      </c>
      <c r="I835" s="2" t="s">
        <v>21</v>
      </c>
      <c r="J835" s="121">
        <v>712118.5469999999</v>
      </c>
      <c r="K835" s="122">
        <v>523901.08799999999</v>
      </c>
    </row>
    <row r="836" spans="1:11">
      <c r="A836" s="120">
        <v>445425</v>
      </c>
      <c r="B836" s="2" t="s">
        <v>1766</v>
      </c>
      <c r="C836" s="36">
        <v>41078</v>
      </c>
      <c r="D836" s="2" t="s">
        <v>9</v>
      </c>
      <c r="E836" s="2" t="s">
        <v>1767</v>
      </c>
      <c r="F836" s="2">
        <v>359519</v>
      </c>
      <c r="G836" s="2" t="s">
        <v>289</v>
      </c>
      <c r="H836" s="2" t="s">
        <v>27</v>
      </c>
      <c r="I836" s="2" t="s">
        <v>21</v>
      </c>
      <c r="J836" s="121">
        <v>762580.85400000005</v>
      </c>
      <c r="K836" s="122">
        <v>1171055.0159999998</v>
      </c>
    </row>
    <row r="837" spans="1:11">
      <c r="A837" s="120">
        <v>446255</v>
      </c>
      <c r="B837" s="2" t="s">
        <v>1768</v>
      </c>
      <c r="C837" s="36">
        <v>41087</v>
      </c>
      <c r="D837" s="2" t="s">
        <v>9</v>
      </c>
      <c r="E837" s="2" t="s">
        <v>1769</v>
      </c>
      <c r="F837" s="2">
        <v>398449</v>
      </c>
      <c r="G837" s="2" t="s">
        <v>111</v>
      </c>
      <c r="H837" s="2" t="s">
        <v>27</v>
      </c>
      <c r="I837" s="2" t="s">
        <v>21</v>
      </c>
      <c r="J837" s="121">
        <v>663390.29399999999</v>
      </c>
      <c r="K837" s="122">
        <v>312665.49720000004</v>
      </c>
    </row>
    <row r="838" spans="1:11">
      <c r="A838" s="120">
        <v>446256</v>
      </c>
      <c r="B838" s="2" t="s">
        <v>1770</v>
      </c>
      <c r="C838" s="36">
        <v>41073</v>
      </c>
      <c r="D838" s="2" t="s">
        <v>9</v>
      </c>
      <c r="E838" s="2" t="s">
        <v>1771</v>
      </c>
      <c r="F838" s="2">
        <v>472010</v>
      </c>
      <c r="G838" s="2" t="s">
        <v>167</v>
      </c>
      <c r="H838" s="2" t="s">
        <v>27</v>
      </c>
      <c r="I838" s="2" t="s">
        <v>17</v>
      </c>
      <c r="J838" s="121">
        <v>784358.92500000005</v>
      </c>
      <c r="K838" s="122">
        <v>772573.99320000003</v>
      </c>
    </row>
    <row r="839" spans="1:11">
      <c r="A839" s="120">
        <v>446320</v>
      </c>
      <c r="B839" s="2" t="s">
        <v>1772</v>
      </c>
      <c r="C839" s="36">
        <v>41078</v>
      </c>
      <c r="D839" s="2" t="s">
        <v>9</v>
      </c>
      <c r="E839" s="2" t="s">
        <v>1773</v>
      </c>
      <c r="F839" s="2">
        <v>391321</v>
      </c>
      <c r="G839" s="2" t="s">
        <v>37</v>
      </c>
      <c r="H839" s="2" t="s">
        <v>27</v>
      </c>
      <c r="I839" s="2" t="s">
        <v>21</v>
      </c>
      <c r="J839" s="121">
        <v>675436.29300000006</v>
      </c>
      <c r="K839" s="122">
        <v>483133.47479999997</v>
      </c>
    </row>
    <row r="840" spans="1:11">
      <c r="A840" s="120">
        <v>446325</v>
      </c>
      <c r="B840" s="2" t="s">
        <v>1774</v>
      </c>
      <c r="C840" s="36">
        <v>41078</v>
      </c>
      <c r="D840" s="2" t="s">
        <v>9</v>
      </c>
      <c r="E840" s="2" t="s">
        <v>1775</v>
      </c>
      <c r="F840" s="2">
        <v>388373</v>
      </c>
      <c r="G840" s="2" t="s">
        <v>632</v>
      </c>
      <c r="H840" s="2" t="s">
        <v>27</v>
      </c>
      <c r="I840" s="2" t="s">
        <v>21</v>
      </c>
      <c r="J840" s="121">
        <v>727566.98699999996</v>
      </c>
      <c r="K840" s="122">
        <v>1020219.2028000001</v>
      </c>
    </row>
    <row r="841" spans="1:11">
      <c r="A841" s="120">
        <v>446341</v>
      </c>
      <c r="B841" s="2" t="s">
        <v>1776</v>
      </c>
      <c r="C841" s="36">
        <v>41085</v>
      </c>
      <c r="D841" s="2" t="s">
        <v>9</v>
      </c>
      <c r="E841" s="2" t="s">
        <v>1777</v>
      </c>
      <c r="F841" s="2">
        <v>419863</v>
      </c>
      <c r="G841" s="2" t="s">
        <v>16</v>
      </c>
      <c r="H841" s="2" t="s">
        <v>27</v>
      </c>
      <c r="I841" s="2" t="s">
        <v>66</v>
      </c>
      <c r="J841" s="121">
        <v>211486.69500000001</v>
      </c>
      <c r="K841" s="122">
        <v>685496.50919999997</v>
      </c>
    </row>
    <row r="842" spans="1:11">
      <c r="A842" s="120">
        <v>446371</v>
      </c>
      <c r="B842" s="2" t="s">
        <v>1778</v>
      </c>
      <c r="C842" s="36">
        <v>41064</v>
      </c>
      <c r="D842" s="2" t="s">
        <v>9</v>
      </c>
      <c r="E842" s="2" t="s">
        <v>1779</v>
      </c>
      <c r="F842" s="2">
        <v>462852</v>
      </c>
      <c r="G842" s="2" t="s">
        <v>1142</v>
      </c>
      <c r="H842" s="2" t="s">
        <v>27</v>
      </c>
      <c r="I842" s="2" t="s">
        <v>21</v>
      </c>
      <c r="J842" s="121">
        <v>615775.04099999997</v>
      </c>
      <c r="K842" s="122">
        <v>842560.88760000002</v>
      </c>
    </row>
    <row r="843" spans="1:11">
      <c r="A843" s="120">
        <v>446372</v>
      </c>
      <c r="B843" s="2" t="s">
        <v>1780</v>
      </c>
      <c r="C843" s="36">
        <v>41081</v>
      </c>
      <c r="D843" s="2" t="s">
        <v>9</v>
      </c>
      <c r="E843" s="2" t="s">
        <v>1781</v>
      </c>
      <c r="F843" s="2">
        <v>419863</v>
      </c>
      <c r="G843" s="2" t="s">
        <v>16</v>
      </c>
      <c r="H843" s="2" t="s">
        <v>27</v>
      </c>
      <c r="I843" s="2" t="s">
        <v>21</v>
      </c>
      <c r="J843" s="121">
        <v>504009.80700000003</v>
      </c>
      <c r="K843" s="122">
        <v>1276953.5736</v>
      </c>
    </row>
    <row r="844" spans="1:11">
      <c r="A844" s="120">
        <v>446374</v>
      </c>
      <c r="B844" s="2" t="s">
        <v>1782</v>
      </c>
      <c r="C844" s="36">
        <v>41071</v>
      </c>
      <c r="D844" s="2" t="s">
        <v>9</v>
      </c>
      <c r="E844" s="2" t="s">
        <v>1783</v>
      </c>
      <c r="F844" s="2">
        <v>411975</v>
      </c>
      <c r="G844" s="2" t="s">
        <v>174</v>
      </c>
      <c r="H844" s="2" t="s">
        <v>12</v>
      </c>
      <c r="I844" s="2" t="s">
        <v>13</v>
      </c>
      <c r="J844" s="121">
        <v>1533348.936</v>
      </c>
      <c r="K844" s="122">
        <v>1677432.3048</v>
      </c>
    </row>
    <row r="845" spans="1:11">
      <c r="A845" s="120">
        <v>446375</v>
      </c>
      <c r="B845" s="2" t="s">
        <v>1784</v>
      </c>
      <c r="C845" s="36">
        <v>41078</v>
      </c>
      <c r="D845" s="2" t="s">
        <v>9</v>
      </c>
      <c r="E845" s="2" t="s">
        <v>1486</v>
      </c>
      <c r="F845" s="2">
        <v>381154</v>
      </c>
      <c r="G845" s="2" t="s">
        <v>319</v>
      </c>
      <c r="H845" s="2" t="s">
        <v>27</v>
      </c>
      <c r="I845" s="2" t="s">
        <v>17</v>
      </c>
      <c r="J845" s="121">
        <v>844438.66500000004</v>
      </c>
      <c r="K845" s="122">
        <v>1080676.6632000001</v>
      </c>
    </row>
    <row r="846" spans="1:11">
      <c r="A846" s="120">
        <v>446376</v>
      </c>
      <c r="B846" s="2" t="s">
        <v>1785</v>
      </c>
      <c r="C846" s="36">
        <v>41094</v>
      </c>
      <c r="D846" s="2" t="s">
        <v>9</v>
      </c>
      <c r="E846" s="2" t="s">
        <v>1786</v>
      </c>
      <c r="F846" s="2">
        <v>381154</v>
      </c>
      <c r="G846" s="2" t="s">
        <v>319</v>
      </c>
      <c r="H846" s="2" t="s">
        <v>27</v>
      </c>
      <c r="I846" s="2" t="s">
        <v>17</v>
      </c>
      <c r="J846" s="121">
        <v>951670.65</v>
      </c>
      <c r="K846" s="122">
        <v>1231212.2904000001</v>
      </c>
    </row>
    <row r="847" spans="1:11">
      <c r="A847" s="120">
        <v>446378</v>
      </c>
      <c r="B847" s="2" t="s">
        <v>1787</v>
      </c>
      <c r="C847" s="36">
        <v>41071</v>
      </c>
      <c r="D847" s="2" t="s">
        <v>9</v>
      </c>
      <c r="E847" s="2" t="s">
        <v>1788</v>
      </c>
      <c r="F847" s="2">
        <v>378504</v>
      </c>
      <c r="G847" s="2" t="s">
        <v>270</v>
      </c>
      <c r="H847" s="2" t="s">
        <v>27</v>
      </c>
      <c r="I847" s="2" t="s">
        <v>66</v>
      </c>
      <c r="J847" s="121">
        <v>59177.096999999994</v>
      </c>
      <c r="K847" s="122">
        <v>94924.699200000003</v>
      </c>
    </row>
    <row r="848" spans="1:11">
      <c r="A848" s="120">
        <v>446411</v>
      </c>
      <c r="B848" s="2" t="s">
        <v>1789</v>
      </c>
      <c r="C848" s="36">
        <v>41095</v>
      </c>
      <c r="D848" s="2" t="s">
        <v>9</v>
      </c>
      <c r="E848" s="2" t="s">
        <v>1790</v>
      </c>
      <c r="F848" s="2">
        <v>406515</v>
      </c>
      <c r="G848" s="2" t="s">
        <v>281</v>
      </c>
      <c r="H848" s="2" t="s">
        <v>27</v>
      </c>
      <c r="I848" s="2" t="s">
        <v>17</v>
      </c>
      <c r="J848" s="121">
        <v>864492.69900000002</v>
      </c>
      <c r="K848" s="122">
        <v>2224186.3764</v>
      </c>
    </row>
    <row r="849" spans="1:11">
      <c r="A849" s="120">
        <v>446511</v>
      </c>
      <c r="B849" s="2" t="s">
        <v>1791</v>
      </c>
      <c r="C849" s="36">
        <v>40970</v>
      </c>
      <c r="D849" s="2" t="s">
        <v>9</v>
      </c>
      <c r="E849" s="2" t="s">
        <v>1792</v>
      </c>
      <c r="F849" s="2">
        <v>377364</v>
      </c>
      <c r="G849" s="2" t="s">
        <v>721</v>
      </c>
      <c r="H849" s="2" t="s">
        <v>12</v>
      </c>
      <c r="I849" s="2" t="s">
        <v>66</v>
      </c>
      <c r="J849" s="121">
        <v>274571.53499999997</v>
      </c>
      <c r="K849" s="122">
        <v>198043.88760000002</v>
      </c>
    </row>
    <row r="850" spans="1:11">
      <c r="A850" s="120">
        <v>446531</v>
      </c>
      <c r="B850" s="2" t="s">
        <v>1793</v>
      </c>
      <c r="C850" s="36">
        <v>41100</v>
      </c>
      <c r="D850" s="2" t="s">
        <v>9</v>
      </c>
      <c r="E850" s="2" t="s">
        <v>1794</v>
      </c>
      <c r="F850" s="2">
        <v>381132</v>
      </c>
      <c r="G850" s="2" t="s">
        <v>284</v>
      </c>
      <c r="H850" s="2" t="s">
        <v>27</v>
      </c>
      <c r="I850" s="2" t="s">
        <v>28</v>
      </c>
      <c r="J850" s="121">
        <v>2224447.3650000002</v>
      </c>
      <c r="K850" s="122">
        <v>4661117.5139999995</v>
      </c>
    </row>
    <row r="851" spans="1:11">
      <c r="A851" s="120">
        <v>446587</v>
      </c>
      <c r="B851" s="2" t="s">
        <v>1795</v>
      </c>
      <c r="C851" s="36">
        <v>41082</v>
      </c>
      <c r="D851" s="2" t="s">
        <v>9</v>
      </c>
      <c r="E851" s="2" t="s">
        <v>1796</v>
      </c>
      <c r="F851" s="2">
        <v>473035</v>
      </c>
      <c r="G851" s="2" t="s">
        <v>140</v>
      </c>
      <c r="H851" s="2" t="s">
        <v>27</v>
      </c>
      <c r="I851" s="2" t="s">
        <v>21</v>
      </c>
      <c r="J851" s="121">
        <v>566094.06000000006</v>
      </c>
      <c r="K851" s="122">
        <v>528507.47160000005</v>
      </c>
    </row>
    <row r="852" spans="1:11">
      <c r="A852" s="120">
        <v>446605</v>
      </c>
      <c r="B852" s="2" t="s">
        <v>1797</v>
      </c>
      <c r="C852" s="36">
        <v>41092</v>
      </c>
      <c r="D852" s="2" t="s">
        <v>9</v>
      </c>
      <c r="E852" s="2" t="s">
        <v>1798</v>
      </c>
      <c r="F852" s="2">
        <v>473035</v>
      </c>
      <c r="G852" s="2" t="s">
        <v>140</v>
      </c>
      <c r="H852" s="2" t="s">
        <v>27</v>
      </c>
      <c r="I852" s="2" t="s">
        <v>17</v>
      </c>
      <c r="J852" s="121">
        <v>868104.38400000008</v>
      </c>
      <c r="K852" s="122">
        <v>1253856.9095999999</v>
      </c>
    </row>
    <row r="853" spans="1:11">
      <c r="A853" s="120">
        <v>446610</v>
      </c>
      <c r="B853" s="2" t="s">
        <v>1799</v>
      </c>
      <c r="C853" s="36">
        <v>41078</v>
      </c>
      <c r="D853" s="2" t="s">
        <v>9</v>
      </c>
      <c r="E853" s="2" t="s">
        <v>1800</v>
      </c>
      <c r="F853" s="2">
        <v>448841</v>
      </c>
      <c r="G853" s="2" t="s">
        <v>462</v>
      </c>
      <c r="H853" s="2" t="s">
        <v>27</v>
      </c>
      <c r="I853" s="2" t="s">
        <v>17</v>
      </c>
      <c r="J853" s="121">
        <v>824028.47100000002</v>
      </c>
      <c r="K853" s="122">
        <v>1274304.8736</v>
      </c>
    </row>
    <row r="854" spans="1:11">
      <c r="A854" s="120">
        <v>446675</v>
      </c>
      <c r="B854" s="2" t="s">
        <v>1801</v>
      </c>
      <c r="C854" s="36">
        <v>41094</v>
      </c>
      <c r="D854" s="2" t="s">
        <v>9</v>
      </c>
      <c r="E854" s="2" t="s">
        <v>1802</v>
      </c>
      <c r="F854" s="2">
        <v>381549</v>
      </c>
      <c r="G854" s="2" t="s">
        <v>259</v>
      </c>
      <c r="H854" s="2" t="s">
        <v>27</v>
      </c>
      <c r="I854" s="2" t="s">
        <v>66</v>
      </c>
      <c r="J854" s="121">
        <v>243088.10399999999</v>
      </c>
      <c r="K854" s="122">
        <v>1526901.3864</v>
      </c>
    </row>
    <row r="855" spans="1:11">
      <c r="A855" s="120">
        <v>446722</v>
      </c>
      <c r="B855" s="2" t="s">
        <v>1803</v>
      </c>
      <c r="C855" s="36">
        <v>41096</v>
      </c>
      <c r="D855" s="2" t="s">
        <v>9</v>
      </c>
      <c r="E855" s="2" t="s">
        <v>398</v>
      </c>
      <c r="F855" s="2">
        <v>410452</v>
      </c>
      <c r="G855" s="2" t="s">
        <v>393</v>
      </c>
      <c r="H855" s="2" t="s">
        <v>27</v>
      </c>
      <c r="I855" s="2" t="s">
        <v>17</v>
      </c>
      <c r="J855" s="121">
        <v>800694.42599999998</v>
      </c>
      <c r="K855" s="122">
        <v>1024047.4571999999</v>
      </c>
    </row>
    <row r="856" spans="1:11">
      <c r="A856" s="120">
        <v>446723</v>
      </c>
      <c r="B856" s="2" t="s">
        <v>1804</v>
      </c>
      <c r="C856" s="36">
        <v>41094</v>
      </c>
      <c r="D856" s="2" t="s">
        <v>9</v>
      </c>
      <c r="E856" s="2" t="s">
        <v>1805</v>
      </c>
      <c r="F856" s="2">
        <v>378503</v>
      </c>
      <c r="G856" s="2" t="s">
        <v>267</v>
      </c>
      <c r="H856" s="2" t="s">
        <v>27</v>
      </c>
      <c r="I856" s="2" t="s">
        <v>21</v>
      </c>
      <c r="J856" s="121">
        <v>608202.18900000001</v>
      </c>
      <c r="K856" s="122">
        <v>1371054.2327999999</v>
      </c>
    </row>
    <row r="857" spans="1:11">
      <c r="A857" s="120">
        <v>446765</v>
      </c>
      <c r="B857" s="2" t="s">
        <v>1806</v>
      </c>
      <c r="C857" s="36">
        <v>40973</v>
      </c>
      <c r="D857" s="2" t="s">
        <v>9</v>
      </c>
      <c r="E857" s="2" t="s">
        <v>1807</v>
      </c>
      <c r="F857" s="2">
        <v>459093</v>
      </c>
      <c r="G857" s="2" t="s">
        <v>344</v>
      </c>
      <c r="H857" s="2" t="s">
        <v>27</v>
      </c>
      <c r="I857" s="2" t="s">
        <v>13</v>
      </c>
      <c r="J857" s="121">
        <v>1568557.578</v>
      </c>
      <c r="K857" s="122">
        <v>1081960.9883999999</v>
      </c>
    </row>
    <row r="858" spans="1:11">
      <c r="A858" s="120">
        <v>446769</v>
      </c>
      <c r="B858" s="2" t="s">
        <v>1808</v>
      </c>
      <c r="C858" s="36">
        <v>41085</v>
      </c>
      <c r="D858" s="2" t="s">
        <v>9</v>
      </c>
      <c r="E858" s="2" t="s">
        <v>1809</v>
      </c>
      <c r="F858" s="2">
        <v>410733</v>
      </c>
      <c r="G858" s="2" t="s">
        <v>99</v>
      </c>
      <c r="H858" s="2" t="s">
        <v>27</v>
      </c>
      <c r="I858" s="2" t="s">
        <v>21</v>
      </c>
      <c r="J858" s="121">
        <v>561455.076</v>
      </c>
      <c r="K858" s="122">
        <v>1049224.2335999999</v>
      </c>
    </row>
    <row r="859" spans="1:11">
      <c r="A859" s="120">
        <v>446772</v>
      </c>
      <c r="B859" s="2" t="s">
        <v>1810</v>
      </c>
      <c r="C859" s="36">
        <v>41106</v>
      </c>
      <c r="D859" s="2" t="s">
        <v>9</v>
      </c>
      <c r="E859" s="2" t="s">
        <v>1811</v>
      </c>
      <c r="F859" s="2">
        <v>377963</v>
      </c>
      <c r="G859" s="2" t="s">
        <v>48</v>
      </c>
      <c r="H859" s="2" t="s">
        <v>27</v>
      </c>
      <c r="I859" s="2" t="s">
        <v>21</v>
      </c>
      <c r="J859" s="121">
        <v>723756.07499999995</v>
      </c>
      <c r="K859" s="122">
        <v>1916137.8575999998</v>
      </c>
    </row>
    <row r="860" spans="1:11">
      <c r="A860" s="120">
        <v>446836</v>
      </c>
      <c r="B860" s="2" t="s">
        <v>1812</v>
      </c>
      <c r="C860" s="36">
        <v>41094</v>
      </c>
      <c r="D860" s="2" t="s">
        <v>9</v>
      </c>
      <c r="E860" s="2" t="s">
        <v>1813</v>
      </c>
      <c r="F860" s="2">
        <v>434171</v>
      </c>
      <c r="G860" s="2" t="s">
        <v>371</v>
      </c>
      <c r="H860" s="2" t="s">
        <v>27</v>
      </c>
      <c r="I860" s="2" t="s">
        <v>13</v>
      </c>
      <c r="J860" s="121">
        <v>1510160.6939999999</v>
      </c>
      <c r="K860" s="122">
        <v>1381792.6512</v>
      </c>
    </row>
    <row r="861" spans="1:11">
      <c r="A861" s="120">
        <v>446893</v>
      </c>
      <c r="B861" s="2" t="s">
        <v>1814</v>
      </c>
      <c r="C861" s="36">
        <v>41094</v>
      </c>
      <c r="D861" s="2" t="s">
        <v>9</v>
      </c>
      <c r="E861" s="2" t="s">
        <v>1815</v>
      </c>
      <c r="F861" s="2">
        <v>382658</v>
      </c>
      <c r="G861" s="2" t="s">
        <v>145</v>
      </c>
      <c r="H861" s="2" t="s">
        <v>27</v>
      </c>
      <c r="I861" s="2" t="s">
        <v>17</v>
      </c>
      <c r="J861" s="121">
        <v>1196380.395</v>
      </c>
      <c r="K861" s="122">
        <v>1675047.2975999999</v>
      </c>
    </row>
    <row r="862" spans="1:11">
      <c r="A862" s="120">
        <v>447084</v>
      </c>
      <c r="B862" s="2" t="s">
        <v>1816</v>
      </c>
      <c r="C862" s="36">
        <v>41106</v>
      </c>
      <c r="D862" s="2" t="s">
        <v>9</v>
      </c>
      <c r="E862" s="2" t="s">
        <v>1817</v>
      </c>
      <c r="F862" s="2">
        <v>460392</v>
      </c>
      <c r="G862" s="2" t="s">
        <v>526</v>
      </c>
      <c r="H862" s="2" t="s">
        <v>27</v>
      </c>
      <c r="I862" s="2" t="s">
        <v>66</v>
      </c>
      <c r="J862" s="121">
        <v>408227.25299999997</v>
      </c>
      <c r="K862" s="122">
        <v>496074.43440000003</v>
      </c>
    </row>
    <row r="863" spans="1:11">
      <c r="A863" s="120">
        <v>447085</v>
      </c>
      <c r="B863" s="2" t="s">
        <v>1818</v>
      </c>
      <c r="C863" s="36">
        <v>41095</v>
      </c>
      <c r="D863" s="2" t="s">
        <v>9</v>
      </c>
      <c r="E863" s="2" t="s">
        <v>1819</v>
      </c>
      <c r="F863" s="2">
        <v>380836</v>
      </c>
      <c r="G863" s="2" t="s">
        <v>505</v>
      </c>
      <c r="H863" s="2" t="s">
        <v>27</v>
      </c>
      <c r="I863" s="2" t="s">
        <v>21</v>
      </c>
      <c r="J863" s="121">
        <v>722875.69199999992</v>
      </c>
      <c r="K863" s="122">
        <v>1217065.878</v>
      </c>
    </row>
    <row r="864" spans="1:11">
      <c r="A864" s="120">
        <v>447288</v>
      </c>
      <c r="B864" s="2" t="s">
        <v>1820</v>
      </c>
      <c r="C864" s="36">
        <v>41106</v>
      </c>
      <c r="D864" s="2" t="s">
        <v>9</v>
      </c>
      <c r="E864" s="2" t="s">
        <v>1821</v>
      </c>
      <c r="F864" s="2">
        <v>448126</v>
      </c>
      <c r="G864" s="2" t="s">
        <v>311</v>
      </c>
      <c r="H864" s="2" t="s">
        <v>27</v>
      </c>
      <c r="I864" s="2" t="s">
        <v>66</v>
      </c>
      <c r="J864" s="121">
        <v>428013.054</v>
      </c>
      <c r="K864" s="122">
        <v>80239.12920000001</v>
      </c>
    </row>
    <row r="865" spans="1:11">
      <c r="A865" s="120">
        <v>447289</v>
      </c>
      <c r="B865" s="2" t="s">
        <v>1822</v>
      </c>
      <c r="C865" s="36">
        <v>41029</v>
      </c>
      <c r="D865" s="2" t="s">
        <v>9</v>
      </c>
      <c r="E865" s="2" t="s">
        <v>1823</v>
      </c>
      <c r="F865" s="2">
        <v>459093</v>
      </c>
      <c r="G865" s="2" t="s">
        <v>344</v>
      </c>
      <c r="H865" s="2" t="s">
        <v>27</v>
      </c>
      <c r="I865" s="2" t="s">
        <v>21</v>
      </c>
      <c r="J865" s="121">
        <v>667143.32999999996</v>
      </c>
      <c r="K865" s="122">
        <v>1269474.8220000002</v>
      </c>
    </row>
    <row r="866" spans="1:11">
      <c r="A866" s="120">
        <v>447290</v>
      </c>
      <c r="B866" s="2" t="s">
        <v>1824</v>
      </c>
      <c r="C866" s="36">
        <v>41092</v>
      </c>
      <c r="D866" s="2" t="s">
        <v>9</v>
      </c>
      <c r="E866" s="2" t="s">
        <v>1825</v>
      </c>
      <c r="F866" s="2">
        <v>420498</v>
      </c>
      <c r="G866" s="2" t="s">
        <v>758</v>
      </c>
      <c r="H866" s="2" t="s">
        <v>27</v>
      </c>
      <c r="I866" s="2" t="s">
        <v>17</v>
      </c>
      <c r="J866" s="121">
        <v>1017061.6259999999</v>
      </c>
      <c r="K866" s="122">
        <v>563538.58920000005</v>
      </c>
    </row>
    <row r="867" spans="1:11">
      <c r="A867" s="120">
        <v>447296</v>
      </c>
      <c r="B867" s="2" t="s">
        <v>1826</v>
      </c>
      <c r="C867" s="36">
        <v>41100</v>
      </c>
      <c r="D867" s="2" t="s">
        <v>9</v>
      </c>
      <c r="E867" s="2" t="s">
        <v>1827</v>
      </c>
      <c r="F867" s="2">
        <v>377815</v>
      </c>
      <c r="G867" s="2" t="s">
        <v>1275</v>
      </c>
      <c r="H867" s="2" t="s">
        <v>27</v>
      </c>
      <c r="I867" s="2" t="s">
        <v>21</v>
      </c>
      <c r="J867" s="121">
        <v>450525.70500000002</v>
      </c>
      <c r="K867" s="122">
        <v>380393.34479999996</v>
      </c>
    </row>
    <row r="868" spans="1:11">
      <c r="A868" s="120">
        <v>447986</v>
      </c>
      <c r="B868" s="2" t="s">
        <v>1828</v>
      </c>
      <c r="C868" s="36">
        <v>41106</v>
      </c>
      <c r="D868" s="2" t="s">
        <v>9</v>
      </c>
      <c r="E868" s="2" t="s">
        <v>1829</v>
      </c>
      <c r="F868" s="2">
        <v>411975</v>
      </c>
      <c r="G868" s="2" t="s">
        <v>174</v>
      </c>
      <c r="H868" s="2" t="s">
        <v>27</v>
      </c>
      <c r="I868" s="2" t="s">
        <v>17</v>
      </c>
      <c r="J868" s="121">
        <v>894174.18300000008</v>
      </c>
      <c r="K868" s="122">
        <v>659925.37080000003</v>
      </c>
    </row>
    <row r="869" spans="1:11">
      <c r="A869" s="120">
        <v>447994</v>
      </c>
      <c r="B869" s="2" t="s">
        <v>1830</v>
      </c>
      <c r="C869" s="36">
        <v>41103</v>
      </c>
      <c r="D869" s="2" t="s">
        <v>9</v>
      </c>
      <c r="E869" s="2" t="s">
        <v>1831</v>
      </c>
      <c r="F869" s="2">
        <v>451002</v>
      </c>
      <c r="G869" s="2" t="s">
        <v>80</v>
      </c>
      <c r="H869" s="2" t="s">
        <v>27</v>
      </c>
      <c r="I869" s="2" t="s">
        <v>17</v>
      </c>
      <c r="J869" s="121">
        <v>1021533.66</v>
      </c>
      <c r="K869" s="122">
        <v>1117594.8324</v>
      </c>
    </row>
    <row r="870" spans="1:11">
      <c r="A870" s="120">
        <v>448120</v>
      </c>
      <c r="B870" s="2" t="s">
        <v>1832</v>
      </c>
      <c r="C870" s="36">
        <v>41108</v>
      </c>
      <c r="D870" s="2" t="s">
        <v>9</v>
      </c>
      <c r="E870" s="2" t="s">
        <v>1833</v>
      </c>
      <c r="F870" s="2">
        <v>381248</v>
      </c>
      <c r="G870" s="2" t="s">
        <v>512</v>
      </c>
      <c r="H870" s="2" t="s">
        <v>27</v>
      </c>
      <c r="I870" s="2" t="s">
        <v>66</v>
      </c>
      <c r="J870" s="121">
        <v>280972.39799999999</v>
      </c>
      <c r="K870" s="122">
        <v>22795.300799999997</v>
      </c>
    </row>
    <row r="871" spans="1:11">
      <c r="A871" s="120">
        <v>448121</v>
      </c>
      <c r="B871" s="2" t="s">
        <v>1834</v>
      </c>
      <c r="C871" s="36">
        <v>41113</v>
      </c>
      <c r="D871" s="2" t="s">
        <v>9</v>
      </c>
      <c r="E871" s="2" t="s">
        <v>1835</v>
      </c>
      <c r="F871" s="2">
        <v>412833</v>
      </c>
      <c r="G871" s="2" t="s">
        <v>626</v>
      </c>
      <c r="H871" s="2" t="s">
        <v>27</v>
      </c>
      <c r="I871" s="2" t="s">
        <v>21</v>
      </c>
      <c r="J871" s="121">
        <v>570866.60400000005</v>
      </c>
      <c r="K871" s="122">
        <v>584405.63639999996</v>
      </c>
    </row>
    <row r="872" spans="1:11">
      <c r="A872" s="120">
        <v>448125</v>
      </c>
      <c r="B872" s="2" t="s">
        <v>1836</v>
      </c>
      <c r="C872" s="36">
        <v>41080</v>
      </c>
      <c r="D872" s="2" t="s">
        <v>9</v>
      </c>
      <c r="E872" s="2" t="s">
        <v>1837</v>
      </c>
      <c r="F872" s="2">
        <v>464799</v>
      </c>
      <c r="G872" s="2" t="s">
        <v>643</v>
      </c>
      <c r="H872" s="2" t="s">
        <v>27</v>
      </c>
      <c r="I872" s="2" t="s">
        <v>66</v>
      </c>
      <c r="J872" s="121">
        <v>335371.386</v>
      </c>
      <c r="K872" s="122">
        <v>596343.62159999995</v>
      </c>
    </row>
    <row r="873" spans="1:11">
      <c r="A873" s="120">
        <v>448127</v>
      </c>
      <c r="B873" s="2" t="s">
        <v>1838</v>
      </c>
      <c r="C873" s="36">
        <v>41085</v>
      </c>
      <c r="D873" s="2" t="s">
        <v>9</v>
      </c>
      <c r="E873" s="2" t="s">
        <v>1839</v>
      </c>
      <c r="F873" s="2">
        <v>460909</v>
      </c>
      <c r="G873" s="2" t="s">
        <v>40</v>
      </c>
      <c r="H873" s="2" t="s">
        <v>27</v>
      </c>
      <c r="I873" s="2" t="s">
        <v>13</v>
      </c>
      <c r="J873" s="121">
        <v>1579402.65</v>
      </c>
      <c r="K873" s="122">
        <v>2007140.1264</v>
      </c>
    </row>
    <row r="874" spans="1:11">
      <c r="A874" s="120">
        <v>448128</v>
      </c>
      <c r="B874" s="2" t="s">
        <v>1840</v>
      </c>
      <c r="C874" s="36">
        <v>41109</v>
      </c>
      <c r="D874" s="2" t="s">
        <v>9</v>
      </c>
      <c r="E874" s="2" t="s">
        <v>1841</v>
      </c>
      <c r="F874" s="2">
        <v>152562</v>
      </c>
      <c r="G874" s="2" t="s">
        <v>446</v>
      </c>
      <c r="H874" s="2" t="s">
        <v>27</v>
      </c>
      <c r="I874" s="2" t="s">
        <v>21</v>
      </c>
      <c r="J874" s="121">
        <v>633741.08699999994</v>
      </c>
      <c r="K874" s="122">
        <v>1346091.7068</v>
      </c>
    </row>
    <row r="875" spans="1:11">
      <c r="A875" s="120">
        <v>448130</v>
      </c>
      <c r="B875" s="2" t="s">
        <v>1842</v>
      </c>
      <c r="C875" s="36">
        <v>41113</v>
      </c>
      <c r="D875" s="2" t="s">
        <v>9</v>
      </c>
      <c r="E875" s="2" t="s">
        <v>1843</v>
      </c>
      <c r="F875" s="2">
        <v>379915</v>
      </c>
      <c r="G875" s="2" t="s">
        <v>314</v>
      </c>
      <c r="H875" s="2" t="s">
        <v>27</v>
      </c>
      <c r="I875" s="2" t="s">
        <v>17</v>
      </c>
      <c r="J875" s="121">
        <v>1057180.824</v>
      </c>
      <c r="K875" s="122">
        <v>486494.38079999998</v>
      </c>
    </row>
    <row r="876" spans="1:11">
      <c r="A876" s="120">
        <v>448257</v>
      </c>
      <c r="B876" s="2" t="s">
        <v>1844</v>
      </c>
      <c r="C876" s="36">
        <v>41108</v>
      </c>
      <c r="D876" s="2" t="s">
        <v>9</v>
      </c>
      <c r="E876" s="2" t="s">
        <v>1845</v>
      </c>
      <c r="F876" s="2">
        <v>464799</v>
      </c>
      <c r="G876" s="2" t="s">
        <v>643</v>
      </c>
      <c r="H876" s="2" t="s">
        <v>27</v>
      </c>
      <c r="I876" s="2" t="s">
        <v>13</v>
      </c>
      <c r="J876" s="121">
        <v>1437059.9669999999</v>
      </c>
      <c r="K876" s="122">
        <v>1061530.6824</v>
      </c>
    </row>
    <row r="877" spans="1:11">
      <c r="A877" s="120">
        <v>448309</v>
      </c>
      <c r="B877" s="2" t="s">
        <v>1846</v>
      </c>
      <c r="C877" s="36">
        <v>41113</v>
      </c>
      <c r="D877" s="2" t="s">
        <v>9</v>
      </c>
      <c r="E877" s="2" t="s">
        <v>1847</v>
      </c>
      <c r="F877" s="2">
        <v>417062</v>
      </c>
      <c r="G877" s="2" t="s">
        <v>650</v>
      </c>
      <c r="H877" s="2" t="s">
        <v>27</v>
      </c>
      <c r="I877" s="2" t="s">
        <v>17</v>
      </c>
      <c r="J877" s="121">
        <v>948313.84199999995</v>
      </c>
      <c r="K877" s="122">
        <v>950508.95040000009</v>
      </c>
    </row>
    <row r="878" spans="1:11">
      <c r="A878" s="120">
        <v>448317</v>
      </c>
      <c r="B878" s="2" t="s">
        <v>1848</v>
      </c>
      <c r="C878" s="36">
        <v>41117</v>
      </c>
      <c r="D878" s="2" t="s">
        <v>9</v>
      </c>
      <c r="E878" s="2" t="s">
        <v>1849</v>
      </c>
      <c r="F878" s="2">
        <v>448791</v>
      </c>
      <c r="G878" s="2" t="s">
        <v>381</v>
      </c>
      <c r="H878" s="2" t="s">
        <v>27</v>
      </c>
      <c r="I878" s="2" t="s">
        <v>13</v>
      </c>
      <c r="J878" s="121">
        <v>1382635.38</v>
      </c>
      <c r="K878" s="122">
        <v>1293293.1095999999</v>
      </c>
    </row>
    <row r="879" spans="1:11">
      <c r="A879" s="120">
        <v>448319</v>
      </c>
      <c r="B879" s="2" t="s">
        <v>1850</v>
      </c>
      <c r="C879" s="36">
        <v>41113</v>
      </c>
      <c r="D879" s="2" t="s">
        <v>9</v>
      </c>
      <c r="E879" s="2" t="s">
        <v>1851</v>
      </c>
      <c r="F879" s="2">
        <v>448791</v>
      </c>
      <c r="G879" s="2" t="s">
        <v>381</v>
      </c>
      <c r="H879" s="2" t="s">
        <v>27</v>
      </c>
      <c r="I879" s="2" t="s">
        <v>13</v>
      </c>
      <c r="J879" s="121">
        <v>1260512.568</v>
      </c>
      <c r="K879" s="122">
        <v>2709761.3640000001</v>
      </c>
    </row>
    <row r="880" spans="1:11">
      <c r="A880" s="120">
        <v>448321</v>
      </c>
      <c r="B880" s="2" t="s">
        <v>1852</v>
      </c>
      <c r="C880" s="36">
        <v>41046</v>
      </c>
      <c r="D880" s="2" t="s">
        <v>9</v>
      </c>
      <c r="E880" s="2" t="s">
        <v>1853</v>
      </c>
      <c r="F880" s="2">
        <v>380836</v>
      </c>
      <c r="G880" s="2" t="s">
        <v>505</v>
      </c>
      <c r="H880" s="2" t="s">
        <v>27</v>
      </c>
      <c r="I880" s="2" t="s">
        <v>66</v>
      </c>
      <c r="J880" s="121">
        <v>261839.92799999999</v>
      </c>
      <c r="K880" s="122">
        <v>435343.86359999998</v>
      </c>
    </row>
    <row r="881" spans="1:11">
      <c r="A881" s="120">
        <v>448324</v>
      </c>
      <c r="B881" s="2" t="s">
        <v>1854</v>
      </c>
      <c r="C881" s="36">
        <v>41102</v>
      </c>
      <c r="D881" s="2" t="s">
        <v>9</v>
      </c>
      <c r="E881" s="2" t="s">
        <v>1855</v>
      </c>
      <c r="F881" s="2">
        <v>380836</v>
      </c>
      <c r="G881" s="2" t="s">
        <v>505</v>
      </c>
      <c r="H881" s="2" t="s">
        <v>27</v>
      </c>
      <c r="I881" s="2" t="s">
        <v>21</v>
      </c>
      <c r="J881" s="121">
        <v>447469.40700000001</v>
      </c>
      <c r="K881" s="122">
        <v>683208.03240000003</v>
      </c>
    </row>
    <row r="882" spans="1:11">
      <c r="A882" s="120">
        <v>448351</v>
      </c>
      <c r="B882" s="2" t="s">
        <v>1856</v>
      </c>
      <c r="C882" s="36">
        <v>41109</v>
      </c>
      <c r="D882" s="2" t="s">
        <v>9</v>
      </c>
      <c r="E882" s="2" t="s">
        <v>1857</v>
      </c>
      <c r="F882" s="2">
        <v>377963</v>
      </c>
      <c r="G882" s="2" t="s">
        <v>48</v>
      </c>
      <c r="H882" s="2" t="s">
        <v>27</v>
      </c>
      <c r="I882" s="2" t="s">
        <v>17</v>
      </c>
      <c r="J882" s="121">
        <v>957900.11100000003</v>
      </c>
      <c r="K882" s="122">
        <v>1875898.8072000002</v>
      </c>
    </row>
    <row r="883" spans="1:11">
      <c r="A883" s="120">
        <v>448436</v>
      </c>
      <c r="B883" s="2" t="s">
        <v>1858</v>
      </c>
      <c r="C883" s="36">
        <v>41122</v>
      </c>
      <c r="D883" s="2" t="s">
        <v>9</v>
      </c>
      <c r="E883" s="2" t="s">
        <v>1859</v>
      </c>
      <c r="F883" s="2">
        <v>379915</v>
      </c>
      <c r="G883" s="2" t="s">
        <v>314</v>
      </c>
      <c r="H883" s="2" t="s">
        <v>27</v>
      </c>
      <c r="I883" s="2" t="s">
        <v>21</v>
      </c>
      <c r="J883" s="121">
        <v>721490.00699999998</v>
      </c>
      <c r="K883" s="122">
        <v>1986576.7968000001</v>
      </c>
    </row>
    <row r="884" spans="1:11">
      <c r="A884" s="120">
        <v>448441</v>
      </c>
      <c r="B884" s="2" t="s">
        <v>1860</v>
      </c>
      <c r="C884" s="36">
        <v>41113</v>
      </c>
      <c r="D884" s="2" t="s">
        <v>9</v>
      </c>
      <c r="E884" s="2" t="s">
        <v>1861</v>
      </c>
      <c r="F884" s="2">
        <v>378859</v>
      </c>
      <c r="G884" s="2" t="s">
        <v>234</v>
      </c>
      <c r="H884" s="2" t="s">
        <v>27</v>
      </c>
      <c r="I884" s="2" t="s">
        <v>21</v>
      </c>
      <c r="J884" s="121">
        <v>664987.44900000002</v>
      </c>
      <c r="K884" s="122">
        <v>850989.63959999988</v>
      </c>
    </row>
    <row r="885" spans="1:11">
      <c r="A885" s="120">
        <v>448443</v>
      </c>
      <c r="B885" s="2" t="s">
        <v>1862</v>
      </c>
      <c r="C885" s="36">
        <v>41124</v>
      </c>
      <c r="D885" s="2" t="s">
        <v>9</v>
      </c>
      <c r="E885" s="2" t="s">
        <v>1310</v>
      </c>
      <c r="F885" s="2">
        <v>382514</v>
      </c>
      <c r="G885" s="2" t="s">
        <v>839</v>
      </c>
      <c r="H885" s="2" t="s">
        <v>27</v>
      </c>
      <c r="I885" s="2" t="s">
        <v>66</v>
      </c>
      <c r="J885" s="121">
        <v>438980.55599999998</v>
      </c>
      <c r="K885" s="122">
        <v>826705.18079999997</v>
      </c>
    </row>
    <row r="886" spans="1:11">
      <c r="A886" s="120">
        <v>448444</v>
      </c>
      <c r="B886" s="2" t="s">
        <v>1863</v>
      </c>
      <c r="C886" s="36">
        <v>41122</v>
      </c>
      <c r="D886" s="2" t="s">
        <v>9</v>
      </c>
      <c r="E886" s="2" t="s">
        <v>1864</v>
      </c>
      <c r="F886" s="2">
        <v>399532</v>
      </c>
      <c r="G886" s="2" t="s">
        <v>11</v>
      </c>
      <c r="H886" s="2" t="s">
        <v>27</v>
      </c>
      <c r="I886" s="2" t="s">
        <v>66</v>
      </c>
      <c r="J886" s="121">
        <v>324230.25599999999</v>
      </c>
      <c r="K886" s="122">
        <v>440718.95880000002</v>
      </c>
    </row>
    <row r="887" spans="1:11">
      <c r="A887" s="120">
        <v>448569</v>
      </c>
      <c r="B887" s="2" t="s">
        <v>1865</v>
      </c>
      <c r="C887" s="36">
        <v>41073</v>
      </c>
      <c r="D887" s="2" t="s">
        <v>9</v>
      </c>
      <c r="E887" s="2" t="s">
        <v>1866</v>
      </c>
      <c r="F887" s="2">
        <v>382658</v>
      </c>
      <c r="G887" s="2" t="s">
        <v>145</v>
      </c>
      <c r="H887" s="2" t="s">
        <v>27</v>
      </c>
      <c r="I887" s="2" t="s">
        <v>21</v>
      </c>
      <c r="J887" s="121">
        <v>520901.80799999996</v>
      </c>
      <c r="K887" s="122">
        <v>1578915.9684000001</v>
      </c>
    </row>
    <row r="888" spans="1:11">
      <c r="A888" s="120">
        <v>448784</v>
      </c>
      <c r="B888" s="2" t="s">
        <v>1867</v>
      </c>
      <c r="C888" s="36">
        <v>41131</v>
      </c>
      <c r="D888" s="2" t="s">
        <v>9</v>
      </c>
      <c r="E888" s="2" t="s">
        <v>1868</v>
      </c>
      <c r="F888" s="2">
        <v>381154</v>
      </c>
      <c r="G888" s="2" t="s">
        <v>319</v>
      </c>
      <c r="H888" s="2" t="s">
        <v>27</v>
      </c>
      <c r="I888" s="2" t="s">
        <v>17</v>
      </c>
      <c r="J888" s="121">
        <v>1140927.3960000002</v>
      </c>
      <c r="K888" s="122">
        <v>1445580.4103999999</v>
      </c>
    </row>
    <row r="889" spans="1:11">
      <c r="A889" s="120">
        <v>448795</v>
      </c>
      <c r="B889" s="2" t="s">
        <v>1869</v>
      </c>
      <c r="C889" s="36">
        <v>41113</v>
      </c>
      <c r="D889" s="2" t="s">
        <v>9</v>
      </c>
      <c r="E889" s="2" t="s">
        <v>1870</v>
      </c>
      <c r="F889" s="2">
        <v>407302</v>
      </c>
      <c r="G889" s="2" t="s">
        <v>198</v>
      </c>
      <c r="H889" s="2" t="s">
        <v>27</v>
      </c>
      <c r="I889" s="2" t="s">
        <v>13</v>
      </c>
      <c r="J889" s="121">
        <v>1331952.6989999998</v>
      </c>
      <c r="K889" s="122">
        <v>1435987.4075999998</v>
      </c>
    </row>
    <row r="890" spans="1:11">
      <c r="A890" s="120">
        <v>448797</v>
      </c>
      <c r="B890" s="2" t="s">
        <v>1871</v>
      </c>
      <c r="C890" s="36">
        <v>41111</v>
      </c>
      <c r="D890" s="2" t="s">
        <v>9</v>
      </c>
      <c r="E890" s="2" t="s">
        <v>1872</v>
      </c>
      <c r="F890" s="2">
        <v>407302</v>
      </c>
      <c r="G890" s="2" t="s">
        <v>198</v>
      </c>
      <c r="H890" s="2" t="s">
        <v>27</v>
      </c>
      <c r="I890" s="2" t="s">
        <v>13</v>
      </c>
      <c r="J890" s="121">
        <v>1511747.8319999999</v>
      </c>
      <c r="K890" s="122">
        <v>1989611.6184</v>
      </c>
    </row>
    <row r="891" spans="1:11">
      <c r="A891" s="120">
        <v>448798</v>
      </c>
      <c r="B891" s="2" t="s">
        <v>1873</v>
      </c>
      <c r="C891" s="36">
        <v>41107</v>
      </c>
      <c r="D891" s="2" t="s">
        <v>9</v>
      </c>
      <c r="E891" s="2" t="s">
        <v>1874</v>
      </c>
      <c r="F891" s="2">
        <v>411975</v>
      </c>
      <c r="G891" s="2" t="s">
        <v>174</v>
      </c>
      <c r="H891" s="2" t="s">
        <v>27</v>
      </c>
      <c r="I891" s="2" t="s">
        <v>13</v>
      </c>
      <c r="J891" s="121">
        <v>1240240.3860000002</v>
      </c>
      <c r="K891" s="122">
        <v>1798921.6991999999</v>
      </c>
    </row>
    <row r="892" spans="1:11">
      <c r="A892" s="120">
        <v>448844</v>
      </c>
      <c r="B892" s="2" t="s">
        <v>1875</v>
      </c>
      <c r="C892" s="36">
        <v>41131</v>
      </c>
      <c r="D892" s="2" t="s">
        <v>9</v>
      </c>
      <c r="E892" s="2" t="s">
        <v>1876</v>
      </c>
      <c r="F892" s="2">
        <v>381721</v>
      </c>
      <c r="G892" s="2" t="s">
        <v>264</v>
      </c>
      <c r="H892" s="2" t="s">
        <v>27</v>
      </c>
      <c r="I892" s="2" t="s">
        <v>17</v>
      </c>
      <c r="J892" s="121">
        <v>1127258.6430000002</v>
      </c>
      <c r="K892" s="122">
        <v>2610617.58</v>
      </c>
    </row>
    <row r="893" spans="1:11">
      <c r="A893" s="120">
        <v>448847</v>
      </c>
      <c r="B893" s="2" t="s">
        <v>1877</v>
      </c>
      <c r="C893" s="36">
        <v>41130</v>
      </c>
      <c r="D893" s="2" t="s">
        <v>9</v>
      </c>
      <c r="E893" s="2" t="s">
        <v>1878</v>
      </c>
      <c r="F893" s="2">
        <v>412412</v>
      </c>
      <c r="G893" s="2" t="s">
        <v>196</v>
      </c>
      <c r="H893" s="2" t="s">
        <v>27</v>
      </c>
      <c r="I893" s="2" t="s">
        <v>21</v>
      </c>
      <c r="J893" s="121">
        <v>651707.13300000003</v>
      </c>
      <c r="K893" s="122">
        <v>762059.24280000001</v>
      </c>
    </row>
    <row r="894" spans="1:11">
      <c r="A894" s="120">
        <v>448859</v>
      </c>
      <c r="B894" s="2" t="s">
        <v>1879</v>
      </c>
      <c r="C894" s="36">
        <v>41141</v>
      </c>
      <c r="D894" s="2" t="s">
        <v>9</v>
      </c>
      <c r="E894" s="2" t="s">
        <v>1880</v>
      </c>
      <c r="F894" s="2">
        <v>448733</v>
      </c>
      <c r="G894" s="2" t="s">
        <v>515</v>
      </c>
      <c r="H894" s="2" t="s">
        <v>27</v>
      </c>
      <c r="I894" s="2" t="s">
        <v>66</v>
      </c>
      <c r="J894" s="121">
        <v>429071.51699999999</v>
      </c>
      <c r="K894" s="122">
        <v>928569.47399999993</v>
      </c>
    </row>
    <row r="895" spans="1:11">
      <c r="A895" s="120">
        <v>448902</v>
      </c>
      <c r="B895" s="2" t="s">
        <v>1881</v>
      </c>
      <c r="C895" s="36">
        <v>41129</v>
      </c>
      <c r="D895" s="2" t="s">
        <v>9</v>
      </c>
      <c r="E895" s="2" t="s">
        <v>1882</v>
      </c>
      <c r="F895" s="2">
        <v>387266</v>
      </c>
      <c r="G895" s="2" t="s">
        <v>31</v>
      </c>
      <c r="H895" s="2" t="s">
        <v>27</v>
      </c>
      <c r="I895" s="2" t="s">
        <v>13</v>
      </c>
      <c r="J895" s="121">
        <v>1238909.2380000001</v>
      </c>
      <c r="K895" s="122">
        <v>1383228.8352000001</v>
      </c>
    </row>
    <row r="896" spans="1:11">
      <c r="A896" s="120">
        <v>448916</v>
      </c>
      <c r="B896" s="2" t="s">
        <v>1883</v>
      </c>
      <c r="C896" s="36">
        <v>41113</v>
      </c>
      <c r="D896" s="2" t="s">
        <v>9</v>
      </c>
      <c r="E896" s="2" t="s">
        <v>1884</v>
      </c>
      <c r="F896" s="2">
        <v>451002</v>
      </c>
      <c r="G896" s="2" t="s">
        <v>80</v>
      </c>
      <c r="H896" s="2" t="s">
        <v>27</v>
      </c>
      <c r="I896" s="2" t="s">
        <v>21</v>
      </c>
      <c r="J896" s="121">
        <v>588005.69099999999</v>
      </c>
      <c r="K896" s="122">
        <v>281123.6004</v>
      </c>
    </row>
    <row r="897" spans="1:11">
      <c r="A897" s="120">
        <v>449591</v>
      </c>
      <c r="B897" s="2" t="s">
        <v>1885</v>
      </c>
      <c r="C897" s="36">
        <v>41134</v>
      </c>
      <c r="D897" s="2" t="s">
        <v>9</v>
      </c>
      <c r="E897" s="2" t="s">
        <v>1886</v>
      </c>
      <c r="F897" s="2">
        <v>412289</v>
      </c>
      <c r="G897" s="2" t="s">
        <v>137</v>
      </c>
      <c r="H897" s="2" t="s">
        <v>27</v>
      </c>
      <c r="I897" s="2" t="s">
        <v>21</v>
      </c>
      <c r="J897" s="121">
        <v>516712.47599999997</v>
      </c>
      <c r="K897" s="122">
        <v>742038.60239999997</v>
      </c>
    </row>
    <row r="898" spans="1:11">
      <c r="A898" s="120">
        <v>449966</v>
      </c>
      <c r="B898" s="2" t="s">
        <v>1887</v>
      </c>
      <c r="C898" s="36">
        <v>41137</v>
      </c>
      <c r="D898" s="2" t="s">
        <v>9</v>
      </c>
      <c r="E898" s="2" t="s">
        <v>1888</v>
      </c>
      <c r="F898" s="2">
        <v>152562</v>
      </c>
      <c r="G898" s="2" t="s">
        <v>446</v>
      </c>
      <c r="H898" s="2" t="s">
        <v>27</v>
      </c>
      <c r="I898" s="2" t="s">
        <v>13</v>
      </c>
      <c r="J898" s="121">
        <v>1367238.138</v>
      </c>
      <c r="K898" s="122">
        <v>2486247.5772000002</v>
      </c>
    </row>
    <row r="899" spans="1:11">
      <c r="A899" s="120">
        <v>450032</v>
      </c>
      <c r="B899" s="2" t="s">
        <v>1889</v>
      </c>
      <c r="C899" s="36">
        <v>41106</v>
      </c>
      <c r="D899" s="2" t="s">
        <v>9</v>
      </c>
      <c r="E899" s="2" t="s">
        <v>1890</v>
      </c>
      <c r="F899" s="2">
        <v>403187</v>
      </c>
      <c r="G899" s="2" t="s">
        <v>251</v>
      </c>
      <c r="H899" s="2" t="s">
        <v>27</v>
      </c>
      <c r="I899" s="2" t="s">
        <v>28</v>
      </c>
      <c r="J899" s="121">
        <v>2553201.966</v>
      </c>
      <c r="K899" s="122">
        <v>2674650.1968</v>
      </c>
    </row>
    <row r="900" spans="1:11">
      <c r="A900" s="120">
        <v>450122</v>
      </c>
      <c r="B900" s="2" t="s">
        <v>1891</v>
      </c>
      <c r="C900" s="36">
        <v>40868</v>
      </c>
      <c r="D900" s="2" t="s">
        <v>9</v>
      </c>
      <c r="E900" s="2" t="s">
        <v>1892</v>
      </c>
      <c r="F900" s="2">
        <v>378503</v>
      </c>
      <c r="G900" s="2" t="s">
        <v>267</v>
      </c>
      <c r="H900" s="2" t="s">
        <v>12</v>
      </c>
      <c r="I900" s="2" t="s">
        <v>13</v>
      </c>
      <c r="J900" s="121">
        <v>1562072.1269999999</v>
      </c>
      <c r="K900" s="122">
        <v>2220890.2163999998</v>
      </c>
    </row>
    <row r="901" spans="1:11">
      <c r="A901" s="120">
        <v>450123</v>
      </c>
      <c r="B901" s="2" t="s">
        <v>1893</v>
      </c>
      <c r="C901" s="36">
        <v>41134</v>
      </c>
      <c r="D901" s="2" t="s">
        <v>9</v>
      </c>
      <c r="E901" s="2" t="s">
        <v>1894</v>
      </c>
      <c r="F901" s="2">
        <v>379915</v>
      </c>
      <c r="G901" s="2" t="s">
        <v>314</v>
      </c>
      <c r="H901" s="2" t="s">
        <v>27</v>
      </c>
      <c r="I901" s="2" t="s">
        <v>17</v>
      </c>
      <c r="J901" s="121">
        <v>844878.3</v>
      </c>
      <c r="K901" s="122">
        <v>1596116.0375999999</v>
      </c>
    </row>
    <row r="902" spans="1:11">
      <c r="A902" s="120">
        <v>450196</v>
      </c>
      <c r="B902" s="2" t="s">
        <v>1895</v>
      </c>
      <c r="C902" s="36">
        <v>41134</v>
      </c>
      <c r="D902" s="2" t="s">
        <v>9</v>
      </c>
      <c r="E902" s="2" t="s">
        <v>1896</v>
      </c>
      <c r="F902" s="2">
        <v>471701</v>
      </c>
      <c r="G902" s="2" t="s">
        <v>455</v>
      </c>
      <c r="H902" s="2" t="s">
        <v>27</v>
      </c>
      <c r="I902" s="2" t="s">
        <v>66</v>
      </c>
      <c r="J902" s="121">
        <v>287769.489</v>
      </c>
      <c r="K902" s="122">
        <v>137781.84239999999</v>
      </c>
    </row>
    <row r="903" spans="1:11">
      <c r="A903" s="120">
        <v>450198</v>
      </c>
      <c r="B903" s="2" t="s">
        <v>1897</v>
      </c>
      <c r="C903" s="36">
        <v>41144</v>
      </c>
      <c r="D903" s="2" t="s">
        <v>9</v>
      </c>
      <c r="E903" s="2" t="s">
        <v>1898</v>
      </c>
      <c r="F903" s="2">
        <v>424950</v>
      </c>
      <c r="G903" s="2" t="s">
        <v>45</v>
      </c>
      <c r="H903" s="2" t="s">
        <v>27</v>
      </c>
      <c r="I903" s="2" t="s">
        <v>21</v>
      </c>
      <c r="J903" s="121">
        <v>698153.73600000003</v>
      </c>
      <c r="K903" s="122">
        <v>756329.81040000007</v>
      </c>
    </row>
    <row r="904" spans="1:11">
      <c r="A904" s="120">
        <v>450236</v>
      </c>
      <c r="B904" s="2" t="s">
        <v>1899</v>
      </c>
      <c r="C904" s="36">
        <v>41134</v>
      </c>
      <c r="D904" s="2" t="s">
        <v>9</v>
      </c>
      <c r="E904" s="2" t="s">
        <v>1900</v>
      </c>
      <c r="F904" s="2">
        <v>382514</v>
      </c>
      <c r="G904" s="2" t="s">
        <v>839</v>
      </c>
      <c r="H904" s="2" t="s">
        <v>27</v>
      </c>
      <c r="I904" s="2" t="s">
        <v>66</v>
      </c>
      <c r="J904" s="121">
        <v>428458.25400000002</v>
      </c>
      <c r="K904" s="122">
        <v>751340.83680000005</v>
      </c>
    </row>
    <row r="905" spans="1:11">
      <c r="A905" s="120">
        <v>450262</v>
      </c>
      <c r="B905" s="2" t="s">
        <v>1901</v>
      </c>
      <c r="C905" s="36">
        <v>41146</v>
      </c>
      <c r="D905" s="2" t="s">
        <v>9</v>
      </c>
      <c r="E905" s="2" t="s">
        <v>1902</v>
      </c>
      <c r="F905" s="2">
        <v>452815</v>
      </c>
      <c r="G905" s="2" t="s">
        <v>443</v>
      </c>
      <c r="H905" s="2" t="s">
        <v>27</v>
      </c>
      <c r="I905" s="2" t="s">
        <v>21</v>
      </c>
      <c r="J905" s="121">
        <v>661490.40300000005</v>
      </c>
      <c r="K905" s="122">
        <v>2350455.2028000001</v>
      </c>
    </row>
    <row r="906" spans="1:11">
      <c r="A906" s="120">
        <v>450343</v>
      </c>
      <c r="B906" s="2" t="s">
        <v>1903</v>
      </c>
      <c r="C906" s="36">
        <v>41151</v>
      </c>
      <c r="D906" s="2" t="s">
        <v>9</v>
      </c>
      <c r="E906" s="2" t="s">
        <v>1904</v>
      </c>
      <c r="F906" s="2">
        <v>391321</v>
      </c>
      <c r="G906" s="2" t="s">
        <v>37</v>
      </c>
      <c r="H906" s="2" t="s">
        <v>27</v>
      </c>
      <c r="I906" s="2" t="s">
        <v>17</v>
      </c>
      <c r="J906" s="121">
        <v>1077724.578</v>
      </c>
      <c r="K906" s="122">
        <v>705972.72600000002</v>
      </c>
    </row>
    <row r="907" spans="1:11">
      <c r="A907" s="120">
        <v>450349</v>
      </c>
      <c r="B907" s="2" t="s">
        <v>1905</v>
      </c>
      <c r="C907" s="36">
        <v>41149</v>
      </c>
      <c r="D907" s="2" t="s">
        <v>9</v>
      </c>
      <c r="E907" s="2" t="s">
        <v>1906</v>
      </c>
      <c r="F907" s="2">
        <v>377076</v>
      </c>
      <c r="G907" s="2" t="s">
        <v>24</v>
      </c>
      <c r="H907" s="2" t="s">
        <v>27</v>
      </c>
      <c r="I907" s="2" t="s">
        <v>66</v>
      </c>
      <c r="J907" s="121">
        <v>367095.22499999998</v>
      </c>
      <c r="K907" s="122">
        <v>1037765.3688000001</v>
      </c>
    </row>
    <row r="908" spans="1:11">
      <c r="A908" s="120">
        <v>450362</v>
      </c>
      <c r="B908" s="2" t="s">
        <v>1907</v>
      </c>
      <c r="C908" s="36">
        <v>41155</v>
      </c>
      <c r="D908" s="2" t="s">
        <v>9</v>
      </c>
      <c r="E908" s="2" t="s">
        <v>1908</v>
      </c>
      <c r="F908" s="2">
        <v>406698</v>
      </c>
      <c r="G908" s="2" t="s">
        <v>215</v>
      </c>
      <c r="H908" s="2" t="s">
        <v>27</v>
      </c>
      <c r="I908" s="2" t="s">
        <v>66</v>
      </c>
      <c r="J908" s="121">
        <v>301365.897</v>
      </c>
      <c r="K908" s="122">
        <v>701280.4068</v>
      </c>
    </row>
    <row r="909" spans="1:11">
      <c r="A909" s="120">
        <v>450363</v>
      </c>
      <c r="B909" s="2" t="s">
        <v>1909</v>
      </c>
      <c r="C909" s="36">
        <v>41155</v>
      </c>
      <c r="D909" s="2" t="s">
        <v>9</v>
      </c>
      <c r="E909" s="2" t="s">
        <v>1910</v>
      </c>
      <c r="F909" s="2">
        <v>473191</v>
      </c>
      <c r="G909" s="2" t="s">
        <v>209</v>
      </c>
      <c r="H909" s="2" t="s">
        <v>27</v>
      </c>
      <c r="I909" s="2" t="s">
        <v>21</v>
      </c>
      <c r="J909" s="121">
        <v>607545.51899999997</v>
      </c>
      <c r="K909" s="122">
        <v>682129.71719999996</v>
      </c>
    </row>
    <row r="910" spans="1:11">
      <c r="A910" s="120">
        <v>450440</v>
      </c>
      <c r="B910" s="2" t="s">
        <v>1911</v>
      </c>
      <c r="C910" s="36">
        <v>41153</v>
      </c>
      <c r="D910" s="2" t="s">
        <v>9</v>
      </c>
      <c r="E910" s="2" t="s">
        <v>1912</v>
      </c>
      <c r="F910" s="2">
        <v>406698</v>
      </c>
      <c r="G910" s="2" t="s">
        <v>215</v>
      </c>
      <c r="H910" s="2" t="s">
        <v>27</v>
      </c>
      <c r="I910" s="2" t="s">
        <v>21</v>
      </c>
      <c r="J910" s="121">
        <v>650579.66399999999</v>
      </c>
      <c r="K910" s="122">
        <v>1096336.9547999999</v>
      </c>
    </row>
    <row r="911" spans="1:11">
      <c r="A911" s="120">
        <v>450441</v>
      </c>
      <c r="B911" s="2" t="s">
        <v>1913</v>
      </c>
      <c r="C911" s="36">
        <v>41153</v>
      </c>
      <c r="D911" s="2" t="s">
        <v>9</v>
      </c>
      <c r="E911" s="2" t="s">
        <v>1914</v>
      </c>
      <c r="F911" s="2">
        <v>410450</v>
      </c>
      <c r="G911" s="2" t="s">
        <v>212</v>
      </c>
      <c r="H911" s="2" t="s">
        <v>27</v>
      </c>
      <c r="I911" s="2" t="s">
        <v>21</v>
      </c>
      <c r="J911" s="121">
        <v>644372.46299999999</v>
      </c>
      <c r="K911" s="122">
        <v>1068709.2479999999</v>
      </c>
    </row>
    <row r="912" spans="1:11">
      <c r="A912" s="120">
        <v>450443</v>
      </c>
      <c r="B912" s="2" t="s">
        <v>1915</v>
      </c>
      <c r="C912" s="36">
        <v>41150</v>
      </c>
      <c r="D912" s="2" t="s">
        <v>9</v>
      </c>
      <c r="E912" s="2" t="s">
        <v>1916</v>
      </c>
      <c r="F912" s="2">
        <v>380148</v>
      </c>
      <c r="G912" s="2" t="s">
        <v>92</v>
      </c>
      <c r="H912" s="2" t="s">
        <v>27</v>
      </c>
      <c r="I912" s="2" t="s">
        <v>21</v>
      </c>
      <c r="J912" s="121">
        <v>450652.587</v>
      </c>
      <c r="K912" s="122">
        <v>876921.00120000006</v>
      </c>
    </row>
    <row r="913" spans="1:11">
      <c r="A913" s="120">
        <v>450444</v>
      </c>
      <c r="B913" s="2" t="s">
        <v>1917</v>
      </c>
      <c r="C913" s="36">
        <v>41151</v>
      </c>
      <c r="D913" s="2" t="s">
        <v>9</v>
      </c>
      <c r="E913" s="2" t="s">
        <v>1918</v>
      </c>
      <c r="F913" s="2">
        <v>377076</v>
      </c>
      <c r="G913" s="2" t="s">
        <v>24</v>
      </c>
      <c r="H913" s="2" t="s">
        <v>27</v>
      </c>
      <c r="I913" s="2" t="s">
        <v>66</v>
      </c>
      <c r="J913" s="121">
        <v>308657.15999999997</v>
      </c>
      <c r="K913" s="122">
        <v>1084715.6364</v>
      </c>
    </row>
    <row r="914" spans="1:11">
      <c r="A914" s="120">
        <v>450512</v>
      </c>
      <c r="B914" s="2" t="s">
        <v>1919</v>
      </c>
      <c r="C914" s="36">
        <v>41139</v>
      </c>
      <c r="D914" s="2" t="s">
        <v>9</v>
      </c>
      <c r="E914" s="2" t="s">
        <v>1920</v>
      </c>
      <c r="F914" s="2">
        <v>376098</v>
      </c>
      <c r="G914" s="2" t="s">
        <v>1079</v>
      </c>
      <c r="H914" s="2" t="s">
        <v>27</v>
      </c>
      <c r="I914" s="2" t="s">
        <v>17</v>
      </c>
      <c r="J914" s="121">
        <v>970816.47600000002</v>
      </c>
      <c r="K914" s="122">
        <v>975251.34</v>
      </c>
    </row>
    <row r="915" spans="1:11">
      <c r="A915" s="120">
        <v>450592</v>
      </c>
      <c r="B915" s="2" t="s">
        <v>1921</v>
      </c>
      <c r="C915" s="36">
        <v>41124</v>
      </c>
      <c r="D915" s="2" t="s">
        <v>9</v>
      </c>
      <c r="E915" s="2" t="s">
        <v>1922</v>
      </c>
      <c r="F915" s="2">
        <v>471969</v>
      </c>
      <c r="G915" s="2" t="s">
        <v>596</v>
      </c>
      <c r="H915" s="2" t="s">
        <v>27</v>
      </c>
      <c r="I915" s="2" t="s">
        <v>66</v>
      </c>
      <c r="J915" s="121">
        <v>278077.48499999999</v>
      </c>
      <c r="K915" s="122">
        <v>40574.5524</v>
      </c>
    </row>
    <row r="916" spans="1:11">
      <c r="A916" s="120">
        <v>450680</v>
      </c>
      <c r="B916" s="2" t="s">
        <v>1923</v>
      </c>
      <c r="C916" s="36">
        <v>41146</v>
      </c>
      <c r="D916" s="2" t="s">
        <v>9</v>
      </c>
      <c r="E916" s="2" t="s">
        <v>1924</v>
      </c>
      <c r="F916" s="2">
        <v>411975</v>
      </c>
      <c r="G916" s="2" t="s">
        <v>174</v>
      </c>
      <c r="H916" s="2" t="s">
        <v>27</v>
      </c>
      <c r="I916" s="2" t="s">
        <v>21</v>
      </c>
      <c r="J916" s="121">
        <v>730696.74300000002</v>
      </c>
      <c r="K916" s="122">
        <v>1370625.7320000001</v>
      </c>
    </row>
    <row r="917" spans="1:11">
      <c r="A917" s="120">
        <v>450689</v>
      </c>
      <c r="B917" s="2" t="s">
        <v>1925</v>
      </c>
      <c r="C917" s="36">
        <v>41157</v>
      </c>
      <c r="D917" s="2" t="s">
        <v>9</v>
      </c>
      <c r="E917" s="2" t="s">
        <v>1926</v>
      </c>
      <c r="F917" s="2">
        <v>408443</v>
      </c>
      <c r="G917" s="2" t="s">
        <v>401</v>
      </c>
      <c r="H917" s="2" t="s">
        <v>27</v>
      </c>
      <c r="I917" s="2" t="s">
        <v>21</v>
      </c>
      <c r="J917" s="121">
        <v>659981.17500000005</v>
      </c>
      <c r="K917" s="122">
        <v>491492.772</v>
      </c>
    </row>
    <row r="918" spans="1:11">
      <c r="A918" s="120">
        <v>450791</v>
      </c>
      <c r="B918" s="2" t="s">
        <v>1927</v>
      </c>
      <c r="C918" s="36">
        <v>41130</v>
      </c>
      <c r="D918" s="2" t="s">
        <v>9</v>
      </c>
      <c r="E918" s="2" t="s">
        <v>1928</v>
      </c>
      <c r="F918" s="2">
        <v>450554</v>
      </c>
      <c r="G918" s="2" t="s">
        <v>179</v>
      </c>
      <c r="H918" s="2" t="s">
        <v>27</v>
      </c>
      <c r="I918" s="2" t="s">
        <v>17</v>
      </c>
      <c r="J918" s="121">
        <v>864569.49599999993</v>
      </c>
      <c r="K918" s="122">
        <v>546869.43720000004</v>
      </c>
    </row>
    <row r="919" spans="1:11">
      <c r="A919" s="120">
        <v>450796</v>
      </c>
      <c r="B919" s="2" t="s">
        <v>1929</v>
      </c>
      <c r="C919" s="36">
        <v>41134</v>
      </c>
      <c r="D919" s="2" t="s">
        <v>9</v>
      </c>
      <c r="E919" s="2" t="s">
        <v>1930</v>
      </c>
      <c r="F919" s="2">
        <v>454565</v>
      </c>
      <c r="G919" s="2" t="s">
        <v>229</v>
      </c>
      <c r="H919" s="2" t="s">
        <v>27</v>
      </c>
      <c r="I919" s="2" t="s">
        <v>13</v>
      </c>
      <c r="J919" s="121">
        <v>1341435.4589999998</v>
      </c>
      <c r="K919" s="122">
        <v>894063.38760000002</v>
      </c>
    </row>
    <row r="920" spans="1:11">
      <c r="A920" s="120">
        <v>450799</v>
      </c>
      <c r="B920" s="2" t="s">
        <v>1931</v>
      </c>
      <c r="C920" s="36">
        <v>41155</v>
      </c>
      <c r="D920" s="2" t="s">
        <v>9</v>
      </c>
      <c r="E920" s="2" t="s">
        <v>1932</v>
      </c>
      <c r="F920" s="2">
        <v>377364</v>
      </c>
      <c r="G920" s="2" t="s">
        <v>721</v>
      </c>
      <c r="H920" s="2" t="s">
        <v>27</v>
      </c>
      <c r="I920" s="2" t="s">
        <v>66</v>
      </c>
      <c r="J920" s="121">
        <v>427833.86099999998</v>
      </c>
      <c r="K920" s="122">
        <v>589271.00399999996</v>
      </c>
    </row>
    <row r="921" spans="1:11">
      <c r="A921" s="120">
        <v>450853</v>
      </c>
      <c r="B921" s="2" t="s">
        <v>1933</v>
      </c>
      <c r="C921" s="36">
        <v>41142</v>
      </c>
      <c r="D921" s="2" t="s">
        <v>9</v>
      </c>
      <c r="E921" s="2" t="s">
        <v>1934</v>
      </c>
      <c r="F921" s="2">
        <v>377963</v>
      </c>
      <c r="G921" s="2" t="s">
        <v>48</v>
      </c>
      <c r="H921" s="2" t="s">
        <v>27</v>
      </c>
      <c r="I921" s="2" t="s">
        <v>17</v>
      </c>
      <c r="J921" s="121">
        <v>1023055.1309999999</v>
      </c>
      <c r="K921" s="122">
        <v>1468272.1176</v>
      </c>
    </row>
    <row r="922" spans="1:11">
      <c r="A922" s="120">
        <v>450864</v>
      </c>
      <c r="B922" s="2" t="s">
        <v>1935</v>
      </c>
      <c r="C922" s="36">
        <v>41157</v>
      </c>
      <c r="D922" s="2" t="s">
        <v>9</v>
      </c>
      <c r="E922" s="2" t="s">
        <v>1936</v>
      </c>
      <c r="F922" s="2">
        <v>377364</v>
      </c>
      <c r="G922" s="2" t="s">
        <v>721</v>
      </c>
      <c r="H922" s="2" t="s">
        <v>27</v>
      </c>
      <c r="I922" s="2" t="s">
        <v>17</v>
      </c>
      <c r="J922" s="121">
        <v>1126667.6399999999</v>
      </c>
      <c r="K922" s="122">
        <v>753516.30239999993</v>
      </c>
    </row>
    <row r="923" spans="1:11">
      <c r="A923" s="120">
        <v>451050</v>
      </c>
      <c r="B923" s="2" t="s">
        <v>1937</v>
      </c>
      <c r="C923" s="36">
        <v>41162</v>
      </c>
      <c r="D923" s="2" t="s">
        <v>9</v>
      </c>
      <c r="E923" s="2" t="s">
        <v>1938</v>
      </c>
      <c r="F923" s="2">
        <v>473035</v>
      </c>
      <c r="G923" s="2" t="s">
        <v>140</v>
      </c>
      <c r="H923" s="2" t="s">
        <v>27</v>
      </c>
      <c r="I923" s="2" t="s">
        <v>21</v>
      </c>
      <c r="J923" s="121">
        <v>612558.47100000002</v>
      </c>
      <c r="K923" s="122">
        <v>712298.99879999994</v>
      </c>
    </row>
    <row r="924" spans="1:11">
      <c r="A924" s="120">
        <v>451059</v>
      </c>
      <c r="B924" s="2" t="s">
        <v>1939</v>
      </c>
      <c r="C924" s="36">
        <v>41160</v>
      </c>
      <c r="D924" s="2" t="s">
        <v>9</v>
      </c>
      <c r="E924" s="2" t="s">
        <v>1940</v>
      </c>
      <c r="F924" s="2">
        <v>388373</v>
      </c>
      <c r="G924" s="2" t="s">
        <v>632</v>
      </c>
      <c r="H924" s="2" t="s">
        <v>27</v>
      </c>
      <c r="I924" s="2" t="s">
        <v>21</v>
      </c>
      <c r="J924" s="121">
        <v>577551.28199999989</v>
      </c>
      <c r="K924" s="122">
        <v>919893.51</v>
      </c>
    </row>
    <row r="925" spans="1:11">
      <c r="A925" s="120">
        <v>451060</v>
      </c>
      <c r="B925" s="2" t="s">
        <v>1941</v>
      </c>
      <c r="C925" s="36">
        <v>41155</v>
      </c>
      <c r="D925" s="2" t="s">
        <v>9</v>
      </c>
      <c r="E925" s="2" t="s">
        <v>1942</v>
      </c>
      <c r="F925" s="2">
        <v>448733</v>
      </c>
      <c r="G925" s="2" t="s">
        <v>515</v>
      </c>
      <c r="H925" s="2" t="s">
        <v>27</v>
      </c>
      <c r="I925" s="2" t="s">
        <v>66</v>
      </c>
      <c r="J925" s="121">
        <v>267396.02399999998</v>
      </c>
      <c r="K925" s="122">
        <v>1200447.3456000001</v>
      </c>
    </row>
    <row r="926" spans="1:11">
      <c r="A926" s="120">
        <v>451241</v>
      </c>
      <c r="B926" s="2" t="s">
        <v>1943</v>
      </c>
      <c r="C926" s="36">
        <v>41162</v>
      </c>
      <c r="D926" s="2" t="s">
        <v>9</v>
      </c>
      <c r="E926" s="2" t="s">
        <v>1944</v>
      </c>
      <c r="F926" s="2">
        <v>388373</v>
      </c>
      <c r="G926" s="2" t="s">
        <v>632</v>
      </c>
      <c r="H926" s="2" t="s">
        <v>27</v>
      </c>
      <c r="I926" s="2" t="s">
        <v>17</v>
      </c>
      <c r="J926" s="121">
        <v>914824.78500000003</v>
      </c>
      <c r="K926" s="122">
        <v>848722.35239999997</v>
      </c>
    </row>
    <row r="927" spans="1:11">
      <c r="A927" s="120">
        <v>451243</v>
      </c>
      <c r="B927" s="2" t="s">
        <v>1945</v>
      </c>
      <c r="C927" s="36">
        <v>41155</v>
      </c>
      <c r="D927" s="2" t="s">
        <v>9</v>
      </c>
      <c r="E927" s="2" t="s">
        <v>1946</v>
      </c>
      <c r="F927" s="2">
        <v>398778</v>
      </c>
      <c r="G927" s="2" t="s">
        <v>362</v>
      </c>
      <c r="H927" s="2" t="s">
        <v>27</v>
      </c>
      <c r="I927" s="2" t="s">
        <v>21</v>
      </c>
      <c r="J927" s="121">
        <v>705973.674</v>
      </c>
      <c r="K927" s="122">
        <v>1382749.7148</v>
      </c>
    </row>
    <row r="928" spans="1:11">
      <c r="A928" s="120">
        <v>451245</v>
      </c>
      <c r="B928" s="2" t="s">
        <v>1947</v>
      </c>
      <c r="C928" s="36">
        <v>41155</v>
      </c>
      <c r="D928" s="2" t="s">
        <v>9</v>
      </c>
      <c r="E928" s="2" t="s">
        <v>1948</v>
      </c>
      <c r="F928" s="2">
        <v>398778</v>
      </c>
      <c r="G928" s="2" t="s">
        <v>362</v>
      </c>
      <c r="H928" s="2" t="s">
        <v>27</v>
      </c>
      <c r="I928" s="2" t="s">
        <v>21</v>
      </c>
      <c r="J928" s="121">
        <v>562459.00199999998</v>
      </c>
      <c r="K928" s="122">
        <v>962171.47080000001</v>
      </c>
    </row>
    <row r="929" spans="1:11">
      <c r="A929" s="120">
        <v>451246</v>
      </c>
      <c r="B929" s="2" t="s">
        <v>1949</v>
      </c>
      <c r="C929" s="36">
        <v>41153</v>
      </c>
      <c r="D929" s="2" t="s">
        <v>9</v>
      </c>
      <c r="E929" s="2" t="s">
        <v>1950</v>
      </c>
      <c r="F929" s="2">
        <v>460392</v>
      </c>
      <c r="G929" s="2" t="s">
        <v>526</v>
      </c>
      <c r="H929" s="2" t="s">
        <v>27</v>
      </c>
      <c r="I929" s="2" t="s">
        <v>66</v>
      </c>
      <c r="J929" s="121">
        <v>266238.50400000002</v>
      </c>
      <c r="K929" s="122">
        <v>376738.13880000002</v>
      </c>
    </row>
    <row r="930" spans="1:11">
      <c r="A930" s="120">
        <v>451265</v>
      </c>
      <c r="B930" s="2" t="s">
        <v>1951</v>
      </c>
      <c r="C930" s="36">
        <v>41158</v>
      </c>
      <c r="D930" s="2" t="s">
        <v>9</v>
      </c>
      <c r="E930" s="2" t="s">
        <v>1952</v>
      </c>
      <c r="F930" s="2">
        <v>424426</v>
      </c>
      <c r="G930" s="2" t="s">
        <v>934</v>
      </c>
      <c r="H930" s="2" t="s">
        <v>27</v>
      </c>
      <c r="I930" s="2" t="s">
        <v>21</v>
      </c>
      <c r="J930" s="121">
        <v>454341.06900000002</v>
      </c>
      <c r="K930" s="122">
        <v>636377.83920000005</v>
      </c>
    </row>
    <row r="931" spans="1:11">
      <c r="A931" s="120">
        <v>451267</v>
      </c>
      <c r="B931" s="2" t="s">
        <v>1953</v>
      </c>
      <c r="C931" s="36">
        <v>41148</v>
      </c>
      <c r="D931" s="2" t="s">
        <v>9</v>
      </c>
      <c r="E931" s="2" t="s">
        <v>1954</v>
      </c>
      <c r="F931" s="2">
        <v>373036</v>
      </c>
      <c r="G931" s="2" t="s">
        <v>188</v>
      </c>
      <c r="H931" s="2" t="s">
        <v>27</v>
      </c>
      <c r="I931" s="2" t="s">
        <v>13</v>
      </c>
      <c r="J931" s="121">
        <v>1552182.0089999998</v>
      </c>
      <c r="K931" s="122">
        <v>1411719.4295999999</v>
      </c>
    </row>
    <row r="932" spans="1:11">
      <c r="A932" s="120">
        <v>451275</v>
      </c>
      <c r="B932" s="2" t="s">
        <v>1955</v>
      </c>
      <c r="C932" s="36">
        <v>41164</v>
      </c>
      <c r="D932" s="2" t="s">
        <v>9</v>
      </c>
      <c r="E932" s="2" t="s">
        <v>1956</v>
      </c>
      <c r="F932" s="2">
        <v>388373</v>
      </c>
      <c r="G932" s="2" t="s">
        <v>632</v>
      </c>
      <c r="H932" s="2" t="s">
        <v>27</v>
      </c>
      <c r="I932" s="2" t="s">
        <v>66</v>
      </c>
      <c r="J932" s="121">
        <v>274689.51299999998</v>
      </c>
      <c r="K932" s="122">
        <v>576508.97879999992</v>
      </c>
    </row>
    <row r="933" spans="1:11">
      <c r="A933" s="120">
        <v>451292</v>
      </c>
      <c r="B933" s="2" t="s">
        <v>1957</v>
      </c>
      <c r="C933" s="36">
        <v>41158</v>
      </c>
      <c r="D933" s="2" t="s">
        <v>9</v>
      </c>
      <c r="E933" s="2" t="s">
        <v>1958</v>
      </c>
      <c r="F933" s="2">
        <v>388373</v>
      </c>
      <c r="G933" s="2" t="s">
        <v>632</v>
      </c>
      <c r="H933" s="2" t="s">
        <v>27</v>
      </c>
      <c r="I933" s="2" t="s">
        <v>17</v>
      </c>
      <c r="J933" s="121">
        <v>970165.37099999993</v>
      </c>
      <c r="K933" s="122">
        <v>808104.24360000005</v>
      </c>
    </row>
    <row r="934" spans="1:11">
      <c r="A934" s="120">
        <v>451293</v>
      </c>
      <c r="B934" s="2" t="s">
        <v>1959</v>
      </c>
      <c r="C934" s="36">
        <v>41162</v>
      </c>
      <c r="D934" s="2" t="s">
        <v>9</v>
      </c>
      <c r="E934" s="2" t="s">
        <v>1960</v>
      </c>
      <c r="F934" s="2">
        <v>416871</v>
      </c>
      <c r="G934" s="2" t="s">
        <v>185</v>
      </c>
      <c r="H934" s="2" t="s">
        <v>27</v>
      </c>
      <c r="I934" s="2" t="s">
        <v>66</v>
      </c>
      <c r="J934" s="121">
        <v>272893.13099999999</v>
      </c>
      <c r="K934" s="122">
        <v>325831.30199999997</v>
      </c>
    </row>
    <row r="935" spans="1:11">
      <c r="A935" s="120">
        <v>451295</v>
      </c>
      <c r="B935" s="2" t="s">
        <v>1961</v>
      </c>
      <c r="C935" s="36">
        <v>41160</v>
      </c>
      <c r="D935" s="2" t="s">
        <v>9</v>
      </c>
      <c r="E935" s="2" t="s">
        <v>1962</v>
      </c>
      <c r="F935" s="2">
        <v>416871</v>
      </c>
      <c r="G935" s="2" t="s">
        <v>185</v>
      </c>
      <c r="H935" s="2" t="s">
        <v>27</v>
      </c>
      <c r="I935" s="2" t="s">
        <v>66</v>
      </c>
      <c r="J935" s="121">
        <v>243088.10399999999</v>
      </c>
      <c r="K935" s="122">
        <v>755369.21519999998</v>
      </c>
    </row>
    <row r="936" spans="1:11">
      <c r="A936" s="120">
        <v>451298</v>
      </c>
      <c r="B936" s="2" t="s">
        <v>1963</v>
      </c>
      <c r="C936" s="36">
        <v>41153</v>
      </c>
      <c r="D936" s="2" t="s">
        <v>9</v>
      </c>
      <c r="E936" s="2" t="s">
        <v>1964</v>
      </c>
      <c r="F936" s="2">
        <v>473191</v>
      </c>
      <c r="G936" s="2" t="s">
        <v>209</v>
      </c>
      <c r="H936" s="2" t="s">
        <v>27</v>
      </c>
      <c r="I936" s="2" t="s">
        <v>66</v>
      </c>
      <c r="J936" s="121">
        <v>192096.00899999999</v>
      </c>
      <c r="K936" s="122">
        <v>830908.96200000006</v>
      </c>
    </row>
    <row r="937" spans="1:11">
      <c r="A937" s="120">
        <v>451300</v>
      </c>
      <c r="B937" s="2" t="s">
        <v>1965</v>
      </c>
      <c r="C937" s="36">
        <v>41162</v>
      </c>
      <c r="D937" s="2" t="s">
        <v>9</v>
      </c>
      <c r="E937" s="2" t="s">
        <v>1966</v>
      </c>
      <c r="F937" s="2">
        <v>416871</v>
      </c>
      <c r="G937" s="2" t="s">
        <v>185</v>
      </c>
      <c r="H937" s="2" t="s">
        <v>27</v>
      </c>
      <c r="I937" s="2" t="s">
        <v>17</v>
      </c>
      <c r="J937" s="121">
        <v>873657.14099999995</v>
      </c>
      <c r="K937" s="122">
        <v>2367398.6423999998</v>
      </c>
    </row>
    <row r="938" spans="1:11">
      <c r="A938" s="120">
        <v>451379</v>
      </c>
      <c r="B938" s="2" t="s">
        <v>1967</v>
      </c>
      <c r="C938" s="36">
        <v>41160</v>
      </c>
      <c r="D938" s="2" t="s">
        <v>9</v>
      </c>
      <c r="E938" s="2" t="s">
        <v>1968</v>
      </c>
      <c r="F938" s="2">
        <v>376098</v>
      </c>
      <c r="G938" s="2" t="s">
        <v>1079</v>
      </c>
      <c r="H938" s="2" t="s">
        <v>27</v>
      </c>
      <c r="I938" s="2" t="s">
        <v>21</v>
      </c>
      <c r="J938" s="121">
        <v>591266.78099999996</v>
      </c>
      <c r="K938" s="122">
        <v>855960.95519999997</v>
      </c>
    </row>
    <row r="939" spans="1:11">
      <c r="A939" s="120">
        <v>451383</v>
      </c>
      <c r="B939" s="2" t="s">
        <v>1969</v>
      </c>
      <c r="C939" s="36">
        <v>41153</v>
      </c>
      <c r="D939" s="2" t="s">
        <v>9</v>
      </c>
      <c r="E939" s="2" t="s">
        <v>1970</v>
      </c>
      <c r="F939" s="2">
        <v>381154</v>
      </c>
      <c r="G939" s="2" t="s">
        <v>319</v>
      </c>
      <c r="H939" s="2" t="s">
        <v>27</v>
      </c>
      <c r="I939" s="2" t="s">
        <v>66</v>
      </c>
      <c r="J939" s="121">
        <v>183327.79500000001</v>
      </c>
      <c r="K939" s="122">
        <v>542403.14040000003</v>
      </c>
    </row>
    <row r="940" spans="1:11">
      <c r="A940" s="120">
        <v>451388</v>
      </c>
      <c r="B940" s="2" t="s">
        <v>1971</v>
      </c>
      <c r="C940" s="36">
        <v>41155</v>
      </c>
      <c r="D940" s="2" t="s">
        <v>9</v>
      </c>
      <c r="E940" s="2" t="s">
        <v>1972</v>
      </c>
      <c r="F940" s="2">
        <v>471701</v>
      </c>
      <c r="G940" s="2" t="s">
        <v>455</v>
      </c>
      <c r="H940" s="2" t="s">
        <v>27</v>
      </c>
      <c r="I940" s="2" t="s">
        <v>21</v>
      </c>
      <c r="J940" s="121">
        <v>682562.83199999994</v>
      </c>
      <c r="K940" s="122">
        <v>324101.9952</v>
      </c>
    </row>
    <row r="941" spans="1:11">
      <c r="A941" s="120">
        <v>451400</v>
      </c>
      <c r="B941" s="2" t="s">
        <v>1973</v>
      </c>
      <c r="C941" s="36">
        <v>41160</v>
      </c>
      <c r="D941" s="2" t="s">
        <v>9</v>
      </c>
      <c r="E941" s="2" t="s">
        <v>1974</v>
      </c>
      <c r="F941" s="2">
        <v>425654</v>
      </c>
      <c r="G941" s="2" t="s">
        <v>537</v>
      </c>
      <c r="H941" s="2" t="s">
        <v>27</v>
      </c>
      <c r="I941" s="2" t="s">
        <v>21</v>
      </c>
      <c r="J941" s="121">
        <v>558947.48699999996</v>
      </c>
      <c r="K941" s="122">
        <v>844232.51159999997</v>
      </c>
    </row>
    <row r="942" spans="1:11">
      <c r="A942" s="120">
        <v>451406</v>
      </c>
      <c r="B942" s="2" t="s">
        <v>1975</v>
      </c>
      <c r="C942" s="36">
        <v>41165</v>
      </c>
      <c r="D942" s="2" t="s">
        <v>9</v>
      </c>
      <c r="E942" s="2" t="s">
        <v>1976</v>
      </c>
      <c r="F942" s="2">
        <v>425654</v>
      </c>
      <c r="G942" s="2" t="s">
        <v>537</v>
      </c>
      <c r="H942" s="2" t="s">
        <v>27</v>
      </c>
      <c r="I942" s="2" t="s">
        <v>66</v>
      </c>
      <c r="J942" s="121">
        <v>243088.10399999999</v>
      </c>
      <c r="K942" s="122">
        <v>188045.92800000001</v>
      </c>
    </row>
    <row r="943" spans="1:11">
      <c r="A943" s="120">
        <v>451413</v>
      </c>
      <c r="B943" s="2" t="s">
        <v>1977</v>
      </c>
      <c r="C943" s="36">
        <v>41153</v>
      </c>
      <c r="D943" s="2" t="s">
        <v>9</v>
      </c>
      <c r="E943" s="2" t="s">
        <v>1978</v>
      </c>
      <c r="F943" s="2">
        <v>381248</v>
      </c>
      <c r="G943" s="2" t="s">
        <v>512</v>
      </c>
      <c r="H943" s="2" t="s">
        <v>27</v>
      </c>
      <c r="I943" s="2" t="s">
        <v>66</v>
      </c>
      <c r="J943" s="121">
        <v>266925.22499999998</v>
      </c>
      <c r="K943" s="122">
        <v>981474.01919999998</v>
      </c>
    </row>
    <row r="944" spans="1:11">
      <c r="A944" s="120">
        <v>451414</v>
      </c>
      <c r="B944" s="2" t="s">
        <v>1979</v>
      </c>
      <c r="C944" s="36">
        <v>41153</v>
      </c>
      <c r="D944" s="2" t="s">
        <v>9</v>
      </c>
      <c r="E944" s="2" t="s">
        <v>1980</v>
      </c>
      <c r="F944" s="2">
        <v>176466</v>
      </c>
      <c r="G944" s="2" t="s">
        <v>665</v>
      </c>
      <c r="H944" s="2" t="s">
        <v>27</v>
      </c>
      <c r="I944" s="2" t="s">
        <v>66</v>
      </c>
      <c r="J944" s="121">
        <v>254663.304</v>
      </c>
      <c r="K944" s="122">
        <v>681300.96840000001</v>
      </c>
    </row>
    <row r="945" spans="1:11">
      <c r="A945" s="120">
        <v>451417</v>
      </c>
      <c r="B945" s="2" t="s">
        <v>1981</v>
      </c>
      <c r="C945" s="36">
        <v>41155</v>
      </c>
      <c r="D945" s="2" t="s">
        <v>9</v>
      </c>
      <c r="E945" s="2" t="s">
        <v>1982</v>
      </c>
      <c r="F945" s="2">
        <v>381248</v>
      </c>
      <c r="G945" s="2" t="s">
        <v>512</v>
      </c>
      <c r="H945" s="2" t="s">
        <v>27</v>
      </c>
      <c r="I945" s="2" t="s">
        <v>66</v>
      </c>
      <c r="J945" s="121">
        <v>385074.62700000004</v>
      </c>
      <c r="K945" s="122">
        <v>838189.94400000002</v>
      </c>
    </row>
    <row r="946" spans="1:11">
      <c r="A946" s="120">
        <v>451421</v>
      </c>
      <c r="B946" s="2" t="s">
        <v>1983</v>
      </c>
      <c r="C946" s="36">
        <v>41157</v>
      </c>
      <c r="D946" s="2" t="s">
        <v>9</v>
      </c>
      <c r="E946" s="2" t="s">
        <v>1984</v>
      </c>
      <c r="F946" s="2">
        <v>417062</v>
      </c>
      <c r="G946" s="2" t="s">
        <v>650</v>
      </c>
      <c r="H946" s="2" t="s">
        <v>27</v>
      </c>
      <c r="I946" s="2" t="s">
        <v>21</v>
      </c>
      <c r="J946" s="121">
        <v>613506.74699999997</v>
      </c>
      <c r="K946" s="122">
        <v>638828.76959999988</v>
      </c>
    </row>
    <row r="947" spans="1:11">
      <c r="A947" s="120">
        <v>451750</v>
      </c>
      <c r="B947" s="2" t="s">
        <v>979</v>
      </c>
      <c r="C947" s="36">
        <v>41173</v>
      </c>
      <c r="D947" s="2" t="s">
        <v>9</v>
      </c>
      <c r="E947" s="2" t="s">
        <v>1985</v>
      </c>
      <c r="F947" s="2">
        <v>412412</v>
      </c>
      <c r="G947" s="2" t="s">
        <v>196</v>
      </c>
      <c r="H947" s="2" t="s">
        <v>27</v>
      </c>
      <c r="I947" s="2" t="s">
        <v>21</v>
      </c>
      <c r="J947" s="121">
        <v>599770.10100000002</v>
      </c>
      <c r="K947" s="122">
        <v>323160.23520000005</v>
      </c>
    </row>
    <row r="948" spans="1:11">
      <c r="A948" s="120">
        <v>451755</v>
      </c>
      <c r="B948" s="2" t="s">
        <v>1986</v>
      </c>
      <c r="C948" s="36">
        <v>41164</v>
      </c>
      <c r="D948" s="2" t="s">
        <v>9</v>
      </c>
      <c r="E948" s="2" t="s">
        <v>1987</v>
      </c>
      <c r="F948" s="2">
        <v>399532</v>
      </c>
      <c r="G948" s="2" t="s">
        <v>11</v>
      </c>
      <c r="H948" s="2" t="s">
        <v>27</v>
      </c>
      <c r="I948" s="2" t="s">
        <v>66</v>
      </c>
      <c r="J948" s="121">
        <v>221557.11900000001</v>
      </c>
      <c r="K948" s="122">
        <v>264178.98360000004</v>
      </c>
    </row>
    <row r="949" spans="1:11">
      <c r="A949" s="120">
        <v>451762</v>
      </c>
      <c r="B949" s="2" t="s">
        <v>1988</v>
      </c>
      <c r="C949" s="36">
        <v>41164</v>
      </c>
      <c r="D949" s="2" t="s">
        <v>9</v>
      </c>
      <c r="E949" s="2" t="s">
        <v>1989</v>
      </c>
      <c r="F949" s="2">
        <v>458160</v>
      </c>
      <c r="G949" s="2" t="s">
        <v>151</v>
      </c>
      <c r="H949" s="2" t="s">
        <v>27</v>
      </c>
      <c r="I949" s="2" t="s">
        <v>66</v>
      </c>
      <c r="J949" s="121">
        <v>443114.23800000001</v>
      </c>
      <c r="K949" s="122">
        <v>1260583.4304</v>
      </c>
    </row>
    <row r="950" spans="1:11">
      <c r="A950" s="120">
        <v>451776</v>
      </c>
      <c r="B950" s="2" t="s">
        <v>1990</v>
      </c>
      <c r="C950" s="36">
        <v>41173</v>
      </c>
      <c r="D950" s="2" t="s">
        <v>9</v>
      </c>
      <c r="E950" s="2" t="s">
        <v>1991</v>
      </c>
      <c r="F950" s="2">
        <v>407302</v>
      </c>
      <c r="G950" s="2" t="s">
        <v>198</v>
      </c>
      <c r="H950" s="2" t="s">
        <v>27</v>
      </c>
      <c r="I950" s="2" t="s">
        <v>66</v>
      </c>
      <c r="J950" s="121">
        <v>274689.51299999998</v>
      </c>
      <c r="K950" s="122">
        <v>643107.89159999997</v>
      </c>
    </row>
    <row r="951" spans="1:11">
      <c r="A951" s="120">
        <v>451781</v>
      </c>
      <c r="B951" s="2" t="s">
        <v>1992</v>
      </c>
      <c r="C951" s="36">
        <v>41148</v>
      </c>
      <c r="D951" s="2" t="s">
        <v>9</v>
      </c>
      <c r="E951" s="2" t="s">
        <v>1993</v>
      </c>
      <c r="F951" s="2">
        <v>176466</v>
      </c>
      <c r="G951" s="2" t="s">
        <v>665</v>
      </c>
      <c r="H951" s="2" t="s">
        <v>27</v>
      </c>
      <c r="I951" s="2" t="s">
        <v>13</v>
      </c>
      <c r="J951" s="121">
        <v>1401251.4180000001</v>
      </c>
      <c r="K951" s="122">
        <v>2153692.1088</v>
      </c>
    </row>
    <row r="952" spans="1:11">
      <c r="A952" s="120">
        <v>451800</v>
      </c>
      <c r="B952" s="2" t="s">
        <v>1994</v>
      </c>
      <c r="C952" s="36">
        <v>41162</v>
      </c>
      <c r="D952" s="2" t="s">
        <v>9</v>
      </c>
      <c r="E952" s="2" t="s">
        <v>1995</v>
      </c>
      <c r="F952" s="2">
        <v>376098</v>
      </c>
      <c r="G952" s="2" t="s">
        <v>1079</v>
      </c>
      <c r="H952" s="2" t="s">
        <v>27</v>
      </c>
      <c r="I952" s="2" t="s">
        <v>21</v>
      </c>
      <c r="J952" s="121">
        <v>598149.57300000009</v>
      </c>
      <c r="K952" s="122">
        <v>192875.97959999999</v>
      </c>
    </row>
    <row r="953" spans="1:11">
      <c r="A953" s="120">
        <v>451829</v>
      </c>
      <c r="B953" s="2" t="s">
        <v>1996</v>
      </c>
      <c r="C953" s="36">
        <v>41155</v>
      </c>
      <c r="D953" s="2" t="s">
        <v>9</v>
      </c>
      <c r="E953" s="2" t="s">
        <v>1997</v>
      </c>
      <c r="F953" s="2">
        <v>410449</v>
      </c>
      <c r="G953" s="2" t="s">
        <v>278</v>
      </c>
      <c r="H953" s="2" t="s">
        <v>27</v>
      </c>
      <c r="I953" s="2" t="s">
        <v>66</v>
      </c>
      <c r="J953" s="121">
        <v>245793.807</v>
      </c>
      <c r="K953" s="122">
        <v>2166703.7004</v>
      </c>
    </row>
    <row r="954" spans="1:11">
      <c r="A954" s="120">
        <v>452058</v>
      </c>
      <c r="B954" s="2" t="s">
        <v>1998</v>
      </c>
      <c r="C954" s="36">
        <v>41153</v>
      </c>
      <c r="D954" s="2" t="s">
        <v>9</v>
      </c>
      <c r="E954" s="2" t="s">
        <v>1999</v>
      </c>
      <c r="F954" s="2">
        <v>378503</v>
      </c>
      <c r="G954" s="2" t="s">
        <v>267</v>
      </c>
      <c r="H954" s="2" t="s">
        <v>27</v>
      </c>
      <c r="I954" s="2" t="s">
        <v>21</v>
      </c>
      <c r="J954" s="121">
        <v>522983.11800000002</v>
      </c>
      <c r="K954" s="122">
        <v>876993.98759999999</v>
      </c>
    </row>
    <row r="955" spans="1:11">
      <c r="A955" s="120">
        <v>452066</v>
      </c>
      <c r="B955" s="2" t="s">
        <v>2000</v>
      </c>
      <c r="C955" s="36">
        <v>41162</v>
      </c>
      <c r="D955" s="2" t="s">
        <v>9</v>
      </c>
      <c r="E955" s="2" t="s">
        <v>2001</v>
      </c>
      <c r="F955" s="2">
        <v>473035</v>
      </c>
      <c r="G955" s="2" t="s">
        <v>140</v>
      </c>
      <c r="H955" s="2" t="s">
        <v>27</v>
      </c>
      <c r="I955" s="2" t="s">
        <v>66</v>
      </c>
      <c r="J955" s="121">
        <v>243088.10399999999</v>
      </c>
      <c r="K955" s="122">
        <v>307285.69319999998</v>
      </c>
    </row>
    <row r="956" spans="1:11">
      <c r="A956" s="120">
        <v>452073</v>
      </c>
      <c r="B956" s="2" t="s">
        <v>2002</v>
      </c>
      <c r="C956" s="36">
        <v>41162</v>
      </c>
      <c r="D956" s="2" t="s">
        <v>9</v>
      </c>
      <c r="E956" s="2" t="s">
        <v>2003</v>
      </c>
      <c r="F956" s="2">
        <v>414224</v>
      </c>
      <c r="G956" s="2" t="s">
        <v>204</v>
      </c>
      <c r="H956" s="2" t="s">
        <v>27</v>
      </c>
      <c r="I956" s="2" t="s">
        <v>21</v>
      </c>
      <c r="J956" s="121">
        <v>486790.58400000003</v>
      </c>
      <c r="K956" s="122">
        <v>931208.75639999995</v>
      </c>
    </row>
    <row r="957" spans="1:11">
      <c r="A957" s="120">
        <v>452081</v>
      </c>
      <c r="B957" s="2" t="s">
        <v>2004</v>
      </c>
      <c r="C957" s="36">
        <v>41162</v>
      </c>
      <c r="D957" s="2" t="s">
        <v>9</v>
      </c>
      <c r="E957" s="2" t="s">
        <v>2005</v>
      </c>
      <c r="F957" s="2">
        <v>377076</v>
      </c>
      <c r="G957" s="2" t="s">
        <v>24</v>
      </c>
      <c r="H957" s="2" t="s">
        <v>27</v>
      </c>
      <c r="I957" s="2" t="s">
        <v>66</v>
      </c>
      <c r="J957" s="121">
        <v>316306.80900000001</v>
      </c>
      <c r="K957" s="122">
        <v>476365.75199999998</v>
      </c>
    </row>
    <row r="958" spans="1:11">
      <c r="A958" s="120">
        <v>452086</v>
      </c>
      <c r="B958" s="2" t="s">
        <v>2006</v>
      </c>
      <c r="C958" s="36">
        <v>41155</v>
      </c>
      <c r="D958" s="2" t="s">
        <v>9</v>
      </c>
      <c r="E958" s="2" t="s">
        <v>2007</v>
      </c>
      <c r="F958" s="2">
        <v>412833</v>
      </c>
      <c r="G958" s="2" t="s">
        <v>626</v>
      </c>
      <c r="H958" s="2" t="s">
        <v>27</v>
      </c>
      <c r="I958" s="2" t="s">
        <v>21</v>
      </c>
      <c r="J958" s="121">
        <v>536291.25900000008</v>
      </c>
      <c r="K958" s="122">
        <v>281442.62160000001</v>
      </c>
    </row>
    <row r="959" spans="1:11">
      <c r="A959" s="120">
        <v>452090</v>
      </c>
      <c r="B959" s="2" t="s">
        <v>2008</v>
      </c>
      <c r="C959" s="36">
        <v>41148</v>
      </c>
      <c r="D959" s="2" t="s">
        <v>9</v>
      </c>
      <c r="E959" s="2" t="s">
        <v>2009</v>
      </c>
      <c r="F959" s="2">
        <v>450554</v>
      </c>
      <c r="G959" s="2" t="s">
        <v>179</v>
      </c>
      <c r="H959" s="2" t="s">
        <v>27</v>
      </c>
      <c r="I959" s="2" t="s">
        <v>13</v>
      </c>
      <c r="J959" s="121">
        <v>1255280.355</v>
      </c>
      <c r="K959" s="122">
        <v>1887584.8716</v>
      </c>
    </row>
    <row r="960" spans="1:11">
      <c r="A960" s="120">
        <v>452306</v>
      </c>
      <c r="B960" s="2" t="s">
        <v>2010</v>
      </c>
      <c r="C960" s="36">
        <v>41155</v>
      </c>
      <c r="D960" s="2" t="s">
        <v>9</v>
      </c>
      <c r="E960" s="2" t="s">
        <v>2011</v>
      </c>
      <c r="F960" s="2">
        <v>379915</v>
      </c>
      <c r="G960" s="2" t="s">
        <v>314</v>
      </c>
      <c r="H960" s="2" t="s">
        <v>27</v>
      </c>
      <c r="I960" s="2" t="s">
        <v>66</v>
      </c>
      <c r="J960" s="121">
        <v>243088.10399999999</v>
      </c>
      <c r="K960" s="122">
        <v>988054.56719999993</v>
      </c>
    </row>
    <row r="961" spans="1:11">
      <c r="A961" s="120">
        <v>452389</v>
      </c>
      <c r="B961" s="2" t="s">
        <v>2012</v>
      </c>
      <c r="C961" s="36">
        <v>41148</v>
      </c>
      <c r="D961" s="2" t="s">
        <v>9</v>
      </c>
      <c r="E961" s="2" t="s">
        <v>2013</v>
      </c>
      <c r="F961" s="2">
        <v>381248</v>
      </c>
      <c r="G961" s="2" t="s">
        <v>512</v>
      </c>
      <c r="H961" s="2" t="s">
        <v>27</v>
      </c>
      <c r="I961" s="2" t="s">
        <v>66</v>
      </c>
      <c r="J961" s="121">
        <v>315230.538</v>
      </c>
      <c r="K961" s="122">
        <v>376615.71</v>
      </c>
    </row>
    <row r="962" spans="1:11">
      <c r="A962" s="120">
        <v>452391</v>
      </c>
      <c r="B962" s="2" t="s">
        <v>2014</v>
      </c>
      <c r="C962" s="36">
        <v>41153</v>
      </c>
      <c r="D962" s="2" t="s">
        <v>9</v>
      </c>
      <c r="E962" s="2" t="s">
        <v>2015</v>
      </c>
      <c r="F962" s="2">
        <v>460392</v>
      </c>
      <c r="G962" s="2" t="s">
        <v>526</v>
      </c>
      <c r="H962" s="2" t="s">
        <v>27</v>
      </c>
      <c r="I962" s="2" t="s">
        <v>13</v>
      </c>
      <c r="J962" s="121">
        <v>1265685.7919999999</v>
      </c>
      <c r="K962" s="122">
        <v>1145907.6695999999</v>
      </c>
    </row>
    <row r="963" spans="1:11">
      <c r="A963" s="120">
        <v>452395</v>
      </c>
      <c r="B963" s="2" t="s">
        <v>2016</v>
      </c>
      <c r="C963" s="36">
        <v>41155</v>
      </c>
      <c r="D963" s="2" t="s">
        <v>9</v>
      </c>
      <c r="E963" s="2" t="s">
        <v>2017</v>
      </c>
      <c r="F963" s="2">
        <v>381248</v>
      </c>
      <c r="G963" s="2" t="s">
        <v>512</v>
      </c>
      <c r="H963" s="2" t="s">
        <v>27</v>
      </c>
      <c r="I963" s="2" t="s">
        <v>66</v>
      </c>
      <c r="J963" s="121">
        <v>254663.304</v>
      </c>
      <c r="K963" s="122">
        <v>481100.45039999997</v>
      </c>
    </row>
    <row r="964" spans="1:11">
      <c r="A964" s="120">
        <v>452763</v>
      </c>
      <c r="B964" s="2" t="s">
        <v>2018</v>
      </c>
      <c r="C964" s="36">
        <v>41157</v>
      </c>
      <c r="D964" s="2" t="s">
        <v>9</v>
      </c>
      <c r="E964" s="2" t="s">
        <v>2019</v>
      </c>
      <c r="F964" s="2">
        <v>448791</v>
      </c>
      <c r="G964" s="2" t="s">
        <v>381</v>
      </c>
      <c r="H964" s="2" t="s">
        <v>27</v>
      </c>
      <c r="I964" s="2" t="s">
        <v>17</v>
      </c>
      <c r="J964" s="121">
        <v>843763.07400000002</v>
      </c>
      <c r="K964" s="122">
        <v>1317714.1236</v>
      </c>
    </row>
    <row r="965" spans="1:11">
      <c r="A965" s="120">
        <v>452769</v>
      </c>
      <c r="B965" s="2" t="s">
        <v>2020</v>
      </c>
      <c r="C965" s="36">
        <v>41159</v>
      </c>
      <c r="D965" s="2" t="s">
        <v>9</v>
      </c>
      <c r="E965" s="2" t="s">
        <v>2021</v>
      </c>
      <c r="F965" s="2">
        <v>448791</v>
      </c>
      <c r="G965" s="2" t="s">
        <v>381</v>
      </c>
      <c r="H965" s="2" t="s">
        <v>27</v>
      </c>
      <c r="I965" s="2" t="s">
        <v>28</v>
      </c>
      <c r="J965" s="121">
        <v>2181281.8859999999</v>
      </c>
      <c r="K965" s="122">
        <v>2425698.2951999996</v>
      </c>
    </row>
    <row r="966" spans="1:11">
      <c r="A966" s="120">
        <v>452786</v>
      </c>
      <c r="B966" s="2" t="s">
        <v>2022</v>
      </c>
      <c r="C966" s="36">
        <v>41157</v>
      </c>
      <c r="D966" s="2" t="s">
        <v>9</v>
      </c>
      <c r="E966" s="2" t="s">
        <v>2023</v>
      </c>
      <c r="F966" s="2">
        <v>406515</v>
      </c>
      <c r="G966" s="2" t="s">
        <v>281</v>
      </c>
      <c r="H966" s="2" t="s">
        <v>27</v>
      </c>
      <c r="I966" s="2" t="s">
        <v>21</v>
      </c>
      <c r="J966" s="121">
        <v>632232.97199999995</v>
      </c>
      <c r="K966" s="122">
        <v>804530.26439999999</v>
      </c>
    </row>
    <row r="967" spans="1:11">
      <c r="A967" s="120">
        <v>452788</v>
      </c>
      <c r="B967" s="2" t="s">
        <v>2024</v>
      </c>
      <c r="C967" s="36">
        <v>41153</v>
      </c>
      <c r="D967" s="2" t="s">
        <v>9</v>
      </c>
      <c r="E967" s="2" t="s">
        <v>2025</v>
      </c>
      <c r="F967" s="2">
        <v>406515</v>
      </c>
      <c r="G967" s="2" t="s">
        <v>281</v>
      </c>
      <c r="H967" s="2" t="s">
        <v>27</v>
      </c>
      <c r="I967" s="2" t="s">
        <v>21</v>
      </c>
      <c r="J967" s="121">
        <v>633370.4580000001</v>
      </c>
      <c r="K967" s="122">
        <v>594486</v>
      </c>
    </row>
    <row r="968" spans="1:11">
      <c r="A968" s="120">
        <v>452790</v>
      </c>
      <c r="B968" s="2" t="s">
        <v>2026</v>
      </c>
      <c r="C968" s="36">
        <v>41155</v>
      </c>
      <c r="D968" s="2" t="s">
        <v>9</v>
      </c>
      <c r="E968" s="2" t="s">
        <v>2023</v>
      </c>
      <c r="F968" s="2">
        <v>378504</v>
      </c>
      <c r="G968" s="2" t="s">
        <v>270</v>
      </c>
      <c r="H968" s="2" t="s">
        <v>27</v>
      </c>
      <c r="I968" s="2" t="s">
        <v>21</v>
      </c>
      <c r="J968" s="121">
        <v>505111.67700000003</v>
      </c>
      <c r="K968" s="122">
        <v>210383.29800000001</v>
      </c>
    </row>
    <row r="969" spans="1:11">
      <c r="A969" s="120">
        <v>452811</v>
      </c>
      <c r="B969" s="2" t="s">
        <v>1153</v>
      </c>
      <c r="C969" s="36">
        <v>41155</v>
      </c>
      <c r="D969" s="2" t="s">
        <v>9</v>
      </c>
      <c r="E969" s="2" t="s">
        <v>2027</v>
      </c>
      <c r="F969" s="2">
        <v>379658</v>
      </c>
      <c r="G969" s="2" t="s">
        <v>201</v>
      </c>
      <c r="H969" s="2" t="s">
        <v>27</v>
      </c>
      <c r="I969" s="2" t="s">
        <v>21</v>
      </c>
      <c r="J969" s="121">
        <v>495599.97900000005</v>
      </c>
      <c r="K969" s="122">
        <v>771819.40799999994</v>
      </c>
    </row>
    <row r="970" spans="1:11">
      <c r="A970" s="120">
        <v>452813</v>
      </c>
      <c r="B970" s="2" t="s">
        <v>2028</v>
      </c>
      <c r="C970" s="36">
        <v>41155</v>
      </c>
      <c r="D970" s="2" t="s">
        <v>9</v>
      </c>
      <c r="E970" s="2" t="s">
        <v>2029</v>
      </c>
      <c r="F970" s="2">
        <v>379658</v>
      </c>
      <c r="G970" s="2" t="s">
        <v>201</v>
      </c>
      <c r="H970" s="2" t="s">
        <v>27</v>
      </c>
      <c r="I970" s="2" t="s">
        <v>21</v>
      </c>
      <c r="J970" s="121">
        <v>541956.429</v>
      </c>
      <c r="K970" s="122">
        <v>1417434.7356</v>
      </c>
    </row>
    <row r="971" spans="1:11">
      <c r="A971" s="120">
        <v>452908</v>
      </c>
      <c r="B971" s="2" t="s">
        <v>2030</v>
      </c>
      <c r="C971" s="36">
        <v>41155</v>
      </c>
      <c r="D971" s="2" t="s">
        <v>9</v>
      </c>
      <c r="E971" s="2" t="s">
        <v>2031</v>
      </c>
      <c r="F971" s="2">
        <v>378504</v>
      </c>
      <c r="G971" s="2" t="s">
        <v>270</v>
      </c>
      <c r="H971" s="2" t="s">
        <v>27</v>
      </c>
      <c r="I971" s="2" t="s">
        <v>66</v>
      </c>
      <c r="J971" s="121">
        <v>341741.08500000002</v>
      </c>
      <c r="K971" s="122">
        <v>305518.71600000001</v>
      </c>
    </row>
    <row r="972" spans="1:11">
      <c r="A972" s="120">
        <v>452916</v>
      </c>
      <c r="B972" s="2" t="s">
        <v>2032</v>
      </c>
      <c r="C972" s="36">
        <v>41155</v>
      </c>
      <c r="D972" s="2" t="s">
        <v>9</v>
      </c>
      <c r="E972" s="2" t="s">
        <v>2033</v>
      </c>
      <c r="F972" s="2">
        <v>378504</v>
      </c>
      <c r="G972" s="2" t="s">
        <v>270</v>
      </c>
      <c r="H972" s="2" t="s">
        <v>27</v>
      </c>
      <c r="I972" s="2" t="s">
        <v>66</v>
      </c>
      <c r="J972" s="121">
        <v>272170.79399999999</v>
      </c>
      <c r="K972" s="122">
        <v>1230116.3172000002</v>
      </c>
    </row>
    <row r="973" spans="1:11">
      <c r="A973" s="120">
        <v>452921</v>
      </c>
      <c r="B973" s="2" t="s">
        <v>2034</v>
      </c>
      <c r="C973" s="36">
        <v>41158</v>
      </c>
      <c r="D973" s="2" t="s">
        <v>9</v>
      </c>
      <c r="E973" s="2" t="s">
        <v>2035</v>
      </c>
      <c r="F973" s="2">
        <v>377332</v>
      </c>
      <c r="G973" s="2" t="s">
        <v>77</v>
      </c>
      <c r="H973" s="2" t="s">
        <v>27</v>
      </c>
      <c r="I973" s="2" t="s">
        <v>66</v>
      </c>
      <c r="J973" s="121">
        <v>329870.94</v>
      </c>
      <c r="K973" s="122">
        <v>294999.25680000003</v>
      </c>
    </row>
    <row r="974" spans="1:11">
      <c r="A974" s="120">
        <v>452922</v>
      </c>
      <c r="B974" s="2" t="s">
        <v>2036</v>
      </c>
      <c r="C974" s="36">
        <v>41094</v>
      </c>
      <c r="D974" s="2" t="s">
        <v>9</v>
      </c>
      <c r="E974" s="2" t="s">
        <v>2037</v>
      </c>
      <c r="F974" s="2">
        <v>462388</v>
      </c>
      <c r="G974" s="2" t="s">
        <v>763</v>
      </c>
      <c r="H974" s="2" t="s">
        <v>27</v>
      </c>
      <c r="I974" s="2" t="s">
        <v>17</v>
      </c>
      <c r="J974" s="121">
        <v>1149419.5860000001</v>
      </c>
      <c r="K974" s="122">
        <v>1435462.3764</v>
      </c>
    </row>
    <row r="975" spans="1:11">
      <c r="A975" s="120">
        <v>452923</v>
      </c>
      <c r="B975" s="2" t="s">
        <v>2038</v>
      </c>
      <c r="C975" s="36">
        <v>41167</v>
      </c>
      <c r="D975" s="2" t="s">
        <v>9</v>
      </c>
      <c r="E975" s="2" t="s">
        <v>620</v>
      </c>
      <c r="F975" s="2">
        <v>451002</v>
      </c>
      <c r="G975" s="2" t="s">
        <v>80</v>
      </c>
      <c r="H975" s="2" t="s">
        <v>27</v>
      </c>
      <c r="I975" s="2" t="s">
        <v>28</v>
      </c>
      <c r="J975" s="121">
        <v>2113615.9380000001</v>
      </c>
      <c r="K975" s="122">
        <v>606196.78559999994</v>
      </c>
    </row>
    <row r="976" spans="1:11">
      <c r="A976" s="120">
        <v>452925</v>
      </c>
      <c r="B976" s="2" t="s">
        <v>2039</v>
      </c>
      <c r="C976" s="36">
        <v>41155</v>
      </c>
      <c r="D976" s="2" t="s">
        <v>9</v>
      </c>
      <c r="E976" s="2" t="s">
        <v>2040</v>
      </c>
      <c r="F976" s="2">
        <v>398449</v>
      </c>
      <c r="G976" s="2" t="s">
        <v>111</v>
      </c>
      <c r="H976" s="2" t="s">
        <v>27</v>
      </c>
      <c r="I976" s="2" t="s">
        <v>66</v>
      </c>
      <c r="J976" s="121">
        <v>254663.304</v>
      </c>
      <c r="K976" s="122">
        <v>711866.96639999992</v>
      </c>
    </row>
    <row r="977" spans="1:11">
      <c r="A977" s="120">
        <v>452930</v>
      </c>
      <c r="B977" s="2" t="s">
        <v>2041</v>
      </c>
      <c r="C977" s="36">
        <v>41155</v>
      </c>
      <c r="D977" s="2" t="s">
        <v>9</v>
      </c>
      <c r="E977" s="2" t="s">
        <v>2042</v>
      </c>
      <c r="F977" s="2">
        <v>447935</v>
      </c>
      <c r="G977" s="2" t="s">
        <v>237</v>
      </c>
      <c r="H977" s="2" t="s">
        <v>27</v>
      </c>
      <c r="I977" s="2" t="s">
        <v>21</v>
      </c>
      <c r="J977" s="121">
        <v>625950.08699999994</v>
      </c>
      <c r="K977" s="122">
        <v>636245.99280000001</v>
      </c>
    </row>
    <row r="978" spans="1:11">
      <c r="A978" s="120">
        <v>452940</v>
      </c>
      <c r="B978" s="2" t="s">
        <v>957</v>
      </c>
      <c r="C978" s="36">
        <v>41162</v>
      </c>
      <c r="D978" s="2" t="s">
        <v>9</v>
      </c>
      <c r="E978" s="2" t="s">
        <v>2043</v>
      </c>
      <c r="F978" s="2">
        <v>152562</v>
      </c>
      <c r="G978" s="2" t="s">
        <v>446</v>
      </c>
      <c r="H978" s="2" t="s">
        <v>27</v>
      </c>
      <c r="I978" s="2" t="s">
        <v>17</v>
      </c>
      <c r="J978" s="121">
        <v>849203.41800000006</v>
      </c>
      <c r="K978" s="122">
        <v>1398357.0324000001</v>
      </c>
    </row>
    <row r="979" spans="1:11">
      <c r="A979" s="120">
        <v>452946</v>
      </c>
      <c r="B979" s="2" t="s">
        <v>2044</v>
      </c>
      <c r="C979" s="36">
        <v>41157</v>
      </c>
      <c r="D979" s="2" t="s">
        <v>9</v>
      </c>
      <c r="E979" s="2" t="s">
        <v>2045</v>
      </c>
      <c r="F979" s="2">
        <v>458160</v>
      </c>
      <c r="G979" s="2" t="s">
        <v>151</v>
      </c>
      <c r="H979" s="2" t="s">
        <v>27</v>
      </c>
      <c r="I979" s="2" t="s">
        <v>21</v>
      </c>
      <c r="J979" s="121">
        <v>581666.04300000006</v>
      </c>
      <c r="K979" s="122">
        <v>780096.3012000001</v>
      </c>
    </row>
    <row r="980" spans="1:11">
      <c r="A980" s="120">
        <v>452948</v>
      </c>
      <c r="B980" s="2" t="s">
        <v>2046</v>
      </c>
      <c r="C980" s="36">
        <v>41166</v>
      </c>
      <c r="D980" s="2" t="s">
        <v>9</v>
      </c>
      <c r="E980" s="2" t="s">
        <v>2047</v>
      </c>
      <c r="F980" s="2">
        <v>408443</v>
      </c>
      <c r="G980" s="2" t="s">
        <v>401</v>
      </c>
      <c r="H980" s="2" t="s">
        <v>27</v>
      </c>
      <c r="I980" s="2" t="s">
        <v>66</v>
      </c>
      <c r="J980" s="121">
        <v>426106.48499999999</v>
      </c>
      <c r="K980" s="122">
        <v>689134.05719999992</v>
      </c>
    </row>
    <row r="981" spans="1:11">
      <c r="A981" s="120">
        <v>452955</v>
      </c>
      <c r="B981" s="2" t="s">
        <v>2048</v>
      </c>
      <c r="C981" s="36">
        <v>41170</v>
      </c>
      <c r="D981" s="2" t="s">
        <v>9</v>
      </c>
      <c r="E981" s="2" t="s">
        <v>2049</v>
      </c>
      <c r="F981" s="2">
        <v>434171</v>
      </c>
      <c r="G981" s="2" t="s">
        <v>371</v>
      </c>
      <c r="H981" s="2" t="s">
        <v>27</v>
      </c>
      <c r="I981" s="2" t="s">
        <v>21</v>
      </c>
      <c r="J981" s="121">
        <v>677143.63500000001</v>
      </c>
      <c r="K981" s="122">
        <v>1532209.3811999999</v>
      </c>
    </row>
    <row r="982" spans="1:11">
      <c r="A982" s="120">
        <v>452973</v>
      </c>
      <c r="B982" s="2" t="s">
        <v>2050</v>
      </c>
      <c r="C982" s="36">
        <v>41156</v>
      </c>
      <c r="D982" s="2" t="s">
        <v>9</v>
      </c>
      <c r="E982" s="2" t="s">
        <v>2051</v>
      </c>
      <c r="F982" s="2">
        <v>416871</v>
      </c>
      <c r="G982" s="2" t="s">
        <v>185</v>
      </c>
      <c r="H982" s="2" t="s">
        <v>27</v>
      </c>
      <c r="I982" s="2" t="s">
        <v>17</v>
      </c>
      <c r="J982" s="121">
        <v>807109.75800000003</v>
      </c>
      <c r="K982" s="122">
        <v>634839.23879999993</v>
      </c>
    </row>
    <row r="983" spans="1:11">
      <c r="A983" s="120">
        <v>452975</v>
      </c>
      <c r="B983" s="2" t="s">
        <v>2052</v>
      </c>
      <c r="C983" s="36">
        <v>41164</v>
      </c>
      <c r="D983" s="2" t="s">
        <v>9</v>
      </c>
      <c r="E983" s="2" t="s">
        <v>2053</v>
      </c>
      <c r="F983" s="2">
        <v>419863</v>
      </c>
      <c r="G983" s="2" t="s">
        <v>16</v>
      </c>
      <c r="H983" s="2" t="s">
        <v>27</v>
      </c>
      <c r="I983" s="2" t="s">
        <v>21</v>
      </c>
      <c r="J983" s="121">
        <v>700742.57400000002</v>
      </c>
      <c r="K983" s="122">
        <v>1316277.9395999999</v>
      </c>
    </row>
    <row r="984" spans="1:11">
      <c r="A984" s="120">
        <v>452977</v>
      </c>
      <c r="B984" s="2" t="s">
        <v>2054</v>
      </c>
      <c r="C984" s="36">
        <v>41164</v>
      </c>
      <c r="D984" s="2" t="s">
        <v>9</v>
      </c>
      <c r="E984" s="2" t="s">
        <v>2055</v>
      </c>
      <c r="F984" s="2">
        <v>419863</v>
      </c>
      <c r="G984" s="2" t="s">
        <v>16</v>
      </c>
      <c r="H984" s="2" t="s">
        <v>27</v>
      </c>
      <c r="I984" s="2" t="s">
        <v>17</v>
      </c>
      <c r="J984" s="121">
        <v>1142953.0560000001</v>
      </c>
      <c r="K984" s="122">
        <v>574857.36719999998</v>
      </c>
    </row>
    <row r="985" spans="1:11">
      <c r="A985" s="120">
        <v>452979</v>
      </c>
      <c r="B985" s="2" t="s">
        <v>2056</v>
      </c>
      <c r="C985" s="36">
        <v>41158</v>
      </c>
      <c r="D985" s="2" t="s">
        <v>9</v>
      </c>
      <c r="E985" s="2" t="s">
        <v>2057</v>
      </c>
      <c r="F985" s="2">
        <v>381123</v>
      </c>
      <c r="G985" s="2" t="s">
        <v>498</v>
      </c>
      <c r="H985" s="2" t="s">
        <v>27</v>
      </c>
      <c r="I985" s="2" t="s">
        <v>246</v>
      </c>
      <c r="J985" s="121">
        <v>2950770.0179999997</v>
      </c>
      <c r="K985" s="122">
        <v>4595365.0080000004</v>
      </c>
    </row>
    <row r="986" spans="1:11">
      <c r="A986" s="120">
        <v>452981</v>
      </c>
      <c r="B986" s="2" t="s">
        <v>2058</v>
      </c>
      <c r="C986" s="36">
        <v>41158</v>
      </c>
      <c r="D986" s="2" t="s">
        <v>9</v>
      </c>
      <c r="E986" s="2" t="s">
        <v>2059</v>
      </c>
      <c r="F986" s="2">
        <v>381123</v>
      </c>
      <c r="G986" s="2" t="s">
        <v>498</v>
      </c>
      <c r="H986" s="2" t="s">
        <v>27</v>
      </c>
      <c r="I986" s="2" t="s">
        <v>66</v>
      </c>
      <c r="J986" s="121">
        <v>353996.32799999998</v>
      </c>
      <c r="K986" s="122">
        <v>408418.94520000002</v>
      </c>
    </row>
    <row r="987" spans="1:11">
      <c r="A987" s="120">
        <v>452983</v>
      </c>
      <c r="B987" s="2" t="s">
        <v>2060</v>
      </c>
      <c r="C987" s="36">
        <v>41166</v>
      </c>
      <c r="D987" s="2" t="s">
        <v>9</v>
      </c>
      <c r="E987" s="2" t="s">
        <v>2061</v>
      </c>
      <c r="F987" s="2">
        <v>411975</v>
      </c>
      <c r="G987" s="2" t="s">
        <v>174</v>
      </c>
      <c r="H987" s="2" t="s">
        <v>27</v>
      </c>
      <c r="I987" s="2" t="s">
        <v>21</v>
      </c>
      <c r="J987" s="121">
        <v>473712.83400000003</v>
      </c>
      <c r="K987" s="122">
        <v>203398.97039999999</v>
      </c>
    </row>
    <row r="988" spans="1:11">
      <c r="A988" s="120">
        <v>453011</v>
      </c>
      <c r="B988" s="2" t="s">
        <v>2062</v>
      </c>
      <c r="C988" s="36">
        <v>41155</v>
      </c>
      <c r="D988" s="2" t="s">
        <v>9</v>
      </c>
      <c r="E988" s="2" t="s">
        <v>2063</v>
      </c>
      <c r="F988" s="2">
        <v>410452</v>
      </c>
      <c r="G988" s="2" t="s">
        <v>393</v>
      </c>
      <c r="H988" s="2" t="s">
        <v>27</v>
      </c>
      <c r="I988" s="2" t="s">
        <v>21</v>
      </c>
      <c r="J988" s="121">
        <v>762565.272</v>
      </c>
      <c r="K988" s="122">
        <v>1167405.696</v>
      </c>
    </row>
    <row r="989" spans="1:11">
      <c r="A989" s="120">
        <v>453015</v>
      </c>
      <c r="B989" s="2" t="s">
        <v>2064</v>
      </c>
      <c r="C989" s="36">
        <v>41155</v>
      </c>
      <c r="D989" s="2" t="s">
        <v>9</v>
      </c>
      <c r="E989" s="2" t="s">
        <v>2065</v>
      </c>
      <c r="F989" s="2">
        <v>410452</v>
      </c>
      <c r="G989" s="2" t="s">
        <v>393</v>
      </c>
      <c r="H989" s="2" t="s">
        <v>27</v>
      </c>
      <c r="I989" s="2" t="s">
        <v>66</v>
      </c>
      <c r="J989" s="121">
        <v>287769.489</v>
      </c>
      <c r="K989" s="122">
        <v>1323236.3688000001</v>
      </c>
    </row>
    <row r="990" spans="1:11">
      <c r="A990" s="120">
        <v>453019</v>
      </c>
      <c r="B990" s="2" t="s">
        <v>2066</v>
      </c>
      <c r="C990" s="36">
        <v>41155</v>
      </c>
      <c r="D990" s="2" t="s">
        <v>9</v>
      </c>
      <c r="E990" s="2" t="s">
        <v>2067</v>
      </c>
      <c r="F990" s="2">
        <v>410452</v>
      </c>
      <c r="G990" s="2" t="s">
        <v>393</v>
      </c>
      <c r="H990" s="2" t="s">
        <v>27</v>
      </c>
      <c r="I990" s="2" t="s">
        <v>66</v>
      </c>
      <c r="J990" s="121">
        <v>376051.53599999996</v>
      </c>
      <c r="K990" s="122">
        <v>1363154.0436</v>
      </c>
    </row>
    <row r="991" spans="1:11">
      <c r="A991" s="120">
        <v>453022</v>
      </c>
      <c r="B991" s="2" t="s">
        <v>2068</v>
      </c>
      <c r="C991" s="36">
        <v>41153</v>
      </c>
      <c r="D991" s="2" t="s">
        <v>9</v>
      </c>
      <c r="E991" s="2" t="s">
        <v>1107</v>
      </c>
      <c r="F991" s="2">
        <v>379146</v>
      </c>
      <c r="G991" s="2" t="s">
        <v>292</v>
      </c>
      <c r="H991" s="2" t="s">
        <v>27</v>
      </c>
      <c r="I991" s="2" t="s">
        <v>21</v>
      </c>
      <c r="J991" s="121">
        <v>566473.59299999999</v>
      </c>
      <c r="K991" s="122">
        <v>1298654.0784</v>
      </c>
    </row>
    <row r="992" spans="1:11">
      <c r="A992" s="120">
        <v>453038</v>
      </c>
      <c r="B992" s="2" t="s">
        <v>2069</v>
      </c>
      <c r="C992" s="36">
        <v>41163</v>
      </c>
      <c r="D992" s="2" t="s">
        <v>9</v>
      </c>
      <c r="E992" s="2" t="s">
        <v>2070</v>
      </c>
      <c r="F992" s="2">
        <v>434171</v>
      </c>
      <c r="G992" s="2" t="s">
        <v>371</v>
      </c>
      <c r="H992" s="2" t="s">
        <v>27</v>
      </c>
      <c r="I992" s="2" t="s">
        <v>66</v>
      </c>
      <c r="J992" s="121">
        <v>303025.38</v>
      </c>
      <c r="K992" s="122">
        <v>644292.15480000002</v>
      </c>
    </row>
    <row r="993" spans="1:11">
      <c r="A993" s="120">
        <v>453056</v>
      </c>
      <c r="B993" s="2" t="s">
        <v>2071</v>
      </c>
      <c r="C993" s="36">
        <v>41162</v>
      </c>
      <c r="D993" s="2" t="s">
        <v>9</v>
      </c>
      <c r="E993" s="2" t="s">
        <v>2072</v>
      </c>
      <c r="F993" s="2">
        <v>416871</v>
      </c>
      <c r="G993" s="2" t="s">
        <v>185</v>
      </c>
      <c r="H993" s="2" t="s">
        <v>27</v>
      </c>
      <c r="I993" s="2" t="s">
        <v>17</v>
      </c>
      <c r="J993" s="121">
        <v>790652.94</v>
      </c>
      <c r="K993" s="122">
        <v>1009311.2676</v>
      </c>
    </row>
    <row r="994" spans="1:11">
      <c r="A994" s="120">
        <v>453057</v>
      </c>
      <c r="B994" s="2" t="s">
        <v>2073</v>
      </c>
      <c r="C994" s="36">
        <v>41164</v>
      </c>
      <c r="D994" s="2" t="s">
        <v>9</v>
      </c>
      <c r="E994" s="2" t="s">
        <v>2074</v>
      </c>
      <c r="F994" s="2">
        <v>399534</v>
      </c>
      <c r="G994" s="2" t="s">
        <v>20</v>
      </c>
      <c r="H994" s="2" t="s">
        <v>27</v>
      </c>
      <c r="I994" s="2" t="s">
        <v>66</v>
      </c>
      <c r="J994" s="121">
        <v>211486.69500000001</v>
      </c>
      <c r="K994" s="122">
        <v>460320.516</v>
      </c>
    </row>
    <row r="995" spans="1:11">
      <c r="A995" s="120">
        <v>453060</v>
      </c>
      <c r="B995" s="2" t="s">
        <v>2075</v>
      </c>
      <c r="C995" s="36">
        <v>41099</v>
      </c>
      <c r="D995" s="2" t="s">
        <v>9</v>
      </c>
      <c r="E995" s="2" t="s">
        <v>2076</v>
      </c>
      <c r="F995" s="2">
        <v>417062</v>
      </c>
      <c r="G995" s="2" t="s">
        <v>650</v>
      </c>
      <c r="H995" s="2" t="s">
        <v>27</v>
      </c>
      <c r="I995" s="2" t="s">
        <v>21</v>
      </c>
      <c r="J995" s="121">
        <v>693611.5830000001</v>
      </c>
      <c r="K995" s="122">
        <v>1089413.8415999999</v>
      </c>
    </row>
    <row r="996" spans="1:11">
      <c r="A996" s="120">
        <v>453095</v>
      </c>
      <c r="B996" s="2" t="s">
        <v>2077</v>
      </c>
      <c r="C996" s="36">
        <v>41155</v>
      </c>
      <c r="D996" s="2" t="s">
        <v>9</v>
      </c>
      <c r="E996" s="2" t="s">
        <v>2078</v>
      </c>
      <c r="F996" s="2">
        <v>460392</v>
      </c>
      <c r="G996" s="2" t="s">
        <v>526</v>
      </c>
      <c r="H996" s="2" t="s">
        <v>27</v>
      </c>
      <c r="I996" s="2" t="s">
        <v>21</v>
      </c>
      <c r="J996" s="121">
        <v>630673.65899999999</v>
      </c>
      <c r="K996" s="122">
        <v>41202</v>
      </c>
    </row>
    <row r="997" spans="1:11">
      <c r="A997" s="120">
        <v>453103</v>
      </c>
      <c r="B997" s="2" t="s">
        <v>2079</v>
      </c>
      <c r="C997" s="36">
        <v>41178</v>
      </c>
      <c r="D997" s="2" t="s">
        <v>9</v>
      </c>
      <c r="E997" s="2" t="s">
        <v>2080</v>
      </c>
      <c r="F997" s="2">
        <v>417062</v>
      </c>
      <c r="G997" s="2" t="s">
        <v>650</v>
      </c>
      <c r="H997" s="2" t="s">
        <v>27</v>
      </c>
      <c r="I997" s="2" t="s">
        <v>17</v>
      </c>
      <c r="J997" s="121">
        <v>801571.47</v>
      </c>
      <c r="K997" s="122">
        <v>286273.8504</v>
      </c>
    </row>
    <row r="998" spans="1:11">
      <c r="A998" s="120">
        <v>453104</v>
      </c>
      <c r="B998" s="2" t="s">
        <v>2081</v>
      </c>
      <c r="C998" s="36">
        <v>41155</v>
      </c>
      <c r="D998" s="2" t="s">
        <v>9</v>
      </c>
      <c r="E998" s="2" t="s">
        <v>2082</v>
      </c>
      <c r="F998" s="2">
        <v>452815</v>
      </c>
      <c r="G998" s="2" t="s">
        <v>443</v>
      </c>
      <c r="H998" s="2" t="s">
        <v>27</v>
      </c>
      <c r="I998" s="2" t="s">
        <v>66</v>
      </c>
      <c r="J998" s="121">
        <v>290858.06400000001</v>
      </c>
      <c r="K998" s="122">
        <v>751130.1179999999</v>
      </c>
    </row>
    <row r="999" spans="1:11">
      <c r="A999" s="120">
        <v>453107</v>
      </c>
      <c r="B999" s="2" t="s">
        <v>2083</v>
      </c>
      <c r="C999" s="36">
        <v>41162</v>
      </c>
      <c r="D999" s="2" t="s">
        <v>9</v>
      </c>
      <c r="E999" s="2" t="s">
        <v>2084</v>
      </c>
      <c r="F999" s="2">
        <v>452815</v>
      </c>
      <c r="G999" s="2" t="s">
        <v>443</v>
      </c>
      <c r="H999" s="2" t="s">
        <v>27</v>
      </c>
      <c r="I999" s="2" t="s">
        <v>17</v>
      </c>
      <c r="J999" s="121">
        <v>856987.74</v>
      </c>
      <c r="K999" s="122">
        <v>661718.24639999995</v>
      </c>
    </row>
    <row r="1000" spans="1:11">
      <c r="A1000" s="120">
        <v>453111</v>
      </c>
      <c r="B1000" s="2" t="s">
        <v>2085</v>
      </c>
      <c r="C1000" s="36">
        <v>41156</v>
      </c>
      <c r="D1000" s="2" t="s">
        <v>9</v>
      </c>
      <c r="E1000" s="2" t="s">
        <v>2086</v>
      </c>
      <c r="F1000" s="2">
        <v>377329</v>
      </c>
      <c r="G1000" s="2" t="s">
        <v>51</v>
      </c>
      <c r="H1000" s="2" t="s">
        <v>27</v>
      </c>
      <c r="I1000" s="2" t="s">
        <v>17</v>
      </c>
      <c r="J1000" s="121">
        <v>874363.89599999995</v>
      </c>
      <c r="K1000" s="122">
        <v>2019840.9372</v>
      </c>
    </row>
    <row r="1001" spans="1:11">
      <c r="A1001" s="120">
        <v>453128</v>
      </c>
      <c r="B1001" s="2" t="s">
        <v>2087</v>
      </c>
      <c r="C1001" s="36">
        <v>41159</v>
      </c>
      <c r="D1001" s="2" t="s">
        <v>9</v>
      </c>
      <c r="E1001" s="2" t="s">
        <v>2088</v>
      </c>
      <c r="F1001" s="2">
        <v>434171</v>
      </c>
      <c r="G1001" s="2" t="s">
        <v>371</v>
      </c>
      <c r="H1001" s="2" t="s">
        <v>27</v>
      </c>
      <c r="I1001" s="2" t="s">
        <v>66</v>
      </c>
      <c r="J1001" s="121">
        <v>274689.51299999998</v>
      </c>
      <c r="K1001" s="122">
        <v>797604.79680000001</v>
      </c>
    </row>
    <row r="1002" spans="1:11">
      <c r="A1002" s="120">
        <v>453131</v>
      </c>
      <c r="B1002" s="2" t="s">
        <v>2089</v>
      </c>
      <c r="C1002" s="36">
        <v>41162</v>
      </c>
      <c r="D1002" s="2" t="s">
        <v>9</v>
      </c>
      <c r="E1002" s="2" t="s">
        <v>2090</v>
      </c>
      <c r="F1002" s="2">
        <v>434171</v>
      </c>
      <c r="G1002" s="2" t="s">
        <v>371</v>
      </c>
      <c r="H1002" s="2" t="s">
        <v>27</v>
      </c>
      <c r="I1002" s="2" t="s">
        <v>21</v>
      </c>
      <c r="J1002" s="121">
        <v>534576.12599999993</v>
      </c>
      <c r="K1002" s="122">
        <v>999511.07759999996</v>
      </c>
    </row>
    <row r="1003" spans="1:11">
      <c r="A1003" s="120">
        <v>453135</v>
      </c>
      <c r="B1003" s="2" t="s">
        <v>2091</v>
      </c>
      <c r="C1003" s="36">
        <v>41170</v>
      </c>
      <c r="D1003" s="2" t="s">
        <v>9</v>
      </c>
      <c r="E1003" s="2" t="s">
        <v>2092</v>
      </c>
      <c r="F1003" s="2">
        <v>434171</v>
      </c>
      <c r="G1003" s="2" t="s">
        <v>371</v>
      </c>
      <c r="H1003" s="2" t="s">
        <v>27</v>
      </c>
      <c r="I1003" s="2" t="s">
        <v>17</v>
      </c>
      <c r="J1003" s="121">
        <v>1120881.1529999999</v>
      </c>
      <c r="K1003" s="122">
        <v>898448.45759999997</v>
      </c>
    </row>
    <row r="1004" spans="1:11">
      <c r="A1004" s="120">
        <v>453142</v>
      </c>
      <c r="B1004" s="2" t="s">
        <v>2093</v>
      </c>
      <c r="C1004" s="36">
        <v>41162</v>
      </c>
      <c r="D1004" s="2" t="s">
        <v>9</v>
      </c>
      <c r="E1004" s="2" t="s">
        <v>2094</v>
      </c>
      <c r="F1004" s="2">
        <v>378015</v>
      </c>
      <c r="G1004" s="2" t="s">
        <v>472</v>
      </c>
      <c r="H1004" s="2" t="s">
        <v>27</v>
      </c>
      <c r="I1004" s="2" t="s">
        <v>17</v>
      </c>
      <c r="J1004" s="121">
        <v>821868.13800000004</v>
      </c>
      <c r="K1004" s="122">
        <v>716470.99560000002</v>
      </c>
    </row>
    <row r="1005" spans="1:11">
      <c r="A1005" s="120">
        <v>453144</v>
      </c>
      <c r="B1005" s="2" t="s">
        <v>2095</v>
      </c>
      <c r="C1005" s="36">
        <v>41162</v>
      </c>
      <c r="D1005" s="2" t="s">
        <v>9</v>
      </c>
      <c r="E1005" s="2" t="s">
        <v>2096</v>
      </c>
      <c r="F1005" s="2">
        <v>378015</v>
      </c>
      <c r="G1005" s="2" t="s">
        <v>472</v>
      </c>
      <c r="H1005" s="2" t="s">
        <v>27</v>
      </c>
      <c r="I1005" s="2" t="s">
        <v>21</v>
      </c>
      <c r="J1005" s="121">
        <v>740838.39899999998</v>
      </c>
      <c r="K1005" s="122">
        <v>701732.45160000003</v>
      </c>
    </row>
    <row r="1006" spans="1:11">
      <c r="A1006" s="120">
        <v>453145</v>
      </c>
      <c r="B1006" s="2" t="s">
        <v>2097</v>
      </c>
      <c r="C1006" s="36">
        <v>41156</v>
      </c>
      <c r="D1006" s="2" t="s">
        <v>9</v>
      </c>
      <c r="E1006" s="2" t="s">
        <v>2098</v>
      </c>
      <c r="F1006" s="2">
        <v>377076</v>
      </c>
      <c r="G1006" s="2" t="s">
        <v>24</v>
      </c>
      <c r="H1006" s="2" t="s">
        <v>27</v>
      </c>
      <c r="I1006" s="2" t="s">
        <v>66</v>
      </c>
      <c r="J1006" s="121">
        <v>347909.33099999995</v>
      </c>
      <c r="K1006" s="122">
        <v>557662.00679999997</v>
      </c>
    </row>
    <row r="1007" spans="1:11">
      <c r="A1007" s="120">
        <v>453164</v>
      </c>
      <c r="B1007" s="2" t="s">
        <v>2099</v>
      </c>
      <c r="C1007" s="36">
        <v>41190</v>
      </c>
      <c r="D1007" s="2" t="s">
        <v>9</v>
      </c>
      <c r="E1007" s="2" t="s">
        <v>2100</v>
      </c>
      <c r="F1007" s="2">
        <v>419863</v>
      </c>
      <c r="G1007" s="2" t="s">
        <v>16</v>
      </c>
      <c r="H1007" s="2" t="s">
        <v>27</v>
      </c>
      <c r="I1007" s="2" t="s">
        <v>66</v>
      </c>
      <c r="J1007" s="121">
        <v>388755.31799999997</v>
      </c>
      <c r="K1007" s="122">
        <v>390029.90399999998</v>
      </c>
    </row>
    <row r="1008" spans="1:11">
      <c r="A1008" s="120">
        <v>453166</v>
      </c>
      <c r="B1008" s="2" t="s">
        <v>2101</v>
      </c>
      <c r="C1008" s="36">
        <v>41165</v>
      </c>
      <c r="D1008" s="2" t="s">
        <v>9</v>
      </c>
      <c r="E1008" s="2" t="s">
        <v>2102</v>
      </c>
      <c r="F1008" s="2">
        <v>379975</v>
      </c>
      <c r="G1008" s="2" t="s">
        <v>89</v>
      </c>
      <c r="H1008" s="2" t="s">
        <v>27</v>
      </c>
      <c r="I1008" s="2" t="s">
        <v>17</v>
      </c>
      <c r="J1008" s="121">
        <v>1064319.6059999999</v>
      </c>
      <c r="K1008" s="122">
        <v>1259519.2416000001</v>
      </c>
    </row>
    <row r="1009" spans="1:11">
      <c r="A1009" s="120">
        <v>453168</v>
      </c>
      <c r="B1009" s="2" t="s">
        <v>2103</v>
      </c>
      <c r="C1009" s="36">
        <v>41167</v>
      </c>
      <c r="D1009" s="2" t="s">
        <v>9</v>
      </c>
      <c r="E1009" s="2" t="s">
        <v>2104</v>
      </c>
      <c r="F1009" s="2">
        <v>399534</v>
      </c>
      <c r="G1009" s="2" t="s">
        <v>20</v>
      </c>
      <c r="H1009" s="2" t="s">
        <v>27</v>
      </c>
      <c r="I1009" s="2" t="s">
        <v>66</v>
      </c>
      <c r="J1009" s="121">
        <v>226009.11900000001</v>
      </c>
      <c r="K1009" s="122">
        <v>942857.15040000004</v>
      </c>
    </row>
    <row r="1010" spans="1:11">
      <c r="A1010" s="120">
        <v>453170</v>
      </c>
      <c r="B1010" s="2" t="s">
        <v>2105</v>
      </c>
      <c r="C1010" s="36">
        <v>41166</v>
      </c>
      <c r="D1010" s="2" t="s">
        <v>9</v>
      </c>
      <c r="E1010" s="2" t="s">
        <v>2106</v>
      </c>
      <c r="F1010" s="2">
        <v>448841</v>
      </c>
      <c r="G1010" s="2" t="s">
        <v>462</v>
      </c>
      <c r="H1010" s="2" t="s">
        <v>27</v>
      </c>
      <c r="I1010" s="2" t="s">
        <v>17</v>
      </c>
      <c r="J1010" s="121">
        <v>793302.99300000002</v>
      </c>
      <c r="K1010" s="122">
        <v>1313732.8332</v>
      </c>
    </row>
    <row r="1011" spans="1:11">
      <c r="A1011" s="120">
        <v>453183</v>
      </c>
      <c r="B1011" s="2" t="s">
        <v>2107</v>
      </c>
      <c r="C1011" s="36">
        <v>41186</v>
      </c>
      <c r="D1011" s="2" t="s">
        <v>9</v>
      </c>
      <c r="E1011" s="2" t="s">
        <v>2108</v>
      </c>
      <c r="F1011" s="2">
        <v>399532</v>
      </c>
      <c r="G1011" s="2" t="s">
        <v>11</v>
      </c>
      <c r="H1011" s="2" t="s">
        <v>27</v>
      </c>
      <c r="I1011" s="2" t="s">
        <v>66</v>
      </c>
      <c r="J1011" s="121">
        <v>422972.277</v>
      </c>
      <c r="K1011" s="122">
        <v>658685.77919999999</v>
      </c>
    </row>
    <row r="1012" spans="1:11">
      <c r="A1012" s="120">
        <v>453195</v>
      </c>
      <c r="B1012" s="2" t="s">
        <v>2109</v>
      </c>
      <c r="C1012" s="36">
        <v>41183</v>
      </c>
      <c r="D1012" s="2" t="s">
        <v>9</v>
      </c>
      <c r="E1012" s="2" t="s">
        <v>2110</v>
      </c>
      <c r="F1012" s="2">
        <v>436955</v>
      </c>
      <c r="G1012" s="2" t="s">
        <v>818</v>
      </c>
      <c r="H1012" s="2" t="s">
        <v>27</v>
      </c>
      <c r="I1012" s="2" t="s">
        <v>66</v>
      </c>
      <c r="J1012" s="121">
        <v>437472.44099999999</v>
      </c>
      <c r="K1012" s="122">
        <v>863446.77</v>
      </c>
    </row>
    <row r="1013" spans="1:11">
      <c r="A1013" s="120">
        <v>453197</v>
      </c>
      <c r="B1013" s="2" t="s">
        <v>2111</v>
      </c>
      <c r="C1013" s="36">
        <v>41191</v>
      </c>
      <c r="D1013" s="2" t="s">
        <v>9</v>
      </c>
      <c r="E1013" s="2" t="s">
        <v>1788</v>
      </c>
      <c r="F1013" s="2">
        <v>381325</v>
      </c>
      <c r="G1013" s="2" t="s">
        <v>273</v>
      </c>
      <c r="H1013" s="2" t="s">
        <v>27</v>
      </c>
      <c r="I1013" s="2" t="s">
        <v>66</v>
      </c>
      <c r="J1013" s="121">
        <v>59177.096999999994</v>
      </c>
      <c r="K1013" s="122">
        <v>163589.598</v>
      </c>
    </row>
    <row r="1014" spans="1:11">
      <c r="A1014" s="120">
        <v>453199</v>
      </c>
      <c r="B1014" s="2" t="s">
        <v>2112</v>
      </c>
      <c r="C1014" s="36">
        <v>41180</v>
      </c>
      <c r="D1014" s="2" t="s">
        <v>9</v>
      </c>
      <c r="E1014" s="2" t="s">
        <v>2113</v>
      </c>
      <c r="F1014" s="2">
        <v>408446</v>
      </c>
      <c r="G1014" s="2" t="s">
        <v>438</v>
      </c>
      <c r="H1014" s="2" t="s">
        <v>27</v>
      </c>
      <c r="I1014" s="2" t="s">
        <v>66</v>
      </c>
      <c r="J1014" s="121">
        <v>418119.59700000001</v>
      </c>
      <c r="K1014" s="122">
        <v>358237.26359999995</v>
      </c>
    </row>
    <row r="1015" spans="1:11">
      <c r="A1015" s="120">
        <v>453203</v>
      </c>
      <c r="B1015" s="2" t="s">
        <v>2114</v>
      </c>
      <c r="C1015" s="36">
        <v>41183</v>
      </c>
      <c r="D1015" s="2" t="s">
        <v>9</v>
      </c>
      <c r="E1015" s="2" t="s">
        <v>2115</v>
      </c>
      <c r="F1015" s="2">
        <v>419863</v>
      </c>
      <c r="G1015" s="2" t="s">
        <v>16</v>
      </c>
      <c r="H1015" s="2" t="s">
        <v>27</v>
      </c>
      <c r="I1015" s="2" t="s">
        <v>21</v>
      </c>
      <c r="J1015" s="121">
        <v>626346.31499999994</v>
      </c>
      <c r="K1015" s="122">
        <v>933969.29040000006</v>
      </c>
    </row>
    <row r="1016" spans="1:11">
      <c r="A1016" s="120">
        <v>453205</v>
      </c>
      <c r="B1016" s="2" t="s">
        <v>2116</v>
      </c>
      <c r="C1016" s="36">
        <v>41155</v>
      </c>
      <c r="D1016" s="2" t="s">
        <v>9</v>
      </c>
      <c r="E1016" s="2" t="s">
        <v>1821</v>
      </c>
      <c r="F1016" s="2">
        <v>448126</v>
      </c>
      <c r="G1016" s="2" t="s">
        <v>311</v>
      </c>
      <c r="H1016" s="2" t="s">
        <v>27</v>
      </c>
      <c r="I1016" s="2" t="s">
        <v>21</v>
      </c>
      <c r="J1016" s="121">
        <v>740554.58400000003</v>
      </c>
      <c r="K1016" s="122">
        <v>1048017.6036</v>
      </c>
    </row>
    <row r="1017" spans="1:11">
      <c r="A1017" s="120">
        <v>453206</v>
      </c>
      <c r="B1017" s="2" t="s">
        <v>2117</v>
      </c>
      <c r="C1017" s="36">
        <v>41183</v>
      </c>
      <c r="D1017" s="2" t="s">
        <v>9</v>
      </c>
      <c r="E1017" s="2" t="s">
        <v>2118</v>
      </c>
      <c r="F1017" s="2">
        <v>425654</v>
      </c>
      <c r="G1017" s="2" t="s">
        <v>537</v>
      </c>
      <c r="H1017" s="2" t="s">
        <v>27</v>
      </c>
      <c r="I1017" s="2" t="s">
        <v>13</v>
      </c>
      <c r="J1017" s="121">
        <v>1484762.034</v>
      </c>
      <c r="K1017" s="122">
        <v>368368.24680000002</v>
      </c>
    </row>
    <row r="1018" spans="1:11">
      <c r="A1018" s="120">
        <v>453208</v>
      </c>
      <c r="B1018" s="2" t="s">
        <v>2119</v>
      </c>
      <c r="C1018" s="36">
        <v>41162</v>
      </c>
      <c r="D1018" s="2" t="s">
        <v>9</v>
      </c>
      <c r="E1018" s="2" t="s">
        <v>2120</v>
      </c>
      <c r="F1018" s="2">
        <v>377963</v>
      </c>
      <c r="G1018" s="2" t="s">
        <v>48</v>
      </c>
      <c r="H1018" s="2" t="s">
        <v>27</v>
      </c>
      <c r="I1018" s="2" t="s">
        <v>66</v>
      </c>
      <c r="J1018" s="121">
        <v>317032.48499999999</v>
      </c>
      <c r="K1018" s="122">
        <v>391132.94040000002</v>
      </c>
    </row>
    <row r="1019" spans="1:11">
      <c r="A1019" s="120">
        <v>453209</v>
      </c>
      <c r="B1019" s="2" t="s">
        <v>2121</v>
      </c>
      <c r="C1019" s="36">
        <v>41159</v>
      </c>
      <c r="D1019" s="2" t="s">
        <v>9</v>
      </c>
      <c r="E1019" s="2" t="s">
        <v>2122</v>
      </c>
      <c r="F1019" s="2">
        <v>387266</v>
      </c>
      <c r="G1019" s="2" t="s">
        <v>31</v>
      </c>
      <c r="H1019" s="2" t="s">
        <v>27</v>
      </c>
      <c r="I1019" s="2" t="s">
        <v>66</v>
      </c>
      <c r="J1019" s="121">
        <v>363541.41599999997</v>
      </c>
      <c r="K1019" s="122">
        <v>323951.31359999999</v>
      </c>
    </row>
    <row r="1020" spans="1:11">
      <c r="A1020" s="120">
        <v>453213</v>
      </c>
      <c r="B1020" s="2" t="s">
        <v>2123</v>
      </c>
      <c r="C1020" s="36">
        <v>41164</v>
      </c>
      <c r="D1020" s="2" t="s">
        <v>9</v>
      </c>
      <c r="E1020" s="2" t="s">
        <v>2124</v>
      </c>
      <c r="F1020" s="2">
        <v>420801</v>
      </c>
      <c r="G1020" s="2" t="s">
        <v>623</v>
      </c>
      <c r="H1020" s="2" t="s">
        <v>27</v>
      </c>
      <c r="I1020" s="2" t="s">
        <v>66</v>
      </c>
      <c r="J1020" s="121">
        <v>350336.78400000004</v>
      </c>
      <c r="K1020" s="122">
        <v>237502.45439999999</v>
      </c>
    </row>
    <row r="1021" spans="1:11">
      <c r="A1021" s="120">
        <v>453214</v>
      </c>
      <c r="B1021" s="2" t="s">
        <v>2125</v>
      </c>
      <c r="C1021" s="36">
        <v>41178</v>
      </c>
      <c r="D1021" s="2" t="s">
        <v>9</v>
      </c>
      <c r="E1021" s="2" t="s">
        <v>2126</v>
      </c>
      <c r="F1021" s="2">
        <v>387266</v>
      </c>
      <c r="G1021" s="2" t="s">
        <v>31</v>
      </c>
      <c r="H1021" s="2" t="s">
        <v>27</v>
      </c>
      <c r="I1021" s="2" t="s">
        <v>21</v>
      </c>
      <c r="J1021" s="121">
        <v>569907.19800000009</v>
      </c>
      <c r="K1021" s="122">
        <v>1114127.9783999999</v>
      </c>
    </row>
    <row r="1022" spans="1:11">
      <c r="A1022" s="120">
        <v>453215</v>
      </c>
      <c r="B1022" s="2" t="s">
        <v>2127</v>
      </c>
      <c r="C1022" s="36">
        <v>41178</v>
      </c>
      <c r="D1022" s="2" t="s">
        <v>9</v>
      </c>
      <c r="E1022" s="2" t="s">
        <v>2128</v>
      </c>
      <c r="F1022" s="2">
        <v>387266</v>
      </c>
      <c r="G1022" s="2" t="s">
        <v>31</v>
      </c>
      <c r="H1022" s="2" t="s">
        <v>27</v>
      </c>
      <c r="I1022" s="2" t="s">
        <v>21</v>
      </c>
      <c r="J1022" s="121">
        <v>459237.15599999996</v>
      </c>
      <c r="K1022" s="122">
        <v>315755.64720000001</v>
      </c>
    </row>
    <row r="1023" spans="1:11">
      <c r="A1023" s="120">
        <v>453216</v>
      </c>
      <c r="B1023" s="2" t="s">
        <v>2129</v>
      </c>
      <c r="C1023" s="36">
        <v>41162</v>
      </c>
      <c r="D1023" s="2" t="s">
        <v>9</v>
      </c>
      <c r="E1023" s="2" t="s">
        <v>2130</v>
      </c>
      <c r="F1023" s="2">
        <v>420801</v>
      </c>
      <c r="G1023" s="2" t="s">
        <v>623</v>
      </c>
      <c r="H1023" s="2" t="s">
        <v>27</v>
      </c>
      <c r="I1023" s="2" t="s">
        <v>21</v>
      </c>
      <c r="J1023" s="121">
        <v>738331.92300000007</v>
      </c>
      <c r="K1023" s="122">
        <v>641047.7916</v>
      </c>
    </row>
    <row r="1024" spans="1:11">
      <c r="A1024" s="120">
        <v>453224</v>
      </c>
      <c r="B1024" s="2" t="s">
        <v>2131</v>
      </c>
      <c r="C1024" s="36">
        <v>41158</v>
      </c>
      <c r="D1024" s="2" t="s">
        <v>9</v>
      </c>
      <c r="E1024" s="2" t="s">
        <v>2124</v>
      </c>
      <c r="F1024" s="2">
        <v>451002</v>
      </c>
      <c r="G1024" s="2" t="s">
        <v>80</v>
      </c>
      <c r="H1024" s="2" t="s">
        <v>27</v>
      </c>
      <c r="I1024" s="2" t="s">
        <v>66</v>
      </c>
      <c r="J1024" s="121">
        <v>221596.07399999999</v>
      </c>
      <c r="K1024" s="122">
        <v>52068.733200000002</v>
      </c>
    </row>
    <row r="1025" spans="1:11">
      <c r="A1025" s="120">
        <v>453228</v>
      </c>
      <c r="B1025" s="2" t="s">
        <v>2132</v>
      </c>
      <c r="C1025" s="36">
        <v>41165</v>
      </c>
      <c r="D1025" s="2" t="s">
        <v>9</v>
      </c>
      <c r="E1025" s="2" t="s">
        <v>2133</v>
      </c>
      <c r="F1025" s="2">
        <v>423329</v>
      </c>
      <c r="G1025" s="2" t="s">
        <v>182</v>
      </c>
      <c r="H1025" s="2" t="s">
        <v>27</v>
      </c>
      <c r="I1025" s="2" t="s">
        <v>21</v>
      </c>
      <c r="J1025" s="121">
        <v>513441.36900000001</v>
      </c>
      <c r="K1025" s="122">
        <v>747813.94559999998</v>
      </c>
    </row>
    <row r="1026" spans="1:11">
      <c r="A1026" s="120">
        <v>453230</v>
      </c>
      <c r="B1026" s="2" t="s">
        <v>2134</v>
      </c>
      <c r="C1026" s="36">
        <v>41166</v>
      </c>
      <c r="D1026" s="2" t="s">
        <v>9</v>
      </c>
      <c r="E1026" s="2" t="s">
        <v>1827</v>
      </c>
      <c r="F1026" s="2">
        <v>423329</v>
      </c>
      <c r="G1026" s="2" t="s">
        <v>182</v>
      </c>
      <c r="H1026" s="2" t="s">
        <v>27</v>
      </c>
      <c r="I1026" s="2" t="s">
        <v>21</v>
      </c>
      <c r="J1026" s="121">
        <v>752500.41300000006</v>
      </c>
      <c r="K1026" s="122">
        <v>261303.084</v>
      </c>
    </row>
    <row r="1027" spans="1:11">
      <c r="A1027" s="120">
        <v>453232</v>
      </c>
      <c r="B1027" s="2" t="s">
        <v>2135</v>
      </c>
      <c r="C1027" s="36">
        <v>41165</v>
      </c>
      <c r="D1027" s="2" t="s">
        <v>9</v>
      </c>
      <c r="E1027" s="2" t="s">
        <v>2136</v>
      </c>
      <c r="F1027" s="2">
        <v>447935</v>
      </c>
      <c r="G1027" s="2" t="s">
        <v>237</v>
      </c>
      <c r="H1027" s="2" t="s">
        <v>27</v>
      </c>
      <c r="I1027" s="2" t="s">
        <v>66</v>
      </c>
      <c r="J1027" s="121">
        <v>361274.23499999999</v>
      </c>
      <c r="K1027" s="122">
        <v>1854643.284</v>
      </c>
    </row>
    <row r="1028" spans="1:11">
      <c r="A1028" s="120">
        <v>453233</v>
      </c>
      <c r="B1028" s="2" t="s">
        <v>1544</v>
      </c>
      <c r="C1028" s="36">
        <v>41155</v>
      </c>
      <c r="D1028" s="2" t="s">
        <v>9</v>
      </c>
      <c r="E1028" s="2" t="s">
        <v>2137</v>
      </c>
      <c r="F1028" s="2">
        <v>447935</v>
      </c>
      <c r="G1028" s="2" t="s">
        <v>237</v>
      </c>
      <c r="H1028" s="2" t="s">
        <v>27</v>
      </c>
      <c r="I1028" s="2" t="s">
        <v>17</v>
      </c>
      <c r="J1028" s="121">
        <v>808027.98300000001</v>
      </c>
      <c r="K1028" s="122">
        <v>910452.36600000004</v>
      </c>
    </row>
    <row r="1029" spans="1:11">
      <c r="A1029" s="120">
        <v>453235</v>
      </c>
      <c r="B1029" s="2" t="s">
        <v>2138</v>
      </c>
      <c r="C1029" s="36">
        <v>41185</v>
      </c>
      <c r="D1029" s="2" t="s">
        <v>9</v>
      </c>
      <c r="E1029" s="2" t="s">
        <v>2139</v>
      </c>
      <c r="F1029" s="2">
        <v>416178</v>
      </c>
      <c r="G1029" s="2" t="s">
        <v>154</v>
      </c>
      <c r="H1029" s="2" t="s">
        <v>27</v>
      </c>
      <c r="I1029" s="2" t="s">
        <v>21</v>
      </c>
      <c r="J1029" s="121">
        <v>730693.40399999998</v>
      </c>
      <c r="K1029" s="122">
        <v>532311.0048</v>
      </c>
    </row>
    <row r="1030" spans="1:11">
      <c r="A1030" s="120">
        <v>453236</v>
      </c>
      <c r="B1030" s="2" t="s">
        <v>2140</v>
      </c>
      <c r="C1030" s="36">
        <v>41139</v>
      </c>
      <c r="D1030" s="2" t="s">
        <v>9</v>
      </c>
      <c r="E1030" s="2" t="s">
        <v>2141</v>
      </c>
      <c r="F1030" s="2">
        <v>416178</v>
      </c>
      <c r="G1030" s="2" t="s">
        <v>154</v>
      </c>
      <c r="H1030" s="2" t="s">
        <v>27</v>
      </c>
      <c r="I1030" s="2" t="s">
        <v>66</v>
      </c>
      <c r="J1030" s="121">
        <v>361079.46</v>
      </c>
      <c r="K1030" s="122">
        <v>29430</v>
      </c>
    </row>
    <row r="1031" spans="1:11">
      <c r="A1031" s="120">
        <v>453238</v>
      </c>
      <c r="B1031" s="2" t="s">
        <v>2142</v>
      </c>
      <c r="C1031" s="36">
        <v>41162</v>
      </c>
      <c r="D1031" s="2" t="s">
        <v>9</v>
      </c>
      <c r="E1031" s="2" t="s">
        <v>2143</v>
      </c>
      <c r="F1031" s="2">
        <v>416178</v>
      </c>
      <c r="G1031" s="2" t="s">
        <v>154</v>
      </c>
      <c r="H1031" s="2" t="s">
        <v>27</v>
      </c>
      <c r="I1031" s="2" t="s">
        <v>21</v>
      </c>
      <c r="J1031" s="121">
        <v>730054.5419999999</v>
      </c>
      <c r="K1031" s="122">
        <v>682739.50679999997</v>
      </c>
    </row>
    <row r="1032" spans="1:11">
      <c r="A1032" s="120">
        <v>453239</v>
      </c>
      <c r="B1032" s="2" t="s">
        <v>2144</v>
      </c>
      <c r="C1032" s="36">
        <v>41172</v>
      </c>
      <c r="D1032" s="2" t="s">
        <v>9</v>
      </c>
      <c r="E1032" s="2" t="s">
        <v>2145</v>
      </c>
      <c r="F1032" s="2">
        <v>471969</v>
      </c>
      <c r="G1032" s="2" t="s">
        <v>596</v>
      </c>
      <c r="H1032" s="2" t="s">
        <v>27</v>
      </c>
      <c r="I1032" s="2" t="s">
        <v>17</v>
      </c>
      <c r="J1032" s="121">
        <v>1005688.992</v>
      </c>
      <c r="K1032" s="122">
        <v>1456196.4</v>
      </c>
    </row>
    <row r="1033" spans="1:11">
      <c r="A1033" s="120">
        <v>453240</v>
      </c>
      <c r="B1033" s="2" t="s">
        <v>2146</v>
      </c>
      <c r="C1033" s="36">
        <v>41155</v>
      </c>
      <c r="D1033" s="2" t="s">
        <v>9</v>
      </c>
      <c r="E1033" s="2" t="s">
        <v>2147</v>
      </c>
      <c r="F1033" s="2">
        <v>385698</v>
      </c>
      <c r="G1033" s="2" t="s">
        <v>690</v>
      </c>
      <c r="H1033" s="2" t="s">
        <v>27</v>
      </c>
      <c r="I1033" s="2" t="s">
        <v>21</v>
      </c>
      <c r="J1033" s="121">
        <v>446892.87299999996</v>
      </c>
      <c r="K1033" s="122">
        <v>579024.65520000004</v>
      </c>
    </row>
    <row r="1034" spans="1:11">
      <c r="A1034" s="120">
        <v>453241</v>
      </c>
      <c r="B1034" s="2" t="s">
        <v>2148</v>
      </c>
      <c r="C1034" s="36">
        <v>41151</v>
      </c>
      <c r="D1034" s="2" t="s">
        <v>9</v>
      </c>
      <c r="E1034" s="2" t="s">
        <v>1248</v>
      </c>
      <c r="F1034" s="2">
        <v>420498</v>
      </c>
      <c r="G1034" s="2" t="s">
        <v>758</v>
      </c>
      <c r="H1034" s="2" t="s">
        <v>27</v>
      </c>
      <c r="I1034" s="2" t="s">
        <v>66</v>
      </c>
      <c r="J1034" s="121">
        <v>228417.65100000001</v>
      </c>
      <c r="K1034" s="122">
        <v>70632</v>
      </c>
    </row>
    <row r="1035" spans="1:11">
      <c r="A1035" s="120">
        <v>453242</v>
      </c>
      <c r="B1035" s="2" t="s">
        <v>2149</v>
      </c>
      <c r="C1035" s="36">
        <v>41165</v>
      </c>
      <c r="D1035" s="2" t="s">
        <v>9</v>
      </c>
      <c r="E1035" s="2" t="s">
        <v>2150</v>
      </c>
      <c r="F1035" s="2">
        <v>414224</v>
      </c>
      <c r="G1035" s="2" t="s">
        <v>204</v>
      </c>
      <c r="H1035" s="2" t="s">
        <v>27</v>
      </c>
      <c r="I1035" s="2" t="s">
        <v>13</v>
      </c>
      <c r="J1035" s="121">
        <v>1249696.4339999999</v>
      </c>
      <c r="K1035" s="122">
        <v>740093.8679999999</v>
      </c>
    </row>
    <row r="1036" spans="1:11">
      <c r="A1036" s="120">
        <v>453243</v>
      </c>
      <c r="B1036" s="2" t="s">
        <v>2151</v>
      </c>
      <c r="C1036" s="36">
        <v>41185</v>
      </c>
      <c r="D1036" s="2" t="s">
        <v>9</v>
      </c>
      <c r="E1036" s="2" t="s">
        <v>2152</v>
      </c>
      <c r="F1036" s="2">
        <v>377143</v>
      </c>
      <c r="G1036" s="2" t="s">
        <v>171</v>
      </c>
      <c r="H1036" s="2" t="s">
        <v>27</v>
      </c>
      <c r="I1036" s="2" t="s">
        <v>17</v>
      </c>
      <c r="J1036" s="121">
        <v>897463.098</v>
      </c>
      <c r="K1036" s="122">
        <v>988856.24040000001</v>
      </c>
    </row>
    <row r="1037" spans="1:11">
      <c r="A1037" s="120">
        <v>453244</v>
      </c>
      <c r="B1037" s="2" t="s">
        <v>2153</v>
      </c>
      <c r="C1037" s="36">
        <v>41155</v>
      </c>
      <c r="D1037" s="2" t="s">
        <v>9</v>
      </c>
      <c r="E1037" s="2" t="s">
        <v>1547</v>
      </c>
      <c r="F1037" s="2">
        <v>424950</v>
      </c>
      <c r="G1037" s="2" t="s">
        <v>45</v>
      </c>
      <c r="H1037" s="2" t="s">
        <v>27</v>
      </c>
      <c r="I1037" s="2" t="s">
        <v>66</v>
      </c>
      <c r="J1037" s="121">
        <v>344640.45</v>
      </c>
      <c r="K1037" s="122">
        <v>884537.4852</v>
      </c>
    </row>
    <row r="1038" spans="1:11">
      <c r="A1038" s="120">
        <v>453245</v>
      </c>
      <c r="B1038" s="2" t="s">
        <v>2154</v>
      </c>
      <c r="C1038" s="36">
        <v>41162</v>
      </c>
      <c r="D1038" s="2" t="s">
        <v>9</v>
      </c>
      <c r="E1038" s="2" t="s">
        <v>2155</v>
      </c>
      <c r="F1038" s="2">
        <v>424950</v>
      </c>
      <c r="G1038" s="2" t="s">
        <v>45</v>
      </c>
      <c r="H1038" s="2" t="s">
        <v>27</v>
      </c>
      <c r="I1038" s="2" t="s">
        <v>21</v>
      </c>
      <c r="J1038" s="121">
        <v>638222.02500000002</v>
      </c>
      <c r="K1038" s="122">
        <v>1098779.6447999999</v>
      </c>
    </row>
    <row r="1039" spans="1:11">
      <c r="A1039" s="120">
        <v>453246</v>
      </c>
      <c r="B1039" s="2" t="s">
        <v>2156</v>
      </c>
      <c r="C1039" s="36">
        <v>41163</v>
      </c>
      <c r="D1039" s="2" t="s">
        <v>9</v>
      </c>
      <c r="E1039" s="2" t="s">
        <v>2157</v>
      </c>
      <c r="F1039" s="2">
        <v>471701</v>
      </c>
      <c r="G1039" s="2" t="s">
        <v>455</v>
      </c>
      <c r="H1039" s="2" t="s">
        <v>27</v>
      </c>
      <c r="I1039" s="2" t="s">
        <v>66</v>
      </c>
      <c r="J1039" s="121">
        <v>389463.18599999999</v>
      </c>
      <c r="K1039" s="122">
        <v>570388.71600000001</v>
      </c>
    </row>
    <row r="1040" spans="1:11">
      <c r="A1040" s="120">
        <v>453247</v>
      </c>
      <c r="B1040" s="2" t="s">
        <v>2158</v>
      </c>
      <c r="C1040" s="36">
        <v>41165</v>
      </c>
      <c r="D1040" s="2" t="s">
        <v>9</v>
      </c>
      <c r="E1040" s="2" t="s">
        <v>2159</v>
      </c>
      <c r="F1040" s="2">
        <v>414224</v>
      </c>
      <c r="G1040" s="2" t="s">
        <v>204</v>
      </c>
      <c r="H1040" s="2" t="s">
        <v>27</v>
      </c>
      <c r="I1040" s="2" t="s">
        <v>13</v>
      </c>
      <c r="J1040" s="121">
        <v>1242112.452</v>
      </c>
      <c r="K1040" s="122">
        <v>1362849.1488000001</v>
      </c>
    </row>
    <row r="1041" spans="1:11">
      <c r="A1041" s="120">
        <v>453348</v>
      </c>
      <c r="B1041" s="2" t="s">
        <v>34</v>
      </c>
      <c r="C1041" s="36">
        <v>41162</v>
      </c>
      <c r="D1041" s="2" t="s">
        <v>9</v>
      </c>
      <c r="E1041" s="2" t="s">
        <v>2160</v>
      </c>
      <c r="F1041" s="2">
        <v>377143</v>
      </c>
      <c r="G1041" s="2" t="s">
        <v>171</v>
      </c>
      <c r="H1041" s="2" t="s">
        <v>27</v>
      </c>
      <c r="I1041" s="2" t="s">
        <v>21</v>
      </c>
      <c r="J1041" s="121">
        <v>748533.68099999998</v>
      </c>
      <c r="K1041" s="122">
        <v>401771.29680000001</v>
      </c>
    </row>
    <row r="1042" spans="1:11">
      <c r="A1042" s="120">
        <v>453361</v>
      </c>
      <c r="B1042" s="2" t="s">
        <v>2161</v>
      </c>
      <c r="C1042" s="36">
        <v>41180</v>
      </c>
      <c r="D1042" s="2" t="s">
        <v>9</v>
      </c>
      <c r="E1042" s="2" t="s">
        <v>2162</v>
      </c>
      <c r="F1042" s="2">
        <v>419863</v>
      </c>
      <c r="G1042" s="2" t="s">
        <v>16</v>
      </c>
      <c r="H1042" s="2" t="s">
        <v>27</v>
      </c>
      <c r="I1042" s="2" t="s">
        <v>21</v>
      </c>
      <c r="J1042" s="121">
        <v>534494.87699999998</v>
      </c>
      <c r="K1042" s="122">
        <v>861241.87440000009</v>
      </c>
    </row>
    <row r="1043" spans="1:11">
      <c r="A1043" s="120">
        <v>453422</v>
      </c>
      <c r="B1043" s="2" t="s">
        <v>2163</v>
      </c>
      <c r="C1043" s="36">
        <v>41150</v>
      </c>
      <c r="D1043" s="2" t="s">
        <v>9</v>
      </c>
      <c r="E1043" s="2" t="s">
        <v>2164</v>
      </c>
      <c r="F1043" s="2">
        <v>380836</v>
      </c>
      <c r="G1043" s="2" t="s">
        <v>505</v>
      </c>
      <c r="H1043" s="2" t="s">
        <v>27</v>
      </c>
      <c r="I1043" s="2" t="s">
        <v>21</v>
      </c>
      <c r="J1043" s="121">
        <v>522983.11800000002</v>
      </c>
      <c r="K1043" s="122">
        <v>372234.1716</v>
      </c>
    </row>
    <row r="1044" spans="1:11">
      <c r="A1044" s="120">
        <v>453423</v>
      </c>
      <c r="B1044" s="2" t="s">
        <v>2165</v>
      </c>
      <c r="C1044" s="36">
        <v>41179</v>
      </c>
      <c r="D1044" s="2" t="s">
        <v>9</v>
      </c>
      <c r="E1044" s="2" t="s">
        <v>2166</v>
      </c>
      <c r="F1044" s="2">
        <v>385698</v>
      </c>
      <c r="G1044" s="2" t="s">
        <v>690</v>
      </c>
      <c r="H1044" s="2" t="s">
        <v>27</v>
      </c>
      <c r="I1044" s="2" t="s">
        <v>21</v>
      </c>
      <c r="J1044" s="121">
        <v>451672.09499999997</v>
      </c>
      <c r="K1044" s="122">
        <v>498873.81599999999</v>
      </c>
    </row>
    <row r="1045" spans="1:11">
      <c r="A1045" s="120">
        <v>453425</v>
      </c>
      <c r="B1045" s="2" t="s">
        <v>2167</v>
      </c>
      <c r="C1045" s="36">
        <v>41155</v>
      </c>
      <c r="D1045" s="2" t="s">
        <v>9</v>
      </c>
      <c r="E1045" s="2" t="s">
        <v>2168</v>
      </c>
      <c r="F1045" s="2">
        <v>385791</v>
      </c>
      <c r="G1045" s="2" t="s">
        <v>776</v>
      </c>
      <c r="H1045" s="2" t="s">
        <v>27</v>
      </c>
      <c r="I1045" s="2" t="s">
        <v>66</v>
      </c>
      <c r="J1045" s="121">
        <v>403530.39299999998</v>
      </c>
      <c r="K1045" s="122">
        <v>1861283.8691999998</v>
      </c>
    </row>
    <row r="1046" spans="1:11">
      <c r="A1046" s="120">
        <v>453426</v>
      </c>
      <c r="B1046" s="2" t="s">
        <v>2169</v>
      </c>
      <c r="C1046" s="36">
        <v>41159</v>
      </c>
      <c r="D1046" s="2" t="s">
        <v>9</v>
      </c>
      <c r="E1046" s="2" t="s">
        <v>2170</v>
      </c>
      <c r="F1046" s="2">
        <v>387266</v>
      </c>
      <c r="G1046" s="2" t="s">
        <v>31</v>
      </c>
      <c r="H1046" s="2" t="s">
        <v>27</v>
      </c>
      <c r="I1046" s="2" t="s">
        <v>17</v>
      </c>
      <c r="J1046" s="121">
        <v>1177471.638</v>
      </c>
      <c r="K1046" s="122">
        <v>2119748.7239999999</v>
      </c>
    </row>
    <row r="1047" spans="1:11">
      <c r="A1047" s="120">
        <v>453431</v>
      </c>
      <c r="B1047" s="2" t="s">
        <v>2171</v>
      </c>
      <c r="C1047" s="36">
        <v>41190</v>
      </c>
      <c r="D1047" s="2" t="s">
        <v>9</v>
      </c>
      <c r="E1047" s="2" t="s">
        <v>2172</v>
      </c>
      <c r="F1047" s="2">
        <v>380836</v>
      </c>
      <c r="G1047" s="2" t="s">
        <v>505</v>
      </c>
      <c r="H1047" s="2" t="s">
        <v>27</v>
      </c>
      <c r="I1047" s="2" t="s">
        <v>66</v>
      </c>
      <c r="J1047" s="121">
        <v>410827.22099999996</v>
      </c>
      <c r="K1047" s="122">
        <v>599050.00439999998</v>
      </c>
    </row>
    <row r="1048" spans="1:11">
      <c r="A1048" s="120">
        <v>453481</v>
      </c>
      <c r="B1048" s="2" t="s">
        <v>2173</v>
      </c>
      <c r="C1048" s="36">
        <v>41155</v>
      </c>
      <c r="D1048" s="2" t="s">
        <v>9</v>
      </c>
      <c r="E1048" s="2" t="s">
        <v>2174</v>
      </c>
      <c r="F1048" s="2">
        <v>398778</v>
      </c>
      <c r="G1048" s="2" t="s">
        <v>362</v>
      </c>
      <c r="H1048" s="2" t="s">
        <v>27</v>
      </c>
      <c r="I1048" s="2" t="s">
        <v>66</v>
      </c>
      <c r="J1048" s="121">
        <v>434347.13699999999</v>
      </c>
      <c r="K1048" s="122">
        <v>638885.27520000003</v>
      </c>
    </row>
    <row r="1049" spans="1:11">
      <c r="A1049" s="120">
        <v>453483</v>
      </c>
      <c r="B1049" s="2" t="s">
        <v>2175</v>
      </c>
      <c r="C1049" s="36">
        <v>41191</v>
      </c>
      <c r="D1049" s="2" t="s">
        <v>9</v>
      </c>
      <c r="E1049" s="2" t="s">
        <v>2176</v>
      </c>
      <c r="F1049" s="2">
        <v>377364</v>
      </c>
      <c r="G1049" s="2" t="s">
        <v>721</v>
      </c>
      <c r="H1049" s="2" t="s">
        <v>27</v>
      </c>
      <c r="I1049" s="2" t="s">
        <v>13</v>
      </c>
      <c r="J1049" s="121">
        <v>1339702.5180000002</v>
      </c>
      <c r="K1049" s="122">
        <v>698446.88639999996</v>
      </c>
    </row>
    <row r="1050" spans="1:11">
      <c r="A1050" s="120">
        <v>453488</v>
      </c>
      <c r="B1050" s="2" t="s">
        <v>2177</v>
      </c>
      <c r="C1050" s="36">
        <v>41164</v>
      </c>
      <c r="D1050" s="2" t="s">
        <v>9</v>
      </c>
      <c r="E1050" s="2" t="s">
        <v>2178</v>
      </c>
      <c r="F1050" s="2">
        <v>454526</v>
      </c>
      <c r="G1050" s="2" t="s">
        <v>465</v>
      </c>
      <c r="H1050" s="2" t="s">
        <v>27</v>
      </c>
      <c r="I1050" s="2" t="s">
        <v>66</v>
      </c>
      <c r="J1050" s="121">
        <v>363677.20199999999</v>
      </c>
      <c r="K1050" s="122">
        <v>974793.40919999999</v>
      </c>
    </row>
    <row r="1051" spans="1:11">
      <c r="A1051" s="120">
        <v>453489</v>
      </c>
      <c r="B1051" s="2" t="s">
        <v>2179</v>
      </c>
      <c r="C1051" s="36">
        <v>41192</v>
      </c>
      <c r="D1051" s="2" t="s">
        <v>9</v>
      </c>
      <c r="E1051" s="2" t="s">
        <v>2180</v>
      </c>
      <c r="F1051" s="2">
        <v>407302</v>
      </c>
      <c r="G1051" s="2" t="s">
        <v>198</v>
      </c>
      <c r="H1051" s="2" t="s">
        <v>27</v>
      </c>
      <c r="I1051" s="2" t="s">
        <v>17</v>
      </c>
      <c r="J1051" s="121">
        <v>1139388.1169999999</v>
      </c>
      <c r="K1051" s="122">
        <v>1225747.7279999999</v>
      </c>
    </row>
    <row r="1052" spans="1:11">
      <c r="A1052" s="120">
        <v>453529</v>
      </c>
      <c r="B1052" s="2" t="s">
        <v>2181</v>
      </c>
      <c r="C1052" s="36">
        <v>41164</v>
      </c>
      <c r="D1052" s="2" t="s">
        <v>9</v>
      </c>
      <c r="E1052" s="2" t="s">
        <v>2182</v>
      </c>
      <c r="F1052" s="2">
        <v>380150</v>
      </c>
      <c r="G1052" s="2" t="s">
        <v>72</v>
      </c>
      <c r="H1052" s="2" t="s">
        <v>27</v>
      </c>
      <c r="I1052" s="2" t="s">
        <v>21</v>
      </c>
      <c r="J1052" s="121">
        <v>635399.45699999994</v>
      </c>
      <c r="K1052" s="122">
        <v>423726.07680000004</v>
      </c>
    </row>
    <row r="1053" spans="1:11">
      <c r="A1053" s="120">
        <v>453540</v>
      </c>
      <c r="B1053" s="2" t="s">
        <v>2183</v>
      </c>
      <c r="C1053" s="36">
        <v>41179</v>
      </c>
      <c r="D1053" s="2" t="s">
        <v>9</v>
      </c>
      <c r="E1053" s="2" t="s">
        <v>2184</v>
      </c>
      <c r="F1053" s="2">
        <v>419555</v>
      </c>
      <c r="G1053" s="2" t="s">
        <v>739</v>
      </c>
      <c r="H1053" s="2" t="s">
        <v>27</v>
      </c>
      <c r="I1053" s="2" t="s">
        <v>66</v>
      </c>
      <c r="J1053" s="121">
        <v>377801.17200000002</v>
      </c>
      <c r="K1053" s="122">
        <v>890706.01319999993</v>
      </c>
    </row>
    <row r="1054" spans="1:11">
      <c r="A1054" s="120">
        <v>453542</v>
      </c>
      <c r="B1054" s="2" t="s">
        <v>2185</v>
      </c>
      <c r="C1054" s="36">
        <v>41166</v>
      </c>
      <c r="D1054" s="2" t="s">
        <v>9</v>
      </c>
      <c r="E1054" s="2" t="s">
        <v>2186</v>
      </c>
      <c r="F1054" s="2">
        <v>423329</v>
      </c>
      <c r="G1054" s="2" t="s">
        <v>182</v>
      </c>
      <c r="H1054" s="2" t="s">
        <v>27</v>
      </c>
      <c r="I1054" s="2" t="s">
        <v>66</v>
      </c>
      <c r="J1054" s="121">
        <v>150483.16500000001</v>
      </c>
      <c r="K1054" s="122">
        <v>211156.71840000001</v>
      </c>
    </row>
    <row r="1055" spans="1:11">
      <c r="A1055" s="120">
        <v>453567</v>
      </c>
      <c r="B1055" s="2" t="s">
        <v>2187</v>
      </c>
      <c r="C1055" s="36">
        <v>41197</v>
      </c>
      <c r="D1055" s="2" t="s">
        <v>9</v>
      </c>
      <c r="E1055" s="2" t="s">
        <v>2188</v>
      </c>
      <c r="F1055" s="2">
        <v>381248</v>
      </c>
      <c r="G1055" s="2" t="s">
        <v>512</v>
      </c>
      <c r="H1055" s="2" t="s">
        <v>27</v>
      </c>
      <c r="I1055" s="2" t="s">
        <v>66</v>
      </c>
      <c r="J1055" s="121">
        <v>280972.39799999999</v>
      </c>
      <c r="K1055" s="122">
        <v>837503.63639999996</v>
      </c>
    </row>
    <row r="1056" spans="1:11">
      <c r="A1056" s="120">
        <v>453594</v>
      </c>
      <c r="B1056" s="2" t="s">
        <v>2189</v>
      </c>
      <c r="C1056" s="36">
        <v>41176</v>
      </c>
      <c r="D1056" s="2" t="s">
        <v>9</v>
      </c>
      <c r="E1056" s="2" t="s">
        <v>2190</v>
      </c>
      <c r="F1056" s="2">
        <v>462852</v>
      </c>
      <c r="G1056" s="2" t="s">
        <v>1142</v>
      </c>
      <c r="H1056" s="2" t="s">
        <v>27</v>
      </c>
      <c r="I1056" s="2" t="s">
        <v>13</v>
      </c>
      <c r="J1056" s="121">
        <v>1306968.075</v>
      </c>
      <c r="K1056" s="122">
        <v>2028033.0720000002</v>
      </c>
    </row>
    <row r="1057" spans="1:11">
      <c r="A1057" s="120">
        <v>453684</v>
      </c>
      <c r="B1057" s="2" t="s">
        <v>2191</v>
      </c>
      <c r="C1057" s="36">
        <v>41192</v>
      </c>
      <c r="D1057" s="2" t="s">
        <v>9</v>
      </c>
      <c r="E1057" s="2" t="s">
        <v>2192</v>
      </c>
      <c r="F1057" s="2">
        <v>472010</v>
      </c>
      <c r="G1057" s="2" t="s">
        <v>167</v>
      </c>
      <c r="H1057" s="2" t="s">
        <v>27</v>
      </c>
      <c r="I1057" s="2" t="s">
        <v>21</v>
      </c>
      <c r="J1057" s="121">
        <v>555628.52099999995</v>
      </c>
      <c r="K1057" s="122">
        <v>553324.02480000001</v>
      </c>
    </row>
    <row r="1058" spans="1:11">
      <c r="A1058" s="120">
        <v>453687</v>
      </c>
      <c r="B1058" s="2" t="s">
        <v>2193</v>
      </c>
      <c r="C1058" s="36">
        <v>41162</v>
      </c>
      <c r="D1058" s="2" t="s">
        <v>9</v>
      </c>
      <c r="E1058" s="2" t="s">
        <v>2194</v>
      </c>
      <c r="F1058" s="2">
        <v>377143</v>
      </c>
      <c r="G1058" s="2" t="s">
        <v>171</v>
      </c>
      <c r="H1058" s="2" t="s">
        <v>27</v>
      </c>
      <c r="I1058" s="2" t="s">
        <v>21</v>
      </c>
      <c r="J1058" s="121">
        <v>562757.28599999996</v>
      </c>
      <c r="K1058" s="122">
        <v>475971.39</v>
      </c>
    </row>
    <row r="1059" spans="1:11">
      <c r="A1059" s="120">
        <v>453756</v>
      </c>
      <c r="B1059" s="2" t="s">
        <v>2195</v>
      </c>
      <c r="C1059" s="36">
        <v>41165</v>
      </c>
      <c r="D1059" s="2" t="s">
        <v>9</v>
      </c>
      <c r="E1059" s="2" t="s">
        <v>2196</v>
      </c>
      <c r="F1059" s="2">
        <v>414224</v>
      </c>
      <c r="G1059" s="2" t="s">
        <v>204</v>
      </c>
      <c r="H1059" s="2" t="s">
        <v>27</v>
      </c>
      <c r="I1059" s="2" t="s">
        <v>21</v>
      </c>
      <c r="J1059" s="121">
        <v>464842.22400000005</v>
      </c>
      <c r="K1059" s="122">
        <v>769300.2</v>
      </c>
    </row>
    <row r="1060" spans="1:11">
      <c r="A1060" s="120">
        <v>453757</v>
      </c>
      <c r="B1060" s="2" t="s">
        <v>2197</v>
      </c>
      <c r="C1060" s="36">
        <v>41200</v>
      </c>
      <c r="D1060" s="2" t="s">
        <v>9</v>
      </c>
      <c r="E1060" s="2" t="s">
        <v>2198</v>
      </c>
      <c r="F1060" s="2">
        <v>376834</v>
      </c>
      <c r="G1060" s="2" t="s">
        <v>388</v>
      </c>
      <c r="H1060" s="2" t="s">
        <v>27</v>
      </c>
      <c r="I1060" s="2" t="s">
        <v>17</v>
      </c>
      <c r="J1060" s="121">
        <v>915323.40899999999</v>
      </c>
      <c r="K1060" s="122">
        <v>1590949.3067999999</v>
      </c>
    </row>
    <row r="1061" spans="1:11">
      <c r="A1061" s="120">
        <v>453758</v>
      </c>
      <c r="B1061" s="2" t="s">
        <v>2199</v>
      </c>
      <c r="C1061" s="36">
        <v>41173</v>
      </c>
      <c r="D1061" s="2" t="s">
        <v>9</v>
      </c>
      <c r="E1061" s="2" t="s">
        <v>2200</v>
      </c>
      <c r="F1061" s="2">
        <v>448841</v>
      </c>
      <c r="G1061" s="2" t="s">
        <v>462</v>
      </c>
      <c r="H1061" s="2" t="s">
        <v>27</v>
      </c>
      <c r="I1061" s="2" t="s">
        <v>66</v>
      </c>
      <c r="J1061" s="121">
        <v>258867.10500000001</v>
      </c>
      <c r="K1061" s="122">
        <v>970546.07160000002</v>
      </c>
    </row>
    <row r="1062" spans="1:11">
      <c r="A1062" s="120">
        <v>453759</v>
      </c>
      <c r="B1062" s="2" t="s">
        <v>2201</v>
      </c>
      <c r="C1062" s="36">
        <v>41165</v>
      </c>
      <c r="D1062" s="2" t="s">
        <v>9</v>
      </c>
      <c r="E1062" s="2" t="s">
        <v>2202</v>
      </c>
      <c r="F1062" s="2">
        <v>152562</v>
      </c>
      <c r="G1062" s="2" t="s">
        <v>446</v>
      </c>
      <c r="H1062" s="2" t="s">
        <v>27</v>
      </c>
      <c r="I1062" s="2" t="s">
        <v>21</v>
      </c>
      <c r="J1062" s="121">
        <v>607719.147</v>
      </c>
      <c r="K1062" s="122">
        <v>1442070</v>
      </c>
    </row>
    <row r="1063" spans="1:11">
      <c r="A1063" s="120">
        <v>453842</v>
      </c>
      <c r="B1063" s="2" t="s">
        <v>2203</v>
      </c>
      <c r="C1063" s="36">
        <v>41198</v>
      </c>
      <c r="D1063" s="2" t="s">
        <v>9</v>
      </c>
      <c r="E1063" s="2" t="s">
        <v>2204</v>
      </c>
      <c r="F1063" s="2">
        <v>382950</v>
      </c>
      <c r="G1063" s="2" t="s">
        <v>599</v>
      </c>
      <c r="H1063" s="2" t="s">
        <v>27</v>
      </c>
      <c r="I1063" s="2" t="s">
        <v>66</v>
      </c>
      <c r="J1063" s="121">
        <v>439377.897</v>
      </c>
      <c r="K1063" s="122">
        <v>995811.13799999992</v>
      </c>
    </row>
    <row r="1064" spans="1:11">
      <c r="A1064" s="120">
        <v>453888</v>
      </c>
      <c r="B1064" s="2" t="s">
        <v>2205</v>
      </c>
      <c r="C1064" s="36">
        <v>41162</v>
      </c>
      <c r="D1064" s="2" t="s">
        <v>9</v>
      </c>
      <c r="E1064" s="2" t="s">
        <v>2206</v>
      </c>
      <c r="F1064" s="2">
        <v>474340</v>
      </c>
      <c r="G1064" s="2" t="s">
        <v>108</v>
      </c>
      <c r="H1064" s="2" t="s">
        <v>27</v>
      </c>
      <c r="I1064" s="2" t="s">
        <v>17</v>
      </c>
      <c r="J1064" s="121">
        <v>844892.76899999997</v>
      </c>
      <c r="K1064" s="122">
        <v>851692.42799999996</v>
      </c>
    </row>
    <row r="1065" spans="1:11">
      <c r="A1065" s="120">
        <v>453891</v>
      </c>
      <c r="B1065" s="2" t="s">
        <v>2207</v>
      </c>
      <c r="C1065" s="36">
        <v>41162</v>
      </c>
      <c r="D1065" s="2" t="s">
        <v>9</v>
      </c>
      <c r="E1065" s="2" t="s">
        <v>2208</v>
      </c>
      <c r="F1065" s="2">
        <v>474340</v>
      </c>
      <c r="G1065" s="2" t="s">
        <v>108</v>
      </c>
      <c r="H1065" s="2" t="s">
        <v>27</v>
      </c>
      <c r="I1065" s="2" t="s">
        <v>21</v>
      </c>
      <c r="J1065" s="121">
        <v>601931.5469999999</v>
      </c>
      <c r="K1065" s="122">
        <v>360665.8272</v>
      </c>
    </row>
    <row r="1066" spans="1:11">
      <c r="A1066" s="120">
        <v>453983</v>
      </c>
      <c r="B1066" s="2" t="s">
        <v>2209</v>
      </c>
      <c r="C1066" s="36">
        <v>41160</v>
      </c>
      <c r="D1066" s="2" t="s">
        <v>9</v>
      </c>
      <c r="E1066" s="2" t="s">
        <v>2210</v>
      </c>
      <c r="F1066" s="2">
        <v>459093</v>
      </c>
      <c r="G1066" s="2" t="s">
        <v>344</v>
      </c>
      <c r="H1066" s="2" t="s">
        <v>27</v>
      </c>
      <c r="I1066" s="2" t="s">
        <v>13</v>
      </c>
      <c r="J1066" s="121">
        <v>1370868.7439999999</v>
      </c>
      <c r="K1066" s="122">
        <v>1676815.452</v>
      </c>
    </row>
    <row r="1067" spans="1:11">
      <c r="A1067" s="120">
        <v>454452</v>
      </c>
      <c r="B1067" s="2" t="s">
        <v>2211</v>
      </c>
      <c r="C1067" s="36">
        <v>41194</v>
      </c>
      <c r="D1067" s="2" t="s">
        <v>9</v>
      </c>
      <c r="E1067" s="2" t="s">
        <v>2212</v>
      </c>
      <c r="F1067" s="2">
        <v>160376</v>
      </c>
      <c r="G1067" s="2" t="s">
        <v>148</v>
      </c>
      <c r="H1067" s="2" t="s">
        <v>27</v>
      </c>
      <c r="I1067" s="2" t="s">
        <v>21</v>
      </c>
      <c r="J1067" s="121">
        <v>776763.81300000008</v>
      </c>
      <c r="K1067" s="122">
        <v>1385266.5684</v>
      </c>
    </row>
    <row r="1068" spans="1:11">
      <c r="A1068" s="120">
        <v>454464</v>
      </c>
      <c r="B1068" s="2" t="s">
        <v>2213</v>
      </c>
      <c r="C1068" s="36">
        <v>41198</v>
      </c>
      <c r="D1068" s="2" t="s">
        <v>9</v>
      </c>
      <c r="E1068" s="2" t="s">
        <v>2214</v>
      </c>
      <c r="F1068" s="2">
        <v>412289</v>
      </c>
      <c r="G1068" s="2" t="s">
        <v>137</v>
      </c>
      <c r="H1068" s="2" t="s">
        <v>27</v>
      </c>
      <c r="I1068" s="2" t="s">
        <v>17</v>
      </c>
      <c r="J1068" s="121">
        <v>986930.49</v>
      </c>
      <c r="K1068" s="122">
        <v>1262778.9084000001</v>
      </c>
    </row>
    <row r="1069" spans="1:11">
      <c r="A1069" s="120">
        <v>454466</v>
      </c>
      <c r="B1069" s="2" t="s">
        <v>2215</v>
      </c>
      <c r="C1069" s="36">
        <v>41193</v>
      </c>
      <c r="D1069" s="2" t="s">
        <v>9</v>
      </c>
      <c r="E1069" s="2" t="s">
        <v>547</v>
      </c>
      <c r="F1069" s="2">
        <v>410827</v>
      </c>
      <c r="G1069" s="2" t="s">
        <v>254</v>
      </c>
      <c r="H1069" s="2" t="s">
        <v>27</v>
      </c>
      <c r="I1069" s="2" t="s">
        <v>21</v>
      </c>
      <c r="J1069" s="121">
        <v>475790.80499999999</v>
      </c>
      <c r="K1069" s="122">
        <v>517838.50800000003</v>
      </c>
    </row>
    <row r="1070" spans="1:11">
      <c r="A1070" s="120">
        <v>454470</v>
      </c>
      <c r="B1070" s="2" t="s">
        <v>2216</v>
      </c>
      <c r="C1070" s="36">
        <v>41201</v>
      </c>
      <c r="D1070" s="2" t="s">
        <v>9</v>
      </c>
      <c r="E1070" s="2" t="s">
        <v>2217</v>
      </c>
      <c r="F1070" s="2">
        <v>410827</v>
      </c>
      <c r="G1070" s="2" t="s">
        <v>254</v>
      </c>
      <c r="H1070" s="2" t="s">
        <v>27</v>
      </c>
      <c r="I1070" s="2" t="s">
        <v>21</v>
      </c>
      <c r="J1070" s="121">
        <v>631864.56900000002</v>
      </c>
      <c r="K1070" s="122">
        <v>792289.73879999993</v>
      </c>
    </row>
    <row r="1071" spans="1:11">
      <c r="A1071" s="120">
        <v>454854</v>
      </c>
      <c r="B1071" s="2" t="s">
        <v>2218</v>
      </c>
      <c r="C1071" s="36">
        <v>41201</v>
      </c>
      <c r="D1071" s="2" t="s">
        <v>9</v>
      </c>
      <c r="E1071" s="2" t="s">
        <v>736</v>
      </c>
      <c r="F1071" s="2">
        <v>381248</v>
      </c>
      <c r="G1071" s="2" t="s">
        <v>512</v>
      </c>
      <c r="H1071" s="2" t="s">
        <v>27</v>
      </c>
      <c r="I1071" s="2" t="s">
        <v>66</v>
      </c>
      <c r="J1071" s="121">
        <v>325782.89099999995</v>
      </c>
      <c r="K1071" s="122">
        <v>982564.10639999993</v>
      </c>
    </row>
    <row r="1072" spans="1:11">
      <c r="A1072" s="120">
        <v>454856</v>
      </c>
      <c r="B1072" s="2" t="s">
        <v>2219</v>
      </c>
      <c r="C1072" s="36">
        <v>41206</v>
      </c>
      <c r="D1072" s="2" t="s">
        <v>9</v>
      </c>
      <c r="E1072" s="2" t="s">
        <v>2220</v>
      </c>
      <c r="F1072" s="2">
        <v>436955</v>
      </c>
      <c r="G1072" s="2" t="s">
        <v>818</v>
      </c>
      <c r="H1072" s="2" t="s">
        <v>27</v>
      </c>
      <c r="I1072" s="2" t="s">
        <v>21</v>
      </c>
      <c r="J1072" s="121">
        <v>534793.16099999996</v>
      </c>
      <c r="K1072" s="122">
        <v>1528598.9088000001</v>
      </c>
    </row>
    <row r="1073" spans="1:11">
      <c r="A1073" s="120">
        <v>454858</v>
      </c>
      <c r="B1073" s="2" t="s">
        <v>2221</v>
      </c>
      <c r="C1073" s="36">
        <v>41198</v>
      </c>
      <c r="D1073" s="2" t="s">
        <v>9</v>
      </c>
      <c r="E1073" s="2" t="s">
        <v>2222</v>
      </c>
      <c r="F1073" s="2">
        <v>473035</v>
      </c>
      <c r="G1073" s="2" t="s">
        <v>140</v>
      </c>
      <c r="H1073" s="2" t="s">
        <v>27</v>
      </c>
      <c r="I1073" s="2" t="s">
        <v>17</v>
      </c>
      <c r="J1073" s="121">
        <v>817305.951</v>
      </c>
      <c r="K1073" s="122">
        <v>1720084.6152000001</v>
      </c>
    </row>
    <row r="1074" spans="1:11">
      <c r="A1074" s="120">
        <v>454870</v>
      </c>
      <c r="B1074" s="2" t="s">
        <v>2223</v>
      </c>
      <c r="C1074" s="36">
        <v>41188</v>
      </c>
      <c r="D1074" s="2" t="s">
        <v>9</v>
      </c>
      <c r="E1074" s="2" t="s">
        <v>2224</v>
      </c>
      <c r="F1074" s="2">
        <v>460392</v>
      </c>
      <c r="G1074" s="2" t="s">
        <v>526</v>
      </c>
      <c r="H1074" s="2" t="s">
        <v>27</v>
      </c>
      <c r="I1074" s="2" t="s">
        <v>21</v>
      </c>
      <c r="J1074" s="121">
        <v>537468.81299999997</v>
      </c>
      <c r="K1074" s="122">
        <v>479174.55119999999</v>
      </c>
    </row>
    <row r="1075" spans="1:11">
      <c r="A1075" s="120">
        <v>454941</v>
      </c>
      <c r="B1075" s="2" t="s">
        <v>2225</v>
      </c>
      <c r="C1075" s="36">
        <v>41208</v>
      </c>
      <c r="D1075" s="2" t="s">
        <v>9</v>
      </c>
      <c r="E1075" s="2" t="s">
        <v>2226</v>
      </c>
      <c r="F1075" s="2">
        <v>376834</v>
      </c>
      <c r="G1075" s="2" t="s">
        <v>388</v>
      </c>
      <c r="H1075" s="2" t="s">
        <v>27</v>
      </c>
      <c r="I1075" s="2" t="s">
        <v>66</v>
      </c>
      <c r="J1075" s="121">
        <v>328203.66599999997</v>
      </c>
      <c r="K1075" s="122">
        <v>546697.56599999999</v>
      </c>
    </row>
    <row r="1076" spans="1:11">
      <c r="A1076" s="120">
        <v>454946</v>
      </c>
      <c r="B1076" s="2" t="s">
        <v>2227</v>
      </c>
      <c r="C1076" s="36">
        <v>41204</v>
      </c>
      <c r="D1076" s="2" t="s">
        <v>9</v>
      </c>
      <c r="E1076" s="2" t="s">
        <v>2228</v>
      </c>
      <c r="F1076" s="2">
        <v>376834</v>
      </c>
      <c r="G1076" s="2" t="s">
        <v>388</v>
      </c>
      <c r="H1076" s="2" t="s">
        <v>27</v>
      </c>
      <c r="I1076" s="2" t="s">
        <v>17</v>
      </c>
      <c r="J1076" s="121">
        <v>975812.73300000001</v>
      </c>
      <c r="K1076" s="122">
        <v>1379918.5488</v>
      </c>
    </row>
    <row r="1077" spans="1:11">
      <c r="A1077" s="120">
        <v>454947</v>
      </c>
      <c r="B1077" s="2" t="s">
        <v>2229</v>
      </c>
      <c r="C1077" s="36">
        <v>41194</v>
      </c>
      <c r="D1077" s="2" t="s">
        <v>9</v>
      </c>
      <c r="E1077" s="2" t="s">
        <v>2230</v>
      </c>
      <c r="F1077" s="2">
        <v>414224</v>
      </c>
      <c r="G1077" s="2" t="s">
        <v>204</v>
      </c>
      <c r="H1077" s="2" t="s">
        <v>27</v>
      </c>
      <c r="I1077" s="2" t="s">
        <v>17</v>
      </c>
      <c r="J1077" s="121">
        <v>967396.22699999996</v>
      </c>
      <c r="K1077" s="122">
        <v>854936.79120000009</v>
      </c>
    </row>
    <row r="1078" spans="1:11">
      <c r="A1078" s="120">
        <v>454950</v>
      </c>
      <c r="B1078" s="2" t="s">
        <v>2231</v>
      </c>
      <c r="C1078" s="36">
        <v>41194</v>
      </c>
      <c r="D1078" s="2" t="s">
        <v>9</v>
      </c>
      <c r="E1078" s="2" t="s">
        <v>2232</v>
      </c>
      <c r="F1078" s="2">
        <v>414224</v>
      </c>
      <c r="G1078" s="2" t="s">
        <v>204</v>
      </c>
      <c r="H1078" s="2" t="s">
        <v>27</v>
      </c>
      <c r="I1078" s="2" t="s">
        <v>21</v>
      </c>
      <c r="J1078" s="121">
        <v>497979.57299999997</v>
      </c>
      <c r="K1078" s="122">
        <v>312094.5552</v>
      </c>
    </row>
    <row r="1079" spans="1:11">
      <c r="A1079" s="120">
        <v>454951</v>
      </c>
      <c r="B1079" s="2" t="s">
        <v>2233</v>
      </c>
      <c r="C1079" s="36">
        <v>41183</v>
      </c>
      <c r="D1079" s="2" t="s">
        <v>9</v>
      </c>
      <c r="E1079" s="2" t="s">
        <v>2234</v>
      </c>
      <c r="F1079" s="2">
        <v>380836</v>
      </c>
      <c r="G1079" s="2" t="s">
        <v>505</v>
      </c>
      <c r="H1079" s="2" t="s">
        <v>27</v>
      </c>
      <c r="I1079" s="2" t="s">
        <v>66</v>
      </c>
      <c r="J1079" s="121">
        <v>261839.92799999999</v>
      </c>
      <c r="K1079" s="122">
        <v>66228.094800000006</v>
      </c>
    </row>
    <row r="1080" spans="1:11">
      <c r="A1080" s="120">
        <v>454952</v>
      </c>
      <c r="B1080" s="2" t="s">
        <v>2235</v>
      </c>
      <c r="C1080" s="36">
        <v>41193</v>
      </c>
      <c r="D1080" s="2" t="s">
        <v>9</v>
      </c>
      <c r="E1080" s="2" t="s">
        <v>94</v>
      </c>
      <c r="F1080" s="2">
        <v>376339</v>
      </c>
      <c r="G1080" s="2" t="s">
        <v>86</v>
      </c>
      <c r="H1080" s="2" t="s">
        <v>27</v>
      </c>
      <c r="I1080" s="2" t="s">
        <v>28</v>
      </c>
      <c r="J1080" s="121">
        <v>1801403.8560000001</v>
      </c>
      <c r="K1080" s="122">
        <v>3526586.3051999998</v>
      </c>
    </row>
    <row r="1081" spans="1:11">
      <c r="A1081" s="120">
        <v>454953</v>
      </c>
      <c r="B1081" s="2" t="s">
        <v>2236</v>
      </c>
      <c r="C1081" s="36">
        <v>41204</v>
      </c>
      <c r="D1081" s="2" t="s">
        <v>9</v>
      </c>
      <c r="E1081" s="2" t="s">
        <v>2237</v>
      </c>
      <c r="F1081" s="2">
        <v>399532</v>
      </c>
      <c r="G1081" s="2" t="s">
        <v>11</v>
      </c>
      <c r="H1081" s="2" t="s">
        <v>27</v>
      </c>
      <c r="I1081" s="2" t="s">
        <v>66</v>
      </c>
      <c r="J1081" s="121">
        <v>410009.16599999997</v>
      </c>
      <c r="K1081" s="122">
        <v>545565.09959999996</v>
      </c>
    </row>
    <row r="1082" spans="1:11">
      <c r="A1082" s="120">
        <v>454995</v>
      </c>
      <c r="B1082" s="2" t="s">
        <v>2238</v>
      </c>
      <c r="C1082" s="36">
        <v>41160</v>
      </c>
      <c r="D1082" s="2" t="s">
        <v>9</v>
      </c>
      <c r="E1082" s="2" t="s">
        <v>2239</v>
      </c>
      <c r="F1082" s="2">
        <v>386578</v>
      </c>
      <c r="G1082" s="2" t="s">
        <v>349</v>
      </c>
      <c r="H1082" s="2" t="s">
        <v>27</v>
      </c>
      <c r="I1082" s="2" t="s">
        <v>17</v>
      </c>
      <c r="J1082" s="121">
        <v>919924.55099999998</v>
      </c>
      <c r="K1082" s="122">
        <v>799763.78159999999</v>
      </c>
    </row>
    <row r="1083" spans="1:11">
      <c r="A1083" s="120">
        <v>455048</v>
      </c>
      <c r="B1083" s="2" t="s">
        <v>2240</v>
      </c>
      <c r="C1083" s="36">
        <v>41204</v>
      </c>
      <c r="D1083" s="2" t="s">
        <v>9</v>
      </c>
      <c r="E1083" s="2" t="s">
        <v>2241</v>
      </c>
      <c r="F1083" s="2">
        <v>473035</v>
      </c>
      <c r="G1083" s="2" t="s">
        <v>140</v>
      </c>
      <c r="H1083" s="2" t="s">
        <v>27</v>
      </c>
      <c r="I1083" s="2" t="s">
        <v>21</v>
      </c>
      <c r="J1083" s="121">
        <v>738555.63599999994</v>
      </c>
      <c r="K1083" s="122">
        <v>904441.58280000009</v>
      </c>
    </row>
    <row r="1084" spans="1:11">
      <c r="A1084" s="120">
        <v>455110</v>
      </c>
      <c r="B1084" s="2" t="s">
        <v>2242</v>
      </c>
      <c r="C1084" s="36">
        <v>41214</v>
      </c>
      <c r="D1084" s="2" t="s">
        <v>9</v>
      </c>
      <c r="E1084" s="2" t="s">
        <v>2243</v>
      </c>
      <c r="F1084" s="2">
        <v>424426</v>
      </c>
      <c r="G1084" s="2" t="s">
        <v>934</v>
      </c>
      <c r="H1084" s="2" t="s">
        <v>27</v>
      </c>
      <c r="I1084" s="2" t="s">
        <v>21</v>
      </c>
      <c r="J1084" s="121">
        <v>703686.45900000003</v>
      </c>
      <c r="K1084" s="122">
        <v>753450.37919999997</v>
      </c>
    </row>
    <row r="1085" spans="1:11">
      <c r="A1085" s="120">
        <v>455112</v>
      </c>
      <c r="B1085" s="2" t="s">
        <v>979</v>
      </c>
      <c r="C1085" s="36">
        <v>41199</v>
      </c>
      <c r="D1085" s="2" t="s">
        <v>9</v>
      </c>
      <c r="E1085" s="2" t="s">
        <v>2244</v>
      </c>
      <c r="F1085" s="2">
        <v>472696</v>
      </c>
      <c r="G1085" s="2" t="s">
        <v>191</v>
      </c>
      <c r="H1085" s="2" t="s">
        <v>27</v>
      </c>
      <c r="I1085" s="2" t="s">
        <v>21</v>
      </c>
      <c r="J1085" s="121">
        <v>581623.74900000007</v>
      </c>
      <c r="K1085" s="122">
        <v>589128.56280000007</v>
      </c>
    </row>
    <row r="1086" spans="1:11">
      <c r="A1086" s="120">
        <v>455290</v>
      </c>
      <c r="B1086" s="2" t="s">
        <v>2245</v>
      </c>
      <c r="C1086" s="36">
        <v>41218</v>
      </c>
      <c r="D1086" s="2" t="s">
        <v>9</v>
      </c>
      <c r="E1086" s="2" t="s">
        <v>2246</v>
      </c>
      <c r="F1086" s="2">
        <v>474340</v>
      </c>
      <c r="G1086" s="2" t="s">
        <v>108</v>
      </c>
      <c r="H1086" s="2" t="s">
        <v>27</v>
      </c>
      <c r="I1086" s="2" t="s">
        <v>17</v>
      </c>
      <c r="J1086" s="121">
        <v>894125.21100000001</v>
      </c>
      <c r="K1086" s="122">
        <v>1407934.7316000001</v>
      </c>
    </row>
    <row r="1087" spans="1:11">
      <c r="A1087" s="120">
        <v>455292</v>
      </c>
      <c r="B1087" s="2" t="s">
        <v>2247</v>
      </c>
      <c r="C1087" s="36">
        <v>41211</v>
      </c>
      <c r="D1087" s="2" t="s">
        <v>9</v>
      </c>
      <c r="E1087" s="2" t="s">
        <v>2248</v>
      </c>
      <c r="F1087" s="2">
        <v>449173</v>
      </c>
      <c r="G1087" s="2" t="s">
        <v>122</v>
      </c>
      <c r="H1087" s="2" t="s">
        <v>27</v>
      </c>
      <c r="I1087" s="2" t="s">
        <v>17</v>
      </c>
      <c r="J1087" s="121">
        <v>1210420.8899999999</v>
      </c>
      <c r="K1087" s="122">
        <v>1324418.2775999999</v>
      </c>
    </row>
    <row r="1088" spans="1:11">
      <c r="A1088" s="120">
        <v>455295</v>
      </c>
      <c r="B1088" s="2" t="s">
        <v>2249</v>
      </c>
      <c r="C1088" s="36">
        <v>41214</v>
      </c>
      <c r="D1088" s="2" t="s">
        <v>9</v>
      </c>
      <c r="E1088" s="2" t="s">
        <v>2250</v>
      </c>
      <c r="F1088" s="2">
        <v>380836</v>
      </c>
      <c r="G1088" s="2" t="s">
        <v>505</v>
      </c>
      <c r="H1088" s="2" t="s">
        <v>27</v>
      </c>
      <c r="I1088" s="2" t="s">
        <v>17</v>
      </c>
      <c r="J1088" s="121">
        <v>873621.52500000002</v>
      </c>
      <c r="K1088" s="122">
        <v>982192.11120000004</v>
      </c>
    </row>
    <row r="1089" spans="1:11">
      <c r="A1089" s="120">
        <v>455341</v>
      </c>
      <c r="B1089" s="2" t="s">
        <v>2251</v>
      </c>
      <c r="C1089" s="36">
        <v>41205</v>
      </c>
      <c r="D1089" s="2" t="s">
        <v>9</v>
      </c>
      <c r="E1089" s="2" t="s">
        <v>2252</v>
      </c>
      <c r="F1089" s="2">
        <v>378015</v>
      </c>
      <c r="G1089" s="2" t="s">
        <v>472</v>
      </c>
      <c r="H1089" s="2" t="s">
        <v>27</v>
      </c>
      <c r="I1089" s="2" t="s">
        <v>17</v>
      </c>
      <c r="J1089" s="121">
        <v>901708.08</v>
      </c>
      <c r="K1089" s="122">
        <v>1523196.7379999999</v>
      </c>
    </row>
    <row r="1090" spans="1:11">
      <c r="A1090" s="120">
        <v>455455</v>
      </c>
      <c r="B1090" s="2" t="s">
        <v>2253</v>
      </c>
      <c r="C1090" s="36">
        <v>41212</v>
      </c>
      <c r="D1090" s="2" t="s">
        <v>9</v>
      </c>
      <c r="E1090" s="2" t="s">
        <v>2254</v>
      </c>
      <c r="F1090" s="2">
        <v>411975</v>
      </c>
      <c r="G1090" s="2" t="s">
        <v>174</v>
      </c>
      <c r="H1090" s="2" t="s">
        <v>27</v>
      </c>
      <c r="I1090" s="2" t="s">
        <v>21</v>
      </c>
      <c r="J1090" s="121">
        <v>602111.853</v>
      </c>
      <c r="K1090" s="122">
        <v>1984660.3152000001</v>
      </c>
    </row>
    <row r="1091" spans="1:11">
      <c r="A1091" s="120">
        <v>455552</v>
      </c>
      <c r="B1091" s="2" t="s">
        <v>2255</v>
      </c>
      <c r="C1091" s="36">
        <v>41225</v>
      </c>
      <c r="D1091" s="2" t="s">
        <v>9</v>
      </c>
      <c r="E1091" s="2" t="s">
        <v>2256</v>
      </c>
      <c r="F1091" s="2">
        <v>448126</v>
      </c>
      <c r="G1091" s="2" t="s">
        <v>311</v>
      </c>
      <c r="H1091" s="2" t="s">
        <v>27</v>
      </c>
      <c r="I1091" s="2" t="s">
        <v>28</v>
      </c>
      <c r="J1091" s="121">
        <v>1884339.051</v>
      </c>
      <c r="K1091" s="122">
        <v>2711158.7004</v>
      </c>
    </row>
    <row r="1092" spans="1:11">
      <c r="A1092" s="120">
        <v>455556</v>
      </c>
      <c r="B1092" s="2" t="s">
        <v>2257</v>
      </c>
      <c r="C1092" s="36">
        <v>41220</v>
      </c>
      <c r="D1092" s="2" t="s">
        <v>9</v>
      </c>
      <c r="E1092" s="2" t="s">
        <v>2258</v>
      </c>
      <c r="F1092" s="2">
        <v>460862</v>
      </c>
      <c r="G1092" s="2" t="s">
        <v>226</v>
      </c>
      <c r="H1092" s="2" t="s">
        <v>27</v>
      </c>
      <c r="I1092" s="2" t="s">
        <v>13</v>
      </c>
      <c r="J1092" s="121">
        <v>1489704.8669999999</v>
      </c>
      <c r="K1092" s="122">
        <v>1425994.1568</v>
      </c>
    </row>
    <row r="1093" spans="1:11">
      <c r="A1093" s="120">
        <v>455692</v>
      </c>
      <c r="B1093" s="2" t="s">
        <v>2259</v>
      </c>
      <c r="C1093" s="36">
        <v>41212</v>
      </c>
      <c r="D1093" s="2" t="s">
        <v>9</v>
      </c>
      <c r="E1093" s="2" t="s">
        <v>2260</v>
      </c>
      <c r="F1093" s="2">
        <v>408446</v>
      </c>
      <c r="G1093" s="2" t="s">
        <v>438</v>
      </c>
      <c r="H1093" s="2" t="s">
        <v>27</v>
      </c>
      <c r="I1093" s="2" t="s">
        <v>13</v>
      </c>
      <c r="J1093" s="121">
        <v>1315379.0160000001</v>
      </c>
      <c r="K1093" s="122">
        <v>997237.9044</v>
      </c>
    </row>
    <row r="1094" spans="1:11">
      <c r="A1094" s="120">
        <v>455797</v>
      </c>
      <c r="B1094" s="2" t="s">
        <v>2261</v>
      </c>
      <c r="C1094" s="36">
        <v>41213</v>
      </c>
      <c r="D1094" s="2" t="s">
        <v>9</v>
      </c>
      <c r="E1094" s="2" t="s">
        <v>2262</v>
      </c>
      <c r="F1094" s="2">
        <v>376834</v>
      </c>
      <c r="G1094" s="2" t="s">
        <v>388</v>
      </c>
      <c r="H1094" s="2" t="s">
        <v>27</v>
      </c>
      <c r="I1094" s="2" t="s">
        <v>21</v>
      </c>
      <c r="J1094" s="121">
        <v>697906.65</v>
      </c>
      <c r="K1094" s="122">
        <v>1107467.3807999999</v>
      </c>
    </row>
    <row r="1095" spans="1:11">
      <c r="A1095" s="120">
        <v>455800</v>
      </c>
      <c r="B1095" s="2" t="s">
        <v>2263</v>
      </c>
      <c r="C1095" s="36">
        <v>41216</v>
      </c>
      <c r="D1095" s="2" t="s">
        <v>9</v>
      </c>
      <c r="E1095" s="2" t="s">
        <v>2264</v>
      </c>
      <c r="F1095" s="2">
        <v>376834</v>
      </c>
      <c r="G1095" s="2" t="s">
        <v>388</v>
      </c>
      <c r="H1095" s="2" t="s">
        <v>27</v>
      </c>
      <c r="I1095" s="2" t="s">
        <v>13</v>
      </c>
      <c r="J1095" s="121">
        <v>1594504.9469999999</v>
      </c>
      <c r="K1095" s="122">
        <v>3933730.3427999998</v>
      </c>
    </row>
    <row r="1096" spans="1:11">
      <c r="A1096" s="120">
        <v>455945</v>
      </c>
      <c r="B1096" s="2" t="s">
        <v>2265</v>
      </c>
      <c r="C1096" s="36">
        <v>41221</v>
      </c>
      <c r="D1096" s="2" t="s">
        <v>9</v>
      </c>
      <c r="E1096" s="2" t="s">
        <v>1000</v>
      </c>
      <c r="F1096" s="2">
        <v>373036</v>
      </c>
      <c r="G1096" s="2" t="s">
        <v>188</v>
      </c>
      <c r="H1096" s="2" t="s">
        <v>27</v>
      </c>
      <c r="I1096" s="2" t="s">
        <v>21</v>
      </c>
      <c r="J1096" s="121">
        <v>587731.89300000004</v>
      </c>
      <c r="K1096" s="122">
        <v>894846.22560000001</v>
      </c>
    </row>
    <row r="1097" spans="1:11">
      <c r="A1097" s="120">
        <v>456182</v>
      </c>
      <c r="B1097" s="2" t="s">
        <v>2266</v>
      </c>
      <c r="C1097" s="36">
        <v>41236</v>
      </c>
      <c r="D1097" s="2" t="s">
        <v>9</v>
      </c>
      <c r="E1097" s="2" t="s">
        <v>2267</v>
      </c>
      <c r="F1097" s="2">
        <v>391321</v>
      </c>
      <c r="G1097" s="2" t="s">
        <v>37</v>
      </c>
      <c r="H1097" s="2" t="s">
        <v>27</v>
      </c>
      <c r="I1097" s="2" t="s">
        <v>21</v>
      </c>
      <c r="J1097" s="121">
        <v>634667.103</v>
      </c>
      <c r="K1097" s="122">
        <v>947140.98120000004</v>
      </c>
    </row>
    <row r="1098" spans="1:11">
      <c r="A1098" s="120">
        <v>456186</v>
      </c>
      <c r="B1098" s="2" t="s">
        <v>2268</v>
      </c>
      <c r="C1098" s="36">
        <v>41199</v>
      </c>
      <c r="D1098" s="2" t="s">
        <v>9</v>
      </c>
      <c r="E1098" s="2" t="s">
        <v>2269</v>
      </c>
      <c r="F1098" s="2">
        <v>398449</v>
      </c>
      <c r="G1098" s="2" t="s">
        <v>111</v>
      </c>
      <c r="H1098" s="2" t="s">
        <v>27</v>
      </c>
      <c r="I1098" s="2" t="s">
        <v>21</v>
      </c>
      <c r="J1098" s="121">
        <v>636658.26</v>
      </c>
      <c r="K1098" s="122">
        <v>353377.78200000001</v>
      </c>
    </row>
    <row r="1099" spans="1:11">
      <c r="A1099" s="120">
        <v>456342</v>
      </c>
      <c r="B1099" s="2" t="s">
        <v>2270</v>
      </c>
      <c r="C1099" s="36">
        <v>41214</v>
      </c>
      <c r="D1099" s="2" t="s">
        <v>9</v>
      </c>
      <c r="E1099" s="2" t="s">
        <v>2271</v>
      </c>
      <c r="F1099" s="2">
        <v>462852</v>
      </c>
      <c r="G1099" s="2" t="s">
        <v>1142</v>
      </c>
      <c r="H1099" s="2" t="s">
        <v>27</v>
      </c>
      <c r="I1099" s="2" t="s">
        <v>28</v>
      </c>
      <c r="J1099" s="121">
        <v>1903859.9580000001</v>
      </c>
      <c r="K1099" s="122">
        <v>1468451.0520000001</v>
      </c>
    </row>
    <row r="1100" spans="1:11">
      <c r="A1100" s="120">
        <v>456697</v>
      </c>
      <c r="B1100" s="2" t="s">
        <v>2272</v>
      </c>
      <c r="C1100" s="36">
        <v>41228</v>
      </c>
      <c r="D1100" s="2" t="s">
        <v>9</v>
      </c>
      <c r="E1100" s="2" t="s">
        <v>2273</v>
      </c>
      <c r="F1100" s="2">
        <v>377364</v>
      </c>
      <c r="G1100" s="2" t="s">
        <v>721</v>
      </c>
      <c r="H1100" s="2" t="s">
        <v>27</v>
      </c>
      <c r="I1100" s="2" t="s">
        <v>17</v>
      </c>
      <c r="J1100" s="121">
        <v>969190.38300000003</v>
      </c>
      <c r="K1100" s="122">
        <v>874450.05839999998</v>
      </c>
    </row>
    <row r="1101" spans="1:11">
      <c r="A1101" s="120">
        <v>456924</v>
      </c>
      <c r="B1101" s="2" t="s">
        <v>2274</v>
      </c>
      <c r="C1101" s="36">
        <v>41233</v>
      </c>
      <c r="D1101" s="2" t="s">
        <v>9</v>
      </c>
      <c r="E1101" s="2" t="s">
        <v>2275</v>
      </c>
      <c r="F1101" s="2">
        <v>382987</v>
      </c>
      <c r="G1101" s="2" t="s">
        <v>63</v>
      </c>
      <c r="H1101" s="2" t="s">
        <v>27</v>
      </c>
      <c r="I1101" s="2" t="s">
        <v>17</v>
      </c>
      <c r="J1101" s="121">
        <v>972517.14</v>
      </c>
      <c r="K1101" s="122">
        <v>1030572.6768</v>
      </c>
    </row>
    <row r="1102" spans="1:11">
      <c r="A1102" s="120">
        <v>457175</v>
      </c>
      <c r="B1102" s="2" t="s">
        <v>2276</v>
      </c>
      <c r="C1102" s="36">
        <v>41220</v>
      </c>
      <c r="D1102" s="2" t="s">
        <v>9</v>
      </c>
      <c r="E1102" s="2" t="s">
        <v>2277</v>
      </c>
      <c r="F1102" s="2">
        <v>421959</v>
      </c>
      <c r="G1102" s="2" t="s">
        <v>337</v>
      </c>
      <c r="H1102" s="2" t="s">
        <v>27</v>
      </c>
      <c r="I1102" s="2" t="s">
        <v>21</v>
      </c>
      <c r="J1102" s="121">
        <v>734931.7080000001</v>
      </c>
      <c r="K1102" s="122">
        <v>232641.79559999998</v>
      </c>
    </row>
    <row r="1103" spans="1:11">
      <c r="A1103" s="120">
        <v>457236</v>
      </c>
      <c r="B1103" s="2" t="s">
        <v>2278</v>
      </c>
      <c r="C1103" s="36">
        <v>41241</v>
      </c>
      <c r="D1103" s="2" t="s">
        <v>9</v>
      </c>
      <c r="E1103" s="2" t="s">
        <v>2279</v>
      </c>
      <c r="F1103" s="2">
        <v>176466</v>
      </c>
      <c r="G1103" s="2" t="s">
        <v>665</v>
      </c>
      <c r="H1103" s="2" t="s">
        <v>27</v>
      </c>
      <c r="I1103" s="2" t="s">
        <v>66</v>
      </c>
      <c r="J1103" s="121">
        <v>275163.65100000001</v>
      </c>
      <c r="K1103" s="122">
        <v>308412.27359999996</v>
      </c>
    </row>
    <row r="1104" spans="1:11">
      <c r="A1104" s="120">
        <v>457238</v>
      </c>
      <c r="B1104" s="2" t="s">
        <v>2280</v>
      </c>
      <c r="C1104" s="36">
        <v>41241</v>
      </c>
      <c r="D1104" s="2" t="s">
        <v>9</v>
      </c>
      <c r="E1104" s="2" t="s">
        <v>2281</v>
      </c>
      <c r="F1104" s="2">
        <v>381248</v>
      </c>
      <c r="G1104" s="2" t="s">
        <v>512</v>
      </c>
      <c r="H1104" s="2" t="s">
        <v>27</v>
      </c>
      <c r="I1104" s="2" t="s">
        <v>21</v>
      </c>
      <c r="J1104" s="121">
        <v>545169.66</v>
      </c>
      <c r="K1104" s="122">
        <v>753856.51319999993</v>
      </c>
    </row>
    <row r="1105" spans="1:11">
      <c r="A1105" s="120">
        <v>457246</v>
      </c>
      <c r="B1105" s="2" t="s">
        <v>2282</v>
      </c>
      <c r="C1105" s="36">
        <v>41244</v>
      </c>
      <c r="D1105" s="2" t="s">
        <v>9</v>
      </c>
      <c r="E1105" s="2" t="s">
        <v>2283</v>
      </c>
      <c r="F1105" s="2">
        <v>391321</v>
      </c>
      <c r="G1105" s="2" t="s">
        <v>37</v>
      </c>
      <c r="H1105" s="2" t="s">
        <v>27</v>
      </c>
      <c r="I1105" s="2" t="s">
        <v>28</v>
      </c>
      <c r="J1105" s="121">
        <v>1787662.7580000001</v>
      </c>
      <c r="K1105" s="122">
        <v>3473492.2308</v>
      </c>
    </row>
    <row r="1106" spans="1:11">
      <c r="A1106" s="120">
        <v>457247</v>
      </c>
      <c r="B1106" s="2" t="s">
        <v>2284</v>
      </c>
      <c r="C1106" s="36">
        <v>41244</v>
      </c>
      <c r="D1106" s="2" t="s">
        <v>9</v>
      </c>
      <c r="E1106" s="2" t="s">
        <v>2285</v>
      </c>
      <c r="F1106" s="2">
        <v>382987</v>
      </c>
      <c r="G1106" s="2" t="s">
        <v>63</v>
      </c>
      <c r="H1106" s="2" t="s">
        <v>27</v>
      </c>
      <c r="I1106" s="2" t="s">
        <v>13</v>
      </c>
      <c r="J1106" s="121">
        <v>1226609.4750000001</v>
      </c>
      <c r="K1106" s="122">
        <v>922917.73680000007</v>
      </c>
    </row>
    <row r="1107" spans="1:11">
      <c r="A1107" s="120">
        <v>457248</v>
      </c>
      <c r="B1107" s="2" t="s">
        <v>2286</v>
      </c>
      <c r="C1107" s="36">
        <v>41242</v>
      </c>
      <c r="D1107" s="2" t="s">
        <v>9</v>
      </c>
      <c r="E1107" s="2" t="s">
        <v>2287</v>
      </c>
      <c r="F1107" s="2">
        <v>460909</v>
      </c>
      <c r="G1107" s="2" t="s">
        <v>40</v>
      </c>
      <c r="H1107" s="2" t="s">
        <v>27</v>
      </c>
      <c r="I1107" s="2" t="s">
        <v>28</v>
      </c>
      <c r="J1107" s="121">
        <v>1807164.7439999999</v>
      </c>
      <c r="K1107" s="122">
        <v>1738666.7172000001</v>
      </c>
    </row>
    <row r="1108" spans="1:11">
      <c r="A1108" s="120">
        <v>457249</v>
      </c>
      <c r="B1108" s="2" t="s">
        <v>2288</v>
      </c>
      <c r="C1108" s="36">
        <v>41246</v>
      </c>
      <c r="D1108" s="2" t="s">
        <v>9</v>
      </c>
      <c r="E1108" s="2" t="s">
        <v>2289</v>
      </c>
      <c r="F1108" s="2">
        <v>410449</v>
      </c>
      <c r="G1108" s="2" t="s">
        <v>278</v>
      </c>
      <c r="H1108" s="2" t="s">
        <v>27</v>
      </c>
      <c r="I1108" s="2" t="s">
        <v>17</v>
      </c>
      <c r="J1108" s="121">
        <v>1148238.693</v>
      </c>
      <c r="K1108" s="122">
        <v>1200281.3604000001</v>
      </c>
    </row>
    <row r="1109" spans="1:11">
      <c r="A1109" s="120">
        <v>457312</v>
      </c>
      <c r="B1109" s="2" t="s">
        <v>2290</v>
      </c>
      <c r="C1109" s="36">
        <v>41244</v>
      </c>
      <c r="D1109" s="2" t="s">
        <v>9</v>
      </c>
      <c r="E1109" s="2" t="s">
        <v>2291</v>
      </c>
      <c r="F1109" s="2">
        <v>474340</v>
      </c>
      <c r="G1109" s="2" t="s">
        <v>108</v>
      </c>
      <c r="H1109" s="2" t="s">
        <v>27</v>
      </c>
      <c r="I1109" s="2" t="s">
        <v>17</v>
      </c>
      <c r="J1109" s="121">
        <v>999824.59499999997</v>
      </c>
      <c r="K1109" s="122">
        <v>115738.7724</v>
      </c>
    </row>
    <row r="1110" spans="1:11">
      <c r="A1110" s="120">
        <v>457314</v>
      </c>
      <c r="B1110" s="2" t="s">
        <v>2292</v>
      </c>
      <c r="C1110" s="36">
        <v>41244</v>
      </c>
      <c r="D1110" s="2" t="s">
        <v>9</v>
      </c>
      <c r="E1110" s="2" t="s">
        <v>631</v>
      </c>
      <c r="F1110" s="2">
        <v>407302</v>
      </c>
      <c r="G1110" s="2" t="s">
        <v>198</v>
      </c>
      <c r="H1110" s="2" t="s">
        <v>27</v>
      </c>
      <c r="I1110" s="2" t="s">
        <v>17</v>
      </c>
      <c r="J1110" s="121">
        <v>974417.03099999996</v>
      </c>
      <c r="K1110" s="122">
        <v>1058498.2152</v>
      </c>
    </row>
    <row r="1111" spans="1:11">
      <c r="A1111" s="120">
        <v>457792</v>
      </c>
      <c r="B1111" s="2" t="s">
        <v>2293</v>
      </c>
      <c r="C1111" s="36">
        <v>41251</v>
      </c>
      <c r="D1111" s="2" t="s">
        <v>9</v>
      </c>
      <c r="E1111" s="2" t="s">
        <v>2294</v>
      </c>
      <c r="F1111" s="2">
        <v>381721</v>
      </c>
      <c r="G1111" s="2" t="s">
        <v>264</v>
      </c>
      <c r="H1111" s="2" t="s">
        <v>27</v>
      </c>
      <c r="I1111" s="2" t="s">
        <v>66</v>
      </c>
      <c r="J1111" s="121">
        <v>375177.83099999995</v>
      </c>
      <c r="K1111" s="122">
        <v>969527.79359999998</v>
      </c>
    </row>
    <row r="1112" spans="1:11">
      <c r="A1112" s="120">
        <v>457861</v>
      </c>
      <c r="B1112" s="2" t="s">
        <v>2295</v>
      </c>
      <c r="C1112" s="36">
        <v>41246</v>
      </c>
      <c r="D1112" s="2" t="s">
        <v>9</v>
      </c>
      <c r="E1112" s="2" t="s">
        <v>2296</v>
      </c>
      <c r="F1112" s="2">
        <v>379975</v>
      </c>
      <c r="G1112" s="2" t="s">
        <v>89</v>
      </c>
      <c r="H1112" s="2" t="s">
        <v>27</v>
      </c>
      <c r="I1112" s="2" t="s">
        <v>28</v>
      </c>
      <c r="J1112" s="121">
        <v>1866777.024</v>
      </c>
      <c r="K1112" s="122">
        <v>2018297.628</v>
      </c>
    </row>
    <row r="1113" spans="1:11">
      <c r="A1113" s="120">
        <v>457869</v>
      </c>
      <c r="B1113" s="2" t="s">
        <v>2297</v>
      </c>
      <c r="C1113" s="36">
        <v>41259</v>
      </c>
      <c r="D1113" s="2" t="s">
        <v>9</v>
      </c>
      <c r="E1113" s="2" t="s">
        <v>2298</v>
      </c>
      <c r="F1113" s="2">
        <v>359519</v>
      </c>
      <c r="G1113" s="2" t="s">
        <v>289</v>
      </c>
      <c r="H1113" s="2" t="s">
        <v>27</v>
      </c>
      <c r="I1113" s="2" t="s">
        <v>376</v>
      </c>
      <c r="J1113" s="121">
        <v>3892627.3470000001</v>
      </c>
      <c r="K1113" s="122">
        <v>254422.35</v>
      </c>
    </row>
    <row r="1114" spans="1:11">
      <c r="A1114" s="120">
        <v>457944</v>
      </c>
      <c r="B1114" s="2" t="s">
        <v>2299</v>
      </c>
      <c r="C1114" s="36">
        <v>41248</v>
      </c>
      <c r="D1114" s="2" t="s">
        <v>9</v>
      </c>
      <c r="E1114" s="2" t="s">
        <v>2300</v>
      </c>
      <c r="F1114" s="2">
        <v>452815</v>
      </c>
      <c r="G1114" s="2" t="s">
        <v>443</v>
      </c>
      <c r="H1114" s="2" t="s">
        <v>27</v>
      </c>
      <c r="I1114" s="2" t="s">
        <v>21</v>
      </c>
      <c r="J1114" s="121">
        <v>445491.60599999997</v>
      </c>
      <c r="K1114" s="122">
        <v>612428.8824</v>
      </c>
    </row>
    <row r="1115" spans="1:11">
      <c r="A1115" s="120">
        <v>458144</v>
      </c>
      <c r="B1115" s="2" t="s">
        <v>2301</v>
      </c>
      <c r="C1115" s="36">
        <v>41200</v>
      </c>
      <c r="D1115" s="2" t="s">
        <v>9</v>
      </c>
      <c r="E1115" s="2" t="s">
        <v>1002</v>
      </c>
      <c r="F1115" s="2">
        <v>416871</v>
      </c>
      <c r="G1115" s="2" t="s">
        <v>185</v>
      </c>
      <c r="H1115" s="2" t="s">
        <v>27</v>
      </c>
      <c r="I1115" s="2" t="s">
        <v>66</v>
      </c>
      <c r="J1115" s="121">
        <v>274419.054</v>
      </c>
      <c r="K1115" s="122">
        <v>331829.136</v>
      </c>
    </row>
    <row r="1116" spans="1:11">
      <c r="A1116" s="120">
        <v>458632</v>
      </c>
      <c r="B1116" s="2" t="s">
        <v>2302</v>
      </c>
      <c r="C1116" s="36">
        <v>41237</v>
      </c>
      <c r="D1116" s="2" t="s">
        <v>9</v>
      </c>
      <c r="E1116" s="2" t="s">
        <v>2303</v>
      </c>
      <c r="F1116" s="2">
        <v>454526</v>
      </c>
      <c r="G1116" s="2" t="s">
        <v>465</v>
      </c>
      <c r="H1116" s="2" t="s">
        <v>27</v>
      </c>
      <c r="I1116" s="2" t="s">
        <v>17</v>
      </c>
      <c r="J1116" s="121">
        <v>875236.48800000001</v>
      </c>
      <c r="K1116" s="122">
        <v>1020778.3728</v>
      </c>
    </row>
    <row r="1117" spans="1:11">
      <c r="A1117" s="120">
        <v>459058</v>
      </c>
      <c r="B1117" s="2" t="s">
        <v>2304</v>
      </c>
      <c r="C1117" s="36">
        <v>41260</v>
      </c>
      <c r="D1117" s="2" t="s">
        <v>9</v>
      </c>
      <c r="E1117" s="2" t="s">
        <v>2305</v>
      </c>
      <c r="F1117" s="2">
        <v>460862</v>
      </c>
      <c r="G1117" s="2" t="s">
        <v>226</v>
      </c>
      <c r="H1117" s="2" t="s">
        <v>27</v>
      </c>
      <c r="I1117" s="2" t="s">
        <v>17</v>
      </c>
      <c r="J1117" s="121">
        <v>1135645.098</v>
      </c>
      <c r="K1117" s="122">
        <v>1627489.5948000001</v>
      </c>
    </row>
    <row r="1118" spans="1:11">
      <c r="A1118" s="120">
        <v>460214</v>
      </c>
      <c r="B1118" s="2" t="s">
        <v>2306</v>
      </c>
      <c r="C1118" s="36">
        <v>41265</v>
      </c>
      <c r="D1118" s="2" t="s">
        <v>9</v>
      </c>
      <c r="E1118" s="2" t="s">
        <v>2307</v>
      </c>
      <c r="F1118" s="2">
        <v>472010</v>
      </c>
      <c r="G1118" s="2" t="s">
        <v>167</v>
      </c>
      <c r="H1118" s="2" t="s">
        <v>27</v>
      </c>
      <c r="I1118" s="2" t="s">
        <v>21</v>
      </c>
      <c r="J1118" s="121">
        <v>743430.576</v>
      </c>
      <c r="K1118" s="122">
        <v>1006175.2068</v>
      </c>
    </row>
    <row r="1119" spans="1:11">
      <c r="A1119" s="120">
        <v>460215</v>
      </c>
      <c r="B1119" s="2" t="s">
        <v>2308</v>
      </c>
      <c r="C1119" s="36">
        <v>41248</v>
      </c>
      <c r="D1119" s="2" t="s">
        <v>9</v>
      </c>
      <c r="E1119" s="2" t="s">
        <v>2309</v>
      </c>
      <c r="F1119" s="2">
        <v>417062</v>
      </c>
      <c r="G1119" s="2" t="s">
        <v>650</v>
      </c>
      <c r="H1119" s="2" t="s">
        <v>27</v>
      </c>
      <c r="I1119" s="2" t="s">
        <v>21</v>
      </c>
      <c r="J1119" s="121">
        <v>676693.98300000001</v>
      </c>
      <c r="K1119" s="122">
        <v>1050782.8463999999</v>
      </c>
    </row>
    <row r="1120" spans="1:11">
      <c r="A1120" s="120">
        <v>460293</v>
      </c>
      <c r="B1120" s="2" t="s">
        <v>2310</v>
      </c>
      <c r="C1120" s="36">
        <v>40868</v>
      </c>
      <c r="D1120" s="2" t="s">
        <v>9</v>
      </c>
      <c r="E1120" s="2" t="s">
        <v>2311</v>
      </c>
      <c r="F1120" s="2">
        <v>458160</v>
      </c>
      <c r="G1120" s="2" t="s">
        <v>151</v>
      </c>
      <c r="H1120" s="2" t="s">
        <v>12</v>
      </c>
      <c r="I1120" s="2" t="s">
        <v>17</v>
      </c>
      <c r="J1120" s="121">
        <v>816135.07499999995</v>
      </c>
      <c r="K1120" s="122">
        <v>690556.11479999998</v>
      </c>
    </row>
    <row r="1121" spans="1:11">
      <c r="A1121" s="120">
        <v>460294</v>
      </c>
      <c r="B1121" s="2" t="s">
        <v>977</v>
      </c>
      <c r="C1121" s="36">
        <v>41243</v>
      </c>
      <c r="D1121" s="2" t="s">
        <v>9</v>
      </c>
      <c r="E1121" s="2" t="s">
        <v>2312</v>
      </c>
      <c r="F1121" s="2">
        <v>462852</v>
      </c>
      <c r="G1121" s="2" t="s">
        <v>1142</v>
      </c>
      <c r="H1121" s="2" t="s">
        <v>27</v>
      </c>
      <c r="I1121" s="2" t="s">
        <v>17</v>
      </c>
      <c r="J1121" s="121">
        <v>788204.34</v>
      </c>
      <c r="K1121" s="122">
        <v>1438953.9516</v>
      </c>
    </row>
    <row r="1122" spans="1:11">
      <c r="A1122" s="120">
        <v>460295</v>
      </c>
      <c r="B1122" s="2" t="s">
        <v>1542</v>
      </c>
      <c r="C1122" s="36">
        <v>41276</v>
      </c>
      <c r="D1122" s="2" t="s">
        <v>9</v>
      </c>
      <c r="E1122" s="2" t="s">
        <v>2313</v>
      </c>
      <c r="F1122" s="2">
        <v>412289</v>
      </c>
      <c r="G1122" s="2" t="s">
        <v>137</v>
      </c>
      <c r="H1122" s="2" t="s">
        <v>27</v>
      </c>
      <c r="I1122" s="2" t="s">
        <v>17</v>
      </c>
      <c r="J1122" s="121">
        <v>1107923.6069999998</v>
      </c>
      <c r="K1122" s="122">
        <v>1086597.9791999999</v>
      </c>
    </row>
    <row r="1123" spans="1:11">
      <c r="A1123" s="120">
        <v>460308</v>
      </c>
      <c r="B1123" s="2" t="s">
        <v>2314</v>
      </c>
      <c r="C1123" s="36">
        <v>41244</v>
      </c>
      <c r="D1123" s="2" t="s">
        <v>9</v>
      </c>
      <c r="E1123" s="2" t="s">
        <v>710</v>
      </c>
      <c r="F1123" s="2">
        <v>382658</v>
      </c>
      <c r="G1123" s="2" t="s">
        <v>145</v>
      </c>
      <c r="H1123" s="2" t="s">
        <v>27</v>
      </c>
      <c r="I1123" s="2" t="s">
        <v>17</v>
      </c>
      <c r="J1123" s="121">
        <v>788034.05099999998</v>
      </c>
      <c r="K1123" s="122">
        <v>1137893.2920000001</v>
      </c>
    </row>
    <row r="1124" spans="1:11">
      <c r="A1124" s="120">
        <v>460337</v>
      </c>
      <c r="B1124" s="2" t="s">
        <v>2315</v>
      </c>
      <c r="C1124" s="36">
        <v>41253</v>
      </c>
      <c r="D1124" s="2" t="s">
        <v>9</v>
      </c>
      <c r="E1124" s="2" t="s">
        <v>2316</v>
      </c>
      <c r="F1124" s="2">
        <v>473191</v>
      </c>
      <c r="G1124" s="2" t="s">
        <v>209</v>
      </c>
      <c r="H1124" s="2" t="s">
        <v>27</v>
      </c>
      <c r="I1124" s="2" t="s">
        <v>21</v>
      </c>
      <c r="J1124" s="121">
        <v>523343.73</v>
      </c>
      <c r="K1124" s="122">
        <v>1355564.6352000001</v>
      </c>
    </row>
    <row r="1125" spans="1:11">
      <c r="A1125" s="120">
        <v>460339</v>
      </c>
      <c r="B1125" s="2" t="s">
        <v>2317</v>
      </c>
      <c r="C1125" s="36">
        <v>41219</v>
      </c>
      <c r="D1125" s="2" t="s">
        <v>9</v>
      </c>
      <c r="E1125" s="2" t="s">
        <v>2318</v>
      </c>
      <c r="F1125" s="2">
        <v>160376</v>
      </c>
      <c r="G1125" s="2" t="s">
        <v>148</v>
      </c>
      <c r="H1125" s="2" t="s">
        <v>27</v>
      </c>
      <c r="I1125" s="2" t="s">
        <v>13</v>
      </c>
      <c r="J1125" s="121">
        <v>1266626.277</v>
      </c>
      <c r="K1125" s="122">
        <v>1906185.8088</v>
      </c>
    </row>
    <row r="1126" spans="1:11">
      <c r="A1126" s="120">
        <v>460345</v>
      </c>
      <c r="B1126" s="2" t="s">
        <v>2319</v>
      </c>
      <c r="C1126" s="36">
        <v>41276</v>
      </c>
      <c r="D1126" s="2" t="s">
        <v>9</v>
      </c>
      <c r="E1126" s="2" t="s">
        <v>221</v>
      </c>
      <c r="F1126" s="2">
        <v>382658</v>
      </c>
      <c r="G1126" s="2" t="s">
        <v>145</v>
      </c>
      <c r="H1126" s="2" t="s">
        <v>27</v>
      </c>
      <c r="I1126" s="2" t="s">
        <v>28</v>
      </c>
      <c r="J1126" s="121">
        <v>2167254.747</v>
      </c>
      <c r="K1126" s="122">
        <v>503298.91080000001</v>
      </c>
    </row>
    <row r="1127" spans="1:11">
      <c r="A1127" s="120">
        <v>460390</v>
      </c>
      <c r="B1127" s="2" t="s">
        <v>2320</v>
      </c>
      <c r="C1127" s="36">
        <v>41258</v>
      </c>
      <c r="D1127" s="2" t="s">
        <v>9</v>
      </c>
      <c r="E1127" s="2" t="s">
        <v>2321</v>
      </c>
      <c r="F1127" s="2">
        <v>381123</v>
      </c>
      <c r="G1127" s="2" t="s">
        <v>498</v>
      </c>
      <c r="H1127" s="2" t="s">
        <v>27</v>
      </c>
      <c r="I1127" s="2" t="s">
        <v>21</v>
      </c>
      <c r="J1127" s="121">
        <v>536892.27899999998</v>
      </c>
      <c r="K1127" s="122">
        <v>684000.28799999994</v>
      </c>
    </row>
    <row r="1128" spans="1:11">
      <c r="A1128" s="120">
        <v>460394</v>
      </c>
      <c r="B1128" s="2" t="s">
        <v>2322</v>
      </c>
      <c r="C1128" s="36">
        <v>41276</v>
      </c>
      <c r="D1128" s="2" t="s">
        <v>9</v>
      </c>
      <c r="E1128" s="2" t="s">
        <v>2323</v>
      </c>
      <c r="F1128" s="2">
        <v>460909</v>
      </c>
      <c r="G1128" s="2" t="s">
        <v>40</v>
      </c>
      <c r="H1128" s="2" t="s">
        <v>27</v>
      </c>
      <c r="I1128" s="2" t="s">
        <v>66</v>
      </c>
      <c r="J1128" s="121">
        <v>267402.70199999999</v>
      </c>
      <c r="K1128" s="122">
        <v>889897.27679999999</v>
      </c>
    </row>
    <row r="1129" spans="1:11">
      <c r="A1129" s="120">
        <v>460395</v>
      </c>
      <c r="B1129" s="2" t="s">
        <v>2324</v>
      </c>
      <c r="C1129" s="36">
        <v>41281</v>
      </c>
      <c r="D1129" s="2" t="s">
        <v>9</v>
      </c>
      <c r="E1129" s="2" t="s">
        <v>2325</v>
      </c>
      <c r="F1129" s="2">
        <v>460392</v>
      </c>
      <c r="G1129" s="2" t="s">
        <v>526</v>
      </c>
      <c r="H1129" s="2" t="s">
        <v>27</v>
      </c>
      <c r="I1129" s="2" t="s">
        <v>13</v>
      </c>
      <c r="J1129" s="121">
        <v>1253963.676</v>
      </c>
      <c r="K1129" s="122">
        <v>1163208.9779999999</v>
      </c>
    </row>
    <row r="1130" spans="1:11">
      <c r="A1130" s="120">
        <v>460445</v>
      </c>
      <c r="B1130" s="2" t="s">
        <v>2326</v>
      </c>
      <c r="C1130" s="36">
        <v>41162</v>
      </c>
      <c r="D1130" s="2" t="s">
        <v>9</v>
      </c>
      <c r="E1130" s="2" t="s">
        <v>2327</v>
      </c>
      <c r="F1130" s="2">
        <v>386562</v>
      </c>
      <c r="G1130" s="2" t="s">
        <v>164</v>
      </c>
      <c r="H1130" s="2" t="s">
        <v>27</v>
      </c>
      <c r="I1130" s="2" t="s">
        <v>66</v>
      </c>
      <c r="J1130" s="121">
        <v>377616.41400000005</v>
      </c>
      <c r="K1130" s="122">
        <v>721563.56280000007</v>
      </c>
    </row>
    <row r="1131" spans="1:11">
      <c r="A1131" s="120">
        <v>460490</v>
      </c>
      <c r="B1131" s="2" t="s">
        <v>2328</v>
      </c>
      <c r="C1131" s="36">
        <v>41283</v>
      </c>
      <c r="D1131" s="2" t="s">
        <v>9</v>
      </c>
      <c r="E1131" s="2" t="s">
        <v>2329</v>
      </c>
      <c r="F1131" s="2">
        <v>434171</v>
      </c>
      <c r="G1131" s="2" t="s">
        <v>371</v>
      </c>
      <c r="H1131" s="2" t="s">
        <v>27</v>
      </c>
      <c r="I1131" s="2" t="s">
        <v>21</v>
      </c>
      <c r="J1131" s="121">
        <v>580598.67599999998</v>
      </c>
      <c r="K1131" s="122">
        <v>262155.37679999997</v>
      </c>
    </row>
    <row r="1132" spans="1:11">
      <c r="A1132" s="120">
        <v>460501</v>
      </c>
      <c r="B1132" s="2" t="s">
        <v>2330</v>
      </c>
      <c r="C1132" s="36">
        <v>41281</v>
      </c>
      <c r="D1132" s="2" t="s">
        <v>9</v>
      </c>
      <c r="E1132" s="2" t="s">
        <v>2331</v>
      </c>
      <c r="F1132" s="2">
        <v>377602</v>
      </c>
      <c r="G1132" s="2" t="s">
        <v>128</v>
      </c>
      <c r="H1132" s="2" t="s">
        <v>27</v>
      </c>
      <c r="I1132" s="2" t="s">
        <v>17</v>
      </c>
      <c r="J1132" s="121">
        <v>914899.35599999991</v>
      </c>
      <c r="K1132" s="122">
        <v>925697.10600000003</v>
      </c>
    </row>
    <row r="1133" spans="1:11">
      <c r="A1133" s="120">
        <v>460519</v>
      </c>
      <c r="B1133" s="2" t="s">
        <v>2332</v>
      </c>
      <c r="C1133" s="36">
        <v>41288</v>
      </c>
      <c r="D1133" s="2" t="s">
        <v>9</v>
      </c>
      <c r="E1133" s="2" t="s">
        <v>2333</v>
      </c>
      <c r="F1133" s="2">
        <v>381248</v>
      </c>
      <c r="G1133" s="2" t="s">
        <v>512</v>
      </c>
      <c r="H1133" s="2" t="s">
        <v>27</v>
      </c>
      <c r="I1133" s="2" t="s">
        <v>66</v>
      </c>
      <c r="J1133" s="121">
        <v>235006.611</v>
      </c>
      <c r="K1133" s="122">
        <v>1124714.5379999999</v>
      </c>
    </row>
    <row r="1134" spans="1:11">
      <c r="A1134" s="120">
        <v>460525</v>
      </c>
      <c r="B1134" s="2" t="s">
        <v>287</v>
      </c>
      <c r="C1134" s="36">
        <v>41260</v>
      </c>
      <c r="D1134" s="2" t="s">
        <v>9</v>
      </c>
      <c r="E1134" s="2" t="s">
        <v>471</v>
      </c>
      <c r="F1134" s="2">
        <v>410733</v>
      </c>
      <c r="G1134" s="2" t="s">
        <v>99</v>
      </c>
      <c r="H1134" s="2" t="s">
        <v>27</v>
      </c>
      <c r="I1134" s="2" t="s">
        <v>17</v>
      </c>
      <c r="J1134" s="121">
        <v>880075.81199999992</v>
      </c>
      <c r="K1134" s="122">
        <v>948229.89120000007</v>
      </c>
    </row>
    <row r="1135" spans="1:11">
      <c r="A1135" s="120">
        <v>460527</v>
      </c>
      <c r="B1135" s="2" t="s">
        <v>2334</v>
      </c>
      <c r="C1135" s="36">
        <v>41249</v>
      </c>
      <c r="D1135" s="2" t="s">
        <v>9</v>
      </c>
      <c r="E1135" s="2" t="s">
        <v>2335</v>
      </c>
      <c r="F1135" s="2">
        <v>410733</v>
      </c>
      <c r="G1135" s="2" t="s">
        <v>99</v>
      </c>
      <c r="H1135" s="2" t="s">
        <v>27</v>
      </c>
      <c r="I1135" s="2" t="s">
        <v>21</v>
      </c>
      <c r="J1135" s="121">
        <v>656065.64099999995</v>
      </c>
      <c r="K1135" s="122">
        <v>2059404.2748</v>
      </c>
    </row>
    <row r="1136" spans="1:11">
      <c r="A1136" s="120">
        <v>460529</v>
      </c>
      <c r="B1136" s="2" t="s">
        <v>2336</v>
      </c>
      <c r="C1136" s="36">
        <v>41284</v>
      </c>
      <c r="D1136" s="2" t="s">
        <v>9</v>
      </c>
      <c r="E1136" s="2" t="s">
        <v>2337</v>
      </c>
      <c r="F1136" s="2">
        <v>411082</v>
      </c>
      <c r="G1136" s="2" t="s">
        <v>54</v>
      </c>
      <c r="H1136" s="2" t="s">
        <v>27</v>
      </c>
      <c r="I1136" s="2" t="s">
        <v>21</v>
      </c>
      <c r="J1136" s="121">
        <v>584971.65300000005</v>
      </c>
      <c r="K1136" s="122">
        <v>721066.7844</v>
      </c>
    </row>
    <row r="1137" spans="1:11">
      <c r="A1137" s="120">
        <v>460551</v>
      </c>
      <c r="B1137" s="2" t="s">
        <v>2338</v>
      </c>
      <c r="C1137" s="36">
        <v>41198</v>
      </c>
      <c r="D1137" s="2" t="s">
        <v>9</v>
      </c>
      <c r="E1137" s="2" t="s">
        <v>2021</v>
      </c>
      <c r="F1137" s="2">
        <v>448791</v>
      </c>
      <c r="G1137" s="2" t="s">
        <v>381</v>
      </c>
      <c r="H1137" s="2" t="s">
        <v>27</v>
      </c>
      <c r="I1137" s="2" t="s">
        <v>28</v>
      </c>
      <c r="J1137" s="121">
        <v>2181281.8859999999</v>
      </c>
      <c r="K1137" s="122">
        <v>1466241.4475999998</v>
      </c>
    </row>
    <row r="1138" spans="1:11">
      <c r="A1138" s="120">
        <v>460552</v>
      </c>
      <c r="B1138" s="2" t="s">
        <v>2339</v>
      </c>
      <c r="C1138" s="36">
        <v>41282</v>
      </c>
      <c r="D1138" s="2" t="s">
        <v>9</v>
      </c>
      <c r="E1138" s="2" t="s">
        <v>2340</v>
      </c>
      <c r="F1138" s="2">
        <v>436955</v>
      </c>
      <c r="G1138" s="2" t="s">
        <v>818</v>
      </c>
      <c r="H1138" s="2" t="s">
        <v>27</v>
      </c>
      <c r="I1138" s="2" t="s">
        <v>17</v>
      </c>
      <c r="J1138" s="121">
        <v>916567.74300000002</v>
      </c>
      <c r="K1138" s="122">
        <v>756831.29760000005</v>
      </c>
    </row>
    <row r="1139" spans="1:11">
      <c r="A1139" s="120">
        <v>460556</v>
      </c>
      <c r="B1139" s="2" t="s">
        <v>2341</v>
      </c>
      <c r="C1139" s="36">
        <v>41260</v>
      </c>
      <c r="D1139" s="2" t="s">
        <v>9</v>
      </c>
      <c r="E1139" s="2" t="s">
        <v>1727</v>
      </c>
      <c r="F1139" s="2">
        <v>408446</v>
      </c>
      <c r="G1139" s="2" t="s">
        <v>438</v>
      </c>
      <c r="H1139" s="2" t="s">
        <v>27</v>
      </c>
      <c r="I1139" s="2" t="s">
        <v>66</v>
      </c>
      <c r="J1139" s="121">
        <v>262842.74099999998</v>
      </c>
      <c r="K1139" s="122">
        <v>401740.68959999998</v>
      </c>
    </row>
    <row r="1140" spans="1:11">
      <c r="A1140" s="120">
        <v>460612</v>
      </c>
      <c r="B1140" s="2" t="s">
        <v>2342</v>
      </c>
      <c r="C1140" s="36">
        <v>41190</v>
      </c>
      <c r="D1140" s="2" t="s">
        <v>9</v>
      </c>
      <c r="E1140" s="2" t="s">
        <v>2343</v>
      </c>
      <c r="F1140" s="2">
        <v>410452</v>
      </c>
      <c r="G1140" s="2" t="s">
        <v>393</v>
      </c>
      <c r="H1140" s="2" t="s">
        <v>27</v>
      </c>
      <c r="I1140" s="2" t="s">
        <v>66</v>
      </c>
      <c r="J1140" s="121">
        <v>428193.36</v>
      </c>
      <c r="K1140" s="122">
        <v>789553.92599999998</v>
      </c>
    </row>
    <row r="1141" spans="1:11">
      <c r="A1141" s="120">
        <v>460613</v>
      </c>
      <c r="B1141" s="2" t="s">
        <v>2344</v>
      </c>
      <c r="C1141" s="36">
        <v>41286</v>
      </c>
      <c r="D1141" s="2" t="s">
        <v>9</v>
      </c>
      <c r="E1141" s="2" t="s">
        <v>2345</v>
      </c>
      <c r="F1141" s="2">
        <v>381154</v>
      </c>
      <c r="G1141" s="2" t="s">
        <v>319</v>
      </c>
      <c r="H1141" s="2" t="s">
        <v>27</v>
      </c>
      <c r="I1141" s="2" t="s">
        <v>13</v>
      </c>
      <c r="J1141" s="121">
        <v>1538822.67</v>
      </c>
      <c r="K1141" s="122">
        <v>2063253.7188000001</v>
      </c>
    </row>
    <row r="1142" spans="1:11">
      <c r="A1142" s="120">
        <v>460656</v>
      </c>
      <c r="B1142" s="2" t="s">
        <v>2346</v>
      </c>
      <c r="C1142" s="36">
        <v>41281</v>
      </c>
      <c r="D1142" s="2" t="s">
        <v>9</v>
      </c>
      <c r="E1142" s="2" t="s">
        <v>2347</v>
      </c>
      <c r="F1142" s="2">
        <v>381549</v>
      </c>
      <c r="G1142" s="2" t="s">
        <v>259</v>
      </c>
      <c r="H1142" s="2" t="s">
        <v>27</v>
      </c>
      <c r="I1142" s="2" t="s">
        <v>17</v>
      </c>
      <c r="J1142" s="121">
        <v>1008851.025</v>
      </c>
      <c r="K1142" s="122">
        <v>56976.479999999996</v>
      </c>
    </row>
    <row r="1143" spans="1:11">
      <c r="A1143" s="120">
        <v>460659</v>
      </c>
      <c r="B1143" s="2" t="s">
        <v>2348</v>
      </c>
      <c r="C1143" s="36">
        <v>41288</v>
      </c>
      <c r="D1143" s="2" t="s">
        <v>9</v>
      </c>
      <c r="E1143" s="2" t="s">
        <v>2349</v>
      </c>
      <c r="F1143" s="2">
        <v>378504</v>
      </c>
      <c r="G1143" s="2" t="s">
        <v>270</v>
      </c>
      <c r="H1143" s="2" t="s">
        <v>27</v>
      </c>
      <c r="I1143" s="2" t="s">
        <v>66</v>
      </c>
      <c r="J1143" s="121">
        <v>121537.374</v>
      </c>
      <c r="K1143" s="122">
        <v>956031.19559999998</v>
      </c>
    </row>
    <row r="1144" spans="1:11">
      <c r="A1144" s="120">
        <v>460668</v>
      </c>
      <c r="B1144" s="2" t="s">
        <v>2350</v>
      </c>
      <c r="C1144" s="36">
        <v>41250</v>
      </c>
      <c r="D1144" s="2" t="s">
        <v>9</v>
      </c>
      <c r="E1144" s="2" t="s">
        <v>2351</v>
      </c>
      <c r="F1144" s="2">
        <v>447935</v>
      </c>
      <c r="G1144" s="2" t="s">
        <v>237</v>
      </c>
      <c r="H1144" s="2" t="s">
        <v>27</v>
      </c>
      <c r="I1144" s="2" t="s">
        <v>17</v>
      </c>
      <c r="J1144" s="121">
        <v>812807.20499999996</v>
      </c>
      <c r="K1144" s="122">
        <v>493021.95479999995</v>
      </c>
    </row>
    <row r="1145" spans="1:11">
      <c r="A1145" s="120">
        <v>460669</v>
      </c>
      <c r="B1145" s="2" t="s">
        <v>2352</v>
      </c>
      <c r="C1145" s="36">
        <v>41267</v>
      </c>
      <c r="D1145" s="2" t="s">
        <v>9</v>
      </c>
      <c r="E1145" s="2" t="s">
        <v>2353</v>
      </c>
      <c r="F1145" s="2">
        <v>380150</v>
      </c>
      <c r="G1145" s="2" t="s">
        <v>72</v>
      </c>
      <c r="H1145" s="2" t="s">
        <v>27</v>
      </c>
      <c r="I1145" s="2" t="s">
        <v>21</v>
      </c>
      <c r="J1145" s="121">
        <v>699203.29500000004</v>
      </c>
      <c r="K1145" s="122">
        <v>257951.5956</v>
      </c>
    </row>
    <row r="1146" spans="1:11">
      <c r="A1146" s="120">
        <v>460670</v>
      </c>
      <c r="B1146" s="2" t="s">
        <v>2354</v>
      </c>
      <c r="C1146" s="36">
        <v>41253</v>
      </c>
      <c r="D1146" s="2" t="s">
        <v>9</v>
      </c>
      <c r="E1146" s="2" t="s">
        <v>2355</v>
      </c>
      <c r="F1146" s="2">
        <v>420498</v>
      </c>
      <c r="G1146" s="2" t="s">
        <v>758</v>
      </c>
      <c r="H1146" s="2" t="s">
        <v>27</v>
      </c>
      <c r="I1146" s="2" t="s">
        <v>21</v>
      </c>
      <c r="J1146" s="121">
        <v>678256.63500000001</v>
      </c>
      <c r="K1146" s="122">
        <v>1251609.6347999999</v>
      </c>
    </row>
    <row r="1147" spans="1:11">
      <c r="A1147" s="120">
        <v>460672</v>
      </c>
      <c r="B1147" s="2" t="s">
        <v>2356</v>
      </c>
      <c r="C1147" s="36">
        <v>41205</v>
      </c>
      <c r="D1147" s="2" t="s">
        <v>9</v>
      </c>
      <c r="E1147" s="2" t="s">
        <v>2357</v>
      </c>
      <c r="F1147" s="2">
        <v>386578</v>
      </c>
      <c r="G1147" s="2" t="s">
        <v>349</v>
      </c>
      <c r="H1147" s="2" t="s">
        <v>27</v>
      </c>
      <c r="I1147" s="2" t="s">
        <v>66</v>
      </c>
      <c r="J1147" s="121">
        <v>414905.25299999997</v>
      </c>
      <c r="K1147" s="122">
        <v>898388.42040000006</v>
      </c>
    </row>
    <row r="1148" spans="1:11">
      <c r="A1148" s="120">
        <v>460675</v>
      </c>
      <c r="B1148" s="2" t="s">
        <v>2358</v>
      </c>
      <c r="C1148" s="36">
        <v>41281</v>
      </c>
      <c r="D1148" s="2" t="s">
        <v>9</v>
      </c>
      <c r="E1148" s="2" t="s">
        <v>2359</v>
      </c>
      <c r="F1148" s="2">
        <v>382950</v>
      </c>
      <c r="G1148" s="2" t="s">
        <v>599</v>
      </c>
      <c r="H1148" s="2" t="s">
        <v>27</v>
      </c>
      <c r="I1148" s="2" t="s">
        <v>17</v>
      </c>
      <c r="J1148" s="121">
        <v>1031564.0159999999</v>
      </c>
      <c r="K1148" s="122">
        <v>1254230.0819999999</v>
      </c>
    </row>
    <row r="1149" spans="1:11">
      <c r="A1149" s="120">
        <v>460748</v>
      </c>
      <c r="B1149" s="2" t="s">
        <v>2360</v>
      </c>
      <c r="C1149" s="36">
        <v>41290</v>
      </c>
      <c r="D1149" s="2" t="s">
        <v>9</v>
      </c>
      <c r="E1149" s="2" t="s">
        <v>2141</v>
      </c>
      <c r="F1149" s="2">
        <v>416178</v>
      </c>
      <c r="G1149" s="2" t="s">
        <v>154</v>
      </c>
      <c r="H1149" s="2" t="s">
        <v>27</v>
      </c>
      <c r="I1149" s="2" t="s">
        <v>21</v>
      </c>
      <c r="J1149" s="121">
        <v>655466.84699999995</v>
      </c>
      <c r="K1149" s="122">
        <v>1242664.0919999999</v>
      </c>
    </row>
    <row r="1150" spans="1:11">
      <c r="A1150" s="120">
        <v>460750</v>
      </c>
      <c r="B1150" s="2" t="s">
        <v>2361</v>
      </c>
      <c r="C1150" s="36">
        <v>41293</v>
      </c>
      <c r="D1150" s="2" t="s">
        <v>9</v>
      </c>
      <c r="E1150" s="2" t="s">
        <v>2362</v>
      </c>
      <c r="F1150" s="2">
        <v>387266</v>
      </c>
      <c r="G1150" s="2" t="s">
        <v>31</v>
      </c>
      <c r="H1150" s="2" t="s">
        <v>27</v>
      </c>
      <c r="I1150" s="2" t="s">
        <v>17</v>
      </c>
      <c r="J1150" s="121">
        <v>903129.38099999994</v>
      </c>
      <c r="K1150" s="122">
        <v>337775.17319999996</v>
      </c>
    </row>
    <row r="1151" spans="1:11">
      <c r="A1151" s="120">
        <v>460855</v>
      </c>
      <c r="B1151" s="2" t="s">
        <v>965</v>
      </c>
      <c r="C1151" s="36">
        <v>41291</v>
      </c>
      <c r="D1151" s="2" t="s">
        <v>9</v>
      </c>
      <c r="E1151" s="2" t="s">
        <v>809</v>
      </c>
      <c r="F1151" s="2">
        <v>377143</v>
      </c>
      <c r="G1151" s="2" t="s">
        <v>171</v>
      </c>
      <c r="H1151" s="2" t="s">
        <v>27</v>
      </c>
      <c r="I1151" s="2" t="s">
        <v>21</v>
      </c>
      <c r="J1151" s="121">
        <v>713326.152</v>
      </c>
      <c r="K1151" s="122">
        <v>311163.39</v>
      </c>
    </row>
    <row r="1152" spans="1:11">
      <c r="A1152" s="120">
        <v>460856</v>
      </c>
      <c r="B1152" s="2" t="s">
        <v>2363</v>
      </c>
      <c r="C1152" s="36">
        <v>41289</v>
      </c>
      <c r="D1152" s="2" t="s">
        <v>9</v>
      </c>
      <c r="E1152" s="2" t="s">
        <v>2364</v>
      </c>
      <c r="F1152" s="2">
        <v>472010</v>
      </c>
      <c r="G1152" s="2" t="s">
        <v>167</v>
      </c>
      <c r="H1152" s="2" t="s">
        <v>27</v>
      </c>
      <c r="I1152" s="2" t="s">
        <v>17</v>
      </c>
      <c r="J1152" s="121">
        <v>846984.09600000002</v>
      </c>
      <c r="K1152" s="122">
        <v>601420.88520000002</v>
      </c>
    </row>
    <row r="1153" spans="1:11">
      <c r="A1153" s="120">
        <v>460867</v>
      </c>
      <c r="B1153" s="2" t="s">
        <v>2365</v>
      </c>
      <c r="C1153" s="36">
        <v>41289</v>
      </c>
      <c r="D1153" s="2" t="s">
        <v>9</v>
      </c>
      <c r="E1153" s="2" t="s">
        <v>1158</v>
      </c>
      <c r="F1153" s="2">
        <v>399534</v>
      </c>
      <c r="G1153" s="2" t="s">
        <v>20</v>
      </c>
      <c r="H1153" s="2" t="s">
        <v>27</v>
      </c>
      <c r="I1153" s="2" t="s">
        <v>17</v>
      </c>
      <c r="J1153" s="121">
        <v>852174.01500000001</v>
      </c>
      <c r="K1153" s="122">
        <v>205222.45320000002</v>
      </c>
    </row>
    <row r="1154" spans="1:11">
      <c r="A1154" s="120">
        <v>460869</v>
      </c>
      <c r="B1154" s="2" t="s">
        <v>2366</v>
      </c>
      <c r="C1154" s="36">
        <v>41282</v>
      </c>
      <c r="D1154" s="2" t="s">
        <v>9</v>
      </c>
      <c r="E1154" s="2" t="s">
        <v>2367</v>
      </c>
      <c r="F1154" s="2">
        <v>419863</v>
      </c>
      <c r="G1154" s="2" t="s">
        <v>16</v>
      </c>
      <c r="H1154" s="2" t="s">
        <v>27</v>
      </c>
      <c r="I1154" s="2" t="s">
        <v>28</v>
      </c>
      <c r="J1154" s="121">
        <v>1834282.9889999998</v>
      </c>
      <c r="K1154" s="122">
        <v>923934.83759999997</v>
      </c>
    </row>
    <row r="1155" spans="1:11">
      <c r="A1155" s="120">
        <v>460906</v>
      </c>
      <c r="B1155" s="2" t="s">
        <v>2368</v>
      </c>
      <c r="C1155" s="36">
        <v>41291</v>
      </c>
      <c r="D1155" s="2" t="s">
        <v>9</v>
      </c>
      <c r="E1155" s="2" t="s">
        <v>2369</v>
      </c>
      <c r="F1155" s="2">
        <v>406698</v>
      </c>
      <c r="G1155" s="2" t="s">
        <v>215</v>
      </c>
      <c r="H1155" s="2" t="s">
        <v>27</v>
      </c>
      <c r="I1155" s="2" t="s">
        <v>21</v>
      </c>
      <c r="J1155" s="121">
        <v>623751.91200000001</v>
      </c>
      <c r="K1155" s="122">
        <v>837108.09719999996</v>
      </c>
    </row>
    <row r="1156" spans="1:11">
      <c r="A1156" s="120">
        <v>460915</v>
      </c>
      <c r="B1156" s="2" t="s">
        <v>2370</v>
      </c>
      <c r="C1156" s="36">
        <v>41289</v>
      </c>
      <c r="D1156" s="2" t="s">
        <v>9</v>
      </c>
      <c r="E1156" s="2" t="s">
        <v>2371</v>
      </c>
      <c r="F1156" s="2">
        <v>382953</v>
      </c>
      <c r="G1156" s="2" t="s">
        <v>161</v>
      </c>
      <c r="H1156" s="2" t="s">
        <v>27</v>
      </c>
      <c r="I1156" s="2" t="s">
        <v>17</v>
      </c>
      <c r="J1156" s="121">
        <v>806691.27</v>
      </c>
      <c r="K1156" s="122">
        <v>1012264.8624</v>
      </c>
    </row>
    <row r="1157" spans="1:11">
      <c r="A1157" s="120">
        <v>460916</v>
      </c>
      <c r="B1157" s="2" t="s">
        <v>2372</v>
      </c>
      <c r="C1157" s="36">
        <v>41284</v>
      </c>
      <c r="D1157" s="2" t="s">
        <v>9</v>
      </c>
      <c r="E1157" s="2" t="s">
        <v>2373</v>
      </c>
      <c r="F1157" s="2">
        <v>382953</v>
      </c>
      <c r="G1157" s="2" t="s">
        <v>161</v>
      </c>
      <c r="H1157" s="2" t="s">
        <v>27</v>
      </c>
      <c r="I1157" s="2" t="s">
        <v>17</v>
      </c>
      <c r="J1157" s="121">
        <v>1187513.1239999998</v>
      </c>
      <c r="K1157" s="122">
        <v>1398344.0832</v>
      </c>
    </row>
    <row r="1158" spans="1:11">
      <c r="A1158" s="120">
        <v>460947</v>
      </c>
      <c r="B1158" s="2" t="s">
        <v>2374</v>
      </c>
      <c r="C1158" s="36">
        <v>41279</v>
      </c>
      <c r="D1158" s="2" t="s">
        <v>9</v>
      </c>
      <c r="E1158" s="2" t="s">
        <v>2375</v>
      </c>
      <c r="F1158" s="2">
        <v>406515</v>
      </c>
      <c r="G1158" s="2" t="s">
        <v>281</v>
      </c>
      <c r="H1158" s="2" t="s">
        <v>27</v>
      </c>
      <c r="I1158" s="2" t="s">
        <v>17</v>
      </c>
      <c r="J1158" s="121">
        <v>815755.5419999999</v>
      </c>
      <c r="K1158" s="122">
        <v>1007328.8628</v>
      </c>
    </row>
    <row r="1159" spans="1:11">
      <c r="A1159" s="120">
        <v>461274</v>
      </c>
      <c r="B1159" s="2" t="s">
        <v>2376</v>
      </c>
      <c r="C1159" s="36">
        <v>41281</v>
      </c>
      <c r="D1159" s="2" t="s">
        <v>9</v>
      </c>
      <c r="E1159" s="2" t="s">
        <v>2377</v>
      </c>
      <c r="F1159" s="2">
        <v>474373</v>
      </c>
      <c r="G1159" s="2" t="s">
        <v>125</v>
      </c>
      <c r="H1159" s="2" t="s">
        <v>27</v>
      </c>
      <c r="I1159" s="2" t="s">
        <v>21</v>
      </c>
      <c r="J1159" s="121">
        <v>468811.18200000003</v>
      </c>
      <c r="K1159" s="122">
        <v>523765.71</v>
      </c>
    </row>
    <row r="1160" spans="1:11">
      <c r="A1160" s="120">
        <v>461820</v>
      </c>
      <c r="B1160" s="2" t="s">
        <v>2378</v>
      </c>
      <c r="C1160" s="36">
        <v>41299</v>
      </c>
      <c r="D1160" s="2" t="s">
        <v>9</v>
      </c>
      <c r="E1160" s="2" t="s">
        <v>2222</v>
      </c>
      <c r="F1160" s="2">
        <v>473035</v>
      </c>
      <c r="G1160" s="2" t="s">
        <v>140</v>
      </c>
      <c r="H1160" s="2" t="s">
        <v>27</v>
      </c>
      <c r="I1160" s="2" t="s">
        <v>21</v>
      </c>
      <c r="J1160" s="121">
        <v>487591.94400000002</v>
      </c>
      <c r="K1160" s="122">
        <v>767211.84719999996</v>
      </c>
    </row>
    <row r="1161" spans="1:11">
      <c r="A1161" s="120">
        <v>461828</v>
      </c>
      <c r="B1161" s="2" t="s">
        <v>2379</v>
      </c>
      <c r="C1161" s="36">
        <v>41187</v>
      </c>
      <c r="D1161" s="2" t="s">
        <v>9</v>
      </c>
      <c r="E1161" s="2" t="s">
        <v>2380</v>
      </c>
      <c r="F1161" s="2">
        <v>459093</v>
      </c>
      <c r="G1161" s="2" t="s">
        <v>344</v>
      </c>
      <c r="H1161" s="2" t="s">
        <v>27</v>
      </c>
      <c r="I1161" s="2" t="s">
        <v>66</v>
      </c>
      <c r="J1161" s="121">
        <v>359422.20299999998</v>
      </c>
      <c r="K1161" s="122">
        <v>917394.31440000003</v>
      </c>
    </row>
    <row r="1162" spans="1:11">
      <c r="A1162" s="120">
        <v>461832</v>
      </c>
      <c r="B1162" s="2" t="s">
        <v>953</v>
      </c>
      <c r="C1162" s="36">
        <v>41291</v>
      </c>
      <c r="D1162" s="2" t="s">
        <v>9</v>
      </c>
      <c r="E1162" s="2" t="s">
        <v>2381</v>
      </c>
      <c r="F1162" s="2">
        <v>388373</v>
      </c>
      <c r="G1162" s="2" t="s">
        <v>632</v>
      </c>
      <c r="H1162" s="2" t="s">
        <v>27</v>
      </c>
      <c r="I1162" s="2" t="s">
        <v>21</v>
      </c>
      <c r="J1162" s="121">
        <v>761190.71699999995</v>
      </c>
      <c r="K1162" s="122">
        <v>660231.44280000008</v>
      </c>
    </row>
    <row r="1163" spans="1:11">
      <c r="A1163" s="120">
        <v>462045</v>
      </c>
      <c r="B1163" s="2" t="s">
        <v>2382</v>
      </c>
      <c r="C1163" s="36">
        <v>41290</v>
      </c>
      <c r="D1163" s="2" t="s">
        <v>9</v>
      </c>
      <c r="E1163" s="2" t="s">
        <v>2383</v>
      </c>
      <c r="F1163" s="2">
        <v>379658</v>
      </c>
      <c r="G1163" s="2" t="s">
        <v>201</v>
      </c>
      <c r="H1163" s="2" t="s">
        <v>27</v>
      </c>
      <c r="I1163" s="2" t="s">
        <v>17</v>
      </c>
      <c r="J1163" s="121">
        <v>1015513.4430000001</v>
      </c>
      <c r="K1163" s="122">
        <v>1458351.8532</v>
      </c>
    </row>
    <row r="1164" spans="1:11">
      <c r="A1164" s="120">
        <v>462164</v>
      </c>
      <c r="B1164" s="2" t="s">
        <v>2384</v>
      </c>
      <c r="C1164" s="36">
        <v>41289</v>
      </c>
      <c r="D1164" s="2" t="s">
        <v>9</v>
      </c>
      <c r="E1164" s="2" t="s">
        <v>2385</v>
      </c>
      <c r="F1164" s="2">
        <v>450554</v>
      </c>
      <c r="G1164" s="2" t="s">
        <v>179</v>
      </c>
      <c r="H1164" s="2" t="s">
        <v>27</v>
      </c>
      <c r="I1164" s="2" t="s">
        <v>21</v>
      </c>
      <c r="J1164" s="121">
        <v>729567.04800000007</v>
      </c>
      <c r="K1164" s="122">
        <v>1281946.0788</v>
      </c>
    </row>
    <row r="1165" spans="1:11">
      <c r="A1165" s="120">
        <v>462168</v>
      </c>
      <c r="B1165" s="2" t="s">
        <v>2386</v>
      </c>
      <c r="C1165" s="36">
        <v>41298</v>
      </c>
      <c r="D1165" s="2" t="s">
        <v>9</v>
      </c>
      <c r="E1165" s="2" t="s">
        <v>2387</v>
      </c>
      <c r="F1165" s="2">
        <v>450554</v>
      </c>
      <c r="G1165" s="2" t="s">
        <v>179</v>
      </c>
      <c r="H1165" s="2" t="s">
        <v>27</v>
      </c>
      <c r="I1165" s="2" t="s">
        <v>17</v>
      </c>
      <c r="J1165" s="121">
        <v>1008485.961</v>
      </c>
      <c r="K1165" s="122">
        <v>687594.27959999989</v>
      </c>
    </row>
    <row r="1166" spans="1:11">
      <c r="A1166" s="120">
        <v>462169</v>
      </c>
      <c r="B1166" s="2" t="s">
        <v>2388</v>
      </c>
      <c r="C1166" s="36">
        <v>41298</v>
      </c>
      <c r="D1166" s="2" t="s">
        <v>9</v>
      </c>
      <c r="E1166" s="2" t="s">
        <v>2389</v>
      </c>
      <c r="F1166" s="2">
        <v>425654</v>
      </c>
      <c r="G1166" s="2" t="s">
        <v>537</v>
      </c>
      <c r="H1166" s="2" t="s">
        <v>27</v>
      </c>
      <c r="I1166" s="2" t="s">
        <v>13</v>
      </c>
      <c r="J1166" s="121">
        <v>1356183.8219999999</v>
      </c>
      <c r="K1166" s="122">
        <v>344651.19839999999</v>
      </c>
    </row>
    <row r="1167" spans="1:11">
      <c r="A1167" s="120">
        <v>462171</v>
      </c>
      <c r="B1167" s="2" t="s">
        <v>2390</v>
      </c>
      <c r="C1167" s="36">
        <v>41285</v>
      </c>
      <c r="D1167" s="2" t="s">
        <v>9</v>
      </c>
      <c r="E1167" s="2" t="s">
        <v>2391</v>
      </c>
      <c r="F1167" s="2">
        <v>376098</v>
      </c>
      <c r="G1167" s="2" t="s">
        <v>1079</v>
      </c>
      <c r="H1167" s="2" t="s">
        <v>27</v>
      </c>
      <c r="I1167" s="2" t="s">
        <v>13</v>
      </c>
      <c r="J1167" s="121">
        <v>1481020.128</v>
      </c>
      <c r="K1167" s="122">
        <v>3437165.0159999998</v>
      </c>
    </row>
    <row r="1168" spans="1:11">
      <c r="A1168" s="120">
        <v>462173</v>
      </c>
      <c r="B1168" s="2" t="s">
        <v>2392</v>
      </c>
      <c r="C1168" s="36">
        <v>41278</v>
      </c>
      <c r="D1168" s="2" t="s">
        <v>9</v>
      </c>
      <c r="E1168" s="2" t="s">
        <v>2393</v>
      </c>
      <c r="F1168" s="2">
        <v>377963</v>
      </c>
      <c r="G1168" s="2" t="s">
        <v>48</v>
      </c>
      <c r="H1168" s="2" t="s">
        <v>27</v>
      </c>
      <c r="I1168" s="2" t="s">
        <v>21</v>
      </c>
      <c r="J1168" s="121">
        <v>681024.66599999997</v>
      </c>
      <c r="K1168" s="122">
        <v>605027.826</v>
      </c>
    </row>
    <row r="1169" spans="1:11">
      <c r="A1169" s="120">
        <v>462177</v>
      </c>
      <c r="B1169" s="2" t="s">
        <v>2394</v>
      </c>
      <c r="C1169" s="36">
        <v>41302</v>
      </c>
      <c r="D1169" s="2" t="s">
        <v>9</v>
      </c>
      <c r="E1169" s="2" t="s">
        <v>2395</v>
      </c>
      <c r="F1169" s="2">
        <v>406698</v>
      </c>
      <c r="G1169" s="2" t="s">
        <v>215</v>
      </c>
      <c r="H1169" s="2" t="s">
        <v>27</v>
      </c>
      <c r="I1169" s="2" t="s">
        <v>66</v>
      </c>
      <c r="J1169" s="121">
        <v>406377.44699999999</v>
      </c>
      <c r="K1169" s="122">
        <v>416454.51240000001</v>
      </c>
    </row>
    <row r="1170" spans="1:11">
      <c r="A1170" s="120">
        <v>462226</v>
      </c>
      <c r="B1170" s="2" t="s">
        <v>2396</v>
      </c>
      <c r="C1170" s="36">
        <v>41282</v>
      </c>
      <c r="D1170" s="2" t="s">
        <v>9</v>
      </c>
      <c r="E1170" s="2" t="s">
        <v>2397</v>
      </c>
      <c r="F1170" s="2">
        <v>377329</v>
      </c>
      <c r="G1170" s="2" t="s">
        <v>51</v>
      </c>
      <c r="H1170" s="2" t="s">
        <v>27</v>
      </c>
      <c r="I1170" s="2" t="s">
        <v>21</v>
      </c>
      <c r="J1170" s="121">
        <v>760500.65699999989</v>
      </c>
      <c r="K1170" s="122">
        <v>1292627.9916000001</v>
      </c>
    </row>
    <row r="1171" spans="1:11">
      <c r="A1171" s="120">
        <v>462281</v>
      </c>
      <c r="B1171" s="2" t="s">
        <v>2398</v>
      </c>
      <c r="C1171" s="36">
        <v>41299</v>
      </c>
      <c r="D1171" s="2" t="s">
        <v>9</v>
      </c>
      <c r="E1171" s="2" t="s">
        <v>2399</v>
      </c>
      <c r="F1171" s="2">
        <v>403187</v>
      </c>
      <c r="G1171" s="2" t="s">
        <v>251</v>
      </c>
      <c r="H1171" s="2" t="s">
        <v>27</v>
      </c>
      <c r="I1171" s="2" t="s">
        <v>21</v>
      </c>
      <c r="J1171" s="121">
        <v>540182.30700000003</v>
      </c>
      <c r="K1171" s="122">
        <v>2290282.6248000003</v>
      </c>
    </row>
    <row r="1172" spans="1:11">
      <c r="A1172" s="120">
        <v>462282</v>
      </c>
      <c r="B1172" s="2" t="s">
        <v>2400</v>
      </c>
      <c r="C1172" s="36">
        <v>41289</v>
      </c>
      <c r="D1172" s="2" t="s">
        <v>9</v>
      </c>
      <c r="E1172" s="2" t="s">
        <v>1800</v>
      </c>
      <c r="F1172" s="2">
        <v>448841</v>
      </c>
      <c r="G1172" s="2" t="s">
        <v>462</v>
      </c>
      <c r="H1172" s="2" t="s">
        <v>27</v>
      </c>
      <c r="I1172" s="2" t="s">
        <v>17</v>
      </c>
      <c r="J1172" s="121">
        <v>824028.47100000002</v>
      </c>
      <c r="K1172" s="122">
        <v>735436.86479999998</v>
      </c>
    </row>
    <row r="1173" spans="1:11">
      <c r="A1173" s="120">
        <v>462292</v>
      </c>
      <c r="B1173" s="2" t="s">
        <v>2401</v>
      </c>
      <c r="C1173" s="36">
        <v>41302</v>
      </c>
      <c r="D1173" s="2" t="s">
        <v>9</v>
      </c>
      <c r="E1173" s="2" t="s">
        <v>2402</v>
      </c>
      <c r="F1173" s="2">
        <v>436955</v>
      </c>
      <c r="G1173" s="2" t="s">
        <v>818</v>
      </c>
      <c r="H1173" s="2" t="s">
        <v>27</v>
      </c>
      <c r="I1173" s="2" t="s">
        <v>17</v>
      </c>
      <c r="J1173" s="121">
        <v>858285.49800000002</v>
      </c>
      <c r="K1173" s="122">
        <v>796236.89040000003</v>
      </c>
    </row>
    <row r="1174" spans="1:11">
      <c r="A1174" s="120">
        <v>462293</v>
      </c>
      <c r="B1174" s="2" t="s">
        <v>2403</v>
      </c>
      <c r="C1174" s="36">
        <v>41311</v>
      </c>
      <c r="D1174" s="2" t="s">
        <v>9</v>
      </c>
      <c r="E1174" s="2" t="s">
        <v>2404</v>
      </c>
      <c r="F1174" s="2">
        <v>410450</v>
      </c>
      <c r="G1174" s="2" t="s">
        <v>212</v>
      </c>
      <c r="H1174" s="2" t="s">
        <v>27</v>
      </c>
      <c r="I1174" s="2" t="s">
        <v>21</v>
      </c>
      <c r="J1174" s="121">
        <v>657884.28300000005</v>
      </c>
      <c r="K1174" s="122">
        <v>453779.99280000001</v>
      </c>
    </row>
    <row r="1175" spans="1:11">
      <c r="A1175" s="120">
        <v>462338</v>
      </c>
      <c r="B1175" s="2" t="s">
        <v>2405</v>
      </c>
      <c r="C1175" s="36">
        <v>41303</v>
      </c>
      <c r="D1175" s="2" t="s">
        <v>9</v>
      </c>
      <c r="E1175" s="2" t="s">
        <v>2406</v>
      </c>
      <c r="F1175" s="2">
        <v>376834</v>
      </c>
      <c r="G1175" s="2" t="s">
        <v>388</v>
      </c>
      <c r="H1175" s="2" t="s">
        <v>27</v>
      </c>
      <c r="I1175" s="2" t="s">
        <v>21</v>
      </c>
      <c r="J1175" s="121">
        <v>674550.34499999997</v>
      </c>
      <c r="K1175" s="122">
        <v>871422.3</v>
      </c>
    </row>
    <row r="1176" spans="1:11">
      <c r="A1176" s="120">
        <v>462341</v>
      </c>
      <c r="B1176" s="2" t="s">
        <v>2407</v>
      </c>
      <c r="C1176" s="36">
        <v>41289</v>
      </c>
      <c r="D1176" s="2" t="s">
        <v>9</v>
      </c>
      <c r="E1176" s="2" t="s">
        <v>2408</v>
      </c>
      <c r="F1176" s="2">
        <v>377329</v>
      </c>
      <c r="G1176" s="2" t="s">
        <v>51</v>
      </c>
      <c r="H1176" s="2" t="s">
        <v>27</v>
      </c>
      <c r="I1176" s="2" t="s">
        <v>17</v>
      </c>
      <c r="J1176" s="121">
        <v>811884.52800000005</v>
      </c>
      <c r="K1176" s="122">
        <v>570044.97360000003</v>
      </c>
    </row>
    <row r="1177" spans="1:11">
      <c r="A1177" s="120">
        <v>462392</v>
      </c>
      <c r="B1177" s="2" t="s">
        <v>2409</v>
      </c>
      <c r="C1177" s="36">
        <v>41318</v>
      </c>
      <c r="D1177" s="2" t="s">
        <v>9</v>
      </c>
      <c r="E1177" s="2" t="s">
        <v>2410</v>
      </c>
      <c r="F1177" s="2">
        <v>464799</v>
      </c>
      <c r="G1177" s="2" t="s">
        <v>643</v>
      </c>
      <c r="H1177" s="2" t="s">
        <v>27</v>
      </c>
      <c r="I1177" s="2" t="s">
        <v>66</v>
      </c>
      <c r="J1177" s="121">
        <v>287769.489</v>
      </c>
      <c r="K1177" s="122">
        <v>347534.16119999997</v>
      </c>
    </row>
    <row r="1178" spans="1:11">
      <c r="A1178" s="120">
        <v>462543</v>
      </c>
      <c r="B1178" s="2" t="s">
        <v>2411</v>
      </c>
      <c r="C1178" s="36">
        <v>41295</v>
      </c>
      <c r="D1178" s="2" t="s">
        <v>9</v>
      </c>
      <c r="E1178" s="2" t="s">
        <v>2412</v>
      </c>
      <c r="F1178" s="2">
        <v>408443</v>
      </c>
      <c r="G1178" s="2" t="s">
        <v>401</v>
      </c>
      <c r="H1178" s="2" t="s">
        <v>27</v>
      </c>
      <c r="I1178" s="2" t="s">
        <v>66</v>
      </c>
      <c r="J1178" s="121">
        <v>377348.18099999998</v>
      </c>
      <c r="K1178" s="122">
        <v>468672.75</v>
      </c>
    </row>
    <row r="1179" spans="1:11">
      <c r="A1179" s="120">
        <v>462850</v>
      </c>
      <c r="B1179" s="2" t="s">
        <v>2413</v>
      </c>
      <c r="C1179" s="36">
        <v>41303</v>
      </c>
      <c r="D1179" s="2" t="s">
        <v>9</v>
      </c>
      <c r="E1179" s="2" t="s">
        <v>2414</v>
      </c>
      <c r="F1179" s="2">
        <v>406515</v>
      </c>
      <c r="G1179" s="2" t="s">
        <v>281</v>
      </c>
      <c r="H1179" s="2" t="s">
        <v>27</v>
      </c>
      <c r="I1179" s="2" t="s">
        <v>17</v>
      </c>
      <c r="J1179" s="121">
        <v>880835.99099999992</v>
      </c>
      <c r="K1179" s="122">
        <v>2026313.1827999998</v>
      </c>
    </row>
    <row r="1180" spans="1:11">
      <c r="A1180" s="120">
        <v>462851</v>
      </c>
      <c r="B1180" s="2" t="s">
        <v>2415</v>
      </c>
      <c r="C1180" s="36">
        <v>41302</v>
      </c>
      <c r="D1180" s="2" t="s">
        <v>9</v>
      </c>
      <c r="E1180" s="2" t="s">
        <v>2416</v>
      </c>
      <c r="F1180" s="2">
        <v>448791</v>
      </c>
      <c r="G1180" s="2" t="s">
        <v>381</v>
      </c>
      <c r="H1180" s="2" t="s">
        <v>27</v>
      </c>
      <c r="I1180" s="2" t="s">
        <v>21</v>
      </c>
      <c r="J1180" s="121">
        <v>458393.50200000004</v>
      </c>
      <c r="K1180" s="122">
        <v>999568.76040000003</v>
      </c>
    </row>
    <row r="1181" spans="1:11">
      <c r="A1181" s="120">
        <v>462853</v>
      </c>
      <c r="B1181" s="2" t="s">
        <v>2417</v>
      </c>
      <c r="C1181" s="36">
        <v>41311</v>
      </c>
      <c r="D1181" s="2" t="s">
        <v>9</v>
      </c>
      <c r="E1181" s="2" t="s">
        <v>2418</v>
      </c>
      <c r="F1181" s="2">
        <v>373036</v>
      </c>
      <c r="G1181" s="2" t="s">
        <v>188</v>
      </c>
      <c r="H1181" s="2" t="s">
        <v>27</v>
      </c>
      <c r="I1181" s="2" t="s">
        <v>21</v>
      </c>
      <c r="J1181" s="121">
        <v>507782.87700000004</v>
      </c>
      <c r="K1181" s="122">
        <v>687649.60800000001</v>
      </c>
    </row>
    <row r="1182" spans="1:11">
      <c r="A1182" s="120">
        <v>462855</v>
      </c>
      <c r="B1182" s="2" t="s">
        <v>2419</v>
      </c>
      <c r="C1182" s="36">
        <v>41307</v>
      </c>
      <c r="D1182" s="2" t="s">
        <v>9</v>
      </c>
      <c r="E1182" s="2" t="s">
        <v>2420</v>
      </c>
      <c r="F1182" s="2">
        <v>411082</v>
      </c>
      <c r="G1182" s="2" t="s">
        <v>54</v>
      </c>
      <c r="H1182" s="2" t="s">
        <v>27</v>
      </c>
      <c r="I1182" s="2" t="s">
        <v>13</v>
      </c>
      <c r="J1182" s="121">
        <v>1257093.432</v>
      </c>
      <c r="K1182" s="122">
        <v>1925237.6136</v>
      </c>
    </row>
    <row r="1183" spans="1:11">
      <c r="A1183" s="120">
        <v>463249</v>
      </c>
      <c r="B1183" s="2" t="s">
        <v>2421</v>
      </c>
      <c r="C1183" s="36">
        <v>41307</v>
      </c>
      <c r="D1183" s="2" t="s">
        <v>9</v>
      </c>
      <c r="E1183" s="2" t="s">
        <v>2422</v>
      </c>
      <c r="F1183" s="2">
        <v>152562</v>
      </c>
      <c r="G1183" s="2" t="s">
        <v>446</v>
      </c>
      <c r="H1183" s="2" t="s">
        <v>27</v>
      </c>
      <c r="I1183" s="2" t="s">
        <v>21</v>
      </c>
      <c r="J1183" s="121">
        <v>642016.24199999997</v>
      </c>
      <c r="K1183" s="122">
        <v>1291989.9491999999</v>
      </c>
    </row>
    <row r="1184" spans="1:11">
      <c r="A1184" s="120">
        <v>463658</v>
      </c>
      <c r="B1184" s="2" t="s">
        <v>2423</v>
      </c>
      <c r="C1184" s="36">
        <v>41319</v>
      </c>
      <c r="D1184" s="2" t="s">
        <v>9</v>
      </c>
      <c r="E1184" s="2" t="s">
        <v>2424</v>
      </c>
      <c r="F1184" s="2">
        <v>455946</v>
      </c>
      <c r="G1184" s="2" t="s">
        <v>925</v>
      </c>
      <c r="H1184" s="2" t="s">
        <v>27</v>
      </c>
      <c r="I1184" s="2" t="s">
        <v>66</v>
      </c>
      <c r="J1184" s="121">
        <v>218607.66899999999</v>
      </c>
      <c r="K1184" s="122">
        <v>442018.58760000003</v>
      </c>
    </row>
    <row r="1185" spans="1:11">
      <c r="A1185" s="120">
        <v>463668</v>
      </c>
      <c r="B1185" s="2" t="s">
        <v>2425</v>
      </c>
      <c r="C1185" s="36">
        <v>41317</v>
      </c>
      <c r="D1185" s="2" t="s">
        <v>9</v>
      </c>
      <c r="E1185" s="2" t="s">
        <v>2426</v>
      </c>
      <c r="F1185" s="2">
        <v>378504</v>
      </c>
      <c r="G1185" s="2" t="s">
        <v>270</v>
      </c>
      <c r="H1185" s="2" t="s">
        <v>27</v>
      </c>
      <c r="I1185" s="2" t="s">
        <v>13</v>
      </c>
      <c r="J1185" s="121">
        <v>1402109.5410000002</v>
      </c>
      <c r="K1185" s="122">
        <v>2380239.54</v>
      </c>
    </row>
    <row r="1186" spans="1:11">
      <c r="A1186" s="120">
        <v>463910</v>
      </c>
      <c r="B1186" s="2" t="s">
        <v>2427</v>
      </c>
      <c r="C1186" s="36">
        <v>41323</v>
      </c>
      <c r="D1186" s="2" t="s">
        <v>9</v>
      </c>
      <c r="E1186" s="2" t="s">
        <v>2428</v>
      </c>
      <c r="F1186" s="2">
        <v>458160</v>
      </c>
      <c r="G1186" s="2" t="s">
        <v>151</v>
      </c>
      <c r="H1186" s="2" t="s">
        <v>27</v>
      </c>
      <c r="I1186" s="2" t="s">
        <v>21</v>
      </c>
      <c r="J1186" s="121">
        <v>540045.40799999994</v>
      </c>
      <c r="K1186" s="122">
        <v>837427.11840000004</v>
      </c>
    </row>
    <row r="1187" spans="1:11">
      <c r="A1187" s="120">
        <v>463914</v>
      </c>
      <c r="B1187" s="2" t="s">
        <v>2429</v>
      </c>
      <c r="C1187" s="36">
        <v>41312</v>
      </c>
      <c r="D1187" s="2" t="s">
        <v>9</v>
      </c>
      <c r="E1187" s="2" t="s">
        <v>2430</v>
      </c>
      <c r="F1187" s="2">
        <v>410452</v>
      </c>
      <c r="G1187" s="2" t="s">
        <v>393</v>
      </c>
      <c r="H1187" s="2" t="s">
        <v>2431</v>
      </c>
      <c r="I1187" s="2" t="s">
        <v>66</v>
      </c>
      <c r="J1187" s="121">
        <v>353171.59499999997</v>
      </c>
      <c r="K1187" s="122">
        <v>45518.792399999998</v>
      </c>
    </row>
    <row r="1188" spans="1:11">
      <c r="A1188" s="120">
        <v>464461</v>
      </c>
      <c r="B1188" s="2" t="s">
        <v>2432</v>
      </c>
      <c r="C1188" s="36">
        <v>41330</v>
      </c>
      <c r="D1188" s="2" t="s">
        <v>9</v>
      </c>
      <c r="E1188" s="2" t="s">
        <v>2433</v>
      </c>
      <c r="F1188" s="2">
        <v>419863</v>
      </c>
      <c r="G1188" s="2" t="s">
        <v>16</v>
      </c>
      <c r="H1188" s="2" t="s">
        <v>27</v>
      </c>
      <c r="I1188" s="2" t="s">
        <v>66</v>
      </c>
      <c r="J1188" s="121">
        <v>320086.55700000003</v>
      </c>
      <c r="K1188" s="122">
        <v>476096.17319999996</v>
      </c>
    </row>
    <row r="1189" spans="1:11">
      <c r="A1189" s="120">
        <v>464464</v>
      </c>
      <c r="B1189" s="2" t="s">
        <v>2434</v>
      </c>
      <c r="C1189" s="36">
        <v>41326</v>
      </c>
      <c r="D1189" s="2" t="s">
        <v>9</v>
      </c>
      <c r="E1189" s="2" t="s">
        <v>2435</v>
      </c>
      <c r="F1189" s="2">
        <v>448841</v>
      </c>
      <c r="G1189" s="2" t="s">
        <v>462</v>
      </c>
      <c r="H1189" s="2" t="s">
        <v>27</v>
      </c>
      <c r="I1189" s="2" t="s">
        <v>21</v>
      </c>
      <c r="J1189" s="121">
        <v>755286.25199999998</v>
      </c>
      <c r="K1189" s="122">
        <v>874125.15120000008</v>
      </c>
    </row>
    <row r="1190" spans="1:11">
      <c r="A1190" s="120">
        <v>464490</v>
      </c>
      <c r="B1190" s="2" t="s">
        <v>2436</v>
      </c>
      <c r="C1190" s="36">
        <v>41317</v>
      </c>
      <c r="D1190" s="2" t="s">
        <v>9</v>
      </c>
      <c r="E1190" s="2" t="s">
        <v>2437</v>
      </c>
      <c r="F1190" s="2">
        <v>407302</v>
      </c>
      <c r="G1190" s="2" t="s">
        <v>198</v>
      </c>
      <c r="H1190" s="2" t="s">
        <v>27</v>
      </c>
      <c r="I1190" s="2" t="s">
        <v>17</v>
      </c>
      <c r="J1190" s="121">
        <v>834724.40099999995</v>
      </c>
      <c r="K1190" s="122">
        <v>396359.7084</v>
      </c>
    </row>
    <row r="1191" spans="1:11">
      <c r="A1191" s="120">
        <v>464491</v>
      </c>
      <c r="B1191" s="2" t="s">
        <v>2438</v>
      </c>
      <c r="C1191" s="36">
        <v>41334</v>
      </c>
      <c r="D1191" s="2" t="s">
        <v>9</v>
      </c>
      <c r="E1191" s="2" t="s">
        <v>2439</v>
      </c>
      <c r="F1191" s="2">
        <v>379658</v>
      </c>
      <c r="G1191" s="2" t="s">
        <v>201</v>
      </c>
      <c r="H1191" s="2" t="s">
        <v>27</v>
      </c>
      <c r="I1191" s="2" t="s">
        <v>17</v>
      </c>
      <c r="J1191" s="121">
        <v>905382.09299999999</v>
      </c>
      <c r="K1191" s="122">
        <v>2555416.3176000002</v>
      </c>
    </row>
    <row r="1192" spans="1:11">
      <c r="A1192" s="120">
        <v>464618</v>
      </c>
      <c r="B1192" s="2" t="s">
        <v>2440</v>
      </c>
      <c r="C1192" s="36">
        <v>41333</v>
      </c>
      <c r="D1192" s="2" t="s">
        <v>9</v>
      </c>
      <c r="E1192" s="2" t="s">
        <v>2441</v>
      </c>
      <c r="F1192" s="2">
        <v>378015</v>
      </c>
      <c r="G1192" s="2" t="s">
        <v>472</v>
      </c>
      <c r="H1192" s="2" t="s">
        <v>27</v>
      </c>
      <c r="I1192" s="2" t="s">
        <v>17</v>
      </c>
      <c r="J1192" s="121">
        <v>1064043.5819999999</v>
      </c>
      <c r="K1192" s="122">
        <v>1269617.2631999999</v>
      </c>
    </row>
    <row r="1193" spans="1:11">
      <c r="A1193" s="120">
        <v>464649</v>
      </c>
      <c r="B1193" s="2" t="s">
        <v>2442</v>
      </c>
      <c r="C1193" s="36">
        <v>41330</v>
      </c>
      <c r="D1193" s="2" t="s">
        <v>9</v>
      </c>
      <c r="E1193" s="2" t="s">
        <v>2443</v>
      </c>
      <c r="F1193" s="2">
        <v>380150</v>
      </c>
      <c r="G1193" s="2" t="s">
        <v>72</v>
      </c>
      <c r="H1193" s="2" t="s">
        <v>27</v>
      </c>
      <c r="I1193" s="2" t="s">
        <v>66</v>
      </c>
      <c r="J1193" s="121">
        <v>377489.53200000001</v>
      </c>
      <c r="K1193" s="122">
        <v>343539.9216</v>
      </c>
    </row>
    <row r="1194" spans="1:11">
      <c r="A1194" s="120">
        <v>464650</v>
      </c>
      <c r="B1194" s="2" t="s">
        <v>2444</v>
      </c>
      <c r="C1194" s="36">
        <v>41332</v>
      </c>
      <c r="D1194" s="2" t="s">
        <v>9</v>
      </c>
      <c r="E1194" s="2" t="s">
        <v>2445</v>
      </c>
      <c r="F1194" s="2">
        <v>377332</v>
      </c>
      <c r="G1194" s="2" t="s">
        <v>77</v>
      </c>
      <c r="H1194" s="2" t="s">
        <v>27</v>
      </c>
      <c r="I1194" s="2" t="s">
        <v>17</v>
      </c>
      <c r="J1194" s="121">
        <v>957547.29</v>
      </c>
      <c r="K1194" s="122">
        <v>592294.05359999998</v>
      </c>
    </row>
    <row r="1195" spans="1:11">
      <c r="A1195" s="120">
        <v>464651</v>
      </c>
      <c r="B1195" s="2" t="s">
        <v>2446</v>
      </c>
      <c r="C1195" s="36">
        <v>41330</v>
      </c>
      <c r="D1195" s="2" t="s">
        <v>9</v>
      </c>
      <c r="E1195" s="2" t="s">
        <v>920</v>
      </c>
      <c r="F1195" s="2">
        <v>382514</v>
      </c>
      <c r="G1195" s="2" t="s">
        <v>839</v>
      </c>
      <c r="H1195" s="2" t="s">
        <v>27</v>
      </c>
      <c r="I1195" s="2" t="s">
        <v>21</v>
      </c>
      <c r="J1195" s="121">
        <v>667787.75699999998</v>
      </c>
      <c r="K1195" s="122">
        <v>1464895.9079999998</v>
      </c>
    </row>
    <row r="1196" spans="1:11">
      <c r="A1196" s="120">
        <v>464652</v>
      </c>
      <c r="B1196" s="2" t="s">
        <v>2447</v>
      </c>
      <c r="C1196" s="36">
        <v>41334</v>
      </c>
      <c r="D1196" s="2" t="s">
        <v>9</v>
      </c>
      <c r="E1196" s="2" t="s">
        <v>2448</v>
      </c>
      <c r="F1196" s="2">
        <v>408443</v>
      </c>
      <c r="G1196" s="2" t="s">
        <v>401</v>
      </c>
      <c r="H1196" s="2" t="s">
        <v>27</v>
      </c>
      <c r="I1196" s="2" t="s">
        <v>21</v>
      </c>
      <c r="J1196" s="121">
        <v>638973.30000000005</v>
      </c>
      <c r="K1196" s="122">
        <v>1033548.6384000001</v>
      </c>
    </row>
    <row r="1197" spans="1:11">
      <c r="A1197" s="120">
        <v>464653</v>
      </c>
      <c r="B1197" s="2" t="s">
        <v>2449</v>
      </c>
      <c r="C1197" s="36">
        <v>41334</v>
      </c>
      <c r="D1197" s="2" t="s">
        <v>9</v>
      </c>
      <c r="E1197" s="2" t="s">
        <v>2450</v>
      </c>
      <c r="F1197" s="2">
        <v>398778</v>
      </c>
      <c r="G1197" s="2" t="s">
        <v>362</v>
      </c>
      <c r="H1197" s="2" t="s">
        <v>27</v>
      </c>
      <c r="I1197" s="2" t="s">
        <v>17</v>
      </c>
      <c r="J1197" s="121">
        <v>795141.66899999999</v>
      </c>
      <c r="K1197" s="122">
        <v>725205.81959999993</v>
      </c>
    </row>
    <row r="1198" spans="1:11">
      <c r="A1198" s="120">
        <v>464659</v>
      </c>
      <c r="B1198" s="2" t="s">
        <v>2451</v>
      </c>
      <c r="C1198" s="36">
        <v>41330</v>
      </c>
      <c r="D1198" s="2" t="s">
        <v>9</v>
      </c>
      <c r="E1198" s="2" t="s">
        <v>2452</v>
      </c>
      <c r="F1198" s="2">
        <v>381123</v>
      </c>
      <c r="G1198" s="2" t="s">
        <v>498</v>
      </c>
      <c r="H1198" s="2" t="s">
        <v>27</v>
      </c>
      <c r="I1198" s="2" t="s">
        <v>17</v>
      </c>
      <c r="J1198" s="121">
        <v>1020967.143</v>
      </c>
      <c r="K1198" s="122">
        <v>784482.54839999997</v>
      </c>
    </row>
    <row r="1199" spans="1:11">
      <c r="A1199" s="120">
        <v>464665</v>
      </c>
      <c r="B1199" s="2" t="s">
        <v>2453</v>
      </c>
      <c r="C1199" s="36">
        <v>41334</v>
      </c>
      <c r="D1199" s="2" t="s">
        <v>9</v>
      </c>
      <c r="E1199" s="2" t="s">
        <v>2454</v>
      </c>
      <c r="F1199" s="2">
        <v>381123</v>
      </c>
      <c r="G1199" s="2" t="s">
        <v>498</v>
      </c>
      <c r="H1199" s="2" t="s">
        <v>27</v>
      </c>
      <c r="I1199" s="2" t="s">
        <v>21</v>
      </c>
      <c r="J1199" s="121">
        <v>694978.34699999995</v>
      </c>
      <c r="K1199" s="122">
        <v>678852.39240000001</v>
      </c>
    </row>
    <row r="1200" spans="1:11">
      <c r="A1200" s="120">
        <v>464671</v>
      </c>
      <c r="B1200" s="2" t="s">
        <v>2455</v>
      </c>
      <c r="C1200" s="36">
        <v>41325</v>
      </c>
      <c r="D1200" s="2" t="s">
        <v>9</v>
      </c>
      <c r="E1200" s="2" t="s">
        <v>2456</v>
      </c>
      <c r="F1200" s="2">
        <v>398449</v>
      </c>
      <c r="G1200" s="2" t="s">
        <v>111</v>
      </c>
      <c r="H1200" s="2" t="s">
        <v>27</v>
      </c>
      <c r="I1200" s="2" t="s">
        <v>13</v>
      </c>
      <c r="J1200" s="121">
        <v>1277212.02</v>
      </c>
      <c r="K1200" s="122">
        <v>1586099.2427999999</v>
      </c>
    </row>
    <row r="1201" spans="1:11">
      <c r="A1201" s="120">
        <v>464673</v>
      </c>
      <c r="B1201" s="2" t="s">
        <v>2457</v>
      </c>
      <c r="C1201" s="36">
        <v>41330</v>
      </c>
      <c r="D1201" s="2" t="s">
        <v>9</v>
      </c>
      <c r="E1201" s="2" t="s">
        <v>2458</v>
      </c>
      <c r="F1201" s="2">
        <v>376339</v>
      </c>
      <c r="G1201" s="2" t="s">
        <v>86</v>
      </c>
      <c r="H1201" s="2" t="s">
        <v>27</v>
      </c>
      <c r="I1201" s="2" t="s">
        <v>66</v>
      </c>
      <c r="J1201" s="121">
        <v>302847.3</v>
      </c>
      <c r="K1201" s="122">
        <v>1011340.7604</v>
      </c>
    </row>
    <row r="1202" spans="1:11">
      <c r="A1202" s="120">
        <v>464676</v>
      </c>
      <c r="B1202" s="2" t="s">
        <v>2459</v>
      </c>
      <c r="C1202" s="36">
        <v>41328</v>
      </c>
      <c r="D1202" s="2" t="s">
        <v>9</v>
      </c>
      <c r="E1202" s="2" t="s">
        <v>2460</v>
      </c>
      <c r="F1202" s="2">
        <v>376098</v>
      </c>
      <c r="G1202" s="2" t="s">
        <v>1079</v>
      </c>
      <c r="H1202" s="2" t="s">
        <v>27</v>
      </c>
      <c r="I1202" s="2" t="s">
        <v>17</v>
      </c>
      <c r="J1202" s="121">
        <v>1191223.8660000002</v>
      </c>
      <c r="K1202" s="122">
        <v>1943539.5420000001</v>
      </c>
    </row>
    <row r="1203" spans="1:11">
      <c r="A1203" s="120">
        <v>464729</v>
      </c>
      <c r="B1203" s="2" t="s">
        <v>2461</v>
      </c>
      <c r="C1203" s="36">
        <v>41337</v>
      </c>
      <c r="D1203" s="2" t="s">
        <v>9</v>
      </c>
      <c r="E1203" s="2" t="s">
        <v>2462</v>
      </c>
      <c r="F1203" s="2">
        <v>388373</v>
      </c>
      <c r="G1203" s="2" t="s">
        <v>632</v>
      </c>
      <c r="H1203" s="2" t="s">
        <v>27</v>
      </c>
      <c r="I1203" s="2" t="s">
        <v>66</v>
      </c>
      <c r="J1203" s="121">
        <v>381923.72400000005</v>
      </c>
      <c r="K1203" s="122">
        <v>712769.87879999995</v>
      </c>
    </row>
    <row r="1204" spans="1:11">
      <c r="A1204" s="120">
        <v>464730</v>
      </c>
      <c r="B1204" s="2" t="s">
        <v>2463</v>
      </c>
      <c r="C1204" s="36">
        <v>41330</v>
      </c>
      <c r="D1204" s="2" t="s">
        <v>9</v>
      </c>
      <c r="E1204" s="2" t="s">
        <v>74</v>
      </c>
      <c r="F1204" s="2">
        <v>387266</v>
      </c>
      <c r="G1204" s="2" t="s">
        <v>31</v>
      </c>
      <c r="H1204" s="2" t="s">
        <v>27</v>
      </c>
      <c r="I1204" s="2" t="s">
        <v>17</v>
      </c>
      <c r="J1204" s="121">
        <v>936667.41</v>
      </c>
      <c r="K1204" s="122">
        <v>281572.11359999998</v>
      </c>
    </row>
    <row r="1205" spans="1:11">
      <c r="A1205" s="120">
        <v>464737</v>
      </c>
      <c r="B1205" s="2" t="s">
        <v>2464</v>
      </c>
      <c r="C1205" s="36">
        <v>41323</v>
      </c>
      <c r="D1205" s="2" t="s">
        <v>9</v>
      </c>
      <c r="E1205" s="2" t="s">
        <v>2465</v>
      </c>
      <c r="F1205" s="2">
        <v>454526</v>
      </c>
      <c r="G1205" s="2" t="s">
        <v>465</v>
      </c>
      <c r="H1205" s="2" t="s">
        <v>27</v>
      </c>
      <c r="I1205" s="2" t="s">
        <v>21</v>
      </c>
      <c r="J1205" s="121">
        <v>552055.79099999997</v>
      </c>
      <c r="K1205" s="122">
        <v>729815.73479999998</v>
      </c>
    </row>
    <row r="1206" spans="1:11">
      <c r="A1206" s="120">
        <v>464738</v>
      </c>
      <c r="B1206" s="2" t="s">
        <v>2466</v>
      </c>
      <c r="C1206" s="36">
        <v>41337</v>
      </c>
      <c r="D1206" s="2" t="s">
        <v>9</v>
      </c>
      <c r="E1206" s="2" t="s">
        <v>1767</v>
      </c>
      <c r="F1206" s="2">
        <v>359519</v>
      </c>
      <c r="G1206" s="2" t="s">
        <v>289</v>
      </c>
      <c r="H1206" s="2" t="s">
        <v>27</v>
      </c>
      <c r="I1206" s="2" t="s">
        <v>21</v>
      </c>
      <c r="J1206" s="121">
        <v>762580.85400000005</v>
      </c>
      <c r="K1206" s="122">
        <v>368787.33</v>
      </c>
    </row>
    <row r="1207" spans="1:11">
      <c r="A1207" s="120">
        <v>464740</v>
      </c>
      <c r="B1207" s="2" t="s">
        <v>2467</v>
      </c>
      <c r="C1207" s="36">
        <v>41323</v>
      </c>
      <c r="D1207" s="2" t="s">
        <v>9</v>
      </c>
      <c r="E1207" s="2" t="s">
        <v>2468</v>
      </c>
      <c r="F1207" s="2">
        <v>458160</v>
      </c>
      <c r="G1207" s="2" t="s">
        <v>151</v>
      </c>
      <c r="H1207" s="2" t="s">
        <v>27</v>
      </c>
      <c r="I1207" s="2" t="s">
        <v>17</v>
      </c>
      <c r="J1207" s="121">
        <v>935791.47900000005</v>
      </c>
      <c r="K1207" s="122">
        <v>917766.30959999992</v>
      </c>
    </row>
    <row r="1208" spans="1:11">
      <c r="A1208" s="120">
        <v>465044</v>
      </c>
      <c r="B1208" s="2" t="s">
        <v>2469</v>
      </c>
      <c r="C1208" s="36">
        <v>41337</v>
      </c>
      <c r="D1208" s="2" t="s">
        <v>9</v>
      </c>
      <c r="E1208" s="2" t="s">
        <v>2470</v>
      </c>
      <c r="F1208" s="2">
        <v>377364</v>
      </c>
      <c r="G1208" s="2" t="s">
        <v>721</v>
      </c>
      <c r="H1208" s="2" t="s">
        <v>27</v>
      </c>
      <c r="I1208" s="2" t="s">
        <v>21</v>
      </c>
      <c r="J1208" s="121">
        <v>674564.81400000001</v>
      </c>
      <c r="K1208" s="122">
        <v>757030.24440000008</v>
      </c>
    </row>
    <row r="1209" spans="1:11">
      <c r="A1209" s="120">
        <v>465292</v>
      </c>
      <c r="B1209" s="2" t="s">
        <v>2471</v>
      </c>
      <c r="C1209" s="36">
        <v>41339</v>
      </c>
      <c r="D1209" s="2" t="s">
        <v>9</v>
      </c>
      <c r="E1209" s="2" t="s">
        <v>2472</v>
      </c>
      <c r="F1209" s="2">
        <v>378503</v>
      </c>
      <c r="G1209" s="2" t="s">
        <v>267</v>
      </c>
      <c r="H1209" s="2" t="s">
        <v>27</v>
      </c>
      <c r="I1209" s="2" t="s">
        <v>66</v>
      </c>
      <c r="J1209" s="121">
        <v>115799.859</v>
      </c>
      <c r="K1209" s="122">
        <v>2101975.3583999998</v>
      </c>
    </row>
    <row r="1210" spans="1:11">
      <c r="A1210" s="120">
        <v>465304</v>
      </c>
      <c r="B1210" s="2" t="s">
        <v>2473</v>
      </c>
      <c r="C1210" s="36">
        <v>41345</v>
      </c>
      <c r="D1210" s="2" t="s">
        <v>9</v>
      </c>
      <c r="E1210" s="2" t="s">
        <v>2474</v>
      </c>
      <c r="F1210" s="2">
        <v>462388</v>
      </c>
      <c r="G1210" s="2" t="s">
        <v>763</v>
      </c>
      <c r="H1210" s="2" t="s">
        <v>27</v>
      </c>
      <c r="I1210" s="2" t="s">
        <v>13</v>
      </c>
      <c r="J1210" s="121">
        <v>1317822.051</v>
      </c>
      <c r="K1210" s="122">
        <v>1108624.5684</v>
      </c>
    </row>
    <row r="1211" spans="1:11">
      <c r="A1211" s="120">
        <v>465442</v>
      </c>
      <c r="B1211" s="2" t="s">
        <v>2475</v>
      </c>
      <c r="C1211" s="36">
        <v>41341</v>
      </c>
      <c r="D1211" s="2" t="s">
        <v>9</v>
      </c>
      <c r="E1211" s="2" t="s">
        <v>2476</v>
      </c>
      <c r="F1211" s="2">
        <v>434171</v>
      </c>
      <c r="G1211" s="2" t="s">
        <v>371</v>
      </c>
      <c r="H1211" s="2" t="s">
        <v>27</v>
      </c>
      <c r="I1211" s="2" t="s">
        <v>17</v>
      </c>
      <c r="J1211" s="121">
        <v>1156241.1629999999</v>
      </c>
      <c r="K1211" s="122">
        <v>1638693.0072000001</v>
      </c>
    </row>
    <row r="1212" spans="1:11">
      <c r="A1212" s="120">
        <v>465755</v>
      </c>
      <c r="B1212" s="2" t="s">
        <v>2477</v>
      </c>
      <c r="C1212" s="36">
        <v>41334</v>
      </c>
      <c r="D1212" s="2" t="s">
        <v>9</v>
      </c>
      <c r="E1212" s="2" t="s">
        <v>2478</v>
      </c>
      <c r="F1212" s="2">
        <v>417062</v>
      </c>
      <c r="G1212" s="2" t="s">
        <v>650</v>
      </c>
      <c r="H1212" s="2" t="s">
        <v>27</v>
      </c>
      <c r="I1212" s="2" t="s">
        <v>17</v>
      </c>
      <c r="J1212" s="121">
        <v>869045.98199999996</v>
      </c>
      <c r="K1212" s="122">
        <v>1102796.2512000001</v>
      </c>
    </row>
    <row r="1213" spans="1:11">
      <c r="A1213" s="120">
        <v>465757</v>
      </c>
      <c r="B1213" s="2" t="s">
        <v>2479</v>
      </c>
      <c r="C1213" s="36">
        <v>41337</v>
      </c>
      <c r="D1213" s="2" t="s">
        <v>9</v>
      </c>
      <c r="E1213" s="2" t="s">
        <v>2480</v>
      </c>
      <c r="F1213" s="2">
        <v>462852</v>
      </c>
      <c r="G1213" s="2" t="s">
        <v>1142</v>
      </c>
      <c r="H1213" s="2" t="s">
        <v>27</v>
      </c>
      <c r="I1213" s="2" t="s">
        <v>17</v>
      </c>
      <c r="J1213" s="121">
        <v>1223899.32</v>
      </c>
      <c r="K1213" s="122">
        <v>657921.77639999997</v>
      </c>
    </row>
    <row r="1214" spans="1:11">
      <c r="A1214" s="120">
        <v>465759</v>
      </c>
      <c r="B1214" s="2" t="s">
        <v>2481</v>
      </c>
      <c r="C1214" s="36">
        <v>40977</v>
      </c>
      <c r="D1214" s="2" t="s">
        <v>9</v>
      </c>
      <c r="E1214" s="2" t="s">
        <v>2482</v>
      </c>
      <c r="F1214" s="2">
        <v>152562</v>
      </c>
      <c r="G1214" s="2" t="s">
        <v>446</v>
      </c>
      <c r="H1214" s="2" t="s">
        <v>27</v>
      </c>
      <c r="I1214" s="2" t="s">
        <v>17</v>
      </c>
      <c r="J1214" s="121">
        <v>824788.65</v>
      </c>
      <c r="K1214" s="122">
        <v>946327.53600000008</v>
      </c>
    </row>
    <row r="1215" spans="1:11">
      <c r="A1215" s="120">
        <v>466912</v>
      </c>
      <c r="B1215" s="2" t="s">
        <v>2483</v>
      </c>
      <c r="C1215" s="36">
        <v>41331</v>
      </c>
      <c r="D1215" s="2" t="s">
        <v>9</v>
      </c>
      <c r="E1215" s="2" t="s">
        <v>2484</v>
      </c>
      <c r="F1215" s="2">
        <v>449173</v>
      </c>
      <c r="G1215" s="2" t="s">
        <v>122</v>
      </c>
      <c r="H1215" s="2" t="s">
        <v>27</v>
      </c>
      <c r="I1215" s="2" t="s">
        <v>17</v>
      </c>
      <c r="J1215" s="121">
        <v>948132.42300000007</v>
      </c>
      <c r="K1215" s="122">
        <v>1352539.2311999998</v>
      </c>
    </row>
    <row r="1216" spans="1:11">
      <c r="A1216" s="120">
        <v>467276</v>
      </c>
      <c r="B1216" s="2" t="s">
        <v>2485</v>
      </c>
      <c r="C1216" s="36">
        <v>41358</v>
      </c>
      <c r="D1216" s="2" t="s">
        <v>9</v>
      </c>
      <c r="E1216" s="2" t="s">
        <v>2486</v>
      </c>
      <c r="F1216" s="2">
        <v>436955</v>
      </c>
      <c r="G1216" s="2" t="s">
        <v>818</v>
      </c>
      <c r="H1216" s="2" t="s">
        <v>27</v>
      </c>
      <c r="I1216" s="2" t="s">
        <v>21</v>
      </c>
      <c r="J1216" s="121">
        <v>596277.50699999998</v>
      </c>
      <c r="K1216" s="122">
        <v>644141.47320000001</v>
      </c>
    </row>
    <row r="1217" spans="1:11">
      <c r="A1217" s="120">
        <v>467768</v>
      </c>
      <c r="B1217" s="2" t="s">
        <v>2487</v>
      </c>
      <c r="C1217" s="36">
        <v>41348</v>
      </c>
      <c r="D1217" s="2" t="s">
        <v>9</v>
      </c>
      <c r="E1217" s="2" t="s">
        <v>2488</v>
      </c>
      <c r="F1217" s="2">
        <v>464799</v>
      </c>
      <c r="G1217" s="2" t="s">
        <v>643</v>
      </c>
      <c r="H1217" s="2" t="s">
        <v>27</v>
      </c>
      <c r="I1217" s="2" t="s">
        <v>21</v>
      </c>
      <c r="J1217" s="121">
        <v>600770.68800000008</v>
      </c>
      <c r="K1217" s="122">
        <v>914392.45440000005</v>
      </c>
    </row>
    <row r="1218" spans="1:11">
      <c r="A1218" s="120">
        <v>467777</v>
      </c>
      <c r="B1218" s="2" t="s">
        <v>2489</v>
      </c>
      <c r="C1218" s="36">
        <v>41346</v>
      </c>
      <c r="D1218" s="2" t="s">
        <v>9</v>
      </c>
      <c r="E1218" s="2" t="s">
        <v>2490</v>
      </c>
      <c r="F1218" s="2">
        <v>382514</v>
      </c>
      <c r="G1218" s="2" t="s">
        <v>839</v>
      </c>
      <c r="H1218" s="2" t="s">
        <v>27</v>
      </c>
      <c r="I1218" s="2" t="s">
        <v>66</v>
      </c>
      <c r="J1218" s="121">
        <v>435106.20299999998</v>
      </c>
      <c r="K1218" s="122">
        <v>349218.73439999996</v>
      </c>
    </row>
    <row r="1219" spans="1:11">
      <c r="A1219" s="120">
        <v>467782</v>
      </c>
      <c r="B1219" s="2" t="s">
        <v>979</v>
      </c>
      <c r="C1219" s="36">
        <v>41353</v>
      </c>
      <c r="D1219" s="2" t="s">
        <v>9</v>
      </c>
      <c r="E1219" s="2" t="s">
        <v>784</v>
      </c>
      <c r="F1219" s="2">
        <v>425654</v>
      </c>
      <c r="G1219" s="2" t="s">
        <v>537</v>
      </c>
      <c r="H1219" s="2" t="s">
        <v>27</v>
      </c>
      <c r="I1219" s="2" t="s">
        <v>17</v>
      </c>
      <c r="J1219" s="121">
        <v>922646.94900000002</v>
      </c>
      <c r="K1219" s="122">
        <v>1961969.7852</v>
      </c>
    </row>
    <row r="1220" spans="1:11">
      <c r="A1220" s="120">
        <v>467849</v>
      </c>
      <c r="B1220" s="2" t="s">
        <v>2491</v>
      </c>
      <c r="C1220" s="36">
        <v>41319</v>
      </c>
      <c r="D1220" s="2" t="s">
        <v>9</v>
      </c>
      <c r="E1220" s="2" t="s">
        <v>2492</v>
      </c>
      <c r="F1220" s="2">
        <v>460862</v>
      </c>
      <c r="G1220" s="2" t="s">
        <v>226</v>
      </c>
      <c r="H1220" s="2" t="s">
        <v>27</v>
      </c>
      <c r="I1220" s="2" t="s">
        <v>66</v>
      </c>
      <c r="J1220" s="121">
        <v>405462.56099999999</v>
      </c>
      <c r="K1220" s="122">
        <v>539307.10440000007</v>
      </c>
    </row>
    <row r="1221" spans="1:11">
      <c r="A1221" s="120">
        <v>467876</v>
      </c>
      <c r="B1221" s="2" t="s">
        <v>2493</v>
      </c>
      <c r="C1221" s="36">
        <v>41324</v>
      </c>
      <c r="D1221" s="2" t="s">
        <v>9</v>
      </c>
      <c r="E1221" s="2" t="s">
        <v>2494</v>
      </c>
      <c r="F1221" s="2">
        <v>152562</v>
      </c>
      <c r="G1221" s="2" t="s">
        <v>446</v>
      </c>
      <c r="H1221" s="2" t="s">
        <v>27</v>
      </c>
      <c r="I1221" s="2" t="s">
        <v>21</v>
      </c>
      <c r="J1221" s="121">
        <v>476467.50900000002</v>
      </c>
      <c r="K1221" s="122">
        <v>1335250.872</v>
      </c>
    </row>
    <row r="1222" spans="1:11">
      <c r="A1222" s="120">
        <v>467877</v>
      </c>
      <c r="B1222" s="2" t="s">
        <v>2495</v>
      </c>
      <c r="C1222" s="36">
        <v>41344</v>
      </c>
      <c r="D1222" s="2" t="s">
        <v>9</v>
      </c>
      <c r="E1222" s="2" t="s">
        <v>2496</v>
      </c>
      <c r="F1222" s="2">
        <v>381123</v>
      </c>
      <c r="G1222" s="2" t="s">
        <v>498</v>
      </c>
      <c r="H1222" s="2" t="s">
        <v>27</v>
      </c>
      <c r="I1222" s="2" t="s">
        <v>66</v>
      </c>
      <c r="J1222" s="121">
        <v>279551.09700000001</v>
      </c>
      <c r="K1222" s="122">
        <v>1020624.1595999999</v>
      </c>
    </row>
    <row r="1223" spans="1:11">
      <c r="A1223" s="120">
        <v>467888</v>
      </c>
      <c r="B1223" s="2" t="s">
        <v>2497</v>
      </c>
      <c r="C1223" s="36">
        <v>41344</v>
      </c>
      <c r="D1223" s="2" t="s">
        <v>9</v>
      </c>
      <c r="E1223" s="2" t="s">
        <v>2498</v>
      </c>
      <c r="F1223" s="2">
        <v>416871</v>
      </c>
      <c r="G1223" s="2" t="s">
        <v>185</v>
      </c>
      <c r="H1223" s="2" t="s">
        <v>27</v>
      </c>
      <c r="I1223" s="2" t="s">
        <v>21</v>
      </c>
      <c r="J1223" s="121">
        <v>572585.076</v>
      </c>
      <c r="K1223" s="122">
        <v>129471.98759999999</v>
      </c>
    </row>
    <row r="1224" spans="1:11">
      <c r="A1224" s="120">
        <v>467939</v>
      </c>
      <c r="B1224" s="2" t="s">
        <v>2499</v>
      </c>
      <c r="C1224" s="36">
        <v>41353</v>
      </c>
      <c r="D1224" s="2" t="s">
        <v>9</v>
      </c>
      <c r="E1224" s="2" t="s">
        <v>2500</v>
      </c>
      <c r="F1224" s="2">
        <v>376339</v>
      </c>
      <c r="G1224" s="2" t="s">
        <v>86</v>
      </c>
      <c r="H1224" s="2" t="s">
        <v>27</v>
      </c>
      <c r="I1224" s="2" t="s">
        <v>21</v>
      </c>
      <c r="J1224" s="121">
        <v>517205.53499999997</v>
      </c>
      <c r="K1224" s="122">
        <v>569990.82239999995</v>
      </c>
    </row>
    <row r="1225" spans="1:11">
      <c r="A1225" s="120">
        <v>467941</v>
      </c>
      <c r="B1225" s="2" t="s">
        <v>2501</v>
      </c>
      <c r="C1225" s="36">
        <v>41358</v>
      </c>
      <c r="D1225" s="2" t="s">
        <v>9</v>
      </c>
      <c r="E1225" s="2" t="s">
        <v>2502</v>
      </c>
      <c r="F1225" s="2">
        <v>379975</v>
      </c>
      <c r="G1225" s="2" t="s">
        <v>89</v>
      </c>
      <c r="H1225" s="2" t="s">
        <v>27</v>
      </c>
      <c r="I1225" s="2" t="s">
        <v>21</v>
      </c>
      <c r="J1225" s="121">
        <v>454777.36499999999</v>
      </c>
      <c r="K1225" s="122">
        <v>891699.57</v>
      </c>
    </row>
    <row r="1226" spans="1:11">
      <c r="A1226" s="120">
        <v>467942</v>
      </c>
      <c r="B1226" s="2" t="s">
        <v>2503</v>
      </c>
      <c r="C1226" s="36">
        <v>41344</v>
      </c>
      <c r="D1226" s="2" t="s">
        <v>9</v>
      </c>
      <c r="E1226" s="2" t="s">
        <v>2504</v>
      </c>
      <c r="F1226" s="2">
        <v>407302</v>
      </c>
      <c r="G1226" s="2" t="s">
        <v>198</v>
      </c>
      <c r="H1226" s="2" t="s">
        <v>27</v>
      </c>
      <c r="I1226" s="2" t="s">
        <v>17</v>
      </c>
      <c r="J1226" s="121">
        <v>940609.65599999996</v>
      </c>
      <c r="K1226" s="122">
        <v>1519596.8604000001</v>
      </c>
    </row>
    <row r="1227" spans="1:11">
      <c r="A1227" s="120">
        <v>468143</v>
      </c>
      <c r="B1227" s="2" t="s">
        <v>2505</v>
      </c>
      <c r="C1227" s="36">
        <v>41351</v>
      </c>
      <c r="D1227" s="2" t="s">
        <v>9</v>
      </c>
      <c r="E1227" s="2" t="s">
        <v>2506</v>
      </c>
      <c r="F1227" s="2">
        <v>160376</v>
      </c>
      <c r="G1227" s="2" t="s">
        <v>148</v>
      </c>
      <c r="H1227" s="2" t="s">
        <v>27</v>
      </c>
      <c r="I1227" s="2" t="s">
        <v>17</v>
      </c>
      <c r="J1227" s="121">
        <v>984225.9</v>
      </c>
      <c r="K1227" s="122">
        <v>1631222.4959999998</v>
      </c>
    </row>
    <row r="1228" spans="1:11">
      <c r="A1228" s="120">
        <v>468189</v>
      </c>
      <c r="B1228" s="2" t="s">
        <v>2507</v>
      </c>
      <c r="C1228" s="36">
        <v>41374</v>
      </c>
      <c r="D1228" s="2" t="s">
        <v>9</v>
      </c>
      <c r="E1228" s="2" t="s">
        <v>2508</v>
      </c>
      <c r="F1228" s="2">
        <v>398778</v>
      </c>
      <c r="G1228" s="2" t="s">
        <v>362</v>
      </c>
      <c r="H1228" s="2" t="s">
        <v>27</v>
      </c>
      <c r="I1228" s="2" t="s">
        <v>13</v>
      </c>
      <c r="J1228" s="121">
        <v>1507713.2069999999</v>
      </c>
      <c r="K1228" s="122">
        <v>475368.66359999997</v>
      </c>
    </row>
    <row r="1229" spans="1:11">
      <c r="A1229" s="120">
        <v>468190</v>
      </c>
      <c r="B1229" s="2" t="s">
        <v>2509</v>
      </c>
      <c r="C1229" s="36">
        <v>41345</v>
      </c>
      <c r="D1229" s="2" t="s">
        <v>9</v>
      </c>
      <c r="E1229" s="2" t="s">
        <v>2510</v>
      </c>
      <c r="F1229" s="2">
        <v>424426</v>
      </c>
      <c r="G1229" s="2" t="s">
        <v>934</v>
      </c>
      <c r="H1229" s="2" t="s">
        <v>27</v>
      </c>
      <c r="I1229" s="2" t="s">
        <v>17</v>
      </c>
      <c r="J1229" s="121">
        <v>951813.11400000006</v>
      </c>
      <c r="K1229" s="122">
        <v>244549.17360000001</v>
      </c>
    </row>
    <row r="1230" spans="1:11">
      <c r="A1230" s="120">
        <v>468377</v>
      </c>
      <c r="B1230" s="2" t="s">
        <v>2511</v>
      </c>
      <c r="C1230" s="36">
        <v>41366</v>
      </c>
      <c r="D1230" s="2" t="s">
        <v>9</v>
      </c>
      <c r="E1230" s="2" t="s">
        <v>2512</v>
      </c>
      <c r="F1230" s="2">
        <v>385791</v>
      </c>
      <c r="G1230" s="2" t="s">
        <v>776</v>
      </c>
      <c r="H1230" s="2" t="s">
        <v>27</v>
      </c>
      <c r="I1230" s="2" t="s">
        <v>17</v>
      </c>
      <c r="J1230" s="121">
        <v>926697.15599999996</v>
      </c>
      <c r="K1230" s="122">
        <v>954073.5120000001</v>
      </c>
    </row>
    <row r="1231" spans="1:11">
      <c r="A1231" s="120">
        <v>468378</v>
      </c>
      <c r="B1231" s="2" t="s">
        <v>2513</v>
      </c>
      <c r="C1231" s="36">
        <v>41340</v>
      </c>
      <c r="D1231" s="2" t="s">
        <v>9</v>
      </c>
      <c r="E1231" s="2" t="s">
        <v>2514</v>
      </c>
      <c r="F1231" s="2">
        <v>385791</v>
      </c>
      <c r="G1231" s="2" t="s">
        <v>776</v>
      </c>
      <c r="H1231" s="2" t="s">
        <v>27</v>
      </c>
      <c r="I1231" s="2" t="s">
        <v>66</v>
      </c>
      <c r="J1231" s="121">
        <v>237617.709</v>
      </c>
      <c r="K1231" s="122">
        <v>793292.7132</v>
      </c>
    </row>
    <row r="1232" spans="1:11">
      <c r="A1232" s="120">
        <v>468385</v>
      </c>
      <c r="B1232" s="2" t="s">
        <v>2515</v>
      </c>
      <c r="C1232" s="36">
        <v>41340</v>
      </c>
      <c r="D1232" s="2" t="s">
        <v>9</v>
      </c>
      <c r="E1232" s="2" t="s">
        <v>2516</v>
      </c>
      <c r="F1232" s="2">
        <v>448791</v>
      </c>
      <c r="G1232" s="2" t="s">
        <v>381</v>
      </c>
      <c r="H1232" s="2" t="s">
        <v>27</v>
      </c>
      <c r="I1232" s="2" t="s">
        <v>17</v>
      </c>
      <c r="J1232" s="121">
        <v>975218.39099999995</v>
      </c>
      <c r="K1232" s="122">
        <v>1130015.4696</v>
      </c>
    </row>
    <row r="1233" spans="1:11">
      <c r="A1233" s="120">
        <v>468393</v>
      </c>
      <c r="B1233" s="2" t="s">
        <v>2517</v>
      </c>
      <c r="C1233" s="36">
        <v>41372</v>
      </c>
      <c r="D1233" s="2" t="s">
        <v>9</v>
      </c>
      <c r="E1233" s="2" t="s">
        <v>1629</v>
      </c>
      <c r="F1233" s="2">
        <v>448791</v>
      </c>
      <c r="G1233" s="2" t="s">
        <v>381</v>
      </c>
      <c r="H1233" s="2" t="s">
        <v>27</v>
      </c>
      <c r="I1233" s="2" t="s">
        <v>13</v>
      </c>
      <c r="J1233" s="121">
        <v>1386123.5219999999</v>
      </c>
      <c r="K1233" s="122">
        <v>1019020.8132</v>
      </c>
    </row>
    <row r="1234" spans="1:11">
      <c r="A1234" s="120">
        <v>468397</v>
      </c>
      <c r="B1234" s="2" t="s">
        <v>2518</v>
      </c>
      <c r="C1234" s="36">
        <v>41352</v>
      </c>
      <c r="D1234" s="2" t="s">
        <v>9</v>
      </c>
      <c r="E1234" s="2" t="s">
        <v>2519</v>
      </c>
      <c r="F1234" s="2">
        <v>379975</v>
      </c>
      <c r="G1234" s="2" t="s">
        <v>89</v>
      </c>
      <c r="H1234" s="2" t="s">
        <v>27</v>
      </c>
      <c r="I1234" s="2" t="s">
        <v>21</v>
      </c>
      <c r="J1234" s="121">
        <v>547994.45400000003</v>
      </c>
      <c r="K1234" s="122">
        <v>1471962.6395999999</v>
      </c>
    </row>
    <row r="1235" spans="1:11">
      <c r="A1235" s="120">
        <v>468399</v>
      </c>
      <c r="B1235" s="2" t="s">
        <v>2520</v>
      </c>
      <c r="C1235" s="36">
        <v>41304</v>
      </c>
      <c r="D1235" s="2" t="s">
        <v>9</v>
      </c>
      <c r="E1235" s="2" t="s">
        <v>2521</v>
      </c>
      <c r="F1235" s="2">
        <v>377076</v>
      </c>
      <c r="G1235" s="2" t="s">
        <v>24</v>
      </c>
      <c r="H1235" s="2" t="s">
        <v>27</v>
      </c>
      <c r="I1235" s="2" t="s">
        <v>66</v>
      </c>
      <c r="J1235" s="121">
        <v>110778.003</v>
      </c>
      <c r="K1235" s="122">
        <v>362903.68439999997</v>
      </c>
    </row>
    <row r="1236" spans="1:11">
      <c r="A1236" s="120">
        <v>468516</v>
      </c>
      <c r="B1236" s="2" t="s">
        <v>2522</v>
      </c>
      <c r="C1236" s="36">
        <v>41334</v>
      </c>
      <c r="D1236" s="2" t="s">
        <v>9</v>
      </c>
      <c r="E1236" s="2" t="s">
        <v>1995</v>
      </c>
      <c r="F1236" s="2">
        <v>376098</v>
      </c>
      <c r="G1236" s="2" t="s">
        <v>1079</v>
      </c>
      <c r="H1236" s="2" t="s">
        <v>27</v>
      </c>
      <c r="I1236" s="2" t="s">
        <v>21</v>
      </c>
      <c r="J1236" s="121">
        <v>534471.50400000007</v>
      </c>
      <c r="K1236" s="122">
        <v>239560.2</v>
      </c>
    </row>
    <row r="1237" spans="1:11">
      <c r="A1237" s="120">
        <v>468522</v>
      </c>
      <c r="B1237" s="2" t="s">
        <v>2523</v>
      </c>
      <c r="C1237" s="36">
        <v>41373</v>
      </c>
      <c r="D1237" s="2" t="s">
        <v>9</v>
      </c>
      <c r="E1237" s="2" t="s">
        <v>2524</v>
      </c>
      <c r="F1237" s="2">
        <v>419555</v>
      </c>
      <c r="G1237" s="2" t="s">
        <v>739</v>
      </c>
      <c r="H1237" s="2" t="s">
        <v>27</v>
      </c>
      <c r="I1237" s="2" t="s">
        <v>66</v>
      </c>
      <c r="J1237" s="121">
        <v>136086.51</v>
      </c>
      <c r="K1237" s="122">
        <v>298253.03760000004</v>
      </c>
    </row>
    <row r="1238" spans="1:11">
      <c r="A1238" s="120">
        <v>468912</v>
      </c>
      <c r="B1238" s="2" t="s">
        <v>2525</v>
      </c>
      <c r="C1238" s="36">
        <v>41366</v>
      </c>
      <c r="D1238" s="2" t="s">
        <v>9</v>
      </c>
      <c r="E1238" s="2" t="s">
        <v>2526</v>
      </c>
      <c r="F1238" s="2">
        <v>462388</v>
      </c>
      <c r="G1238" s="2" t="s">
        <v>763</v>
      </c>
      <c r="H1238" s="2" t="s">
        <v>27</v>
      </c>
      <c r="I1238" s="2" t="s">
        <v>21</v>
      </c>
      <c r="J1238" s="121">
        <v>635720.00099999993</v>
      </c>
      <c r="K1238" s="122">
        <v>228042.47519999999</v>
      </c>
    </row>
    <row r="1239" spans="1:11">
      <c r="A1239" s="120">
        <v>468917</v>
      </c>
      <c r="B1239" s="2" t="s">
        <v>2527</v>
      </c>
      <c r="C1239" s="36">
        <v>41381</v>
      </c>
      <c r="D1239" s="2" t="s">
        <v>9</v>
      </c>
      <c r="E1239" s="2" t="s">
        <v>1922</v>
      </c>
      <c r="F1239" s="2">
        <v>471969</v>
      </c>
      <c r="G1239" s="2" t="s">
        <v>596</v>
      </c>
      <c r="H1239" s="2" t="s">
        <v>27</v>
      </c>
      <c r="I1239" s="2" t="s">
        <v>66</v>
      </c>
      <c r="J1239" s="121">
        <v>278077.48499999999</v>
      </c>
      <c r="K1239" s="122">
        <v>148150.62</v>
      </c>
    </row>
    <row r="1240" spans="1:11">
      <c r="A1240" s="120">
        <v>468924</v>
      </c>
      <c r="B1240" s="2" t="s">
        <v>2528</v>
      </c>
      <c r="C1240" s="36">
        <v>41379</v>
      </c>
      <c r="D1240" s="2" t="s">
        <v>9</v>
      </c>
      <c r="E1240" s="2" t="s">
        <v>2529</v>
      </c>
      <c r="F1240" s="2">
        <v>386578</v>
      </c>
      <c r="G1240" s="2" t="s">
        <v>349</v>
      </c>
      <c r="H1240" s="2" t="s">
        <v>27</v>
      </c>
      <c r="I1240" s="2" t="s">
        <v>17</v>
      </c>
      <c r="J1240" s="121">
        <v>846911.75099999993</v>
      </c>
      <c r="K1240" s="122">
        <v>563551.53839999996</v>
      </c>
    </row>
    <row r="1241" spans="1:11">
      <c r="A1241" s="120">
        <v>468937</v>
      </c>
      <c r="B1241" s="2" t="s">
        <v>2530</v>
      </c>
      <c r="C1241" s="36">
        <v>41379</v>
      </c>
      <c r="D1241" s="2" t="s">
        <v>9</v>
      </c>
      <c r="E1241" s="2" t="s">
        <v>2531</v>
      </c>
      <c r="F1241" s="2">
        <v>386578</v>
      </c>
      <c r="G1241" s="2" t="s">
        <v>349</v>
      </c>
      <c r="H1241" s="2" t="s">
        <v>27</v>
      </c>
      <c r="I1241" s="2" t="s">
        <v>21</v>
      </c>
      <c r="J1241" s="121">
        <v>650371.53300000005</v>
      </c>
      <c r="K1241" s="122">
        <v>1257221.3472000002</v>
      </c>
    </row>
    <row r="1242" spans="1:11">
      <c r="A1242" s="120">
        <v>468941</v>
      </c>
      <c r="B1242" s="2" t="s">
        <v>2532</v>
      </c>
      <c r="C1242" s="36">
        <v>41379</v>
      </c>
      <c r="D1242" s="2" t="s">
        <v>9</v>
      </c>
      <c r="E1242" s="2" t="s">
        <v>2533</v>
      </c>
      <c r="F1242" s="2">
        <v>421959</v>
      </c>
      <c r="G1242" s="2" t="s">
        <v>337</v>
      </c>
      <c r="H1242" s="2" t="s">
        <v>27</v>
      </c>
      <c r="I1242" s="2" t="s">
        <v>21</v>
      </c>
      <c r="J1242" s="121">
        <v>481050.84299999999</v>
      </c>
      <c r="K1242" s="122">
        <v>578374.84080000001</v>
      </c>
    </row>
    <row r="1243" spans="1:11">
      <c r="A1243" s="120">
        <v>468946</v>
      </c>
      <c r="B1243" s="2" t="s">
        <v>2534</v>
      </c>
      <c r="C1243" s="36">
        <v>41388</v>
      </c>
      <c r="D1243" s="2" t="s">
        <v>9</v>
      </c>
      <c r="E1243" s="2" t="s">
        <v>2535</v>
      </c>
      <c r="F1243" s="2">
        <v>459093</v>
      </c>
      <c r="G1243" s="2" t="s">
        <v>344</v>
      </c>
      <c r="H1243" s="2" t="s">
        <v>27</v>
      </c>
      <c r="I1243" s="2" t="s">
        <v>66</v>
      </c>
      <c r="J1243" s="121">
        <v>331511.50200000004</v>
      </c>
      <c r="K1243" s="122">
        <v>624970.77120000008</v>
      </c>
    </row>
    <row r="1244" spans="1:11">
      <c r="A1244" s="120">
        <v>468953</v>
      </c>
      <c r="B1244" s="2" t="s">
        <v>2352</v>
      </c>
      <c r="C1244" s="36">
        <v>41379</v>
      </c>
      <c r="D1244" s="2" t="s">
        <v>9</v>
      </c>
      <c r="E1244" s="2" t="s">
        <v>2536</v>
      </c>
      <c r="F1244" s="2">
        <v>459093</v>
      </c>
      <c r="G1244" s="2" t="s">
        <v>344</v>
      </c>
      <c r="H1244" s="2" t="s">
        <v>27</v>
      </c>
      <c r="I1244" s="2" t="s">
        <v>21</v>
      </c>
      <c r="J1244" s="121">
        <v>511850.89199999999</v>
      </c>
      <c r="K1244" s="122">
        <v>632185.82999999996</v>
      </c>
    </row>
    <row r="1245" spans="1:11">
      <c r="A1245" s="120">
        <v>468956</v>
      </c>
      <c r="B1245" s="2" t="s">
        <v>2537</v>
      </c>
      <c r="C1245" s="36">
        <v>41347</v>
      </c>
      <c r="D1245" s="2" t="s">
        <v>9</v>
      </c>
      <c r="E1245" s="2" t="s">
        <v>2538</v>
      </c>
      <c r="F1245" s="2">
        <v>448841</v>
      </c>
      <c r="G1245" s="2" t="s">
        <v>462</v>
      </c>
      <c r="H1245" s="2" t="s">
        <v>27</v>
      </c>
      <c r="I1245" s="2" t="s">
        <v>21</v>
      </c>
      <c r="J1245" s="121">
        <v>453055.554</v>
      </c>
      <c r="K1245" s="122">
        <v>334787.43959999998</v>
      </c>
    </row>
    <row r="1246" spans="1:11">
      <c r="A1246" s="120">
        <v>469709</v>
      </c>
      <c r="B1246" s="2" t="s">
        <v>2539</v>
      </c>
      <c r="C1246" s="36">
        <v>41393</v>
      </c>
      <c r="D1246" s="2" t="s">
        <v>9</v>
      </c>
      <c r="E1246" s="2" t="s">
        <v>2540</v>
      </c>
      <c r="F1246" s="2">
        <v>406698</v>
      </c>
      <c r="G1246" s="2" t="s">
        <v>215</v>
      </c>
      <c r="H1246" s="2" t="s">
        <v>27</v>
      </c>
      <c r="I1246" s="2" t="s">
        <v>66</v>
      </c>
      <c r="J1246" s="121">
        <v>300375.32699999999</v>
      </c>
      <c r="K1246" s="122">
        <v>66109.1976</v>
      </c>
    </row>
    <row r="1247" spans="1:11">
      <c r="A1247" s="120">
        <v>469732</v>
      </c>
      <c r="B1247" s="2" t="s">
        <v>2541</v>
      </c>
      <c r="C1247" s="36">
        <v>41389</v>
      </c>
      <c r="D1247" s="2" t="s">
        <v>9</v>
      </c>
      <c r="E1247" s="2" t="s">
        <v>2542</v>
      </c>
      <c r="F1247" s="2">
        <v>454526</v>
      </c>
      <c r="G1247" s="2" t="s">
        <v>465</v>
      </c>
      <c r="H1247" s="2" t="s">
        <v>27</v>
      </c>
      <c r="I1247" s="2" t="s">
        <v>21</v>
      </c>
      <c r="J1247" s="121">
        <v>488228.58</v>
      </c>
      <c r="K1247" s="122">
        <v>1129021.9128</v>
      </c>
    </row>
    <row r="1248" spans="1:11">
      <c r="A1248" s="120">
        <v>469800</v>
      </c>
      <c r="B1248" s="2" t="s">
        <v>2543</v>
      </c>
      <c r="C1248" s="36">
        <v>41386</v>
      </c>
      <c r="D1248" s="2" t="s">
        <v>9</v>
      </c>
      <c r="E1248" s="2" t="s">
        <v>2544</v>
      </c>
      <c r="F1248" s="2">
        <v>382514</v>
      </c>
      <c r="G1248" s="2" t="s">
        <v>839</v>
      </c>
      <c r="H1248" s="2" t="s">
        <v>27</v>
      </c>
      <c r="I1248" s="2" t="s">
        <v>21</v>
      </c>
      <c r="J1248" s="121">
        <v>760121.12400000007</v>
      </c>
      <c r="K1248" s="122">
        <v>598979.37239999999</v>
      </c>
    </row>
    <row r="1249" spans="1:11">
      <c r="A1249" s="120">
        <v>469953</v>
      </c>
      <c r="B1249" s="2" t="s">
        <v>2545</v>
      </c>
      <c r="C1249" s="36">
        <v>41386</v>
      </c>
      <c r="D1249" s="2" t="s">
        <v>9</v>
      </c>
      <c r="E1249" s="2" t="s">
        <v>2546</v>
      </c>
      <c r="F1249" s="2">
        <v>454565</v>
      </c>
      <c r="G1249" s="2" t="s">
        <v>229</v>
      </c>
      <c r="H1249" s="2" t="s">
        <v>27</v>
      </c>
      <c r="I1249" s="2" t="s">
        <v>21</v>
      </c>
      <c r="J1249" s="121">
        <v>635022.15</v>
      </c>
      <c r="K1249" s="122">
        <v>331840.908</v>
      </c>
    </row>
    <row r="1250" spans="1:11">
      <c r="A1250" s="120">
        <v>470071</v>
      </c>
      <c r="B1250" s="2" t="s">
        <v>2547</v>
      </c>
      <c r="C1250" s="36">
        <v>41393</v>
      </c>
      <c r="D1250" s="2" t="s">
        <v>9</v>
      </c>
      <c r="E1250" s="2" t="s">
        <v>2548</v>
      </c>
      <c r="F1250" s="2">
        <v>391321</v>
      </c>
      <c r="G1250" s="2" t="s">
        <v>37</v>
      </c>
      <c r="H1250" s="2" t="s">
        <v>27</v>
      </c>
      <c r="I1250" s="2" t="s">
        <v>21</v>
      </c>
      <c r="J1250" s="121">
        <v>458790.84299999999</v>
      </c>
      <c r="K1250" s="122">
        <v>395771.10840000003</v>
      </c>
    </row>
    <row r="1251" spans="1:11">
      <c r="A1251" s="120">
        <v>470117</v>
      </c>
      <c r="B1251" s="2" t="s">
        <v>2549</v>
      </c>
      <c r="C1251" s="36">
        <v>41368</v>
      </c>
      <c r="D1251" s="2" t="s">
        <v>9</v>
      </c>
      <c r="E1251" s="2" t="s">
        <v>2550</v>
      </c>
      <c r="F1251" s="2">
        <v>471701</v>
      </c>
      <c r="G1251" s="2" t="s">
        <v>455</v>
      </c>
      <c r="H1251" s="2" t="s">
        <v>27</v>
      </c>
      <c r="I1251" s="2" t="s">
        <v>66</v>
      </c>
      <c r="J1251" s="121">
        <v>108513.04800000001</v>
      </c>
      <c r="K1251" s="122">
        <v>229423.3308</v>
      </c>
    </row>
    <row r="1252" spans="1:11">
      <c r="A1252" s="120">
        <v>470147</v>
      </c>
      <c r="B1252" s="2" t="s">
        <v>2551</v>
      </c>
      <c r="C1252" s="36">
        <v>41404</v>
      </c>
      <c r="D1252" s="2" t="s">
        <v>9</v>
      </c>
      <c r="E1252" s="2" t="s">
        <v>834</v>
      </c>
      <c r="F1252" s="2">
        <v>377421</v>
      </c>
      <c r="G1252" s="2" t="s">
        <v>2552</v>
      </c>
      <c r="H1252" s="2" t="s">
        <v>27</v>
      </c>
      <c r="I1252" s="2" t="s">
        <v>66</v>
      </c>
      <c r="J1252" s="121">
        <v>340275.26400000002</v>
      </c>
      <c r="K1252" s="122">
        <v>270786.60720000003</v>
      </c>
    </row>
    <row r="1253" spans="1:11">
      <c r="A1253" s="120">
        <v>470169</v>
      </c>
      <c r="B1253" s="2" t="s">
        <v>2553</v>
      </c>
      <c r="C1253" s="36">
        <v>41407</v>
      </c>
      <c r="D1253" s="2" t="s">
        <v>9</v>
      </c>
      <c r="E1253" s="2" t="s">
        <v>2554</v>
      </c>
      <c r="F1253" s="2">
        <v>381248</v>
      </c>
      <c r="G1253" s="2" t="s">
        <v>512</v>
      </c>
      <c r="H1253" s="2" t="s">
        <v>27</v>
      </c>
      <c r="I1253" s="2" t="s">
        <v>66</v>
      </c>
      <c r="J1253" s="121">
        <v>404995.10099999997</v>
      </c>
      <c r="K1253" s="122">
        <v>843806.3652</v>
      </c>
    </row>
    <row r="1254" spans="1:11">
      <c r="A1254" s="120">
        <v>470310</v>
      </c>
      <c r="B1254" s="2" t="s">
        <v>2555</v>
      </c>
      <c r="C1254" s="36">
        <v>41394</v>
      </c>
      <c r="D1254" s="2" t="s">
        <v>9</v>
      </c>
      <c r="E1254" s="2" t="s">
        <v>178</v>
      </c>
      <c r="F1254" s="2">
        <v>450554</v>
      </c>
      <c r="G1254" s="2" t="s">
        <v>179</v>
      </c>
      <c r="H1254" s="2" t="s">
        <v>27</v>
      </c>
      <c r="I1254" s="2" t="s">
        <v>17</v>
      </c>
      <c r="J1254" s="121">
        <v>915775.28699999989</v>
      </c>
      <c r="K1254" s="122">
        <v>453101.92560000002</v>
      </c>
    </row>
    <row r="1255" spans="1:11">
      <c r="A1255" s="120">
        <v>470354</v>
      </c>
      <c r="B1255" s="2" t="s">
        <v>2556</v>
      </c>
      <c r="C1255" s="36">
        <v>41382</v>
      </c>
      <c r="D1255" s="2" t="s">
        <v>9</v>
      </c>
      <c r="E1255" s="2" t="s">
        <v>2557</v>
      </c>
      <c r="F1255" s="2">
        <v>380836</v>
      </c>
      <c r="G1255" s="2" t="s">
        <v>505</v>
      </c>
      <c r="H1255" s="2" t="s">
        <v>27</v>
      </c>
      <c r="I1255" s="2" t="s">
        <v>21</v>
      </c>
      <c r="J1255" s="121">
        <v>620259.31800000009</v>
      </c>
      <c r="K1255" s="122">
        <v>616881.05280000006</v>
      </c>
    </row>
    <row r="1256" spans="1:11">
      <c r="A1256" s="120">
        <v>470442</v>
      </c>
      <c r="B1256" s="2" t="s">
        <v>2558</v>
      </c>
      <c r="C1256" s="36">
        <v>41269</v>
      </c>
      <c r="D1256" s="2" t="s">
        <v>9</v>
      </c>
      <c r="E1256" s="2" t="s">
        <v>2559</v>
      </c>
      <c r="F1256" s="2">
        <v>399534</v>
      </c>
      <c r="G1256" s="2" t="s">
        <v>20</v>
      </c>
      <c r="H1256" s="2" t="s">
        <v>27</v>
      </c>
      <c r="I1256" s="2" t="s">
        <v>21</v>
      </c>
      <c r="J1256" s="121">
        <v>470177.946</v>
      </c>
      <c r="K1256" s="122">
        <v>486546.1776</v>
      </c>
    </row>
    <row r="1257" spans="1:11">
      <c r="A1257" s="120">
        <v>470452</v>
      </c>
      <c r="B1257" s="2" t="s">
        <v>1186</v>
      </c>
      <c r="C1257" s="36">
        <v>41403</v>
      </c>
      <c r="D1257" s="2" t="s">
        <v>9</v>
      </c>
      <c r="E1257" s="2" t="s">
        <v>2560</v>
      </c>
      <c r="F1257" s="2">
        <v>377963</v>
      </c>
      <c r="G1257" s="2" t="s">
        <v>48</v>
      </c>
      <c r="H1257" s="2" t="s">
        <v>27</v>
      </c>
      <c r="I1257" s="2" t="s">
        <v>21</v>
      </c>
      <c r="J1257" s="121">
        <v>489235.84499999997</v>
      </c>
      <c r="K1257" s="122">
        <v>207416.75400000002</v>
      </c>
    </row>
    <row r="1258" spans="1:11">
      <c r="A1258" s="120">
        <v>470461</v>
      </c>
      <c r="B1258" s="2" t="s">
        <v>2561</v>
      </c>
      <c r="C1258" s="36">
        <v>41057</v>
      </c>
      <c r="D1258" s="2" t="s">
        <v>9</v>
      </c>
      <c r="E1258" s="2" t="s">
        <v>2562</v>
      </c>
      <c r="F1258" s="2">
        <v>376834</v>
      </c>
      <c r="G1258" s="2" t="s">
        <v>388</v>
      </c>
      <c r="H1258" s="2" t="s">
        <v>27</v>
      </c>
      <c r="I1258" s="2" t="s">
        <v>13</v>
      </c>
      <c r="J1258" s="121">
        <v>1256575.8869999999</v>
      </c>
      <c r="K1258" s="122">
        <v>668796.75</v>
      </c>
    </row>
    <row r="1259" spans="1:11">
      <c r="A1259" s="120">
        <v>470510</v>
      </c>
      <c r="B1259" s="2" t="s">
        <v>2563</v>
      </c>
      <c r="C1259" s="36">
        <v>41306</v>
      </c>
      <c r="D1259" s="2" t="s">
        <v>9</v>
      </c>
      <c r="E1259" s="2" t="s">
        <v>2564</v>
      </c>
      <c r="F1259" s="2">
        <v>448126</v>
      </c>
      <c r="G1259" s="2" t="s">
        <v>311</v>
      </c>
      <c r="H1259" s="2" t="s">
        <v>27</v>
      </c>
      <c r="I1259" s="2" t="s">
        <v>66</v>
      </c>
      <c r="J1259" s="121">
        <v>141049.37700000001</v>
      </c>
      <c r="K1259" s="122">
        <v>741663.07559999998</v>
      </c>
    </row>
    <row r="1260" spans="1:11">
      <c r="A1260" s="120">
        <v>470511</v>
      </c>
      <c r="B1260" s="2" t="s">
        <v>2565</v>
      </c>
      <c r="C1260" s="36">
        <v>41190</v>
      </c>
      <c r="D1260" s="2" t="s">
        <v>9</v>
      </c>
      <c r="E1260" s="2" t="s">
        <v>1788</v>
      </c>
      <c r="F1260" s="2">
        <v>381325</v>
      </c>
      <c r="G1260" s="2" t="s">
        <v>273</v>
      </c>
      <c r="H1260" s="2" t="s">
        <v>27</v>
      </c>
      <c r="I1260" s="2" t="s">
        <v>66</v>
      </c>
      <c r="J1260" s="121">
        <v>41248.893000000004</v>
      </c>
      <c r="K1260" s="122">
        <v>1282873.7124000001</v>
      </c>
    </row>
    <row r="1261" spans="1:11">
      <c r="A1261" s="120">
        <v>470608</v>
      </c>
      <c r="B1261" s="2" t="s">
        <v>2566</v>
      </c>
      <c r="C1261" s="36">
        <v>41410</v>
      </c>
      <c r="D1261" s="2" t="s">
        <v>9</v>
      </c>
      <c r="E1261" s="2" t="s">
        <v>2567</v>
      </c>
      <c r="F1261" s="2">
        <v>391321</v>
      </c>
      <c r="G1261" s="2" t="s">
        <v>37</v>
      </c>
      <c r="H1261" s="2" t="s">
        <v>27</v>
      </c>
      <c r="I1261" s="2" t="s">
        <v>21</v>
      </c>
      <c r="J1261" s="121">
        <v>683276.26500000001</v>
      </c>
      <c r="K1261" s="122">
        <v>199068.05159999998</v>
      </c>
    </row>
    <row r="1262" spans="1:11">
      <c r="A1262" s="120">
        <v>470610</v>
      </c>
      <c r="B1262" s="2" t="s">
        <v>2568</v>
      </c>
      <c r="C1262" s="36">
        <v>41388</v>
      </c>
      <c r="D1262" s="2" t="s">
        <v>9</v>
      </c>
      <c r="E1262" s="2" t="s">
        <v>2569</v>
      </c>
      <c r="F1262" s="2">
        <v>382950</v>
      </c>
      <c r="G1262" s="2" t="s">
        <v>599</v>
      </c>
      <c r="H1262" s="2" t="s">
        <v>27</v>
      </c>
      <c r="I1262" s="2" t="s">
        <v>21</v>
      </c>
      <c r="J1262" s="121">
        <v>712159.728</v>
      </c>
      <c r="K1262" s="122">
        <v>470305.52640000003</v>
      </c>
    </row>
    <row r="1263" spans="1:11">
      <c r="A1263" s="120">
        <v>470613</v>
      </c>
      <c r="B1263" s="2" t="s">
        <v>2570</v>
      </c>
      <c r="C1263" s="36">
        <v>41410</v>
      </c>
      <c r="D1263" s="2" t="s">
        <v>9</v>
      </c>
      <c r="E1263" s="2" t="s">
        <v>2571</v>
      </c>
      <c r="F1263" s="2">
        <v>434171</v>
      </c>
      <c r="G1263" s="2" t="s">
        <v>371</v>
      </c>
      <c r="H1263" s="2" t="s">
        <v>27</v>
      </c>
      <c r="I1263" s="2" t="s">
        <v>66</v>
      </c>
      <c r="J1263" s="121">
        <v>396472.86</v>
      </c>
      <c r="K1263" s="122">
        <v>255399.42599999998</v>
      </c>
    </row>
    <row r="1264" spans="1:11">
      <c r="A1264" s="120">
        <v>470681</v>
      </c>
      <c r="B1264" s="2" t="s">
        <v>2572</v>
      </c>
      <c r="C1264" s="36">
        <v>41410</v>
      </c>
      <c r="D1264" s="2" t="s">
        <v>9</v>
      </c>
      <c r="E1264" s="2" t="s">
        <v>2573</v>
      </c>
      <c r="F1264" s="2">
        <v>381325</v>
      </c>
      <c r="G1264" s="2" t="s">
        <v>273</v>
      </c>
      <c r="H1264" s="2" t="s">
        <v>27</v>
      </c>
      <c r="I1264" s="2" t="s">
        <v>17</v>
      </c>
      <c r="J1264" s="121">
        <v>833559.09</v>
      </c>
      <c r="K1264" s="122">
        <v>850933.13399999996</v>
      </c>
    </row>
    <row r="1265" spans="1:11">
      <c r="A1265" s="120">
        <v>470685</v>
      </c>
      <c r="B1265" s="2" t="s">
        <v>2574</v>
      </c>
      <c r="C1265" s="36">
        <v>41402</v>
      </c>
      <c r="D1265" s="2" t="s">
        <v>9</v>
      </c>
      <c r="E1265" s="2" t="s">
        <v>2575</v>
      </c>
      <c r="F1265" s="2">
        <v>381549</v>
      </c>
      <c r="G1265" s="2" t="s">
        <v>259</v>
      </c>
      <c r="H1265" s="2" t="s">
        <v>27</v>
      </c>
      <c r="I1265" s="2" t="s">
        <v>21</v>
      </c>
      <c r="J1265" s="121">
        <v>688901.36699999997</v>
      </c>
      <c r="K1265" s="122">
        <v>78470.974799999996</v>
      </c>
    </row>
    <row r="1266" spans="1:11">
      <c r="A1266" s="120">
        <v>470691</v>
      </c>
      <c r="B1266" s="2" t="s">
        <v>2576</v>
      </c>
      <c r="C1266" s="36">
        <v>41414</v>
      </c>
      <c r="D1266" s="2" t="s">
        <v>9</v>
      </c>
      <c r="E1266" s="2" t="s">
        <v>2577</v>
      </c>
      <c r="F1266" s="2">
        <v>381132</v>
      </c>
      <c r="G1266" s="2" t="s">
        <v>284</v>
      </c>
      <c r="H1266" s="2" t="s">
        <v>27</v>
      </c>
      <c r="I1266" s="2" t="s">
        <v>13</v>
      </c>
      <c r="J1266" s="121">
        <v>1250769.3660000002</v>
      </c>
      <c r="K1266" s="122">
        <v>919226.03760000004</v>
      </c>
    </row>
    <row r="1267" spans="1:11">
      <c r="A1267" s="120">
        <v>470984</v>
      </c>
      <c r="B1267" s="2" t="s">
        <v>2578</v>
      </c>
      <c r="C1267" s="36">
        <v>41169</v>
      </c>
      <c r="D1267" s="2" t="s">
        <v>9</v>
      </c>
      <c r="E1267" s="2" t="s">
        <v>1773</v>
      </c>
      <c r="F1267" s="2">
        <v>391321</v>
      </c>
      <c r="G1267" s="2" t="s">
        <v>37</v>
      </c>
      <c r="H1267" s="2" t="s">
        <v>27</v>
      </c>
      <c r="I1267" s="2" t="s">
        <v>66</v>
      </c>
      <c r="J1267" s="121">
        <v>408873.90599999996</v>
      </c>
      <c r="K1267" s="122">
        <v>1293388.4627999999</v>
      </c>
    </row>
    <row r="1268" spans="1:11">
      <c r="A1268" s="120">
        <v>470989</v>
      </c>
      <c r="B1268" s="2" t="s">
        <v>2579</v>
      </c>
      <c r="C1268" s="36">
        <v>41271</v>
      </c>
      <c r="D1268" s="2" t="s">
        <v>9</v>
      </c>
      <c r="E1268" s="2" t="s">
        <v>2580</v>
      </c>
      <c r="F1268" s="2">
        <v>391321</v>
      </c>
      <c r="G1268" s="2" t="s">
        <v>37</v>
      </c>
      <c r="H1268" s="2" t="s">
        <v>27</v>
      </c>
      <c r="I1268" s="2" t="s">
        <v>21</v>
      </c>
      <c r="J1268" s="121">
        <v>570994.59900000005</v>
      </c>
      <c r="K1268" s="122">
        <v>431001.1728</v>
      </c>
    </row>
    <row r="1269" spans="1:11">
      <c r="A1269" s="120">
        <v>470994</v>
      </c>
      <c r="B1269" s="2" t="s">
        <v>2581</v>
      </c>
      <c r="C1269" s="36">
        <v>41311</v>
      </c>
      <c r="D1269" s="2" t="s">
        <v>9</v>
      </c>
      <c r="E1269" s="2" t="s">
        <v>2582</v>
      </c>
      <c r="F1269" s="2">
        <v>391321</v>
      </c>
      <c r="G1269" s="2" t="s">
        <v>37</v>
      </c>
      <c r="H1269" s="2" t="s">
        <v>27</v>
      </c>
      <c r="I1269" s="2" t="s">
        <v>66</v>
      </c>
      <c r="J1269" s="121">
        <v>132568.31700000001</v>
      </c>
      <c r="K1269" s="122">
        <v>378013.04639999999</v>
      </c>
    </row>
    <row r="1270" spans="1:11">
      <c r="A1270" s="120">
        <v>471032</v>
      </c>
      <c r="B1270" s="2" t="s">
        <v>2583</v>
      </c>
      <c r="C1270" s="36">
        <v>41418</v>
      </c>
      <c r="D1270" s="2" t="s">
        <v>9</v>
      </c>
      <c r="E1270" s="2" t="s">
        <v>2584</v>
      </c>
      <c r="F1270" s="2">
        <v>176466</v>
      </c>
      <c r="G1270" s="2" t="s">
        <v>665</v>
      </c>
      <c r="H1270" s="2" t="s">
        <v>27</v>
      </c>
      <c r="I1270" s="2" t="s">
        <v>17</v>
      </c>
      <c r="J1270" s="121">
        <v>946686.63599999994</v>
      </c>
      <c r="K1270" s="122">
        <v>859192.36919999996</v>
      </c>
    </row>
    <row r="1271" spans="1:11">
      <c r="A1271" s="120">
        <v>471317</v>
      </c>
      <c r="B1271" s="2" t="s">
        <v>2585</v>
      </c>
      <c r="C1271" s="36">
        <v>41414</v>
      </c>
      <c r="D1271" s="2" t="s">
        <v>9</v>
      </c>
      <c r="E1271" s="2" t="s">
        <v>2586</v>
      </c>
      <c r="F1271" s="2">
        <v>377963</v>
      </c>
      <c r="G1271" s="2" t="s">
        <v>48</v>
      </c>
      <c r="H1271" s="2" t="s">
        <v>27</v>
      </c>
      <c r="I1271" s="2" t="s">
        <v>66</v>
      </c>
      <c r="J1271" s="121">
        <v>285982.011</v>
      </c>
      <c r="K1271" s="122">
        <v>788068.29959999991</v>
      </c>
    </row>
    <row r="1272" spans="1:11">
      <c r="A1272" s="120">
        <v>471323</v>
      </c>
      <c r="B1272" s="2" t="s">
        <v>2587</v>
      </c>
      <c r="C1272" s="36">
        <v>38808</v>
      </c>
      <c r="D1272" s="2" t="s">
        <v>9</v>
      </c>
      <c r="E1272" s="2" t="s">
        <v>2588</v>
      </c>
      <c r="F1272" s="2">
        <v>399534</v>
      </c>
      <c r="G1272" s="2" t="s">
        <v>20</v>
      </c>
      <c r="H1272" s="2" t="s">
        <v>12</v>
      </c>
      <c r="I1272" s="2" t="s">
        <v>66</v>
      </c>
      <c r="J1272" s="121">
        <v>167090.23799999998</v>
      </c>
      <c r="K1272" s="122">
        <v>394802.27279999998</v>
      </c>
    </row>
    <row r="1273" spans="1:11">
      <c r="A1273" s="120">
        <v>471324</v>
      </c>
      <c r="B1273" s="2" t="s">
        <v>2589</v>
      </c>
      <c r="C1273" s="36">
        <v>41397</v>
      </c>
      <c r="D1273" s="2" t="s">
        <v>9</v>
      </c>
      <c r="E1273" s="2" t="s">
        <v>907</v>
      </c>
      <c r="F1273" s="2">
        <v>419555</v>
      </c>
      <c r="G1273" s="2" t="s">
        <v>739</v>
      </c>
      <c r="H1273" s="2" t="s">
        <v>27</v>
      </c>
      <c r="I1273" s="2" t="s">
        <v>17</v>
      </c>
      <c r="J1273" s="121">
        <v>923194.54500000004</v>
      </c>
      <c r="K1273" s="122">
        <v>113835.24</v>
      </c>
    </row>
    <row r="1274" spans="1:11">
      <c r="A1274" s="120">
        <v>471330</v>
      </c>
      <c r="B1274" s="2" t="s">
        <v>2590</v>
      </c>
      <c r="C1274" s="36">
        <v>40904</v>
      </c>
      <c r="D1274" s="2" t="s">
        <v>9</v>
      </c>
      <c r="E1274" s="2" t="s">
        <v>2591</v>
      </c>
      <c r="F1274" s="2">
        <v>380148</v>
      </c>
      <c r="G1274" s="2" t="s">
        <v>92</v>
      </c>
      <c r="H1274" s="2" t="s">
        <v>27</v>
      </c>
      <c r="I1274" s="2" t="s">
        <v>66</v>
      </c>
      <c r="J1274" s="121">
        <v>117192.22199999999</v>
      </c>
      <c r="K1274" s="122">
        <v>1100823.264</v>
      </c>
    </row>
    <row r="1275" spans="1:11">
      <c r="A1275" s="120">
        <v>471336</v>
      </c>
      <c r="B1275" s="2" t="s">
        <v>2592</v>
      </c>
      <c r="C1275" s="36">
        <v>41177</v>
      </c>
      <c r="D1275" s="2" t="s">
        <v>9</v>
      </c>
      <c r="E1275" s="2" t="s">
        <v>2593</v>
      </c>
      <c r="F1275" s="2">
        <v>377076</v>
      </c>
      <c r="G1275" s="2" t="s">
        <v>24</v>
      </c>
      <c r="H1275" s="2" t="s">
        <v>27</v>
      </c>
      <c r="I1275" s="2" t="s">
        <v>21</v>
      </c>
      <c r="J1275" s="121">
        <v>535305.14099999995</v>
      </c>
      <c r="K1275" s="122">
        <v>846145.46160000004</v>
      </c>
    </row>
    <row r="1276" spans="1:11">
      <c r="A1276" s="120">
        <v>471339</v>
      </c>
      <c r="B1276" s="2" t="s">
        <v>2594</v>
      </c>
      <c r="C1276" s="36">
        <v>41414</v>
      </c>
      <c r="D1276" s="2" t="s">
        <v>9</v>
      </c>
      <c r="E1276" s="2" t="s">
        <v>972</v>
      </c>
      <c r="F1276" s="2">
        <v>449173</v>
      </c>
      <c r="G1276" s="2" t="s">
        <v>122</v>
      </c>
      <c r="H1276" s="2" t="s">
        <v>27</v>
      </c>
      <c r="I1276" s="2" t="s">
        <v>66</v>
      </c>
      <c r="J1276" s="121">
        <v>343657.67099999997</v>
      </c>
      <c r="K1276" s="122">
        <v>186756.894</v>
      </c>
    </row>
    <row r="1277" spans="1:11">
      <c r="A1277" s="120">
        <v>471343</v>
      </c>
      <c r="B1277" s="2" t="s">
        <v>2595</v>
      </c>
      <c r="C1277" s="36">
        <v>41400</v>
      </c>
      <c r="D1277" s="2" t="s">
        <v>9</v>
      </c>
      <c r="E1277" s="2" t="s">
        <v>2596</v>
      </c>
      <c r="F1277" s="2">
        <v>380836</v>
      </c>
      <c r="G1277" s="2" t="s">
        <v>505</v>
      </c>
      <c r="H1277" s="2" t="s">
        <v>27</v>
      </c>
      <c r="I1277" s="2" t="s">
        <v>66</v>
      </c>
      <c r="J1277" s="121">
        <v>290043.348</v>
      </c>
      <c r="K1277" s="122">
        <v>523416.08159999998</v>
      </c>
    </row>
    <row r="1278" spans="1:11">
      <c r="A1278" s="120">
        <v>471379</v>
      </c>
      <c r="B1278" s="2" t="s">
        <v>2597</v>
      </c>
      <c r="C1278" s="36">
        <v>41397</v>
      </c>
      <c r="D1278" s="2" t="s">
        <v>9</v>
      </c>
      <c r="E1278" s="2" t="s">
        <v>2598</v>
      </c>
      <c r="F1278" s="2">
        <v>380148</v>
      </c>
      <c r="G1278" s="2" t="s">
        <v>92</v>
      </c>
      <c r="H1278" s="2" t="s">
        <v>27</v>
      </c>
      <c r="I1278" s="2" t="s">
        <v>28</v>
      </c>
      <c r="J1278" s="121">
        <v>2455519.5210000002</v>
      </c>
      <c r="K1278" s="122">
        <v>1861382.7540000002</v>
      </c>
    </row>
    <row r="1279" spans="1:11">
      <c r="A1279" s="120">
        <v>471702</v>
      </c>
      <c r="B1279" s="2" t="s">
        <v>2599</v>
      </c>
      <c r="C1279" s="36">
        <v>41316</v>
      </c>
      <c r="D1279" s="2" t="s">
        <v>9</v>
      </c>
      <c r="E1279" s="2" t="s">
        <v>2600</v>
      </c>
      <c r="F1279" s="2">
        <v>460909</v>
      </c>
      <c r="G1279" s="2" t="s">
        <v>40</v>
      </c>
      <c r="H1279" s="2" t="s">
        <v>27</v>
      </c>
      <c r="I1279" s="2" t="s">
        <v>21</v>
      </c>
      <c r="J1279" s="121">
        <v>541986.48</v>
      </c>
      <c r="K1279" s="122">
        <v>545332.01399999997</v>
      </c>
    </row>
    <row r="1280" spans="1:11">
      <c r="A1280" s="120">
        <v>471707</v>
      </c>
      <c r="B1280" s="2" t="s">
        <v>2601</v>
      </c>
      <c r="C1280" s="36">
        <v>41415</v>
      </c>
      <c r="D1280" s="2" t="s">
        <v>9</v>
      </c>
      <c r="E1280" s="2" t="s">
        <v>2602</v>
      </c>
      <c r="F1280" s="2">
        <v>420498</v>
      </c>
      <c r="G1280" s="2" t="s">
        <v>758</v>
      </c>
      <c r="H1280" s="2" t="s">
        <v>27</v>
      </c>
      <c r="I1280" s="2" t="s">
        <v>66</v>
      </c>
      <c r="J1280" s="121">
        <v>374582.37599999999</v>
      </c>
      <c r="K1280" s="122">
        <v>207303.74280000001</v>
      </c>
    </row>
    <row r="1281" spans="1:11">
      <c r="A1281" s="120">
        <v>471714</v>
      </c>
      <c r="B1281" s="2" t="s">
        <v>2603</v>
      </c>
      <c r="C1281" s="36">
        <v>41396</v>
      </c>
      <c r="D1281" s="2" t="s">
        <v>9</v>
      </c>
      <c r="E1281" s="2" t="s">
        <v>2604</v>
      </c>
      <c r="F1281" s="2">
        <v>420498</v>
      </c>
      <c r="G1281" s="2" t="s">
        <v>758</v>
      </c>
      <c r="H1281" s="2" t="s">
        <v>27</v>
      </c>
      <c r="I1281" s="2" t="s">
        <v>21</v>
      </c>
      <c r="J1281" s="121">
        <v>532489.25099999993</v>
      </c>
      <c r="K1281" s="122">
        <v>610152.17760000005</v>
      </c>
    </row>
    <row r="1282" spans="1:11">
      <c r="A1282" s="120">
        <v>471716</v>
      </c>
      <c r="B1282" s="2" t="s">
        <v>2605</v>
      </c>
      <c r="C1282" s="36">
        <v>41393</v>
      </c>
      <c r="D1282" s="2" t="s">
        <v>9</v>
      </c>
      <c r="E1282" s="2" t="s">
        <v>2606</v>
      </c>
      <c r="F1282" s="2">
        <v>447935</v>
      </c>
      <c r="G1282" s="2" t="s">
        <v>237</v>
      </c>
      <c r="H1282" s="2" t="s">
        <v>27</v>
      </c>
      <c r="I1282" s="2" t="s">
        <v>17</v>
      </c>
      <c r="J1282" s="121">
        <v>1002116.262</v>
      </c>
      <c r="K1282" s="122">
        <v>823651.52399999998</v>
      </c>
    </row>
    <row r="1283" spans="1:11">
      <c r="A1283" s="120">
        <v>471720</v>
      </c>
      <c r="B1283" s="2" t="s">
        <v>2607</v>
      </c>
      <c r="C1283" s="36">
        <v>41389</v>
      </c>
      <c r="D1283" s="2" t="s">
        <v>9</v>
      </c>
      <c r="E1283" s="2" t="s">
        <v>2608</v>
      </c>
      <c r="F1283" s="2">
        <v>378859</v>
      </c>
      <c r="G1283" s="2" t="s">
        <v>234</v>
      </c>
      <c r="H1283" s="2" t="s">
        <v>27</v>
      </c>
      <c r="I1283" s="2" t="s">
        <v>66</v>
      </c>
      <c r="J1283" s="121">
        <v>396165.67200000002</v>
      </c>
      <c r="K1283" s="122">
        <v>291260.46960000001</v>
      </c>
    </row>
    <row r="1284" spans="1:11">
      <c r="A1284" s="120">
        <v>471724</v>
      </c>
      <c r="B1284" s="2" t="s">
        <v>2609</v>
      </c>
      <c r="C1284" s="36">
        <v>41355</v>
      </c>
      <c r="D1284" s="2" t="s">
        <v>9</v>
      </c>
      <c r="E1284" s="2" t="s">
        <v>2610</v>
      </c>
      <c r="F1284" s="2">
        <v>420498</v>
      </c>
      <c r="G1284" s="2" t="s">
        <v>758</v>
      </c>
      <c r="H1284" s="2" t="s">
        <v>27</v>
      </c>
      <c r="I1284" s="2" t="s">
        <v>21</v>
      </c>
      <c r="J1284" s="121">
        <v>457564.31700000004</v>
      </c>
      <c r="K1284" s="122">
        <v>127278.864</v>
      </c>
    </row>
    <row r="1285" spans="1:11">
      <c r="A1285" s="120">
        <v>471730</v>
      </c>
      <c r="B1285" s="2" t="s">
        <v>2611</v>
      </c>
      <c r="C1285" s="36">
        <v>41418</v>
      </c>
      <c r="D1285" s="2" t="s">
        <v>9</v>
      </c>
      <c r="E1285" s="2" t="s">
        <v>1490</v>
      </c>
      <c r="F1285" s="2">
        <v>424426</v>
      </c>
      <c r="G1285" s="2" t="s">
        <v>934</v>
      </c>
      <c r="H1285" s="2" t="s">
        <v>27</v>
      </c>
      <c r="I1285" s="2" t="s">
        <v>66</v>
      </c>
      <c r="J1285" s="121">
        <v>310165.27500000002</v>
      </c>
      <c r="K1285" s="122">
        <v>149078.2536</v>
      </c>
    </row>
    <row r="1286" spans="1:11">
      <c r="A1286" s="120">
        <v>471921</v>
      </c>
      <c r="B1286" s="2" t="s">
        <v>2612</v>
      </c>
      <c r="C1286" s="36">
        <v>40896</v>
      </c>
      <c r="D1286" s="2" t="s">
        <v>9</v>
      </c>
      <c r="E1286" s="2" t="s">
        <v>2613</v>
      </c>
      <c r="F1286" s="2">
        <v>380150</v>
      </c>
      <c r="G1286" s="2" t="s">
        <v>72</v>
      </c>
      <c r="H1286" s="2" t="s">
        <v>27</v>
      </c>
      <c r="I1286" s="2" t="s">
        <v>17</v>
      </c>
      <c r="J1286" s="121">
        <v>843984.56099999999</v>
      </c>
      <c r="K1286" s="122">
        <v>169742.82239999998</v>
      </c>
    </row>
    <row r="1287" spans="1:11">
      <c r="A1287" s="120">
        <v>471923</v>
      </c>
      <c r="B1287" s="2" t="s">
        <v>2614</v>
      </c>
      <c r="C1287" s="36">
        <v>40868</v>
      </c>
      <c r="D1287" s="2" t="s">
        <v>9</v>
      </c>
      <c r="E1287" s="2" t="s">
        <v>2615</v>
      </c>
      <c r="F1287" s="2">
        <v>380150</v>
      </c>
      <c r="G1287" s="2" t="s">
        <v>72</v>
      </c>
      <c r="H1287" s="2" t="s">
        <v>12</v>
      </c>
      <c r="I1287" s="2" t="s">
        <v>21</v>
      </c>
      <c r="J1287" s="121">
        <v>496995.68099999998</v>
      </c>
      <c r="K1287" s="122">
        <v>76516.822799999994</v>
      </c>
    </row>
    <row r="1288" spans="1:11">
      <c r="A1288" s="120">
        <v>472008</v>
      </c>
      <c r="B1288" s="2" t="s">
        <v>2616</v>
      </c>
      <c r="C1288" s="36">
        <v>40962</v>
      </c>
      <c r="D1288" s="2" t="s">
        <v>9</v>
      </c>
      <c r="E1288" s="2" t="s">
        <v>2617</v>
      </c>
      <c r="F1288" s="2">
        <v>436955</v>
      </c>
      <c r="G1288" s="2" t="s">
        <v>818</v>
      </c>
      <c r="H1288" s="2" t="s">
        <v>12</v>
      </c>
      <c r="I1288" s="2" t="s">
        <v>66</v>
      </c>
      <c r="J1288" s="121">
        <v>247493.35799999998</v>
      </c>
      <c r="K1288" s="122">
        <v>721449.37440000009</v>
      </c>
    </row>
    <row r="1289" spans="1:11">
      <c r="A1289" s="120">
        <v>472052</v>
      </c>
      <c r="B1289" s="2" t="s">
        <v>2618</v>
      </c>
      <c r="C1289" s="36">
        <v>41162</v>
      </c>
      <c r="D1289" s="2" t="s">
        <v>9</v>
      </c>
      <c r="E1289" s="2" t="s">
        <v>2619</v>
      </c>
      <c r="F1289" s="2">
        <v>382658</v>
      </c>
      <c r="G1289" s="2" t="s">
        <v>145</v>
      </c>
      <c r="H1289" s="2" t="s">
        <v>27</v>
      </c>
      <c r="I1289" s="2" t="s">
        <v>66</v>
      </c>
      <c r="J1289" s="121">
        <v>339756.60599999997</v>
      </c>
      <c r="K1289" s="122">
        <v>299861.09279999998</v>
      </c>
    </row>
    <row r="1290" spans="1:11">
      <c r="A1290" s="120">
        <v>472054</v>
      </c>
      <c r="B1290" s="2" t="s">
        <v>2620</v>
      </c>
      <c r="C1290" s="36">
        <v>41309</v>
      </c>
      <c r="D1290" s="2" t="s">
        <v>9</v>
      </c>
      <c r="E1290" s="2" t="s">
        <v>2621</v>
      </c>
      <c r="F1290" s="2">
        <v>382658</v>
      </c>
      <c r="G1290" s="2" t="s">
        <v>145</v>
      </c>
      <c r="H1290" s="2" t="s">
        <v>27</v>
      </c>
      <c r="I1290" s="2" t="s">
        <v>66</v>
      </c>
      <c r="J1290" s="121">
        <v>61386.401999999995</v>
      </c>
      <c r="K1290" s="122">
        <v>225737.51760000002</v>
      </c>
    </row>
    <row r="1291" spans="1:11">
      <c r="A1291" s="120">
        <v>472057</v>
      </c>
      <c r="B1291" s="2" t="s">
        <v>2622</v>
      </c>
      <c r="C1291" s="36">
        <v>41292</v>
      </c>
      <c r="D1291" s="2" t="s">
        <v>9</v>
      </c>
      <c r="E1291" s="2" t="s">
        <v>2623</v>
      </c>
      <c r="F1291" s="2">
        <v>377364</v>
      </c>
      <c r="G1291" s="2" t="s">
        <v>721</v>
      </c>
      <c r="H1291" s="2" t="s">
        <v>27</v>
      </c>
      <c r="I1291" s="2" t="s">
        <v>66</v>
      </c>
      <c r="J1291" s="121">
        <v>168757.51200000002</v>
      </c>
      <c r="K1291" s="122">
        <v>536847.93359999999</v>
      </c>
    </row>
    <row r="1292" spans="1:11">
      <c r="A1292" s="120">
        <v>472093</v>
      </c>
      <c r="B1292" s="2" t="s">
        <v>2624</v>
      </c>
      <c r="C1292" s="36">
        <v>40901</v>
      </c>
      <c r="D1292" s="2" t="s">
        <v>9</v>
      </c>
      <c r="E1292" s="2" t="s">
        <v>2625</v>
      </c>
      <c r="F1292" s="2">
        <v>376339</v>
      </c>
      <c r="G1292" s="2" t="s">
        <v>86</v>
      </c>
      <c r="H1292" s="2" t="s">
        <v>27</v>
      </c>
      <c r="I1292" s="2" t="s">
        <v>17</v>
      </c>
      <c r="J1292" s="121">
        <v>937567.82699999993</v>
      </c>
      <c r="K1292" s="122">
        <v>551601.78119999997</v>
      </c>
    </row>
    <row r="1293" spans="1:11">
      <c r="A1293" s="120">
        <v>472098</v>
      </c>
      <c r="B1293" s="2" t="s">
        <v>2626</v>
      </c>
      <c r="C1293" s="36">
        <v>41424</v>
      </c>
      <c r="D1293" s="2" t="s">
        <v>9</v>
      </c>
      <c r="E1293" s="2" t="s">
        <v>2627</v>
      </c>
      <c r="F1293" s="2">
        <v>382514</v>
      </c>
      <c r="G1293" s="2" t="s">
        <v>839</v>
      </c>
      <c r="H1293" s="2" t="s">
        <v>27</v>
      </c>
      <c r="I1293" s="2" t="s">
        <v>66</v>
      </c>
      <c r="J1293" s="121">
        <v>212506.20299999998</v>
      </c>
      <c r="K1293" s="122">
        <v>550100.85120000003</v>
      </c>
    </row>
    <row r="1294" spans="1:11">
      <c r="A1294" s="120">
        <v>472199</v>
      </c>
      <c r="B1294" s="2" t="s">
        <v>2628</v>
      </c>
      <c r="C1294" s="36">
        <v>41411</v>
      </c>
      <c r="D1294" s="2" t="s">
        <v>9</v>
      </c>
      <c r="E1294" s="2" t="s">
        <v>2629</v>
      </c>
      <c r="F1294" s="2">
        <v>385698</v>
      </c>
      <c r="G1294" s="2" t="s">
        <v>690</v>
      </c>
      <c r="H1294" s="2" t="s">
        <v>27</v>
      </c>
      <c r="I1294" s="2" t="s">
        <v>66</v>
      </c>
      <c r="J1294" s="121">
        <v>344253.12599999999</v>
      </c>
      <c r="K1294" s="122">
        <v>68787.327600000004</v>
      </c>
    </row>
    <row r="1295" spans="1:11">
      <c r="A1295" s="120">
        <v>472254</v>
      </c>
      <c r="B1295" s="2" t="s">
        <v>2630</v>
      </c>
      <c r="C1295" s="36">
        <v>41151</v>
      </c>
      <c r="D1295" s="2" t="s">
        <v>9</v>
      </c>
      <c r="E1295" s="2" t="s">
        <v>2631</v>
      </c>
      <c r="F1295" s="2">
        <v>460862</v>
      </c>
      <c r="G1295" s="2" t="s">
        <v>226</v>
      </c>
      <c r="H1295" s="2" t="s">
        <v>27</v>
      </c>
      <c r="I1295" s="2" t="s">
        <v>66</v>
      </c>
      <c r="J1295" s="121">
        <v>306933.12299999996</v>
      </c>
      <c r="K1295" s="122">
        <v>311075.09999999998</v>
      </c>
    </row>
    <row r="1296" spans="1:11">
      <c r="A1296" s="120">
        <v>472255</v>
      </c>
      <c r="B1296" s="2" t="s">
        <v>2632</v>
      </c>
      <c r="C1296" s="36">
        <v>41232</v>
      </c>
      <c r="D1296" s="2" t="s">
        <v>9</v>
      </c>
      <c r="E1296" s="2" t="s">
        <v>2633</v>
      </c>
      <c r="F1296" s="2">
        <v>450554</v>
      </c>
      <c r="G1296" s="2" t="s">
        <v>179</v>
      </c>
      <c r="H1296" s="2" t="s">
        <v>27</v>
      </c>
      <c r="I1296" s="2" t="s">
        <v>66</v>
      </c>
      <c r="J1296" s="121">
        <v>434763.39900000003</v>
      </c>
      <c r="K1296" s="122">
        <v>907578.82079999999</v>
      </c>
    </row>
    <row r="1297" spans="1:11">
      <c r="A1297" s="120">
        <v>472308</v>
      </c>
      <c r="B1297" s="2" t="s">
        <v>2634</v>
      </c>
      <c r="C1297" s="36">
        <v>41396</v>
      </c>
      <c r="D1297" s="2" t="s">
        <v>9</v>
      </c>
      <c r="E1297" s="2" t="s">
        <v>2635</v>
      </c>
      <c r="F1297" s="2">
        <v>458160</v>
      </c>
      <c r="G1297" s="2" t="s">
        <v>151</v>
      </c>
      <c r="H1297" s="2" t="s">
        <v>27</v>
      </c>
      <c r="I1297" s="2" t="s">
        <v>66</v>
      </c>
      <c r="J1297" s="121">
        <v>171700.28399999999</v>
      </c>
      <c r="K1297" s="122">
        <v>335344.25520000001</v>
      </c>
    </row>
    <row r="1298" spans="1:11">
      <c r="A1298" s="120">
        <v>472309</v>
      </c>
      <c r="B1298" s="2" t="s">
        <v>2636</v>
      </c>
      <c r="C1298" s="36">
        <v>41418</v>
      </c>
      <c r="D1298" s="2" t="s">
        <v>9</v>
      </c>
      <c r="E1298" s="2" t="s">
        <v>2637</v>
      </c>
      <c r="F1298" s="2">
        <v>448791</v>
      </c>
      <c r="G1298" s="2" t="s">
        <v>381</v>
      </c>
      <c r="H1298" s="2" t="s">
        <v>27</v>
      </c>
      <c r="I1298" s="2" t="s">
        <v>21</v>
      </c>
      <c r="J1298" s="121">
        <v>533809.26899999997</v>
      </c>
      <c r="K1298" s="122">
        <v>319986.50399999996</v>
      </c>
    </row>
    <row r="1299" spans="1:11">
      <c r="A1299" s="120">
        <v>472310</v>
      </c>
      <c r="B1299" s="2" t="s">
        <v>2638</v>
      </c>
      <c r="C1299" s="36">
        <v>41202</v>
      </c>
      <c r="D1299" s="2" t="s">
        <v>9</v>
      </c>
      <c r="E1299" s="2" t="s">
        <v>2639</v>
      </c>
      <c r="F1299" s="2">
        <v>458160</v>
      </c>
      <c r="G1299" s="2" t="s">
        <v>151</v>
      </c>
      <c r="H1299" s="2" t="s">
        <v>27</v>
      </c>
      <c r="I1299" s="2" t="s">
        <v>66</v>
      </c>
      <c r="J1299" s="121">
        <v>331523.745</v>
      </c>
      <c r="K1299" s="122">
        <v>597565.55520000006</v>
      </c>
    </row>
    <row r="1300" spans="1:11">
      <c r="A1300" s="120">
        <v>472311</v>
      </c>
      <c r="B1300" s="2" t="s">
        <v>2640</v>
      </c>
      <c r="C1300" s="36">
        <v>40730</v>
      </c>
      <c r="D1300" s="2" t="s">
        <v>9</v>
      </c>
      <c r="E1300" s="2" t="s">
        <v>2641</v>
      </c>
      <c r="F1300" s="2">
        <v>408446</v>
      </c>
      <c r="G1300" s="2" t="s">
        <v>438</v>
      </c>
      <c r="H1300" s="2" t="s">
        <v>12</v>
      </c>
      <c r="I1300" s="2" t="s">
        <v>21</v>
      </c>
      <c r="J1300" s="121">
        <v>534055.24199999997</v>
      </c>
      <c r="K1300" s="122">
        <v>284904.76679999998</v>
      </c>
    </row>
    <row r="1301" spans="1:11">
      <c r="A1301" s="120">
        <v>472404</v>
      </c>
      <c r="B1301" s="2" t="s">
        <v>2642</v>
      </c>
      <c r="C1301" s="36">
        <v>41410</v>
      </c>
      <c r="D1301" s="2" t="s">
        <v>9</v>
      </c>
      <c r="E1301" s="2" t="s">
        <v>2643</v>
      </c>
      <c r="F1301" s="2">
        <v>419863</v>
      </c>
      <c r="G1301" s="2" t="s">
        <v>16</v>
      </c>
      <c r="H1301" s="2" t="s">
        <v>27</v>
      </c>
      <c r="I1301" s="2" t="s">
        <v>66</v>
      </c>
      <c r="J1301" s="121">
        <v>222205.99799999999</v>
      </c>
      <c r="K1301" s="122">
        <v>190861.7904</v>
      </c>
    </row>
    <row r="1302" spans="1:11">
      <c r="A1302" s="120">
        <v>472541</v>
      </c>
      <c r="B1302" s="2" t="s">
        <v>2644</v>
      </c>
      <c r="C1302" s="36">
        <v>40907</v>
      </c>
      <c r="D1302" s="2" t="s">
        <v>9</v>
      </c>
      <c r="E1302" s="2" t="s">
        <v>2645</v>
      </c>
      <c r="F1302" s="2">
        <v>378859</v>
      </c>
      <c r="G1302" s="2" t="s">
        <v>234</v>
      </c>
      <c r="H1302" s="2" t="s">
        <v>12</v>
      </c>
      <c r="I1302" s="2" t="s">
        <v>21</v>
      </c>
      <c r="J1302" s="121">
        <v>683970.777</v>
      </c>
      <c r="K1302" s="122">
        <v>219375.92879999999</v>
      </c>
    </row>
    <row r="1303" spans="1:11">
      <c r="A1303" s="120">
        <v>472544</v>
      </c>
      <c r="B1303" s="2" t="s">
        <v>2646</v>
      </c>
      <c r="C1303" s="36">
        <v>41127</v>
      </c>
      <c r="D1303" s="2" t="s">
        <v>9</v>
      </c>
      <c r="E1303" s="2" t="s">
        <v>583</v>
      </c>
      <c r="F1303" s="2">
        <v>447935</v>
      </c>
      <c r="G1303" s="2" t="s">
        <v>237</v>
      </c>
      <c r="H1303" s="2" t="s">
        <v>27</v>
      </c>
      <c r="I1303" s="2" t="s">
        <v>17</v>
      </c>
      <c r="J1303" s="121">
        <v>1151398.5</v>
      </c>
      <c r="K1303" s="122">
        <v>264261.38760000002</v>
      </c>
    </row>
    <row r="1304" spans="1:11">
      <c r="A1304" s="120">
        <v>472545</v>
      </c>
      <c r="B1304" s="2" t="s">
        <v>2647</v>
      </c>
      <c r="C1304" s="36">
        <v>41397</v>
      </c>
      <c r="D1304" s="2" t="s">
        <v>9</v>
      </c>
      <c r="E1304" s="2" t="s">
        <v>2285</v>
      </c>
      <c r="F1304" s="2">
        <v>382987</v>
      </c>
      <c r="G1304" s="2" t="s">
        <v>63</v>
      </c>
      <c r="H1304" s="2" t="s">
        <v>27</v>
      </c>
      <c r="I1304" s="2" t="s">
        <v>66</v>
      </c>
      <c r="J1304" s="121">
        <v>389583.39</v>
      </c>
      <c r="K1304" s="122">
        <v>541622.6568</v>
      </c>
    </row>
    <row r="1305" spans="1:11">
      <c r="A1305" s="120">
        <v>472554</v>
      </c>
      <c r="B1305" s="2" t="s">
        <v>2648</v>
      </c>
      <c r="C1305" s="36">
        <v>40735</v>
      </c>
      <c r="D1305" s="2" t="s">
        <v>9</v>
      </c>
      <c r="E1305" s="2" t="s">
        <v>2649</v>
      </c>
      <c r="F1305" s="2">
        <v>474373</v>
      </c>
      <c r="G1305" s="2" t="s">
        <v>125</v>
      </c>
      <c r="H1305" s="2" t="s">
        <v>27</v>
      </c>
      <c r="I1305" s="2" t="s">
        <v>66</v>
      </c>
      <c r="J1305" s="121">
        <v>295137.549</v>
      </c>
      <c r="K1305" s="122">
        <v>338034.15720000002</v>
      </c>
    </row>
    <row r="1306" spans="1:11">
      <c r="A1306" s="120">
        <v>472556</v>
      </c>
      <c r="B1306" s="2" t="s">
        <v>2650</v>
      </c>
      <c r="C1306" s="36">
        <v>41428</v>
      </c>
      <c r="D1306" s="2" t="s">
        <v>9</v>
      </c>
      <c r="E1306" s="2" t="s">
        <v>988</v>
      </c>
      <c r="F1306" s="2">
        <v>381325</v>
      </c>
      <c r="G1306" s="2" t="s">
        <v>273</v>
      </c>
      <c r="H1306" s="2" t="s">
        <v>27</v>
      </c>
      <c r="I1306" s="2" t="s">
        <v>66</v>
      </c>
      <c r="J1306" s="121">
        <v>61043.598000000005</v>
      </c>
      <c r="K1306" s="122">
        <v>418140.26279999997</v>
      </c>
    </row>
    <row r="1307" spans="1:11">
      <c r="A1307" s="120">
        <v>472559</v>
      </c>
      <c r="B1307" s="2" t="s">
        <v>2651</v>
      </c>
      <c r="C1307" s="36">
        <v>41422</v>
      </c>
      <c r="D1307" s="2" t="s">
        <v>9</v>
      </c>
      <c r="E1307" s="2" t="s">
        <v>2652</v>
      </c>
      <c r="F1307" s="2">
        <v>410827</v>
      </c>
      <c r="G1307" s="2" t="s">
        <v>254</v>
      </c>
      <c r="H1307" s="2" t="s">
        <v>27</v>
      </c>
      <c r="I1307" s="2" t="s">
        <v>21</v>
      </c>
      <c r="J1307" s="121">
        <v>456806.364</v>
      </c>
      <c r="K1307" s="122">
        <v>691257.72600000002</v>
      </c>
    </row>
    <row r="1308" spans="1:11">
      <c r="A1308" s="120">
        <v>472591</v>
      </c>
      <c r="B1308" s="2" t="s">
        <v>2653</v>
      </c>
      <c r="C1308" s="36">
        <v>41428</v>
      </c>
      <c r="D1308" s="2" t="s">
        <v>9</v>
      </c>
      <c r="E1308" s="2" t="s">
        <v>2654</v>
      </c>
      <c r="F1308" s="2">
        <v>416178</v>
      </c>
      <c r="G1308" s="2" t="s">
        <v>154</v>
      </c>
      <c r="H1308" s="2" t="s">
        <v>27</v>
      </c>
      <c r="I1308" s="2" t="s">
        <v>66</v>
      </c>
      <c r="J1308" s="121">
        <v>350433.61499999999</v>
      </c>
      <c r="K1308" s="122">
        <v>519184.04759999999</v>
      </c>
    </row>
    <row r="1309" spans="1:11">
      <c r="A1309" s="120">
        <v>472680</v>
      </c>
      <c r="B1309" s="2" t="s">
        <v>2655</v>
      </c>
      <c r="C1309" s="36">
        <v>41430</v>
      </c>
      <c r="D1309" s="2" t="s">
        <v>9</v>
      </c>
      <c r="E1309" s="2" t="s">
        <v>2078</v>
      </c>
      <c r="F1309" s="2">
        <v>460392</v>
      </c>
      <c r="G1309" s="2" t="s">
        <v>526</v>
      </c>
      <c r="H1309" s="2" t="s">
        <v>27</v>
      </c>
      <c r="I1309" s="2" t="s">
        <v>66</v>
      </c>
      <c r="J1309" s="121">
        <v>214035.465</v>
      </c>
      <c r="K1309" s="122">
        <v>844347.87719999999</v>
      </c>
    </row>
    <row r="1310" spans="1:11">
      <c r="A1310" s="120">
        <v>472681</v>
      </c>
      <c r="B1310" s="2" t="s">
        <v>2656</v>
      </c>
      <c r="C1310" s="36">
        <v>41428</v>
      </c>
      <c r="D1310" s="2" t="s">
        <v>9</v>
      </c>
      <c r="E1310" s="2" t="s">
        <v>2657</v>
      </c>
      <c r="F1310" s="2">
        <v>420498</v>
      </c>
      <c r="G1310" s="2" t="s">
        <v>758</v>
      </c>
      <c r="H1310" s="2" t="s">
        <v>27</v>
      </c>
      <c r="I1310" s="2" t="s">
        <v>66</v>
      </c>
      <c r="J1310" s="121">
        <v>282470.49599999998</v>
      </c>
      <c r="K1310" s="122">
        <v>278040.51360000001</v>
      </c>
    </row>
    <row r="1311" spans="1:11">
      <c r="A1311" s="120">
        <v>472686</v>
      </c>
      <c r="B1311" s="2" t="s">
        <v>2658</v>
      </c>
      <c r="C1311" s="36">
        <v>41429</v>
      </c>
      <c r="D1311" s="2" t="s">
        <v>9</v>
      </c>
      <c r="E1311" s="2" t="s">
        <v>2659</v>
      </c>
      <c r="F1311" s="2">
        <v>464799</v>
      </c>
      <c r="G1311" s="2" t="s">
        <v>643</v>
      </c>
      <c r="H1311" s="2" t="s">
        <v>27</v>
      </c>
      <c r="I1311" s="2" t="s">
        <v>17</v>
      </c>
      <c r="J1311" s="121">
        <v>1000524.6719999999</v>
      </c>
      <c r="K1311" s="122">
        <v>722344.04639999999</v>
      </c>
    </row>
    <row r="1312" spans="1:11">
      <c r="A1312" s="120">
        <v>472687</v>
      </c>
      <c r="B1312" s="2" t="s">
        <v>2660</v>
      </c>
      <c r="C1312" s="36">
        <v>41395</v>
      </c>
      <c r="D1312" s="2" t="s">
        <v>9</v>
      </c>
      <c r="E1312" s="2" t="s">
        <v>2661</v>
      </c>
      <c r="F1312" s="2">
        <v>423329</v>
      </c>
      <c r="G1312" s="2" t="s">
        <v>182</v>
      </c>
      <c r="H1312" s="2" t="s">
        <v>27</v>
      </c>
      <c r="I1312" s="2" t="s">
        <v>66</v>
      </c>
      <c r="J1312" s="121">
        <v>117192.22199999999</v>
      </c>
      <c r="K1312" s="122">
        <v>376747.5564</v>
      </c>
    </row>
    <row r="1313" spans="1:11">
      <c r="A1313" s="120">
        <v>472690</v>
      </c>
      <c r="B1313" s="2" t="s">
        <v>2662</v>
      </c>
      <c r="C1313" s="36">
        <v>41393</v>
      </c>
      <c r="D1313" s="2" t="s">
        <v>9</v>
      </c>
      <c r="E1313" s="2" t="s">
        <v>2663</v>
      </c>
      <c r="F1313" s="2">
        <v>377815</v>
      </c>
      <c r="G1313" s="2" t="s">
        <v>1275</v>
      </c>
      <c r="H1313" s="2" t="s">
        <v>27</v>
      </c>
      <c r="I1313" s="2" t="s">
        <v>66</v>
      </c>
      <c r="J1313" s="121">
        <v>122772.80399999999</v>
      </c>
      <c r="K1313" s="122">
        <v>223830.45360000001</v>
      </c>
    </row>
    <row r="1314" spans="1:11">
      <c r="A1314" s="120">
        <v>472692</v>
      </c>
      <c r="B1314" s="2" t="s">
        <v>2664</v>
      </c>
      <c r="C1314" s="36">
        <v>41431</v>
      </c>
      <c r="D1314" s="2" t="s">
        <v>9</v>
      </c>
      <c r="E1314" s="2" t="s">
        <v>2665</v>
      </c>
      <c r="F1314" s="2">
        <v>419555</v>
      </c>
      <c r="G1314" s="2" t="s">
        <v>739</v>
      </c>
      <c r="H1314" s="2" t="s">
        <v>27</v>
      </c>
      <c r="I1314" s="2" t="s">
        <v>66</v>
      </c>
      <c r="J1314" s="121">
        <v>248298.057</v>
      </c>
      <c r="K1314" s="122">
        <v>1550366.5140000002</v>
      </c>
    </row>
    <row r="1315" spans="1:11">
      <c r="A1315" s="120">
        <v>472816</v>
      </c>
      <c r="B1315" s="2" t="s">
        <v>2666</v>
      </c>
      <c r="C1315" s="36">
        <v>41421</v>
      </c>
      <c r="D1315" s="2" t="s">
        <v>9</v>
      </c>
      <c r="E1315" s="2" t="s">
        <v>2667</v>
      </c>
      <c r="F1315" s="2">
        <v>381123</v>
      </c>
      <c r="G1315" s="2" t="s">
        <v>498</v>
      </c>
      <c r="H1315" s="2" t="s">
        <v>27</v>
      </c>
      <c r="I1315" s="2" t="s">
        <v>66</v>
      </c>
      <c r="J1315" s="121">
        <v>301101.00299999997</v>
      </c>
      <c r="K1315" s="122">
        <v>507522.70440000005</v>
      </c>
    </row>
    <row r="1316" spans="1:11">
      <c r="A1316" s="120">
        <v>472838</v>
      </c>
      <c r="B1316" s="2" t="s">
        <v>2668</v>
      </c>
      <c r="C1316" s="36">
        <v>41426</v>
      </c>
      <c r="D1316" s="2" t="s">
        <v>9</v>
      </c>
      <c r="E1316" s="2" t="s">
        <v>2669</v>
      </c>
      <c r="F1316" s="2">
        <v>464799</v>
      </c>
      <c r="G1316" s="2" t="s">
        <v>643</v>
      </c>
      <c r="H1316" s="2" t="s">
        <v>27</v>
      </c>
      <c r="I1316" s="2" t="s">
        <v>66</v>
      </c>
      <c r="J1316" s="121">
        <v>123510.723</v>
      </c>
      <c r="K1316" s="122">
        <v>113745.77279999999</v>
      </c>
    </row>
    <row r="1317" spans="1:11">
      <c r="A1317" s="120">
        <v>472840</v>
      </c>
      <c r="B1317" s="2" t="s">
        <v>2670</v>
      </c>
      <c r="C1317" s="36">
        <v>41423</v>
      </c>
      <c r="D1317" s="2" t="s">
        <v>9</v>
      </c>
      <c r="E1317" s="2" t="s">
        <v>2671</v>
      </c>
      <c r="F1317" s="2">
        <v>464799</v>
      </c>
      <c r="G1317" s="2" t="s">
        <v>643</v>
      </c>
      <c r="H1317" s="2" t="s">
        <v>27</v>
      </c>
      <c r="I1317" s="2" t="s">
        <v>66</v>
      </c>
      <c r="J1317" s="121">
        <v>132428.079</v>
      </c>
      <c r="K1317" s="122">
        <v>194754.79079999999</v>
      </c>
    </row>
    <row r="1318" spans="1:11">
      <c r="A1318" s="120">
        <v>472841</v>
      </c>
      <c r="B1318" s="2" t="s">
        <v>2672</v>
      </c>
      <c r="C1318" s="36">
        <v>41424</v>
      </c>
      <c r="D1318" s="2" t="s">
        <v>9</v>
      </c>
      <c r="E1318" s="2" t="s">
        <v>2673</v>
      </c>
      <c r="F1318" s="2">
        <v>464799</v>
      </c>
      <c r="G1318" s="2" t="s">
        <v>643</v>
      </c>
      <c r="H1318" s="2" t="s">
        <v>27</v>
      </c>
      <c r="I1318" s="2" t="s">
        <v>66</v>
      </c>
      <c r="J1318" s="121">
        <v>192634.701</v>
      </c>
      <c r="K1318" s="122">
        <v>205154.17559999999</v>
      </c>
    </row>
    <row r="1319" spans="1:11">
      <c r="A1319" s="120">
        <v>472982</v>
      </c>
      <c r="B1319" s="2" t="s">
        <v>2674</v>
      </c>
      <c r="C1319" s="36">
        <v>41437</v>
      </c>
      <c r="D1319" s="2" t="s">
        <v>9</v>
      </c>
      <c r="E1319" s="2" t="s">
        <v>2675</v>
      </c>
      <c r="F1319" s="2">
        <v>381248</v>
      </c>
      <c r="G1319" s="2" t="s">
        <v>512</v>
      </c>
      <c r="H1319" s="2" t="s">
        <v>27</v>
      </c>
      <c r="I1319" s="2" t="s">
        <v>66</v>
      </c>
      <c r="J1319" s="121">
        <v>328252.63799999998</v>
      </c>
      <c r="K1319" s="122">
        <v>37547.9712</v>
      </c>
    </row>
    <row r="1320" spans="1:11">
      <c r="A1320" s="120">
        <v>472985</v>
      </c>
      <c r="B1320" s="2" t="s">
        <v>2676</v>
      </c>
      <c r="C1320" s="36">
        <v>41429</v>
      </c>
      <c r="D1320" s="2" t="s">
        <v>9</v>
      </c>
      <c r="E1320" s="2" t="s">
        <v>2677</v>
      </c>
      <c r="F1320" s="2">
        <v>448733</v>
      </c>
      <c r="G1320" s="2" t="s">
        <v>515</v>
      </c>
      <c r="H1320" s="2" t="s">
        <v>27</v>
      </c>
      <c r="I1320" s="2" t="s">
        <v>66</v>
      </c>
      <c r="J1320" s="121">
        <v>135050.307</v>
      </c>
      <c r="K1320" s="122">
        <v>252729.53639999998</v>
      </c>
    </row>
    <row r="1321" spans="1:11">
      <c r="A1321" s="120">
        <v>473038</v>
      </c>
      <c r="B1321" s="2" t="s">
        <v>2678</v>
      </c>
      <c r="C1321" s="36">
        <v>41435</v>
      </c>
      <c r="D1321" s="2" t="s">
        <v>9</v>
      </c>
      <c r="E1321" s="2" t="s">
        <v>2679</v>
      </c>
      <c r="F1321" s="2">
        <v>436955</v>
      </c>
      <c r="G1321" s="2" t="s">
        <v>818</v>
      </c>
      <c r="H1321" s="2" t="s">
        <v>27</v>
      </c>
      <c r="I1321" s="2" t="s">
        <v>66</v>
      </c>
      <c r="J1321" s="121">
        <v>201149.15100000001</v>
      </c>
      <c r="K1321" s="122">
        <v>581029.42680000002</v>
      </c>
    </row>
    <row r="1322" spans="1:11">
      <c r="A1322" s="120">
        <v>473041</v>
      </c>
      <c r="B1322" s="2" t="s">
        <v>2680</v>
      </c>
      <c r="C1322" s="36">
        <v>41431</v>
      </c>
      <c r="D1322" s="2" t="s">
        <v>9</v>
      </c>
      <c r="E1322" s="2" t="s">
        <v>2681</v>
      </c>
      <c r="F1322" s="2">
        <v>152562</v>
      </c>
      <c r="G1322" s="2" t="s">
        <v>446</v>
      </c>
      <c r="H1322" s="2" t="s">
        <v>27</v>
      </c>
      <c r="I1322" s="2" t="s">
        <v>66</v>
      </c>
      <c r="J1322" s="121">
        <v>158209.611</v>
      </c>
      <c r="K1322" s="122">
        <v>158710.10399999999</v>
      </c>
    </row>
    <row r="1323" spans="1:11">
      <c r="A1323" s="120">
        <v>473244</v>
      </c>
      <c r="B1323" s="2" t="s">
        <v>2682</v>
      </c>
      <c r="C1323" s="36">
        <v>41431</v>
      </c>
      <c r="D1323" s="2" t="s">
        <v>9</v>
      </c>
      <c r="E1323" s="2" t="s">
        <v>978</v>
      </c>
      <c r="F1323" s="2">
        <v>398778</v>
      </c>
      <c r="G1323" s="2" t="s">
        <v>362</v>
      </c>
      <c r="H1323" s="2" t="s">
        <v>27</v>
      </c>
      <c r="I1323" s="2" t="s">
        <v>66</v>
      </c>
      <c r="J1323" s="121">
        <v>144602.07299999997</v>
      </c>
      <c r="K1323" s="122">
        <v>158272.1856</v>
      </c>
    </row>
    <row r="1324" spans="1:11">
      <c r="A1324" s="120">
        <v>473356</v>
      </c>
      <c r="B1324" s="2" t="s">
        <v>2683</v>
      </c>
      <c r="C1324" s="36">
        <v>41442</v>
      </c>
      <c r="D1324" s="2" t="s">
        <v>9</v>
      </c>
      <c r="E1324" s="2" t="s">
        <v>2684</v>
      </c>
      <c r="F1324" s="2">
        <v>448126</v>
      </c>
      <c r="G1324" s="2" t="s">
        <v>311</v>
      </c>
      <c r="H1324" s="2" t="s">
        <v>27</v>
      </c>
      <c r="I1324" s="2" t="s">
        <v>66</v>
      </c>
      <c r="J1324" s="121">
        <v>249940.845</v>
      </c>
      <c r="K1324" s="122">
        <v>336035.27159999998</v>
      </c>
    </row>
    <row r="1325" spans="1:11">
      <c r="A1325" s="120">
        <v>473361</v>
      </c>
      <c r="B1325" s="2" t="s">
        <v>2685</v>
      </c>
      <c r="C1325" s="36">
        <v>41442</v>
      </c>
      <c r="D1325" s="2" t="s">
        <v>9</v>
      </c>
      <c r="E1325" s="2" t="s">
        <v>2686</v>
      </c>
      <c r="F1325" s="2">
        <v>382514</v>
      </c>
      <c r="G1325" s="2" t="s">
        <v>839</v>
      </c>
      <c r="H1325" s="2" t="s">
        <v>27</v>
      </c>
      <c r="I1325" s="2" t="s">
        <v>66</v>
      </c>
      <c r="J1325" s="121">
        <v>121539.6</v>
      </c>
      <c r="K1325" s="122">
        <v>455906.016</v>
      </c>
    </row>
    <row r="1326" spans="1:11">
      <c r="A1326" s="120">
        <v>473366</v>
      </c>
      <c r="B1326" s="2" t="s">
        <v>2687</v>
      </c>
      <c r="C1326" s="36">
        <v>41428</v>
      </c>
      <c r="D1326" s="2" t="s">
        <v>9</v>
      </c>
      <c r="E1326" s="2" t="s">
        <v>2688</v>
      </c>
      <c r="F1326" s="2">
        <v>446766</v>
      </c>
      <c r="G1326" s="2" t="s">
        <v>1252</v>
      </c>
      <c r="H1326" s="2" t="s">
        <v>27</v>
      </c>
      <c r="I1326" s="2" t="s">
        <v>66</v>
      </c>
      <c r="J1326" s="121">
        <v>153943.48200000002</v>
      </c>
      <c r="K1326" s="122">
        <v>86438.2644</v>
      </c>
    </row>
    <row r="1327" spans="1:11">
      <c r="A1327" s="120">
        <v>473451</v>
      </c>
      <c r="B1327" s="2" t="s">
        <v>2689</v>
      </c>
      <c r="C1327" s="36">
        <v>41428</v>
      </c>
      <c r="D1327" s="2" t="s">
        <v>9</v>
      </c>
      <c r="E1327" s="2" t="s">
        <v>2690</v>
      </c>
      <c r="F1327" s="2">
        <v>381123</v>
      </c>
      <c r="G1327" s="2" t="s">
        <v>498</v>
      </c>
      <c r="H1327" s="2" t="s">
        <v>27</v>
      </c>
      <c r="I1327" s="2" t="s">
        <v>66</v>
      </c>
      <c r="J1327" s="121">
        <v>180842.46600000001</v>
      </c>
      <c r="K1327" s="122">
        <v>492210.86399999994</v>
      </c>
    </row>
    <row r="1328" spans="1:11">
      <c r="A1328" s="120">
        <v>473453</v>
      </c>
      <c r="B1328" s="2" t="s">
        <v>2691</v>
      </c>
      <c r="C1328" s="36">
        <v>41436</v>
      </c>
      <c r="D1328" s="2" t="s">
        <v>9</v>
      </c>
      <c r="E1328" s="2" t="s">
        <v>2692</v>
      </c>
      <c r="F1328" s="2">
        <v>472827</v>
      </c>
      <c r="G1328" s="2" t="s">
        <v>2693</v>
      </c>
      <c r="H1328" s="2" t="s">
        <v>27</v>
      </c>
      <c r="I1328" s="2" t="s">
        <v>66</v>
      </c>
      <c r="J1328" s="121">
        <v>235202.49899999998</v>
      </c>
      <c r="K1328" s="122">
        <v>231738.88320000001</v>
      </c>
    </row>
    <row r="1329" spans="1:11">
      <c r="A1329" s="120">
        <v>473454</v>
      </c>
      <c r="B1329" s="2" t="s">
        <v>2694</v>
      </c>
      <c r="C1329" s="36">
        <v>41428</v>
      </c>
      <c r="D1329" s="2" t="s">
        <v>9</v>
      </c>
      <c r="E1329" s="2" t="s">
        <v>2695</v>
      </c>
      <c r="F1329" s="2">
        <v>472827</v>
      </c>
      <c r="G1329" s="2" t="s">
        <v>2693</v>
      </c>
      <c r="H1329" s="2" t="s">
        <v>27</v>
      </c>
      <c r="I1329" s="2" t="s">
        <v>66</v>
      </c>
      <c r="J1329" s="121">
        <v>244352.47200000001</v>
      </c>
      <c r="K1329" s="122">
        <v>187233.66</v>
      </c>
    </row>
    <row r="1330" spans="1:11">
      <c r="A1330" s="120">
        <v>473456</v>
      </c>
      <c r="B1330" s="2" t="s">
        <v>2696</v>
      </c>
      <c r="C1330" s="36">
        <v>41443</v>
      </c>
      <c r="D1330" s="2" t="s">
        <v>9</v>
      </c>
      <c r="E1330" s="2" t="s">
        <v>994</v>
      </c>
      <c r="F1330" s="2">
        <v>472249</v>
      </c>
      <c r="G1330" s="2" t="s">
        <v>2697</v>
      </c>
      <c r="H1330" s="2" t="s">
        <v>27</v>
      </c>
      <c r="I1330" s="2" t="s">
        <v>66</v>
      </c>
      <c r="J1330" s="121">
        <v>193468.33799999999</v>
      </c>
      <c r="K1330" s="122">
        <v>34221.203999999998</v>
      </c>
    </row>
    <row r="1331" spans="1:11">
      <c r="A1331" s="120">
        <v>473458</v>
      </c>
      <c r="B1331" s="2" t="s">
        <v>2698</v>
      </c>
      <c r="C1331" s="36">
        <v>41429</v>
      </c>
      <c r="D1331" s="2" t="s">
        <v>9</v>
      </c>
      <c r="E1331" s="2" t="s">
        <v>2699</v>
      </c>
      <c r="F1331" s="2">
        <v>403187</v>
      </c>
      <c r="G1331" s="2" t="s">
        <v>251</v>
      </c>
      <c r="H1331" s="2" t="s">
        <v>27</v>
      </c>
      <c r="I1331" s="2" t="s">
        <v>66</v>
      </c>
      <c r="J1331" s="121">
        <v>148062.39000000001</v>
      </c>
      <c r="K1331" s="122">
        <v>691761.56760000007</v>
      </c>
    </row>
    <row r="1332" spans="1:11">
      <c r="A1332" s="120">
        <v>473549</v>
      </c>
      <c r="B1332" s="2" t="s">
        <v>2700</v>
      </c>
      <c r="C1332" s="36">
        <v>41442</v>
      </c>
      <c r="D1332" s="2" t="s">
        <v>9</v>
      </c>
      <c r="E1332" s="2" t="s">
        <v>2571</v>
      </c>
      <c r="F1332" s="2">
        <v>434171</v>
      </c>
      <c r="G1332" s="2" t="s">
        <v>371</v>
      </c>
      <c r="H1332" s="2" t="s">
        <v>27</v>
      </c>
      <c r="I1332" s="2" t="s">
        <v>66</v>
      </c>
      <c r="J1332" s="121">
        <v>253445.682</v>
      </c>
      <c r="K1332" s="122">
        <v>22801.186799999999</v>
      </c>
    </row>
    <row r="1333" spans="1:11">
      <c r="A1333" s="120">
        <v>473551</v>
      </c>
      <c r="B1333" s="2" t="s">
        <v>2701</v>
      </c>
      <c r="C1333" s="36">
        <v>41442</v>
      </c>
      <c r="D1333" s="2" t="s">
        <v>9</v>
      </c>
      <c r="E1333" s="2" t="s">
        <v>2325</v>
      </c>
      <c r="F1333" s="2">
        <v>460392</v>
      </c>
      <c r="G1333" s="2" t="s">
        <v>526</v>
      </c>
      <c r="H1333" s="2" t="s">
        <v>27</v>
      </c>
      <c r="I1333" s="2" t="s">
        <v>66</v>
      </c>
      <c r="J1333" s="121">
        <v>398271.46799999999</v>
      </c>
      <c r="K1333" s="122">
        <v>225582.12719999999</v>
      </c>
    </row>
    <row r="1334" spans="1:11">
      <c r="A1334" s="120">
        <v>473567</v>
      </c>
      <c r="B1334" s="2" t="s">
        <v>2702</v>
      </c>
      <c r="C1334" s="36">
        <v>41425</v>
      </c>
      <c r="D1334" s="2" t="s">
        <v>9</v>
      </c>
      <c r="E1334" s="2" t="s">
        <v>612</v>
      </c>
      <c r="F1334" s="2">
        <v>424426</v>
      </c>
      <c r="G1334" s="2" t="s">
        <v>934</v>
      </c>
      <c r="H1334" s="2" t="s">
        <v>27</v>
      </c>
      <c r="I1334" s="2" t="s">
        <v>66</v>
      </c>
      <c r="J1334" s="121">
        <v>155028.65700000001</v>
      </c>
      <c r="K1334" s="122">
        <v>69618.430800000002</v>
      </c>
    </row>
    <row r="1335" spans="1:11">
      <c r="A1335" s="120">
        <v>473839</v>
      </c>
      <c r="B1335" s="2" t="s">
        <v>2703</v>
      </c>
      <c r="C1335" s="36">
        <v>41428</v>
      </c>
      <c r="D1335" s="2" t="s">
        <v>9</v>
      </c>
      <c r="E1335" s="2" t="s">
        <v>2704</v>
      </c>
      <c r="F1335" s="2">
        <v>454526</v>
      </c>
      <c r="G1335" s="2" t="s">
        <v>465</v>
      </c>
      <c r="H1335" s="2" t="s">
        <v>27</v>
      </c>
      <c r="I1335" s="2" t="s">
        <v>66</v>
      </c>
      <c r="J1335" s="121">
        <v>263934.59399999998</v>
      </c>
      <c r="K1335" s="122">
        <v>982731.26880000008</v>
      </c>
    </row>
    <row r="1336" spans="1:11">
      <c r="A1336" s="120">
        <v>473840</v>
      </c>
      <c r="B1336" s="2" t="s">
        <v>2705</v>
      </c>
      <c r="C1336" s="36">
        <v>41429</v>
      </c>
      <c r="D1336" s="2" t="s">
        <v>9</v>
      </c>
      <c r="E1336" s="2" t="s">
        <v>658</v>
      </c>
      <c r="F1336" s="2">
        <v>460222</v>
      </c>
      <c r="G1336" s="2" t="s">
        <v>479</v>
      </c>
      <c r="H1336" s="2" t="s">
        <v>27</v>
      </c>
      <c r="I1336" s="2" t="s">
        <v>21</v>
      </c>
      <c r="J1336" s="121">
        <v>550589.97</v>
      </c>
      <c r="K1336" s="122">
        <v>137733.5772</v>
      </c>
    </row>
    <row r="1337" spans="1:11">
      <c r="A1337" s="120">
        <v>473851</v>
      </c>
      <c r="B1337" s="2" t="s">
        <v>2706</v>
      </c>
      <c r="C1337" s="36">
        <v>41443</v>
      </c>
      <c r="D1337" s="2" t="s">
        <v>9</v>
      </c>
      <c r="E1337" s="2" t="s">
        <v>1033</v>
      </c>
      <c r="F1337" s="2">
        <v>452815</v>
      </c>
      <c r="G1337" s="2" t="s">
        <v>443</v>
      </c>
      <c r="H1337" s="2" t="s">
        <v>27</v>
      </c>
      <c r="I1337" s="2" t="s">
        <v>21</v>
      </c>
      <c r="J1337" s="121">
        <v>558964.18199999991</v>
      </c>
      <c r="K1337" s="122">
        <v>28509.429599999999</v>
      </c>
    </row>
    <row r="1338" spans="1:11">
      <c r="A1338" s="120">
        <v>474458</v>
      </c>
      <c r="B1338" s="2" t="s">
        <v>2707</v>
      </c>
      <c r="C1338" s="36">
        <v>41436</v>
      </c>
      <c r="D1338" s="2" t="s">
        <v>9</v>
      </c>
      <c r="E1338" s="2" t="s">
        <v>2708</v>
      </c>
      <c r="F1338" s="2">
        <v>381721</v>
      </c>
      <c r="G1338" s="2" t="s">
        <v>264</v>
      </c>
      <c r="H1338" s="2" t="s">
        <v>27</v>
      </c>
      <c r="I1338" s="2" t="s">
        <v>66</v>
      </c>
      <c r="J1338" s="121">
        <v>117192.22199999999</v>
      </c>
      <c r="K1338" s="122">
        <v>299434.94640000002</v>
      </c>
    </row>
    <row r="1339" spans="1:11">
      <c r="A1339" s="120">
        <v>474463</v>
      </c>
      <c r="B1339" s="2" t="s">
        <v>2709</v>
      </c>
      <c r="C1339" s="36">
        <v>41435</v>
      </c>
      <c r="D1339" s="2" t="s">
        <v>9</v>
      </c>
      <c r="E1339" s="2" t="s">
        <v>884</v>
      </c>
      <c r="F1339" s="2">
        <v>460862</v>
      </c>
      <c r="G1339" s="2" t="s">
        <v>226</v>
      </c>
      <c r="H1339" s="2" t="s">
        <v>27</v>
      </c>
      <c r="I1339" s="2" t="s">
        <v>21</v>
      </c>
      <c r="J1339" s="121">
        <v>520099.33500000002</v>
      </c>
      <c r="K1339" s="122">
        <v>220892.16239999997</v>
      </c>
    </row>
    <row r="1340" spans="1:11">
      <c r="A1340" s="120">
        <v>472841</v>
      </c>
      <c r="B1340" s="2" t="s">
        <v>2672</v>
      </c>
      <c r="C1340" s="36">
        <v>41424</v>
      </c>
      <c r="D1340" s="2" t="s">
        <v>2710</v>
      </c>
      <c r="E1340" s="2" t="s">
        <v>2673</v>
      </c>
      <c r="F1340" s="2">
        <v>464799</v>
      </c>
      <c r="G1340" s="2" t="s">
        <v>643</v>
      </c>
      <c r="H1340" s="2" t="s">
        <v>27</v>
      </c>
      <c r="I1340" s="2" t="s">
        <v>66</v>
      </c>
      <c r="J1340" s="121">
        <v>192634.701</v>
      </c>
      <c r="K1340" s="122">
        <v>205154.17559999999</v>
      </c>
    </row>
    <row r="1341" spans="1:11">
      <c r="A1341" s="120">
        <v>472982</v>
      </c>
      <c r="B1341" s="2" t="s">
        <v>2674</v>
      </c>
      <c r="C1341" s="36">
        <v>41437</v>
      </c>
      <c r="D1341" s="2" t="s">
        <v>2710</v>
      </c>
      <c r="E1341" s="2" t="s">
        <v>2675</v>
      </c>
      <c r="F1341" s="2">
        <v>381248</v>
      </c>
      <c r="G1341" s="2" t="s">
        <v>512</v>
      </c>
      <c r="H1341" s="2" t="s">
        <v>27</v>
      </c>
      <c r="I1341" s="2" t="s">
        <v>66</v>
      </c>
      <c r="J1341" s="121">
        <v>328252.63799999998</v>
      </c>
      <c r="K1341" s="122">
        <v>37547.9712</v>
      </c>
    </row>
    <row r="1342" spans="1:11">
      <c r="A1342" s="120">
        <v>472985</v>
      </c>
      <c r="B1342" s="2" t="s">
        <v>2676</v>
      </c>
      <c r="C1342" s="36">
        <v>41429</v>
      </c>
      <c r="D1342" s="2" t="s">
        <v>2710</v>
      </c>
      <c r="E1342" s="2" t="s">
        <v>2677</v>
      </c>
      <c r="F1342" s="2">
        <v>448733</v>
      </c>
      <c r="G1342" s="2" t="s">
        <v>515</v>
      </c>
      <c r="H1342" s="2" t="s">
        <v>27</v>
      </c>
      <c r="I1342" s="2" t="s">
        <v>66</v>
      </c>
      <c r="J1342" s="121">
        <v>135050.307</v>
      </c>
      <c r="K1342" s="122">
        <v>252729.53639999998</v>
      </c>
    </row>
    <row r="1343" spans="1:11">
      <c r="A1343" s="120">
        <v>473038</v>
      </c>
      <c r="B1343" s="2" t="s">
        <v>2678</v>
      </c>
      <c r="C1343" s="36">
        <v>41435</v>
      </c>
      <c r="D1343" s="2" t="s">
        <v>2710</v>
      </c>
      <c r="E1343" s="2" t="s">
        <v>2679</v>
      </c>
      <c r="F1343" s="2">
        <v>436955</v>
      </c>
      <c r="G1343" s="2" t="s">
        <v>818</v>
      </c>
      <c r="H1343" s="2" t="s">
        <v>27</v>
      </c>
      <c r="I1343" s="2" t="s">
        <v>66</v>
      </c>
      <c r="J1343" s="121">
        <v>201149.15100000001</v>
      </c>
      <c r="K1343" s="122">
        <v>581029.42680000002</v>
      </c>
    </row>
    <row r="1344" spans="1:11">
      <c r="A1344" s="120">
        <v>473041</v>
      </c>
      <c r="B1344" s="2" t="s">
        <v>2680</v>
      </c>
      <c r="C1344" s="36">
        <v>41431</v>
      </c>
      <c r="D1344" s="2" t="s">
        <v>2710</v>
      </c>
      <c r="E1344" s="2" t="s">
        <v>2681</v>
      </c>
      <c r="F1344" s="2">
        <v>152562</v>
      </c>
      <c r="G1344" s="2" t="s">
        <v>446</v>
      </c>
      <c r="H1344" s="2" t="s">
        <v>27</v>
      </c>
      <c r="I1344" s="2" t="s">
        <v>66</v>
      </c>
      <c r="J1344" s="121">
        <v>158209.611</v>
      </c>
      <c r="K1344" s="122">
        <v>158710.10399999999</v>
      </c>
    </row>
    <row r="1345" spans="1:11">
      <c r="A1345" s="120">
        <v>473244</v>
      </c>
      <c r="B1345" s="2" t="s">
        <v>2682</v>
      </c>
      <c r="C1345" s="36">
        <v>41431</v>
      </c>
      <c r="D1345" s="2" t="s">
        <v>2710</v>
      </c>
      <c r="E1345" s="2" t="s">
        <v>978</v>
      </c>
      <c r="F1345" s="2">
        <v>398778</v>
      </c>
      <c r="G1345" s="2" t="s">
        <v>362</v>
      </c>
      <c r="H1345" s="2" t="s">
        <v>27</v>
      </c>
      <c r="I1345" s="2" t="s">
        <v>66</v>
      </c>
      <c r="J1345" s="121">
        <v>144602.07299999997</v>
      </c>
      <c r="K1345" s="122">
        <v>158272.1856</v>
      </c>
    </row>
    <row r="1346" spans="1:11">
      <c r="A1346" s="120">
        <v>473356</v>
      </c>
      <c r="B1346" s="2" t="s">
        <v>2683</v>
      </c>
      <c r="C1346" s="36">
        <v>41442</v>
      </c>
      <c r="D1346" s="2" t="s">
        <v>2710</v>
      </c>
      <c r="E1346" s="2" t="s">
        <v>2684</v>
      </c>
      <c r="F1346" s="2">
        <v>448126</v>
      </c>
      <c r="G1346" s="2" t="s">
        <v>311</v>
      </c>
      <c r="H1346" s="2" t="s">
        <v>27</v>
      </c>
      <c r="I1346" s="2" t="s">
        <v>66</v>
      </c>
      <c r="J1346" s="121">
        <v>249940.845</v>
      </c>
      <c r="K1346" s="122">
        <v>336035.27159999998</v>
      </c>
    </row>
    <row r="1347" spans="1:11">
      <c r="A1347" s="120">
        <v>473361</v>
      </c>
      <c r="B1347" s="2" t="s">
        <v>2685</v>
      </c>
      <c r="C1347" s="36">
        <v>41442</v>
      </c>
      <c r="D1347" s="2" t="s">
        <v>2710</v>
      </c>
      <c r="E1347" s="2" t="s">
        <v>2686</v>
      </c>
      <c r="F1347" s="2">
        <v>382514</v>
      </c>
      <c r="G1347" s="2" t="s">
        <v>839</v>
      </c>
      <c r="H1347" s="2" t="s">
        <v>27</v>
      </c>
      <c r="I1347" s="2" t="s">
        <v>66</v>
      </c>
      <c r="J1347" s="121">
        <v>121539.6</v>
      </c>
      <c r="K1347" s="122">
        <v>455906.016</v>
      </c>
    </row>
    <row r="1348" spans="1:11">
      <c r="A1348" s="120">
        <v>473366</v>
      </c>
      <c r="B1348" s="2" t="s">
        <v>2687</v>
      </c>
      <c r="C1348" s="36">
        <v>41428</v>
      </c>
      <c r="D1348" s="2" t="s">
        <v>2710</v>
      </c>
      <c r="E1348" s="2" t="s">
        <v>2688</v>
      </c>
      <c r="F1348" s="2">
        <v>446766</v>
      </c>
      <c r="G1348" s="2" t="s">
        <v>1252</v>
      </c>
      <c r="H1348" s="2" t="s">
        <v>27</v>
      </c>
      <c r="I1348" s="2" t="s">
        <v>66</v>
      </c>
      <c r="J1348" s="121">
        <v>153943.48200000002</v>
      </c>
      <c r="K1348" s="122">
        <v>86438.2644</v>
      </c>
    </row>
    <row r="1349" spans="1:11">
      <c r="A1349" s="120">
        <v>473451</v>
      </c>
      <c r="B1349" s="2" t="s">
        <v>2689</v>
      </c>
      <c r="C1349" s="36">
        <v>41428</v>
      </c>
      <c r="D1349" s="2" t="s">
        <v>2710</v>
      </c>
      <c r="E1349" s="2" t="s">
        <v>2690</v>
      </c>
      <c r="F1349" s="2">
        <v>381123</v>
      </c>
      <c r="G1349" s="2" t="s">
        <v>498</v>
      </c>
      <c r="H1349" s="2" t="s">
        <v>27</v>
      </c>
      <c r="I1349" s="2" t="s">
        <v>66</v>
      </c>
      <c r="J1349" s="121">
        <v>180842.46600000001</v>
      </c>
      <c r="K1349" s="122">
        <v>492210.86399999994</v>
      </c>
    </row>
    <row r="1350" spans="1:11">
      <c r="A1350" s="120">
        <v>473453</v>
      </c>
      <c r="B1350" s="2" t="s">
        <v>2691</v>
      </c>
      <c r="C1350" s="36">
        <v>41436</v>
      </c>
      <c r="D1350" s="2" t="s">
        <v>2710</v>
      </c>
      <c r="E1350" s="2" t="s">
        <v>2692</v>
      </c>
      <c r="F1350" s="2">
        <v>472827</v>
      </c>
      <c r="G1350" s="2" t="s">
        <v>2693</v>
      </c>
      <c r="H1350" s="2" t="s">
        <v>27</v>
      </c>
      <c r="I1350" s="2" t="s">
        <v>66</v>
      </c>
      <c r="J1350" s="121">
        <v>235202.49899999998</v>
      </c>
      <c r="K1350" s="122">
        <v>231738.88320000001</v>
      </c>
    </row>
    <row r="1351" spans="1:11">
      <c r="A1351" s="120">
        <v>473454</v>
      </c>
      <c r="B1351" s="2" t="s">
        <v>2694</v>
      </c>
      <c r="C1351" s="36">
        <v>41428</v>
      </c>
      <c r="D1351" s="2" t="s">
        <v>2710</v>
      </c>
      <c r="E1351" s="2" t="s">
        <v>2695</v>
      </c>
      <c r="F1351" s="2">
        <v>472827</v>
      </c>
      <c r="G1351" s="2" t="s">
        <v>2693</v>
      </c>
      <c r="H1351" s="2" t="s">
        <v>27</v>
      </c>
      <c r="I1351" s="2" t="s">
        <v>66</v>
      </c>
      <c r="J1351" s="121">
        <v>244352.47200000001</v>
      </c>
      <c r="K1351" s="122">
        <v>187233.66</v>
      </c>
    </row>
    <row r="1352" spans="1:11">
      <c r="A1352" s="120">
        <v>473456</v>
      </c>
      <c r="B1352" s="2" t="s">
        <v>2696</v>
      </c>
      <c r="C1352" s="36">
        <v>41443</v>
      </c>
      <c r="D1352" s="2" t="s">
        <v>2710</v>
      </c>
      <c r="E1352" s="2" t="s">
        <v>994</v>
      </c>
      <c r="F1352" s="2">
        <v>472249</v>
      </c>
      <c r="G1352" s="2" t="s">
        <v>2697</v>
      </c>
      <c r="H1352" s="2" t="s">
        <v>27</v>
      </c>
      <c r="I1352" s="2" t="s">
        <v>66</v>
      </c>
      <c r="J1352" s="121">
        <v>193468.33799999999</v>
      </c>
      <c r="K1352" s="122">
        <v>34221.203999999998</v>
      </c>
    </row>
    <row r="1353" spans="1:11">
      <c r="A1353" s="120">
        <v>473458</v>
      </c>
      <c r="B1353" s="2" t="s">
        <v>2698</v>
      </c>
      <c r="C1353" s="36">
        <v>41429</v>
      </c>
      <c r="D1353" s="2" t="s">
        <v>2710</v>
      </c>
      <c r="E1353" s="2" t="s">
        <v>2699</v>
      </c>
      <c r="F1353" s="2">
        <v>403187</v>
      </c>
      <c r="G1353" s="2" t="s">
        <v>251</v>
      </c>
      <c r="H1353" s="2" t="s">
        <v>27</v>
      </c>
      <c r="I1353" s="2" t="s">
        <v>66</v>
      </c>
      <c r="J1353" s="121">
        <v>148062.39000000001</v>
      </c>
      <c r="K1353" s="122">
        <v>691761.56760000007</v>
      </c>
    </row>
    <row r="1354" spans="1:11">
      <c r="A1354" s="120">
        <v>473549</v>
      </c>
      <c r="B1354" s="2" t="s">
        <v>2700</v>
      </c>
      <c r="C1354" s="36">
        <v>41442</v>
      </c>
      <c r="D1354" s="2" t="s">
        <v>2710</v>
      </c>
      <c r="E1354" s="2" t="s">
        <v>2571</v>
      </c>
      <c r="F1354" s="2">
        <v>434171</v>
      </c>
      <c r="G1354" s="2" t="s">
        <v>371</v>
      </c>
      <c r="H1354" s="2" t="s">
        <v>27</v>
      </c>
      <c r="I1354" s="2" t="s">
        <v>66</v>
      </c>
      <c r="J1354" s="121">
        <v>253445.682</v>
      </c>
      <c r="K1354" s="122">
        <v>22801.186799999999</v>
      </c>
    </row>
    <row r="1355" spans="1:11">
      <c r="A1355" s="120">
        <v>473551</v>
      </c>
      <c r="B1355" s="2" t="s">
        <v>2701</v>
      </c>
      <c r="C1355" s="36">
        <v>41442</v>
      </c>
      <c r="D1355" s="2" t="s">
        <v>2710</v>
      </c>
      <c r="E1355" s="2" t="s">
        <v>2325</v>
      </c>
      <c r="F1355" s="2">
        <v>460392</v>
      </c>
      <c r="G1355" s="2" t="s">
        <v>526</v>
      </c>
      <c r="H1355" s="2" t="s">
        <v>27</v>
      </c>
      <c r="I1355" s="2" t="s">
        <v>66</v>
      </c>
      <c r="J1355" s="121">
        <v>398271.46799999999</v>
      </c>
      <c r="K1355" s="122">
        <v>225582.12719999999</v>
      </c>
    </row>
    <row r="1356" spans="1:11">
      <c r="A1356" s="120">
        <v>473567</v>
      </c>
      <c r="B1356" s="2" t="s">
        <v>2702</v>
      </c>
      <c r="C1356" s="36">
        <v>41425</v>
      </c>
      <c r="D1356" s="2" t="s">
        <v>2710</v>
      </c>
      <c r="E1356" s="2" t="s">
        <v>612</v>
      </c>
      <c r="F1356" s="2">
        <v>424426</v>
      </c>
      <c r="G1356" s="2" t="s">
        <v>934</v>
      </c>
      <c r="H1356" s="2" t="s">
        <v>27</v>
      </c>
      <c r="I1356" s="2" t="s">
        <v>66</v>
      </c>
      <c r="J1356" s="121">
        <v>155028.65700000001</v>
      </c>
      <c r="K1356" s="122">
        <v>69618.430800000002</v>
      </c>
    </row>
    <row r="1357" spans="1:11">
      <c r="A1357" s="120">
        <v>473839</v>
      </c>
      <c r="B1357" s="2" t="s">
        <v>2703</v>
      </c>
      <c r="C1357" s="36">
        <v>41428</v>
      </c>
      <c r="D1357" s="2" t="s">
        <v>2710</v>
      </c>
      <c r="E1357" s="2" t="s">
        <v>2704</v>
      </c>
      <c r="F1357" s="2">
        <v>454526</v>
      </c>
      <c r="G1357" s="2" t="s">
        <v>465</v>
      </c>
      <c r="H1357" s="2" t="s">
        <v>27</v>
      </c>
      <c r="I1357" s="2" t="s">
        <v>66</v>
      </c>
      <c r="J1357" s="121">
        <v>263934.59399999998</v>
      </c>
      <c r="K1357" s="122">
        <v>982731.26880000008</v>
      </c>
    </row>
    <row r="1358" spans="1:11">
      <c r="A1358" s="120">
        <v>473840</v>
      </c>
      <c r="B1358" s="2" t="s">
        <v>2705</v>
      </c>
      <c r="C1358" s="36">
        <v>41429</v>
      </c>
      <c r="D1358" s="2" t="s">
        <v>2710</v>
      </c>
      <c r="E1358" s="2" t="s">
        <v>658</v>
      </c>
      <c r="F1358" s="2">
        <v>460222</v>
      </c>
      <c r="G1358" s="2" t="s">
        <v>479</v>
      </c>
      <c r="H1358" s="2" t="s">
        <v>27</v>
      </c>
      <c r="I1358" s="2" t="s">
        <v>21</v>
      </c>
      <c r="J1358" s="121">
        <v>550589.97</v>
      </c>
      <c r="K1358" s="122">
        <v>137733.5772</v>
      </c>
    </row>
    <row r="1359" spans="1:11">
      <c r="A1359" s="120">
        <v>473851</v>
      </c>
      <c r="B1359" s="2" t="s">
        <v>2706</v>
      </c>
      <c r="C1359" s="36">
        <v>41443</v>
      </c>
      <c r="D1359" s="2" t="s">
        <v>2710</v>
      </c>
      <c r="E1359" s="2" t="s">
        <v>1033</v>
      </c>
      <c r="F1359" s="2">
        <v>452815</v>
      </c>
      <c r="G1359" s="2" t="s">
        <v>443</v>
      </c>
      <c r="H1359" s="2" t="s">
        <v>27</v>
      </c>
      <c r="I1359" s="2" t="s">
        <v>21</v>
      </c>
      <c r="J1359" s="121">
        <v>558964.18199999991</v>
      </c>
      <c r="K1359" s="122">
        <v>28509.429599999999</v>
      </c>
    </row>
    <row r="1360" spans="1:11">
      <c r="A1360" s="120">
        <v>474458</v>
      </c>
      <c r="B1360" s="2" t="s">
        <v>2707</v>
      </c>
      <c r="C1360" s="36">
        <v>41436</v>
      </c>
      <c r="D1360" s="2" t="s">
        <v>2710</v>
      </c>
      <c r="E1360" s="2" t="s">
        <v>2708</v>
      </c>
      <c r="F1360" s="2">
        <v>381721</v>
      </c>
      <c r="G1360" s="2" t="s">
        <v>264</v>
      </c>
      <c r="H1360" s="2" t="s">
        <v>27</v>
      </c>
      <c r="I1360" s="2" t="s">
        <v>66</v>
      </c>
      <c r="J1360" s="121">
        <v>117192.22199999999</v>
      </c>
      <c r="K1360" s="122">
        <v>299434.94640000002</v>
      </c>
    </row>
    <row r="1361" spans="1:11">
      <c r="A1361" s="120">
        <v>474463</v>
      </c>
      <c r="B1361" s="2" t="s">
        <v>2709</v>
      </c>
      <c r="C1361" s="36">
        <v>41435</v>
      </c>
      <c r="D1361" s="2" t="s">
        <v>2710</v>
      </c>
      <c r="E1361" s="2" t="s">
        <v>884</v>
      </c>
      <c r="F1361" s="2">
        <v>460862</v>
      </c>
      <c r="G1361" s="2" t="s">
        <v>226</v>
      </c>
      <c r="H1361" s="2" t="s">
        <v>27</v>
      </c>
      <c r="I1361" s="2" t="s">
        <v>21</v>
      </c>
      <c r="J1361" s="121">
        <v>520099.33500000002</v>
      </c>
      <c r="K1361" s="122">
        <v>220892.16239999997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D15"/>
  <sheetViews>
    <sheetView showGridLines="0" workbookViewId="0">
      <selection activeCell="C5" sqref="C5"/>
    </sheetView>
  </sheetViews>
  <sheetFormatPr defaultRowHeight="12"/>
  <cols>
    <col min="1" max="1" width="24.42578125" style="39" bestFit="1" customWidth="1"/>
    <col min="2" max="2" width="11.7109375" style="39" bestFit="1" customWidth="1"/>
    <col min="3" max="3" width="11.5703125" style="39" bestFit="1" customWidth="1"/>
    <col min="4" max="4" width="14.7109375" style="39" bestFit="1" customWidth="1"/>
    <col min="5" max="16384" width="9.140625" style="39"/>
  </cols>
  <sheetData>
    <row r="1" spans="1:4">
      <c r="A1" s="10" t="s">
        <v>2826</v>
      </c>
      <c r="B1" s="129" t="s">
        <v>2755</v>
      </c>
      <c r="C1" s="130"/>
      <c r="D1" s="131"/>
    </row>
    <row r="4" spans="1:4">
      <c r="A4" s="10" t="s">
        <v>1</v>
      </c>
      <c r="B4" s="10" t="s">
        <v>2758</v>
      </c>
      <c r="C4" s="10" t="s">
        <v>2759</v>
      </c>
      <c r="D4" s="10" t="s">
        <v>2760</v>
      </c>
    </row>
    <row r="5" spans="1:4">
      <c r="A5" s="76" t="s">
        <v>2882</v>
      </c>
      <c r="B5" s="76" t="str">
        <f>LEFT(A5,FIND(" ",A5,1)-1)</f>
        <v>Manoj</v>
      </c>
      <c r="D5" s="76" t="str">
        <f>RIGHT(A5,LEN(A5)-FIND(" ",A5,FIND(" ",A5,1)+1))</f>
        <v>Yadav</v>
      </c>
    </row>
    <row r="6" spans="1:4">
      <c r="A6" s="76" t="s">
        <v>2883</v>
      </c>
      <c r="B6" s="76" t="str">
        <f t="shared" ref="B6:B15" si="0">LEFT(A6,FIND(" ",A6,1)-1)</f>
        <v>Tabrez</v>
      </c>
      <c r="C6" s="76"/>
      <c r="D6" s="76" t="str">
        <f t="shared" ref="D6:D11" si="1">RIGHT(A6,LEN(A6)-FIND(" ",A6,FIND(" ",A6,1)+1))</f>
        <v>Alam</v>
      </c>
    </row>
    <row r="7" spans="1:4">
      <c r="A7" s="76" t="s">
        <v>18</v>
      </c>
      <c r="B7" s="76" t="str">
        <f t="shared" si="0"/>
        <v>Alok</v>
      </c>
      <c r="C7" s="76"/>
      <c r="D7" s="76" t="str">
        <f t="shared" si="1"/>
        <v>Parkar</v>
      </c>
    </row>
    <row r="8" spans="1:4">
      <c r="A8" s="76" t="s">
        <v>22</v>
      </c>
      <c r="B8" s="76" t="str">
        <f t="shared" si="0"/>
        <v>Ankita</v>
      </c>
      <c r="C8" s="76"/>
      <c r="D8" s="76" t="str">
        <f t="shared" si="1"/>
        <v>Wadkar</v>
      </c>
    </row>
    <row r="9" spans="1:4">
      <c r="A9" s="76" t="s">
        <v>25</v>
      </c>
      <c r="B9" s="76" t="str">
        <f t="shared" si="0"/>
        <v>Aniket</v>
      </c>
      <c r="C9" s="76"/>
      <c r="D9" s="76" t="str">
        <f t="shared" si="1"/>
        <v>Suresh Manjrekar</v>
      </c>
    </row>
    <row r="10" spans="1:4">
      <c r="A10" s="76" t="s">
        <v>29</v>
      </c>
      <c r="B10" s="76" t="str">
        <f t="shared" si="0"/>
        <v>Ranjani</v>
      </c>
      <c r="C10" s="76"/>
      <c r="D10" s="76" t="str">
        <f>RIGHT(A10,LEN(A10)-FIND(" ",A10,1)+1)</f>
        <v xml:space="preserve"> S</v>
      </c>
    </row>
    <row r="11" spans="1:4">
      <c r="A11" s="76" t="s">
        <v>2884</v>
      </c>
      <c r="B11" s="76" t="str">
        <f t="shared" si="0"/>
        <v>Anugrah</v>
      </c>
      <c r="C11" s="76"/>
      <c r="D11" s="76" t="str">
        <f t="shared" si="1"/>
        <v>Singh</v>
      </c>
    </row>
    <row r="12" spans="1:4">
      <c r="A12" s="76" t="s">
        <v>34</v>
      </c>
      <c r="B12" s="76" t="str">
        <f t="shared" si="0"/>
        <v>Amit</v>
      </c>
      <c r="C12" s="76"/>
      <c r="D12" s="76" t="str">
        <f>RIGHT(A12,LEN(A12)-FIND(" ",A12,1)+1)</f>
        <v xml:space="preserve"> Kumar</v>
      </c>
    </row>
    <row r="13" spans="1:4">
      <c r="A13" s="76" t="s">
        <v>38</v>
      </c>
      <c r="B13" s="76" t="str">
        <f t="shared" si="0"/>
        <v>Prem</v>
      </c>
      <c r="C13" s="76"/>
      <c r="D13" s="76" t="str">
        <f t="shared" ref="D13:D15" si="2">RIGHT(A13,LEN(A13)-FIND(" ",A13,1)+1)</f>
        <v xml:space="preserve"> Prakash</v>
      </c>
    </row>
    <row r="14" spans="1:4">
      <c r="A14" s="76" t="s">
        <v>41</v>
      </c>
      <c r="B14" s="76" t="str">
        <f t="shared" si="0"/>
        <v>Adity</v>
      </c>
      <c r="C14" s="76"/>
      <c r="D14" s="76" t="str">
        <f t="shared" si="2"/>
        <v xml:space="preserve"> Roy</v>
      </c>
    </row>
    <row r="15" spans="1:4">
      <c r="A15" s="76" t="s">
        <v>43</v>
      </c>
      <c r="B15" s="76" t="str">
        <f t="shared" si="0"/>
        <v>Jitendra</v>
      </c>
      <c r="C15" s="76"/>
      <c r="D15" s="76" t="str">
        <f t="shared" si="2"/>
        <v xml:space="preserve"> Khatri</v>
      </c>
    </row>
  </sheetData>
  <mergeCells count="1">
    <mergeCell ref="B1:D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0"/>
  <dimension ref="A1:G7"/>
  <sheetViews>
    <sheetView showGridLines="0" workbookViewId="0">
      <selection activeCell="D6" sqref="D6"/>
    </sheetView>
  </sheetViews>
  <sheetFormatPr defaultRowHeight="15"/>
  <cols>
    <col min="1" max="1" width="19.7109375" customWidth="1"/>
    <col min="2" max="2" width="17.7109375" customWidth="1"/>
    <col min="3" max="3" width="19" customWidth="1"/>
    <col min="4" max="4" width="18.7109375" bestFit="1" customWidth="1"/>
  </cols>
  <sheetData>
    <row r="1" spans="1:7">
      <c r="A1" s="10" t="s">
        <v>2827</v>
      </c>
      <c r="B1" s="132" t="s">
        <v>2779</v>
      </c>
      <c r="C1" s="132"/>
      <c r="D1" s="132"/>
      <c r="E1" s="132"/>
    </row>
    <row r="4" spans="1:7">
      <c r="A4" s="10" t="s">
        <v>1</v>
      </c>
      <c r="B4" s="10" t="s">
        <v>2756</v>
      </c>
      <c r="C4" s="10" t="s">
        <v>2757</v>
      </c>
      <c r="D4" s="10" t="s">
        <v>2888</v>
      </c>
    </row>
    <row r="5" spans="1:7">
      <c r="A5" s="12" t="s">
        <v>8</v>
      </c>
      <c r="B5" s="12">
        <f>FIND(" ",A5,1)</f>
        <v>6</v>
      </c>
      <c r="C5" s="12">
        <f>FIND(" ",A5,FIND(" ",A5,1)+1)</f>
        <v>12</v>
      </c>
      <c r="D5" s="12">
        <f>FIND(" ",A5,FIND(" ",A5,FIND(" ",A5,1)+1)+1)</f>
        <v>20</v>
      </c>
    </row>
    <row r="6" spans="1:7">
      <c r="A6" s="12" t="s">
        <v>14</v>
      </c>
      <c r="B6" s="12">
        <f>FIND(" ",A6,1)</f>
        <v>7</v>
      </c>
      <c r="C6" s="12">
        <f>FIND(" ",A6,FIND(" ",A6,1)+1)</f>
        <v>10</v>
      </c>
      <c r="D6" s="12">
        <f>FIND(" ",A6,FIND(" ",A6,FIND(" ",A6,1)+1)+1)</f>
        <v>17</v>
      </c>
      <c r="G6" s="39"/>
    </row>
    <row r="7" spans="1:7">
      <c r="D7" s="12" t="e">
        <f>FIND(" ",A7,FIND(" ",A7,FIND(" ",A7,1)+1)+1)</f>
        <v>#VALUE!</v>
      </c>
    </row>
  </sheetData>
  <mergeCells count="1">
    <mergeCell ref="B1:E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1"/>
  <dimension ref="A1:K1371"/>
  <sheetViews>
    <sheetView showGridLines="0" tabSelected="1" topLeftCell="A12" workbookViewId="0">
      <selection activeCell="D12" sqref="D12"/>
    </sheetView>
  </sheetViews>
  <sheetFormatPr defaultRowHeight="15"/>
  <cols>
    <col min="1" max="2" width="8.7109375" customWidth="1"/>
    <col min="3" max="3" width="8.5703125" customWidth="1"/>
    <col min="4" max="4" width="10.7109375" customWidth="1"/>
    <col min="5" max="5" width="9.5703125" customWidth="1"/>
  </cols>
  <sheetData>
    <row r="1" spans="1:11">
      <c r="A1" s="35" t="s">
        <v>2828</v>
      </c>
      <c r="B1" s="133" t="s">
        <v>2724</v>
      </c>
      <c r="C1" s="134"/>
      <c r="D1" s="135"/>
    </row>
    <row r="3" spans="1:11">
      <c r="A3" s="18" t="s">
        <v>2715</v>
      </c>
      <c r="B3" s="18" t="s">
        <v>2825</v>
      </c>
      <c r="J3" s="103">
        <v>0</v>
      </c>
      <c r="K3" s="3" t="s">
        <v>2821</v>
      </c>
    </row>
    <row r="4" spans="1:11">
      <c r="A4" s="3" t="s">
        <v>2761</v>
      </c>
      <c r="B4" s="3" t="s">
        <v>2821</v>
      </c>
      <c r="J4" s="103">
        <v>0.41</v>
      </c>
      <c r="K4" s="3" t="s">
        <v>2822</v>
      </c>
    </row>
    <row r="5" spans="1:11">
      <c r="A5" s="3" t="s">
        <v>2762</v>
      </c>
      <c r="B5" s="3" t="s">
        <v>2822</v>
      </c>
      <c r="G5" s="39"/>
      <c r="I5" s="27"/>
      <c r="J5" s="103">
        <v>0.61</v>
      </c>
      <c r="K5" s="3" t="s">
        <v>2823</v>
      </c>
    </row>
    <row r="6" spans="1:11">
      <c r="A6" s="3" t="s">
        <v>2763</v>
      </c>
      <c r="B6" s="3" t="s">
        <v>2823</v>
      </c>
      <c r="I6" s="27"/>
      <c r="J6" s="103">
        <v>0.81</v>
      </c>
      <c r="K6" s="3" t="s">
        <v>2716</v>
      </c>
    </row>
    <row r="7" spans="1:11">
      <c r="A7" s="3" t="s">
        <v>2764</v>
      </c>
      <c r="B7" s="3" t="s">
        <v>2716</v>
      </c>
      <c r="I7" s="27"/>
      <c r="J7" s="103">
        <v>1</v>
      </c>
      <c r="K7" s="3" t="s">
        <v>2824</v>
      </c>
    </row>
    <row r="8" spans="1:11">
      <c r="A8" s="3" t="s">
        <v>2765</v>
      </c>
      <c r="B8" s="3" t="s">
        <v>2824</v>
      </c>
      <c r="I8" s="27"/>
    </row>
    <row r="11" spans="1:11">
      <c r="A11" s="8" t="s">
        <v>2711</v>
      </c>
      <c r="B11" s="8" t="s">
        <v>2712</v>
      </c>
      <c r="C11" s="4" t="s">
        <v>2887</v>
      </c>
      <c r="D11" s="5" t="s">
        <v>2722</v>
      </c>
      <c r="E11" s="5" t="s">
        <v>2721</v>
      </c>
    </row>
    <row r="12" spans="1:11">
      <c r="A12" s="9">
        <v>1199561</v>
      </c>
      <c r="B12" s="9">
        <v>951452</v>
      </c>
      <c r="C12" s="7">
        <f>B12/A12</f>
        <v>0.79316683353326756</v>
      </c>
      <c r="D12" s="2" t="str">
        <f>IF(C12&gt;100%,"A+",IF(C12&gt;81%,"A",IF(C12&gt;61%,"First",IF(C12&gt;41%,"Pass","Fail"))))</f>
        <v>First</v>
      </c>
      <c r="E12" s="2" t="str">
        <f>VLOOKUP(C12,$J$3:$K$7,2,1)</f>
        <v>First</v>
      </c>
    </row>
    <row r="13" spans="1:11">
      <c r="A13" s="9">
        <v>1001514</v>
      </c>
      <c r="B13" s="9">
        <v>1151591</v>
      </c>
      <c r="C13" s="7">
        <f t="shared" ref="C13:C76" si="0">B13/A13</f>
        <v>1.1498501269078616</v>
      </c>
      <c r="D13" s="2"/>
      <c r="E13" s="2"/>
    </row>
    <row r="14" spans="1:11">
      <c r="A14" s="9">
        <v>622708</v>
      </c>
      <c r="B14" s="9">
        <v>885633</v>
      </c>
      <c r="C14" s="7">
        <f t="shared" si="0"/>
        <v>1.4222283959737148</v>
      </c>
      <c r="D14" s="2"/>
      <c r="E14" s="2"/>
    </row>
    <row r="15" spans="1:11">
      <c r="A15" s="9">
        <v>489534</v>
      </c>
      <c r="B15" s="9">
        <v>628449</v>
      </c>
      <c r="C15" s="7">
        <f t="shared" si="0"/>
        <v>1.2837698709384844</v>
      </c>
      <c r="D15" s="2"/>
      <c r="E15" s="2"/>
    </row>
    <row r="16" spans="1:11">
      <c r="A16" s="9">
        <v>1697902</v>
      </c>
      <c r="B16" s="9">
        <v>791370</v>
      </c>
      <c r="C16" s="7">
        <f t="shared" si="0"/>
        <v>0.46608697086168693</v>
      </c>
      <c r="D16" s="2"/>
      <c r="E16" s="2"/>
    </row>
    <row r="17" spans="1:5">
      <c r="A17" s="9">
        <v>1489572</v>
      </c>
      <c r="B17" s="9">
        <v>581866</v>
      </c>
      <c r="C17" s="7">
        <f t="shared" si="0"/>
        <v>0.39062630070919702</v>
      </c>
      <c r="D17" s="2"/>
      <c r="E17" s="2"/>
    </row>
    <row r="18" spans="1:5">
      <c r="A18" s="9">
        <v>700215</v>
      </c>
      <c r="B18" s="9">
        <v>1133645</v>
      </c>
      <c r="C18" s="7">
        <f t="shared" si="0"/>
        <v>1.6189955942103498</v>
      </c>
      <c r="D18" s="2"/>
      <c r="E18" s="2"/>
    </row>
    <row r="19" spans="1:5">
      <c r="A19" s="9">
        <v>710336</v>
      </c>
      <c r="B19" s="9">
        <v>631906</v>
      </c>
      <c r="C19" s="7">
        <f t="shared" si="0"/>
        <v>0.88958746283448964</v>
      </c>
      <c r="D19" s="2"/>
      <c r="E19" s="2"/>
    </row>
    <row r="20" spans="1:5">
      <c r="A20" s="9">
        <v>1394015</v>
      </c>
      <c r="B20" s="9">
        <v>1733935</v>
      </c>
      <c r="C20" s="7">
        <f t="shared" si="0"/>
        <v>1.2438424263727434</v>
      </c>
      <c r="D20" s="2"/>
      <c r="E20" s="2"/>
    </row>
    <row r="21" spans="1:5">
      <c r="A21" s="9">
        <v>1115157</v>
      </c>
      <c r="B21" s="9">
        <v>1386513</v>
      </c>
      <c r="C21" s="7">
        <f t="shared" si="0"/>
        <v>1.2433343466435667</v>
      </c>
      <c r="D21" s="2"/>
      <c r="E21" s="2"/>
    </row>
    <row r="22" spans="1:5">
      <c r="A22" s="9">
        <v>919591</v>
      </c>
      <c r="B22" s="9">
        <v>574544</v>
      </c>
      <c r="C22" s="7">
        <f t="shared" si="0"/>
        <v>0.6247821042180709</v>
      </c>
      <c r="D22" s="2"/>
      <c r="E22" s="2"/>
    </row>
    <row r="23" spans="1:5">
      <c r="A23" s="9">
        <v>874452</v>
      </c>
      <c r="B23" s="9">
        <v>552111</v>
      </c>
      <c r="C23" s="7">
        <f t="shared" si="0"/>
        <v>0.631379423913491</v>
      </c>
      <c r="D23" s="2"/>
      <c r="E23" s="2"/>
    </row>
    <row r="24" spans="1:5">
      <c r="A24" s="9">
        <v>1202039</v>
      </c>
      <c r="B24" s="9">
        <v>1373674</v>
      </c>
      <c r="C24" s="7">
        <f t="shared" si="0"/>
        <v>1.142786548522968</v>
      </c>
      <c r="D24" s="2"/>
      <c r="E24" s="2"/>
    </row>
    <row r="25" spans="1:5">
      <c r="A25" s="9">
        <v>1065405</v>
      </c>
      <c r="B25" s="9">
        <v>1252551</v>
      </c>
      <c r="C25" s="7">
        <f t="shared" si="0"/>
        <v>1.175657144466189</v>
      </c>
      <c r="D25" s="2"/>
      <c r="E25" s="2"/>
    </row>
    <row r="26" spans="1:5">
      <c r="A26" s="9">
        <v>811765</v>
      </c>
      <c r="B26" s="9">
        <v>813095</v>
      </c>
      <c r="C26" s="7">
        <f t="shared" si="0"/>
        <v>1.0016384052034764</v>
      </c>
      <c r="D26" s="2"/>
      <c r="E26" s="2"/>
    </row>
    <row r="27" spans="1:5">
      <c r="A27" s="9">
        <v>1089281</v>
      </c>
      <c r="B27" s="9">
        <v>1000552</v>
      </c>
      <c r="C27" s="7">
        <f t="shared" si="0"/>
        <v>0.9185435163194805</v>
      </c>
      <c r="D27" s="2"/>
      <c r="E27" s="2"/>
    </row>
    <row r="28" spans="1:5">
      <c r="A28" s="9">
        <v>1882688</v>
      </c>
      <c r="B28" s="9">
        <v>1129711</v>
      </c>
      <c r="C28" s="7">
        <f t="shared" si="0"/>
        <v>0.60005215946561508</v>
      </c>
      <c r="D28" s="2"/>
      <c r="E28" s="2"/>
    </row>
    <row r="29" spans="1:5">
      <c r="A29" s="9">
        <v>2108974</v>
      </c>
      <c r="B29" s="9">
        <v>1045900</v>
      </c>
      <c r="C29" s="7">
        <f t="shared" si="0"/>
        <v>0.49592835189054013</v>
      </c>
      <c r="D29" s="2"/>
      <c r="E29" s="2"/>
    </row>
    <row r="30" spans="1:5">
      <c r="A30" s="9">
        <v>307081</v>
      </c>
      <c r="B30" s="9">
        <v>617619</v>
      </c>
      <c r="C30" s="7">
        <f t="shared" si="0"/>
        <v>2.0112576160687246</v>
      </c>
      <c r="D30" s="2"/>
      <c r="E30" s="2"/>
    </row>
    <row r="31" spans="1:5">
      <c r="A31" s="9">
        <v>371372</v>
      </c>
      <c r="B31" s="9">
        <v>348654</v>
      </c>
      <c r="C31" s="7">
        <f t="shared" si="0"/>
        <v>0.93882683670282085</v>
      </c>
      <c r="D31" s="2"/>
      <c r="E31" s="2"/>
    </row>
    <row r="32" spans="1:5">
      <c r="A32" s="9">
        <v>744542</v>
      </c>
      <c r="B32" s="9">
        <v>1084374</v>
      </c>
      <c r="C32" s="7">
        <f t="shared" si="0"/>
        <v>1.4564309333791781</v>
      </c>
      <c r="D32" s="2"/>
      <c r="E32" s="2"/>
    </row>
    <row r="33" spans="1:5">
      <c r="A33" s="9">
        <v>943479</v>
      </c>
      <c r="B33" s="9">
        <v>883845</v>
      </c>
      <c r="C33" s="7">
        <f t="shared" si="0"/>
        <v>0.93679350573780662</v>
      </c>
      <c r="D33" s="2"/>
      <c r="E33" s="2"/>
    </row>
    <row r="34" spans="1:5">
      <c r="A34" s="9">
        <v>1044702</v>
      </c>
      <c r="B34" s="9">
        <v>1092538</v>
      </c>
      <c r="C34" s="7">
        <f t="shared" si="0"/>
        <v>1.0457891341262868</v>
      </c>
      <c r="D34" s="2"/>
      <c r="E34" s="2"/>
    </row>
    <row r="35" spans="1:5">
      <c r="A35" s="9">
        <v>838444</v>
      </c>
      <c r="B35" s="9">
        <v>1109502</v>
      </c>
      <c r="C35" s="7">
        <f t="shared" si="0"/>
        <v>1.3232869458186831</v>
      </c>
      <c r="D35" s="2"/>
      <c r="E35" s="2"/>
    </row>
    <row r="36" spans="1:5">
      <c r="A36" s="9">
        <v>418422</v>
      </c>
      <c r="B36" s="9">
        <v>182710</v>
      </c>
      <c r="C36" s="7">
        <f t="shared" si="0"/>
        <v>0.43666442013087264</v>
      </c>
      <c r="D36" s="2"/>
      <c r="E36" s="2"/>
    </row>
    <row r="37" spans="1:5">
      <c r="A37" s="9">
        <v>819218</v>
      </c>
      <c r="B37" s="9">
        <v>621993</v>
      </c>
      <c r="C37" s="7">
        <f t="shared" si="0"/>
        <v>0.75925211604237208</v>
      </c>
      <c r="D37" s="2"/>
      <c r="E37" s="2"/>
    </row>
    <row r="38" spans="1:5">
      <c r="A38" s="9">
        <v>1495310</v>
      </c>
      <c r="B38" s="9">
        <v>1000327</v>
      </c>
      <c r="C38" s="7">
        <f t="shared" si="0"/>
        <v>0.6689763326668049</v>
      </c>
      <c r="D38" s="2"/>
      <c r="E38" s="2"/>
    </row>
    <row r="39" spans="1:5">
      <c r="A39" s="9">
        <v>1743716</v>
      </c>
      <c r="B39" s="9">
        <v>1923670</v>
      </c>
      <c r="C39" s="7">
        <f t="shared" si="0"/>
        <v>1.1032014387664046</v>
      </c>
      <c r="D39" s="2"/>
      <c r="E39" s="2"/>
    </row>
    <row r="40" spans="1:5">
      <c r="A40" s="9">
        <v>1698126</v>
      </c>
      <c r="B40" s="9">
        <v>1548855</v>
      </c>
      <c r="C40" s="7">
        <f t="shared" si="0"/>
        <v>0.91209662887206244</v>
      </c>
      <c r="D40" s="2"/>
      <c r="E40" s="2"/>
    </row>
    <row r="41" spans="1:5">
      <c r="A41" s="9">
        <v>1618512</v>
      </c>
      <c r="B41" s="9">
        <v>503426</v>
      </c>
      <c r="C41" s="7">
        <f t="shared" si="0"/>
        <v>0.31104248840910664</v>
      </c>
      <c r="D41" s="2"/>
      <c r="E41" s="2"/>
    </row>
    <row r="42" spans="1:5">
      <c r="A42" s="9">
        <v>1654474</v>
      </c>
      <c r="B42" s="9">
        <v>1499728</v>
      </c>
      <c r="C42" s="7">
        <f t="shared" si="0"/>
        <v>0.90646815846003015</v>
      </c>
      <c r="D42" s="2"/>
      <c r="E42" s="2"/>
    </row>
    <row r="43" spans="1:5">
      <c r="A43" s="9">
        <v>497336</v>
      </c>
      <c r="B43" s="9">
        <v>770956</v>
      </c>
      <c r="C43" s="7">
        <f t="shared" si="0"/>
        <v>1.5501713127543553</v>
      </c>
      <c r="D43" s="2"/>
      <c r="E43" s="2"/>
    </row>
    <row r="44" spans="1:5">
      <c r="A44" s="9">
        <v>1840702</v>
      </c>
      <c r="B44" s="9">
        <v>2423796</v>
      </c>
      <c r="C44" s="7">
        <f t="shared" si="0"/>
        <v>1.3167780553288908</v>
      </c>
      <c r="D44" s="2"/>
      <c r="E44" s="2"/>
    </row>
    <row r="45" spans="1:5">
      <c r="A45" s="9">
        <v>906154</v>
      </c>
      <c r="B45" s="9">
        <v>1061249</v>
      </c>
      <c r="C45" s="7">
        <f t="shared" si="0"/>
        <v>1.1711574412296364</v>
      </c>
      <c r="D45" s="2"/>
      <c r="E45" s="2"/>
    </row>
    <row r="46" spans="1:5">
      <c r="A46" s="9">
        <v>1699088</v>
      </c>
      <c r="B46" s="9">
        <v>159129</v>
      </c>
      <c r="C46" s="7">
        <f t="shared" si="0"/>
        <v>9.365553755897281E-2</v>
      </c>
      <c r="D46" s="2"/>
      <c r="E46" s="2"/>
    </row>
    <row r="47" spans="1:5">
      <c r="A47" s="9">
        <v>406704</v>
      </c>
      <c r="B47" s="9">
        <v>513678</v>
      </c>
      <c r="C47" s="7">
        <f t="shared" si="0"/>
        <v>1.2630266729611708</v>
      </c>
      <c r="D47" s="2"/>
      <c r="E47" s="2"/>
    </row>
    <row r="48" spans="1:5">
      <c r="A48" s="9">
        <v>877167</v>
      </c>
      <c r="B48" s="9">
        <v>905998</v>
      </c>
      <c r="C48" s="7">
        <f t="shared" si="0"/>
        <v>1.0328683135594476</v>
      </c>
      <c r="D48" s="2"/>
      <c r="E48" s="2"/>
    </row>
    <row r="49" spans="1:5">
      <c r="A49" s="9">
        <v>888659</v>
      </c>
      <c r="B49" s="9">
        <v>463572</v>
      </c>
      <c r="C49" s="7">
        <f t="shared" si="0"/>
        <v>0.52165341261383724</v>
      </c>
      <c r="D49" s="2"/>
      <c r="E49" s="2"/>
    </row>
    <row r="50" spans="1:5">
      <c r="A50" s="9">
        <v>861712</v>
      </c>
      <c r="B50" s="9">
        <v>2304762</v>
      </c>
      <c r="C50" s="7">
        <f t="shared" si="0"/>
        <v>2.6746314313831072</v>
      </c>
      <c r="D50" s="2"/>
      <c r="E50" s="2"/>
    </row>
    <row r="51" spans="1:5">
      <c r="A51" s="9">
        <v>970601</v>
      </c>
      <c r="B51" s="9">
        <v>692555</v>
      </c>
      <c r="C51" s="7">
        <f t="shared" si="0"/>
        <v>0.71353213112288161</v>
      </c>
      <c r="D51" s="2"/>
      <c r="E51" s="2"/>
    </row>
    <row r="52" spans="1:5">
      <c r="A52" s="9">
        <v>575494</v>
      </c>
      <c r="B52" s="9">
        <v>741973</v>
      </c>
      <c r="C52" s="7">
        <f t="shared" si="0"/>
        <v>1.2892801662571634</v>
      </c>
      <c r="D52" s="2"/>
      <c r="E52" s="2"/>
    </row>
    <row r="53" spans="1:5">
      <c r="A53" s="9">
        <v>935559</v>
      </c>
      <c r="B53" s="9">
        <v>988007</v>
      </c>
      <c r="C53" s="7">
        <f t="shared" si="0"/>
        <v>1.0560606012020621</v>
      </c>
      <c r="D53" s="2"/>
      <c r="E53" s="2"/>
    </row>
    <row r="54" spans="1:5">
      <c r="A54" s="9">
        <v>892337</v>
      </c>
      <c r="B54" s="9">
        <v>283517</v>
      </c>
      <c r="C54" s="7">
        <f t="shared" si="0"/>
        <v>0.3177241333711367</v>
      </c>
      <c r="D54" s="2"/>
      <c r="E54" s="2"/>
    </row>
    <row r="55" spans="1:5">
      <c r="A55" s="9">
        <v>463757</v>
      </c>
      <c r="B55" s="9">
        <v>617425</v>
      </c>
      <c r="C55" s="7">
        <f t="shared" si="0"/>
        <v>1.3313545671547815</v>
      </c>
      <c r="D55" s="2"/>
      <c r="E55" s="2"/>
    </row>
    <row r="56" spans="1:5">
      <c r="A56" s="9">
        <v>922557</v>
      </c>
      <c r="B56" s="9">
        <v>432908</v>
      </c>
      <c r="C56" s="7">
        <f t="shared" si="0"/>
        <v>0.46924797058609929</v>
      </c>
      <c r="D56" s="2"/>
      <c r="E56" s="2"/>
    </row>
    <row r="57" spans="1:5">
      <c r="A57" s="9">
        <v>915213</v>
      </c>
      <c r="B57" s="9">
        <v>463846</v>
      </c>
      <c r="C57" s="7">
        <f t="shared" si="0"/>
        <v>0.50681753864947288</v>
      </c>
      <c r="D57" s="2"/>
      <c r="E57" s="2"/>
    </row>
    <row r="58" spans="1:5">
      <c r="A58" s="9">
        <v>1106508</v>
      </c>
      <c r="B58" s="9">
        <v>360483</v>
      </c>
      <c r="C58" s="7">
        <f t="shared" si="0"/>
        <v>0.32578435944430589</v>
      </c>
      <c r="D58" s="2"/>
      <c r="E58" s="2"/>
    </row>
    <row r="59" spans="1:5">
      <c r="A59" s="9">
        <v>925698</v>
      </c>
      <c r="B59" s="9">
        <v>558118</v>
      </c>
      <c r="C59" s="7">
        <f t="shared" si="0"/>
        <v>0.6029158537665632</v>
      </c>
      <c r="D59" s="2"/>
      <c r="E59" s="2"/>
    </row>
    <row r="60" spans="1:5">
      <c r="A60" s="9">
        <v>560678</v>
      </c>
      <c r="B60" s="9">
        <v>571715</v>
      </c>
      <c r="C60" s="7">
        <f t="shared" si="0"/>
        <v>1.0196850955450365</v>
      </c>
      <c r="D60" s="2"/>
      <c r="E60" s="2"/>
    </row>
    <row r="61" spans="1:5">
      <c r="A61" s="9">
        <v>730182</v>
      </c>
      <c r="B61" s="9">
        <v>687985</v>
      </c>
      <c r="C61" s="7">
        <f t="shared" si="0"/>
        <v>0.94221029825440783</v>
      </c>
      <c r="D61" s="2"/>
      <c r="E61" s="2"/>
    </row>
    <row r="62" spans="1:5">
      <c r="A62" s="9">
        <v>1021144</v>
      </c>
      <c r="B62" s="9">
        <v>1173912</v>
      </c>
      <c r="C62" s="7">
        <f t="shared" si="0"/>
        <v>1.1496047570176195</v>
      </c>
      <c r="D62" s="2"/>
      <c r="E62" s="2"/>
    </row>
    <row r="63" spans="1:5">
      <c r="A63" s="9">
        <v>1112849</v>
      </c>
      <c r="B63" s="9">
        <v>954989</v>
      </c>
      <c r="C63" s="7">
        <f t="shared" si="0"/>
        <v>0.8581478709151017</v>
      </c>
      <c r="D63" s="2"/>
      <c r="E63" s="2"/>
    </row>
    <row r="64" spans="1:5">
      <c r="A64" s="9">
        <v>1918422</v>
      </c>
      <c r="B64" s="9">
        <v>1572878</v>
      </c>
      <c r="C64" s="7">
        <f t="shared" si="0"/>
        <v>0.81988113147159492</v>
      </c>
      <c r="D64" s="2"/>
      <c r="E64" s="2"/>
    </row>
    <row r="65" spans="1:5">
      <c r="A65" s="9">
        <v>1019731</v>
      </c>
      <c r="B65" s="9">
        <v>762246</v>
      </c>
      <c r="C65" s="7">
        <f t="shared" si="0"/>
        <v>0.74749713404809703</v>
      </c>
      <c r="D65" s="2"/>
      <c r="E65" s="2"/>
    </row>
    <row r="66" spans="1:5">
      <c r="A66" s="9">
        <v>1228078</v>
      </c>
      <c r="B66" s="9">
        <v>1508772</v>
      </c>
      <c r="C66" s="7">
        <f t="shared" si="0"/>
        <v>1.2285636580086932</v>
      </c>
      <c r="D66" s="2"/>
      <c r="E66" s="2"/>
    </row>
    <row r="67" spans="1:5">
      <c r="A67" s="9">
        <v>567287</v>
      </c>
      <c r="B67" s="9">
        <v>1091460</v>
      </c>
      <c r="C67" s="7">
        <f t="shared" si="0"/>
        <v>1.9239996685980818</v>
      </c>
      <c r="D67" s="2"/>
      <c r="E67" s="2"/>
    </row>
    <row r="68" spans="1:5">
      <c r="A68" s="9">
        <v>570936</v>
      </c>
      <c r="B68" s="9">
        <v>246673</v>
      </c>
      <c r="C68" s="7">
        <f t="shared" si="0"/>
        <v>0.43205017725279193</v>
      </c>
      <c r="D68" s="2"/>
      <c r="E68" s="2"/>
    </row>
    <row r="69" spans="1:5">
      <c r="A69" s="9">
        <v>1249748</v>
      </c>
      <c r="B69" s="9">
        <v>1253705</v>
      </c>
      <c r="C69" s="7">
        <f t="shared" si="0"/>
        <v>1.0031662383136439</v>
      </c>
      <c r="D69" s="2"/>
      <c r="E69" s="2"/>
    </row>
    <row r="70" spans="1:5">
      <c r="A70" s="9">
        <v>809993</v>
      </c>
      <c r="B70" s="9">
        <v>291318</v>
      </c>
      <c r="C70" s="7">
        <f t="shared" si="0"/>
        <v>0.35965495998113561</v>
      </c>
      <c r="D70" s="2"/>
      <c r="E70" s="2"/>
    </row>
    <row r="71" spans="1:5">
      <c r="A71" s="9">
        <v>747507</v>
      </c>
      <c r="B71" s="9">
        <v>174060</v>
      </c>
      <c r="C71" s="7">
        <f t="shared" si="0"/>
        <v>0.23285400671833173</v>
      </c>
      <c r="D71" s="2"/>
      <c r="E71" s="2"/>
    </row>
    <row r="72" spans="1:5">
      <c r="A72" s="9">
        <v>619109</v>
      </c>
      <c r="B72" s="9">
        <v>349000</v>
      </c>
      <c r="C72" s="7">
        <f t="shared" si="0"/>
        <v>0.56371333642379617</v>
      </c>
      <c r="D72" s="2"/>
      <c r="E72" s="2"/>
    </row>
    <row r="73" spans="1:5">
      <c r="A73" s="9">
        <v>862788</v>
      </c>
      <c r="B73" s="9">
        <v>1205860</v>
      </c>
      <c r="C73" s="7">
        <f t="shared" si="0"/>
        <v>1.3976318632155291</v>
      </c>
      <c r="D73" s="2"/>
      <c r="E73" s="2"/>
    </row>
    <row r="74" spans="1:5">
      <c r="A74" s="9">
        <v>536159</v>
      </c>
      <c r="B74" s="9">
        <v>1065865</v>
      </c>
      <c r="C74" s="7">
        <f t="shared" si="0"/>
        <v>1.9879643911600851</v>
      </c>
      <c r="D74" s="2"/>
      <c r="E74" s="2"/>
    </row>
    <row r="75" spans="1:5">
      <c r="A75" s="9">
        <v>1007090</v>
      </c>
      <c r="B75" s="9">
        <v>1704388</v>
      </c>
      <c r="C75" s="7">
        <f t="shared" si="0"/>
        <v>1.6923889622575936</v>
      </c>
      <c r="D75" s="2"/>
      <c r="E75" s="2"/>
    </row>
    <row r="76" spans="1:5">
      <c r="A76" s="9">
        <v>1457311</v>
      </c>
      <c r="B76" s="9">
        <v>1245688</v>
      </c>
      <c r="C76" s="7">
        <f t="shared" si="0"/>
        <v>0.8547852860508155</v>
      </c>
      <c r="D76" s="2"/>
      <c r="E76" s="2"/>
    </row>
    <row r="77" spans="1:5">
      <c r="A77" s="9">
        <v>646619</v>
      </c>
      <c r="B77" s="9">
        <v>832503</v>
      </c>
      <c r="C77" s="7">
        <f t="shared" ref="C77:C140" si="1">B77/A77</f>
        <v>1.2874706743847613</v>
      </c>
      <c r="D77" s="2"/>
      <c r="E77" s="2"/>
    </row>
    <row r="78" spans="1:5">
      <c r="A78" s="9">
        <v>1303742</v>
      </c>
      <c r="B78" s="9">
        <v>1576246</v>
      </c>
      <c r="C78" s="7">
        <f t="shared" si="1"/>
        <v>1.2090168146765234</v>
      </c>
      <c r="D78" s="2"/>
      <c r="E78" s="2"/>
    </row>
    <row r="79" spans="1:5">
      <c r="A79" s="9">
        <v>1493904</v>
      </c>
      <c r="B79" s="9">
        <v>1090599</v>
      </c>
      <c r="C79" s="7">
        <f t="shared" si="1"/>
        <v>0.73003285351669178</v>
      </c>
      <c r="D79" s="2"/>
      <c r="E79" s="2"/>
    </row>
    <row r="80" spans="1:5">
      <c r="A80" s="9">
        <v>888942</v>
      </c>
      <c r="B80" s="9">
        <v>631504</v>
      </c>
      <c r="C80" s="7">
        <f t="shared" si="1"/>
        <v>0.71039955362667084</v>
      </c>
      <c r="D80" s="2"/>
      <c r="E80" s="2"/>
    </row>
    <row r="81" spans="1:5">
      <c r="A81" s="9">
        <v>777963</v>
      </c>
      <c r="B81" s="9">
        <v>752269</v>
      </c>
      <c r="C81" s="7">
        <f t="shared" si="1"/>
        <v>0.9669727223531196</v>
      </c>
      <c r="D81" s="2"/>
      <c r="E81" s="2"/>
    </row>
    <row r="82" spans="1:5">
      <c r="A82" s="9">
        <v>1637630</v>
      </c>
      <c r="B82" s="9">
        <v>1622284</v>
      </c>
      <c r="C82" s="7">
        <f t="shared" si="1"/>
        <v>0.99062914089263143</v>
      </c>
      <c r="D82" s="2"/>
      <c r="E82" s="2"/>
    </row>
    <row r="83" spans="1:5">
      <c r="A83" s="9">
        <v>612564</v>
      </c>
      <c r="B83" s="9">
        <v>407228</v>
      </c>
      <c r="C83" s="7">
        <f t="shared" si="1"/>
        <v>0.66479257677565118</v>
      </c>
      <c r="D83" s="2"/>
      <c r="E83" s="2"/>
    </row>
    <row r="84" spans="1:5">
      <c r="A84" s="9">
        <v>856327</v>
      </c>
      <c r="B84" s="9">
        <v>650638</v>
      </c>
      <c r="C84" s="7">
        <f t="shared" si="1"/>
        <v>0.75980087046186795</v>
      </c>
      <c r="D84" s="2"/>
      <c r="E84" s="2"/>
    </row>
    <row r="85" spans="1:5">
      <c r="A85" s="9">
        <v>289546</v>
      </c>
      <c r="B85" s="9">
        <v>582785</v>
      </c>
      <c r="C85" s="7">
        <f t="shared" si="1"/>
        <v>2.0127544500701098</v>
      </c>
      <c r="D85" s="2"/>
      <c r="E85" s="2"/>
    </row>
    <row r="86" spans="1:5">
      <c r="A86" s="9">
        <v>1550092</v>
      </c>
      <c r="B86" s="9">
        <v>1742205</v>
      </c>
      <c r="C86" s="7">
        <f t="shared" si="1"/>
        <v>1.1239365147358995</v>
      </c>
      <c r="D86" s="2"/>
      <c r="E86" s="2"/>
    </row>
    <row r="87" spans="1:5">
      <c r="A87" s="9">
        <v>646446</v>
      </c>
      <c r="B87" s="9">
        <v>649303</v>
      </c>
      <c r="C87" s="7">
        <f t="shared" si="1"/>
        <v>1.0044195493513766</v>
      </c>
      <c r="D87" s="2"/>
      <c r="E87" s="2"/>
    </row>
    <row r="88" spans="1:5">
      <c r="A88" s="9">
        <v>966395</v>
      </c>
      <c r="B88" s="9">
        <v>237530</v>
      </c>
      <c r="C88" s="7">
        <f t="shared" si="1"/>
        <v>0.24578976505466191</v>
      </c>
      <c r="D88" s="2"/>
      <c r="E88" s="2"/>
    </row>
    <row r="89" spans="1:5">
      <c r="A89" s="9">
        <v>1169298</v>
      </c>
      <c r="B89" s="9">
        <v>857595</v>
      </c>
      <c r="C89" s="7">
        <f t="shared" si="1"/>
        <v>0.73342723582867664</v>
      </c>
      <c r="D89" s="2"/>
      <c r="E89" s="2"/>
    </row>
    <row r="90" spans="1:5">
      <c r="A90" s="9">
        <v>1213306</v>
      </c>
      <c r="B90" s="9">
        <v>1613126</v>
      </c>
      <c r="C90" s="7">
        <f t="shared" si="1"/>
        <v>1.3295294014865171</v>
      </c>
      <c r="D90" s="2"/>
      <c r="E90" s="2"/>
    </row>
    <row r="91" spans="1:5">
      <c r="A91" s="9">
        <v>1947219</v>
      </c>
      <c r="B91" s="9">
        <v>2294470</v>
      </c>
      <c r="C91" s="7">
        <f t="shared" si="1"/>
        <v>1.178331764429168</v>
      </c>
      <c r="D91" s="2"/>
      <c r="E91" s="2"/>
    </row>
    <row r="92" spans="1:5">
      <c r="A92" s="9">
        <v>535753</v>
      </c>
      <c r="B92" s="9">
        <v>838142</v>
      </c>
      <c r="C92" s="7">
        <f t="shared" si="1"/>
        <v>1.5644186780102025</v>
      </c>
      <c r="D92" s="2"/>
      <c r="E92" s="2"/>
    </row>
    <row r="93" spans="1:5">
      <c r="A93" s="9">
        <v>1687367</v>
      </c>
      <c r="B93" s="9">
        <v>565122</v>
      </c>
      <c r="C93" s="7">
        <f t="shared" si="1"/>
        <v>0.33491350725716457</v>
      </c>
      <c r="D93" s="2"/>
      <c r="E93" s="2"/>
    </row>
    <row r="94" spans="1:5">
      <c r="A94" s="9">
        <v>828145</v>
      </c>
      <c r="B94" s="9">
        <v>883582</v>
      </c>
      <c r="C94" s="7">
        <f t="shared" si="1"/>
        <v>1.0669411757602836</v>
      </c>
      <c r="D94" s="2"/>
      <c r="E94" s="2"/>
    </row>
    <row r="95" spans="1:5">
      <c r="A95" s="9">
        <v>1264265</v>
      </c>
      <c r="B95" s="9">
        <v>939205</v>
      </c>
      <c r="C95" s="7">
        <f t="shared" si="1"/>
        <v>0.74288618288096242</v>
      </c>
      <c r="D95" s="2"/>
      <c r="E95" s="2"/>
    </row>
    <row r="96" spans="1:5">
      <c r="A96" s="9">
        <v>485456</v>
      </c>
      <c r="B96" s="9">
        <v>931058</v>
      </c>
      <c r="C96" s="7">
        <f t="shared" si="1"/>
        <v>1.9179039912989024</v>
      </c>
      <c r="D96" s="2"/>
      <c r="E96" s="2"/>
    </row>
    <row r="97" spans="1:5">
      <c r="A97" s="9">
        <v>2058480</v>
      </c>
      <c r="B97" s="9">
        <v>930559</v>
      </c>
      <c r="C97" s="7">
        <f t="shared" si="1"/>
        <v>0.45206122964517509</v>
      </c>
      <c r="D97" s="2"/>
      <c r="E97" s="2"/>
    </row>
    <row r="98" spans="1:5">
      <c r="A98" s="9">
        <v>2013090</v>
      </c>
      <c r="B98" s="9">
        <v>1116388</v>
      </c>
      <c r="C98" s="7">
        <f t="shared" si="1"/>
        <v>0.55456437615804555</v>
      </c>
      <c r="D98" s="2"/>
      <c r="E98" s="2"/>
    </row>
    <row r="99" spans="1:5">
      <c r="A99" s="9">
        <v>400726</v>
      </c>
      <c r="B99" s="9">
        <v>1174992</v>
      </c>
      <c r="C99" s="7">
        <f t="shared" si="1"/>
        <v>2.9321581329886257</v>
      </c>
      <c r="D99" s="2"/>
      <c r="E99" s="2"/>
    </row>
    <row r="100" spans="1:5">
      <c r="A100" s="9">
        <v>444702</v>
      </c>
      <c r="B100" s="9">
        <v>887293</v>
      </c>
      <c r="C100" s="7">
        <f t="shared" si="1"/>
        <v>1.9952530008859866</v>
      </c>
      <c r="D100" s="2"/>
      <c r="E100" s="2"/>
    </row>
    <row r="101" spans="1:5">
      <c r="A101" s="9">
        <v>2483520</v>
      </c>
      <c r="B101" s="9">
        <v>3113011</v>
      </c>
      <c r="C101" s="7">
        <f t="shared" si="1"/>
        <v>1.2534672561525577</v>
      </c>
      <c r="D101" s="2"/>
      <c r="E101" s="2"/>
    </row>
    <row r="102" spans="1:5">
      <c r="A102" s="9">
        <v>435580</v>
      </c>
      <c r="B102" s="9">
        <v>1114660</v>
      </c>
      <c r="C102" s="7">
        <f t="shared" si="1"/>
        <v>2.5590247486110473</v>
      </c>
      <c r="D102" s="2"/>
      <c r="E102" s="2"/>
    </row>
    <row r="103" spans="1:5">
      <c r="A103" s="9">
        <v>780807</v>
      </c>
      <c r="B103" s="9">
        <v>914583</v>
      </c>
      <c r="C103" s="7">
        <f t="shared" si="1"/>
        <v>1.171330431207712</v>
      </c>
      <c r="D103" s="2"/>
      <c r="E103" s="2"/>
    </row>
    <row r="104" spans="1:5">
      <c r="A104" s="9">
        <v>411767</v>
      </c>
      <c r="B104" s="9">
        <v>1087315</v>
      </c>
      <c r="C104" s="7">
        <f t="shared" si="1"/>
        <v>2.6406074309014564</v>
      </c>
      <c r="D104" s="2"/>
      <c r="E104" s="2"/>
    </row>
    <row r="105" spans="1:5">
      <c r="A105" s="9">
        <v>691804</v>
      </c>
      <c r="B105" s="9">
        <v>869268</v>
      </c>
      <c r="C105" s="7">
        <f t="shared" si="1"/>
        <v>1.2565235240039085</v>
      </c>
      <c r="D105" s="2"/>
      <c r="E105" s="2"/>
    </row>
    <row r="106" spans="1:5">
      <c r="A106" s="9">
        <v>810587</v>
      </c>
      <c r="B106" s="9">
        <v>1226572</v>
      </c>
      <c r="C106" s="7">
        <f t="shared" si="1"/>
        <v>1.5131898241644635</v>
      </c>
      <c r="D106" s="2"/>
      <c r="E106" s="2"/>
    </row>
    <row r="107" spans="1:5">
      <c r="A107" s="9">
        <v>917071</v>
      </c>
      <c r="B107" s="9">
        <v>1239873</v>
      </c>
      <c r="C107" s="7">
        <f t="shared" si="1"/>
        <v>1.3519923757266341</v>
      </c>
      <c r="D107" s="2"/>
      <c r="E107" s="2"/>
    </row>
    <row r="108" spans="1:5">
      <c r="A108" s="9">
        <v>601239</v>
      </c>
      <c r="B108" s="9">
        <v>461058</v>
      </c>
      <c r="C108" s="7">
        <f t="shared" si="1"/>
        <v>0.76684646205585461</v>
      </c>
      <c r="D108" s="2"/>
      <c r="E108" s="2"/>
    </row>
    <row r="109" spans="1:5">
      <c r="A109" s="9">
        <v>1716009</v>
      </c>
      <c r="B109" s="9">
        <v>2003320</v>
      </c>
      <c r="C109" s="7">
        <f t="shared" si="1"/>
        <v>1.1674297745524644</v>
      </c>
      <c r="D109" s="2"/>
      <c r="E109" s="2"/>
    </row>
    <row r="110" spans="1:5">
      <c r="A110" s="9">
        <v>1968985</v>
      </c>
      <c r="B110" s="9">
        <v>4448084</v>
      </c>
      <c r="C110" s="7">
        <f t="shared" si="1"/>
        <v>2.259074599349411</v>
      </c>
      <c r="D110" s="2"/>
      <c r="E110" s="2"/>
    </row>
    <row r="111" spans="1:5">
      <c r="A111" s="9">
        <v>1081540</v>
      </c>
      <c r="B111" s="9">
        <v>603660</v>
      </c>
      <c r="C111" s="7">
        <f t="shared" si="1"/>
        <v>0.55814856593376116</v>
      </c>
      <c r="D111" s="2"/>
      <c r="E111" s="2"/>
    </row>
    <row r="112" spans="1:5">
      <c r="A112" s="9">
        <v>1251522</v>
      </c>
      <c r="B112" s="9">
        <v>2713231</v>
      </c>
      <c r="C112" s="7">
        <f t="shared" si="1"/>
        <v>2.1679451100340228</v>
      </c>
      <c r="D112" s="2"/>
      <c r="E112" s="2"/>
    </row>
    <row r="113" spans="1:5">
      <c r="A113" s="9">
        <v>990654</v>
      </c>
      <c r="B113" s="9">
        <v>1371504</v>
      </c>
      <c r="C113" s="7">
        <f t="shared" si="1"/>
        <v>1.3844430043183593</v>
      </c>
      <c r="D113" s="2"/>
      <c r="E113" s="2"/>
    </row>
    <row r="114" spans="1:5">
      <c r="A114" s="9">
        <v>879114</v>
      </c>
      <c r="B114" s="9">
        <v>1779990</v>
      </c>
      <c r="C114" s="7">
        <f t="shared" si="1"/>
        <v>2.0247544687037178</v>
      </c>
      <c r="D114" s="2"/>
      <c r="E114" s="2"/>
    </row>
    <row r="115" spans="1:5">
      <c r="A115" s="9">
        <v>1042906</v>
      </c>
      <c r="B115" s="9">
        <v>1894984</v>
      </c>
      <c r="C115" s="7">
        <f t="shared" si="1"/>
        <v>1.8170228189309487</v>
      </c>
      <c r="D115" s="2"/>
      <c r="E115" s="2"/>
    </row>
    <row r="116" spans="1:5">
      <c r="A116" s="9">
        <v>1310557</v>
      </c>
      <c r="B116" s="9">
        <v>1613031</v>
      </c>
      <c r="C116" s="7">
        <f t="shared" si="1"/>
        <v>1.230798049989432</v>
      </c>
      <c r="D116" s="2"/>
      <c r="E116" s="2"/>
    </row>
    <row r="117" spans="1:5">
      <c r="A117" s="9">
        <v>1468050</v>
      </c>
      <c r="B117" s="9">
        <v>86210</v>
      </c>
      <c r="C117" s="7">
        <f t="shared" si="1"/>
        <v>5.8724157896529412E-2</v>
      </c>
      <c r="D117" s="2"/>
      <c r="E117" s="2"/>
    </row>
    <row r="118" spans="1:5">
      <c r="A118" s="9">
        <v>1385669</v>
      </c>
      <c r="B118" s="9">
        <v>1371471</v>
      </c>
      <c r="C118" s="7">
        <f t="shared" si="1"/>
        <v>0.98975368576478218</v>
      </c>
      <c r="D118" s="2"/>
      <c r="E118" s="2"/>
    </row>
    <row r="119" spans="1:5">
      <c r="A119" s="9">
        <v>1369430</v>
      </c>
      <c r="B119" s="9">
        <v>1681629</v>
      </c>
      <c r="C119" s="7">
        <f t="shared" si="1"/>
        <v>1.227977333635162</v>
      </c>
      <c r="D119" s="2"/>
      <c r="E119" s="2"/>
    </row>
    <row r="120" spans="1:5">
      <c r="A120" s="9">
        <v>1334527</v>
      </c>
      <c r="B120" s="9">
        <v>1830853</v>
      </c>
      <c r="C120" s="7">
        <f t="shared" si="1"/>
        <v>1.3719115461882749</v>
      </c>
      <c r="D120" s="2"/>
      <c r="E120" s="2"/>
    </row>
    <row r="121" spans="1:5">
      <c r="A121" s="9">
        <v>1870500</v>
      </c>
      <c r="B121" s="9">
        <v>2681441</v>
      </c>
      <c r="C121" s="7">
        <f t="shared" si="1"/>
        <v>1.4335423683507085</v>
      </c>
      <c r="D121" s="2"/>
      <c r="E121" s="2"/>
    </row>
    <row r="122" spans="1:5">
      <c r="A122" s="9">
        <v>750629</v>
      </c>
      <c r="B122" s="9">
        <v>1009796</v>
      </c>
      <c r="C122" s="7">
        <f t="shared" si="1"/>
        <v>1.3452664365485481</v>
      </c>
      <c r="D122" s="2"/>
      <c r="E122" s="2"/>
    </row>
    <row r="123" spans="1:5">
      <c r="A123" s="9">
        <v>1747668</v>
      </c>
      <c r="B123" s="9">
        <v>1535933</v>
      </c>
      <c r="C123" s="7">
        <f t="shared" si="1"/>
        <v>0.87884712657095054</v>
      </c>
      <c r="D123" s="2"/>
      <c r="E123" s="2"/>
    </row>
    <row r="124" spans="1:5">
      <c r="A124" s="9">
        <v>1707927</v>
      </c>
      <c r="B124" s="9">
        <v>533145</v>
      </c>
      <c r="C124" s="7">
        <f t="shared" si="1"/>
        <v>0.31215912623900199</v>
      </c>
      <c r="D124" s="2"/>
      <c r="E124" s="2"/>
    </row>
    <row r="125" spans="1:5">
      <c r="A125" s="9">
        <v>1318057</v>
      </c>
      <c r="B125" s="9">
        <v>1343236</v>
      </c>
      <c r="C125" s="7">
        <f t="shared" si="1"/>
        <v>1.0191031192125986</v>
      </c>
      <c r="D125" s="2"/>
      <c r="E125" s="2"/>
    </row>
    <row r="126" spans="1:5">
      <c r="A126" s="9">
        <v>2481022</v>
      </c>
      <c r="B126" s="9">
        <v>1480697</v>
      </c>
      <c r="C126" s="7">
        <f t="shared" si="1"/>
        <v>0.59680929874866084</v>
      </c>
      <c r="D126" s="2"/>
      <c r="E126" s="2"/>
    </row>
    <row r="127" spans="1:5">
      <c r="A127" s="9">
        <v>998001</v>
      </c>
      <c r="B127" s="9">
        <v>1588539</v>
      </c>
      <c r="C127" s="7">
        <f t="shared" si="1"/>
        <v>1.5917208499791082</v>
      </c>
      <c r="D127" s="2"/>
      <c r="E127" s="2"/>
    </row>
    <row r="128" spans="1:5">
      <c r="A128" s="9">
        <v>1556738</v>
      </c>
      <c r="B128" s="9">
        <v>2005734</v>
      </c>
      <c r="C128" s="7">
        <f t="shared" si="1"/>
        <v>1.288421044517446</v>
      </c>
      <c r="D128" s="2"/>
      <c r="E128" s="2"/>
    </row>
    <row r="129" spans="1:5">
      <c r="A129" s="9">
        <v>2230327</v>
      </c>
      <c r="B129" s="9">
        <v>1640500</v>
      </c>
      <c r="C129" s="7">
        <f t="shared" si="1"/>
        <v>0.73554236665744532</v>
      </c>
      <c r="D129" s="2"/>
      <c r="E129" s="2"/>
    </row>
    <row r="130" spans="1:5">
      <c r="A130" s="9">
        <v>1663294</v>
      </c>
      <c r="B130" s="9">
        <v>2408093</v>
      </c>
      <c r="C130" s="7">
        <f t="shared" si="1"/>
        <v>1.4477855388163487</v>
      </c>
      <c r="D130" s="2"/>
      <c r="E130" s="2"/>
    </row>
    <row r="131" spans="1:5">
      <c r="A131" s="9">
        <v>2250809</v>
      </c>
      <c r="B131" s="9">
        <v>1553957</v>
      </c>
      <c r="C131" s="7">
        <f t="shared" si="1"/>
        <v>0.69039931864498494</v>
      </c>
      <c r="D131" s="2"/>
      <c r="E131" s="2"/>
    </row>
    <row r="132" spans="1:5">
      <c r="A132" s="9">
        <v>875793</v>
      </c>
      <c r="B132" s="9">
        <v>707146</v>
      </c>
      <c r="C132" s="7">
        <f t="shared" si="1"/>
        <v>0.80743509025534577</v>
      </c>
      <c r="D132" s="2"/>
      <c r="E132" s="2"/>
    </row>
    <row r="133" spans="1:5">
      <c r="A133" s="9">
        <v>487654</v>
      </c>
      <c r="B133" s="9">
        <v>692772</v>
      </c>
      <c r="C133" s="7">
        <f t="shared" si="1"/>
        <v>1.4206219983841002</v>
      </c>
      <c r="D133" s="2"/>
      <c r="E133" s="2"/>
    </row>
    <row r="134" spans="1:5">
      <c r="A134" s="9">
        <v>755988</v>
      </c>
      <c r="B134" s="9">
        <v>609352</v>
      </c>
      <c r="C134" s="7">
        <f t="shared" si="1"/>
        <v>0.8060339582109769</v>
      </c>
      <c r="D134" s="2"/>
      <c r="E134" s="2"/>
    </row>
    <row r="135" spans="1:5">
      <c r="A135" s="9">
        <v>1830704</v>
      </c>
      <c r="B135" s="9">
        <v>852436</v>
      </c>
      <c r="C135" s="7">
        <f t="shared" si="1"/>
        <v>0.46563289313837736</v>
      </c>
      <c r="D135" s="2"/>
      <c r="E135" s="2"/>
    </row>
    <row r="136" spans="1:5">
      <c r="A136" s="9">
        <v>1912135</v>
      </c>
      <c r="B136" s="9">
        <v>1927825</v>
      </c>
      <c r="C136" s="7">
        <f t="shared" si="1"/>
        <v>1.0082054875832511</v>
      </c>
      <c r="D136" s="2"/>
      <c r="E136" s="2"/>
    </row>
    <row r="137" spans="1:5">
      <c r="A137" s="9">
        <v>1290562</v>
      </c>
      <c r="B137" s="9">
        <v>1417700</v>
      </c>
      <c r="C137" s="7">
        <f t="shared" si="1"/>
        <v>1.0985136707883851</v>
      </c>
      <c r="D137" s="2"/>
      <c r="E137" s="2"/>
    </row>
    <row r="138" spans="1:5">
      <c r="A138" s="9">
        <v>742985</v>
      </c>
      <c r="B138" s="9">
        <v>501903</v>
      </c>
      <c r="C138" s="7">
        <f t="shared" si="1"/>
        <v>0.67552238605086234</v>
      </c>
      <c r="D138" s="2"/>
      <c r="E138" s="2"/>
    </row>
    <row r="139" spans="1:5">
      <c r="A139" s="9">
        <v>1538606</v>
      </c>
      <c r="B139" s="9">
        <v>1568702</v>
      </c>
      <c r="C139" s="7">
        <f t="shared" si="1"/>
        <v>1.0195605632631095</v>
      </c>
      <c r="D139" s="2"/>
      <c r="E139" s="2"/>
    </row>
    <row r="140" spans="1:5">
      <c r="A140" s="9">
        <v>665553</v>
      </c>
      <c r="B140" s="9">
        <v>1327624</v>
      </c>
      <c r="C140" s="7">
        <f t="shared" si="1"/>
        <v>1.9947682603789632</v>
      </c>
      <c r="D140" s="2"/>
      <c r="E140" s="2"/>
    </row>
    <row r="141" spans="1:5">
      <c r="A141" s="9">
        <v>1196712</v>
      </c>
      <c r="B141" s="9">
        <v>1420871</v>
      </c>
      <c r="C141" s="7">
        <f t="shared" ref="C141:C204" si="2">B141/A141</f>
        <v>1.1873124026499275</v>
      </c>
      <c r="D141" s="2"/>
      <c r="E141" s="2"/>
    </row>
    <row r="142" spans="1:5">
      <c r="A142" s="9">
        <v>862399</v>
      </c>
      <c r="B142" s="9">
        <v>414765</v>
      </c>
      <c r="C142" s="7">
        <f t="shared" si="2"/>
        <v>0.48094327567634004</v>
      </c>
      <c r="D142" s="2"/>
      <c r="E142" s="2"/>
    </row>
    <row r="143" spans="1:5">
      <c r="A143" s="9">
        <v>778623</v>
      </c>
      <c r="B143" s="9">
        <v>1265987</v>
      </c>
      <c r="C143" s="7">
        <f t="shared" si="2"/>
        <v>1.6259306493643264</v>
      </c>
      <c r="D143" s="2"/>
      <c r="E143" s="2"/>
    </row>
    <row r="144" spans="1:5">
      <c r="A144" s="9">
        <v>1257021</v>
      </c>
      <c r="B144" s="9">
        <v>1312483</v>
      </c>
      <c r="C144" s="7">
        <f t="shared" si="2"/>
        <v>1.0441217768040469</v>
      </c>
      <c r="D144" s="2"/>
      <c r="E144" s="2"/>
    </row>
    <row r="145" spans="1:5">
      <c r="A145" s="9">
        <v>1793146</v>
      </c>
      <c r="B145" s="9">
        <v>1077597</v>
      </c>
      <c r="C145" s="7">
        <f t="shared" si="2"/>
        <v>0.60095329660830743</v>
      </c>
      <c r="D145" s="2"/>
      <c r="E145" s="2"/>
    </row>
    <row r="146" spans="1:5">
      <c r="A146" s="9">
        <v>862426</v>
      </c>
      <c r="B146" s="9">
        <v>805521</v>
      </c>
      <c r="C146" s="7">
        <f t="shared" si="2"/>
        <v>0.93401752730089305</v>
      </c>
      <c r="D146" s="2"/>
      <c r="E146" s="2"/>
    </row>
    <row r="147" spans="1:5">
      <c r="A147" s="9">
        <v>1564806</v>
      </c>
      <c r="B147" s="9">
        <v>1098883</v>
      </c>
      <c r="C147" s="7">
        <f t="shared" si="2"/>
        <v>0.70224871325902383</v>
      </c>
      <c r="D147" s="2"/>
      <c r="E147" s="2"/>
    </row>
    <row r="148" spans="1:5">
      <c r="A148" s="9">
        <v>2241444</v>
      </c>
      <c r="B148" s="9">
        <v>1611487</v>
      </c>
      <c r="C148" s="7">
        <f t="shared" si="2"/>
        <v>0.71895037306307896</v>
      </c>
      <c r="D148" s="2"/>
      <c r="E148" s="2"/>
    </row>
    <row r="149" spans="1:5">
      <c r="A149" s="9">
        <v>1048392</v>
      </c>
      <c r="B149" s="9">
        <v>946653</v>
      </c>
      <c r="C149" s="7">
        <f t="shared" si="2"/>
        <v>0.90295710001602458</v>
      </c>
      <c r="D149" s="2"/>
      <c r="E149" s="2"/>
    </row>
    <row r="150" spans="1:5">
      <c r="A150" s="9">
        <v>1313432</v>
      </c>
      <c r="B150" s="9">
        <v>1649227</v>
      </c>
      <c r="C150" s="7">
        <f t="shared" si="2"/>
        <v>1.2556622649668958</v>
      </c>
      <c r="D150" s="2"/>
      <c r="E150" s="2"/>
    </row>
    <row r="151" spans="1:5">
      <c r="A151" s="9">
        <v>1195090</v>
      </c>
      <c r="B151" s="9">
        <v>2104722</v>
      </c>
      <c r="C151" s="7">
        <f t="shared" si="2"/>
        <v>1.7611410019329088</v>
      </c>
      <c r="D151" s="2"/>
      <c r="E151" s="2"/>
    </row>
    <row r="152" spans="1:5">
      <c r="A152" s="9">
        <v>1021030</v>
      </c>
      <c r="B152" s="9">
        <v>1494100</v>
      </c>
      <c r="C152" s="7">
        <f t="shared" si="2"/>
        <v>1.4633262489838692</v>
      </c>
      <c r="D152" s="2"/>
      <c r="E152" s="2"/>
    </row>
    <row r="153" spans="1:5">
      <c r="A153" s="9">
        <v>915742</v>
      </c>
      <c r="B153" s="9">
        <v>725958</v>
      </c>
      <c r="C153" s="7">
        <f t="shared" si="2"/>
        <v>0.792753854251525</v>
      </c>
      <c r="D153" s="2"/>
      <c r="E153" s="2"/>
    </row>
    <row r="154" spans="1:5">
      <c r="A154" s="9">
        <v>930911</v>
      </c>
      <c r="B154" s="9">
        <v>883871</v>
      </c>
      <c r="C154" s="7">
        <f t="shared" si="2"/>
        <v>0.94946885362832756</v>
      </c>
      <c r="D154" s="2"/>
      <c r="E154" s="2"/>
    </row>
    <row r="155" spans="1:5">
      <c r="A155" s="9">
        <v>2308458</v>
      </c>
      <c r="B155" s="9">
        <v>5483338</v>
      </c>
      <c r="C155" s="7">
        <f t="shared" si="2"/>
        <v>2.3753250004981679</v>
      </c>
      <c r="D155" s="2"/>
      <c r="E155" s="2"/>
    </row>
    <row r="156" spans="1:5">
      <c r="A156" s="9">
        <v>3243692</v>
      </c>
      <c r="B156" s="9">
        <v>3087643</v>
      </c>
      <c r="C156" s="7">
        <f t="shared" si="2"/>
        <v>0.95189154827277067</v>
      </c>
      <c r="D156" s="2"/>
      <c r="E156" s="2"/>
    </row>
    <row r="157" spans="1:5">
      <c r="A157" s="9">
        <v>1388032</v>
      </c>
      <c r="B157" s="9">
        <v>1647574</v>
      </c>
      <c r="C157" s="7">
        <f t="shared" si="2"/>
        <v>1.1869856026374033</v>
      </c>
      <c r="D157" s="2"/>
      <c r="E157" s="2"/>
    </row>
    <row r="158" spans="1:5">
      <c r="A158" s="9">
        <v>671013</v>
      </c>
      <c r="B158" s="9">
        <v>982196</v>
      </c>
      <c r="C158" s="7">
        <f t="shared" si="2"/>
        <v>1.4637510748674021</v>
      </c>
      <c r="D158" s="2"/>
      <c r="E158" s="2"/>
    </row>
    <row r="159" spans="1:5">
      <c r="A159" s="9">
        <v>970980</v>
      </c>
      <c r="B159" s="9">
        <v>1155017</v>
      </c>
      <c r="C159" s="7">
        <f t="shared" si="2"/>
        <v>1.1895373746112174</v>
      </c>
      <c r="D159" s="2"/>
      <c r="E159" s="2"/>
    </row>
    <row r="160" spans="1:5">
      <c r="A160" s="9">
        <v>910054</v>
      </c>
      <c r="B160" s="9">
        <v>1864033</v>
      </c>
      <c r="C160" s="7">
        <f t="shared" si="2"/>
        <v>2.048266366611212</v>
      </c>
      <c r="D160" s="2"/>
      <c r="E160" s="2"/>
    </row>
    <row r="161" spans="1:5">
      <c r="A161" s="9">
        <v>1218897</v>
      </c>
      <c r="B161" s="9">
        <v>1262731</v>
      </c>
      <c r="C161" s="7">
        <f t="shared" si="2"/>
        <v>1.0359620214013161</v>
      </c>
      <c r="D161" s="2"/>
      <c r="E161" s="2"/>
    </row>
    <row r="162" spans="1:5">
      <c r="A162" s="9">
        <v>430742</v>
      </c>
      <c r="B162" s="9">
        <v>722396</v>
      </c>
      <c r="C162" s="7">
        <f t="shared" si="2"/>
        <v>1.677096730757623</v>
      </c>
      <c r="D162" s="2"/>
      <c r="E162" s="2"/>
    </row>
    <row r="163" spans="1:5">
      <c r="A163" s="9">
        <v>1135704</v>
      </c>
      <c r="B163" s="9">
        <v>707183</v>
      </c>
      <c r="C163" s="7">
        <f t="shared" si="2"/>
        <v>0.62268249473454351</v>
      </c>
      <c r="D163" s="2"/>
      <c r="E163" s="2"/>
    </row>
    <row r="164" spans="1:5">
      <c r="A164" s="9">
        <v>1469667</v>
      </c>
      <c r="B164" s="9">
        <v>1579531</v>
      </c>
      <c r="C164" s="7">
        <f t="shared" si="2"/>
        <v>1.0747543491144593</v>
      </c>
      <c r="D164" s="2"/>
      <c r="E164" s="2"/>
    </row>
    <row r="165" spans="1:5">
      <c r="A165" s="9">
        <v>801545</v>
      </c>
      <c r="B165" s="9">
        <v>1146921</v>
      </c>
      <c r="C165" s="7">
        <f t="shared" si="2"/>
        <v>1.4308878478438516</v>
      </c>
      <c r="D165" s="2"/>
      <c r="E165" s="2"/>
    </row>
    <row r="166" spans="1:5">
      <c r="A166" s="9">
        <v>707097</v>
      </c>
      <c r="B166" s="9">
        <v>1020725</v>
      </c>
      <c r="C166" s="7">
        <f t="shared" si="2"/>
        <v>1.4435431065327671</v>
      </c>
      <c r="D166" s="2"/>
      <c r="E166" s="2"/>
    </row>
    <row r="167" spans="1:5">
      <c r="A167" s="9">
        <v>1378933</v>
      </c>
      <c r="B167" s="9">
        <v>1760107</v>
      </c>
      <c r="C167" s="7">
        <f t="shared" si="2"/>
        <v>1.2764267734545478</v>
      </c>
      <c r="D167" s="2"/>
      <c r="E167" s="2"/>
    </row>
    <row r="168" spans="1:5">
      <c r="A168" s="9">
        <v>739480</v>
      </c>
      <c r="B168" s="9">
        <v>851787</v>
      </c>
      <c r="C168" s="7">
        <f t="shared" si="2"/>
        <v>1.1518729377400336</v>
      </c>
      <c r="D168" s="2"/>
      <c r="E168" s="2"/>
    </row>
    <row r="169" spans="1:5">
      <c r="A169" s="9">
        <v>2234479</v>
      </c>
      <c r="B169" s="9">
        <v>947728</v>
      </c>
      <c r="C169" s="7">
        <f t="shared" si="2"/>
        <v>0.42413824430661468</v>
      </c>
      <c r="D169" s="2"/>
      <c r="E169" s="2"/>
    </row>
    <row r="170" spans="1:5">
      <c r="A170" s="9">
        <v>427155</v>
      </c>
      <c r="B170" s="9">
        <v>521318</v>
      </c>
      <c r="C170" s="7">
        <f t="shared" si="2"/>
        <v>1.2204422282309699</v>
      </c>
      <c r="D170" s="2"/>
      <c r="E170" s="2"/>
    </row>
    <row r="171" spans="1:5">
      <c r="A171" s="9">
        <v>438756</v>
      </c>
      <c r="B171" s="9">
        <v>619590</v>
      </c>
      <c r="C171" s="7">
        <f t="shared" si="2"/>
        <v>1.4121516286956759</v>
      </c>
      <c r="D171" s="2"/>
      <c r="E171" s="2"/>
    </row>
    <row r="172" spans="1:5">
      <c r="A172" s="9">
        <v>696929</v>
      </c>
      <c r="B172" s="9">
        <v>1045004</v>
      </c>
      <c r="C172" s="7">
        <f t="shared" si="2"/>
        <v>1.499441119540154</v>
      </c>
      <c r="D172" s="2"/>
      <c r="E172" s="2"/>
    </row>
    <row r="173" spans="1:5">
      <c r="A173" s="9">
        <v>1679516</v>
      </c>
      <c r="B173" s="9">
        <v>1124351</v>
      </c>
      <c r="C173" s="7">
        <f t="shared" si="2"/>
        <v>0.66944941280702297</v>
      </c>
      <c r="D173" s="2"/>
      <c r="E173" s="2"/>
    </row>
    <row r="174" spans="1:5">
      <c r="A174" s="9">
        <v>449282</v>
      </c>
      <c r="B174" s="9">
        <v>135540</v>
      </c>
      <c r="C174" s="7">
        <f t="shared" si="2"/>
        <v>0.30168134935296764</v>
      </c>
      <c r="D174" s="2"/>
      <c r="E174" s="2"/>
    </row>
    <row r="175" spans="1:5">
      <c r="A175" s="9">
        <v>1251943</v>
      </c>
      <c r="B175" s="9">
        <v>435809</v>
      </c>
      <c r="C175" s="7">
        <f t="shared" si="2"/>
        <v>0.34810610387214114</v>
      </c>
      <c r="D175" s="2"/>
      <c r="E175" s="2"/>
    </row>
    <row r="176" spans="1:5">
      <c r="A176" s="9">
        <v>741571</v>
      </c>
      <c r="B176" s="9">
        <v>537657</v>
      </c>
      <c r="C176" s="7">
        <f t="shared" si="2"/>
        <v>0.72502430650605265</v>
      </c>
      <c r="D176" s="2"/>
      <c r="E176" s="2"/>
    </row>
    <row r="177" spans="1:5">
      <c r="A177" s="9">
        <v>1134925</v>
      </c>
      <c r="B177" s="9">
        <v>487536</v>
      </c>
      <c r="C177" s="7">
        <f t="shared" si="2"/>
        <v>0.42957552261162629</v>
      </c>
      <c r="D177" s="2"/>
      <c r="E177" s="2"/>
    </row>
    <row r="178" spans="1:5">
      <c r="A178" s="9">
        <v>1054158</v>
      </c>
      <c r="B178" s="9">
        <v>807818</v>
      </c>
      <c r="C178" s="7">
        <f t="shared" si="2"/>
        <v>0.76631586536363616</v>
      </c>
      <c r="D178" s="2"/>
      <c r="E178" s="2"/>
    </row>
    <row r="179" spans="1:5">
      <c r="A179" s="9">
        <v>489148</v>
      </c>
      <c r="B179" s="9">
        <v>140804</v>
      </c>
      <c r="C179" s="7">
        <f t="shared" si="2"/>
        <v>0.28785561834046136</v>
      </c>
      <c r="D179" s="2"/>
      <c r="E179" s="2"/>
    </row>
    <row r="180" spans="1:5">
      <c r="A180" s="9">
        <v>1011148</v>
      </c>
      <c r="B180" s="9">
        <v>717079</v>
      </c>
      <c r="C180" s="7">
        <f t="shared" si="2"/>
        <v>0.70917313785914626</v>
      </c>
      <c r="D180" s="2"/>
      <c r="E180" s="2"/>
    </row>
    <row r="181" spans="1:5">
      <c r="A181" s="9">
        <v>1120695</v>
      </c>
      <c r="B181" s="9">
        <v>507358</v>
      </c>
      <c r="C181" s="7">
        <f t="shared" si="2"/>
        <v>0.45271728704063102</v>
      </c>
      <c r="D181" s="2"/>
      <c r="E181" s="2"/>
    </row>
    <row r="182" spans="1:5">
      <c r="A182" s="9">
        <v>583580</v>
      </c>
      <c r="B182" s="9">
        <v>1251293</v>
      </c>
      <c r="C182" s="7">
        <f t="shared" si="2"/>
        <v>2.1441670379382431</v>
      </c>
      <c r="D182" s="2"/>
      <c r="E182" s="2"/>
    </row>
    <row r="183" spans="1:5">
      <c r="A183" s="9">
        <v>919591</v>
      </c>
      <c r="B183" s="9">
        <v>213522</v>
      </c>
      <c r="C183" s="7">
        <f t="shared" si="2"/>
        <v>0.23219235507959518</v>
      </c>
      <c r="D183" s="2"/>
      <c r="E183" s="2"/>
    </row>
    <row r="184" spans="1:5">
      <c r="A184" s="9">
        <v>677181</v>
      </c>
      <c r="B184" s="9">
        <v>241496</v>
      </c>
      <c r="C184" s="7">
        <f t="shared" si="2"/>
        <v>0.35661957438262443</v>
      </c>
      <c r="D184" s="2"/>
      <c r="E184" s="2"/>
    </row>
    <row r="185" spans="1:5">
      <c r="A185" s="9">
        <v>930138</v>
      </c>
      <c r="B185" s="9">
        <v>1067817</v>
      </c>
      <c r="C185" s="7">
        <f t="shared" si="2"/>
        <v>1.1480199712300756</v>
      </c>
      <c r="D185" s="2"/>
      <c r="E185" s="2"/>
    </row>
    <row r="186" spans="1:5">
      <c r="A186" s="9">
        <v>759432</v>
      </c>
      <c r="B186" s="9">
        <v>413446</v>
      </c>
      <c r="C186" s="7">
        <f t="shared" si="2"/>
        <v>0.54441477314624609</v>
      </c>
      <c r="D186" s="2"/>
      <c r="E186" s="2"/>
    </row>
    <row r="187" spans="1:5">
      <c r="A187" s="9">
        <v>537502</v>
      </c>
      <c r="B187" s="9">
        <v>696780</v>
      </c>
      <c r="C187" s="7">
        <f t="shared" si="2"/>
        <v>1.2963300601672181</v>
      </c>
      <c r="D187" s="2"/>
      <c r="E187" s="2"/>
    </row>
    <row r="188" spans="1:5">
      <c r="A188" s="9">
        <v>544337</v>
      </c>
      <c r="B188" s="9">
        <v>469939</v>
      </c>
      <c r="C188" s="7">
        <f t="shared" si="2"/>
        <v>0.86332363958356684</v>
      </c>
      <c r="D188" s="2"/>
      <c r="E188" s="2"/>
    </row>
    <row r="189" spans="1:5">
      <c r="A189" s="9">
        <v>817161</v>
      </c>
      <c r="B189" s="9">
        <v>1328402</v>
      </c>
      <c r="C189" s="7">
        <f t="shared" si="2"/>
        <v>1.625630689668254</v>
      </c>
      <c r="D189" s="2"/>
      <c r="E189" s="2"/>
    </row>
    <row r="190" spans="1:5">
      <c r="A190" s="9">
        <v>838292</v>
      </c>
      <c r="B190" s="9">
        <v>963286</v>
      </c>
      <c r="C190" s="7">
        <f t="shared" si="2"/>
        <v>1.1491055622623143</v>
      </c>
      <c r="D190" s="2"/>
      <c r="E190" s="2"/>
    </row>
    <row r="191" spans="1:5">
      <c r="A191" s="9">
        <v>689610</v>
      </c>
      <c r="B191" s="9">
        <v>644965</v>
      </c>
      <c r="C191" s="7">
        <f t="shared" si="2"/>
        <v>0.93526050956337636</v>
      </c>
      <c r="D191" s="2"/>
      <c r="E191" s="2"/>
    </row>
    <row r="192" spans="1:5">
      <c r="A192" s="9">
        <v>827329</v>
      </c>
      <c r="B192" s="9">
        <v>1291301</v>
      </c>
      <c r="C192" s="7">
        <f t="shared" si="2"/>
        <v>1.5608071275151723</v>
      </c>
      <c r="D192" s="2"/>
      <c r="E192" s="2"/>
    </row>
    <row r="193" spans="1:5">
      <c r="A193" s="9">
        <v>1387142</v>
      </c>
      <c r="B193" s="9">
        <v>802110</v>
      </c>
      <c r="C193" s="7">
        <f t="shared" si="2"/>
        <v>0.5782464953119435</v>
      </c>
      <c r="D193" s="2"/>
      <c r="E193" s="2"/>
    </row>
    <row r="194" spans="1:5">
      <c r="A194" s="9">
        <v>130988</v>
      </c>
      <c r="B194" s="9">
        <v>142033</v>
      </c>
      <c r="C194" s="7">
        <f t="shared" si="2"/>
        <v>1.0843207011329281</v>
      </c>
      <c r="D194" s="2"/>
      <c r="E194" s="2"/>
    </row>
    <row r="195" spans="1:5">
      <c r="A195" s="9">
        <v>1352820</v>
      </c>
      <c r="B195" s="9">
        <v>2159417</v>
      </c>
      <c r="C195" s="7">
        <f t="shared" si="2"/>
        <v>1.5962337931136441</v>
      </c>
      <c r="D195" s="2"/>
      <c r="E195" s="2"/>
    </row>
    <row r="196" spans="1:5">
      <c r="A196" s="9">
        <v>1436410</v>
      </c>
      <c r="B196" s="9">
        <v>2725052</v>
      </c>
      <c r="C196" s="7">
        <f t="shared" si="2"/>
        <v>1.8971268648923358</v>
      </c>
      <c r="D196" s="2"/>
      <c r="E196" s="2"/>
    </row>
    <row r="197" spans="1:5">
      <c r="A197" s="9">
        <v>672813</v>
      </c>
      <c r="B197" s="9">
        <v>673259</v>
      </c>
      <c r="C197" s="7">
        <f t="shared" si="2"/>
        <v>1.000662888499479</v>
      </c>
      <c r="D197" s="2"/>
      <c r="E197" s="2"/>
    </row>
    <row r="198" spans="1:5">
      <c r="A198" s="9">
        <v>603175</v>
      </c>
      <c r="B198" s="9">
        <v>985152</v>
      </c>
      <c r="C198" s="7">
        <f t="shared" si="2"/>
        <v>1.6332772412649728</v>
      </c>
      <c r="D198" s="2"/>
      <c r="E198" s="2"/>
    </row>
    <row r="199" spans="1:5">
      <c r="A199" s="9">
        <v>218408</v>
      </c>
      <c r="B199" s="9">
        <v>775994</v>
      </c>
      <c r="C199" s="7">
        <f t="shared" si="2"/>
        <v>3.5529559356800116</v>
      </c>
      <c r="D199" s="2"/>
      <c r="E199" s="2"/>
    </row>
    <row r="200" spans="1:5">
      <c r="A200" s="9">
        <v>818705</v>
      </c>
      <c r="B200" s="9">
        <v>1441731</v>
      </c>
      <c r="C200" s="7">
        <f t="shared" si="2"/>
        <v>1.7609896116427772</v>
      </c>
      <c r="D200" s="2"/>
      <c r="E200" s="2"/>
    </row>
    <row r="201" spans="1:5">
      <c r="A201" s="9">
        <v>1991768</v>
      </c>
      <c r="B201" s="9">
        <v>1654827</v>
      </c>
      <c r="C201" s="7">
        <f t="shared" si="2"/>
        <v>0.83083320949026196</v>
      </c>
      <c r="D201" s="2"/>
      <c r="E201" s="2"/>
    </row>
    <row r="202" spans="1:5">
      <c r="A202" s="9">
        <v>832831</v>
      </c>
      <c r="B202" s="9">
        <v>1664978</v>
      </c>
      <c r="C202" s="7">
        <f t="shared" si="2"/>
        <v>1.9991787049233278</v>
      </c>
      <c r="D202" s="2"/>
      <c r="E202" s="2"/>
    </row>
    <row r="203" spans="1:5">
      <c r="A203" s="9">
        <v>1632576</v>
      </c>
      <c r="B203" s="9">
        <v>1853326</v>
      </c>
      <c r="C203" s="7">
        <f t="shared" si="2"/>
        <v>1.1352157571837391</v>
      </c>
      <c r="D203" s="2"/>
      <c r="E203" s="2"/>
    </row>
    <row r="204" spans="1:5">
      <c r="A204" s="9">
        <v>1293251</v>
      </c>
      <c r="B204" s="9">
        <v>777108</v>
      </c>
      <c r="C204" s="7">
        <f t="shared" si="2"/>
        <v>0.60089495387979597</v>
      </c>
      <c r="D204" s="2"/>
      <c r="E204" s="2"/>
    </row>
    <row r="205" spans="1:5">
      <c r="A205" s="9">
        <v>1464893</v>
      </c>
      <c r="B205" s="9">
        <v>779358</v>
      </c>
      <c r="C205" s="7">
        <f t="shared" ref="C205:C268" si="3">B205/A205</f>
        <v>0.53202384064911223</v>
      </c>
      <c r="D205" s="2"/>
      <c r="E205" s="2"/>
    </row>
    <row r="206" spans="1:5">
      <c r="A206" s="9">
        <v>2063290</v>
      </c>
      <c r="B206" s="9">
        <v>2788039</v>
      </c>
      <c r="C206" s="7">
        <f t="shared" si="3"/>
        <v>1.3512589117380494</v>
      </c>
      <c r="D206" s="2"/>
      <c r="E206" s="2"/>
    </row>
    <row r="207" spans="1:5">
      <c r="A207" s="9">
        <v>1933382</v>
      </c>
      <c r="B207" s="9">
        <v>2083232</v>
      </c>
      <c r="C207" s="7">
        <f t="shared" si="3"/>
        <v>1.0775066696596949</v>
      </c>
      <c r="D207" s="2"/>
      <c r="E207" s="2"/>
    </row>
    <row r="208" spans="1:5">
      <c r="A208" s="9">
        <v>770735</v>
      </c>
      <c r="B208" s="9">
        <v>1502422</v>
      </c>
      <c r="C208" s="7">
        <f t="shared" si="3"/>
        <v>1.9493366721376348</v>
      </c>
      <c r="D208" s="2"/>
      <c r="E208" s="2"/>
    </row>
    <row r="209" spans="1:5">
      <c r="A209" s="9">
        <v>1127528</v>
      </c>
      <c r="B209" s="9">
        <v>1036632</v>
      </c>
      <c r="C209" s="7">
        <f t="shared" si="3"/>
        <v>0.9193847070760105</v>
      </c>
      <c r="D209" s="2"/>
      <c r="E209" s="2"/>
    </row>
    <row r="210" spans="1:5">
      <c r="A210" s="9">
        <v>1339702</v>
      </c>
      <c r="B210" s="9">
        <v>1062645</v>
      </c>
      <c r="C210" s="7">
        <f t="shared" si="3"/>
        <v>0.79319505382540301</v>
      </c>
      <c r="D210" s="2"/>
      <c r="E210" s="2"/>
    </row>
    <row r="211" spans="1:5">
      <c r="A211" s="9">
        <v>1033584</v>
      </c>
      <c r="B211" s="9">
        <v>980819</v>
      </c>
      <c r="C211" s="7">
        <f t="shared" si="3"/>
        <v>0.94894948064211515</v>
      </c>
      <c r="D211" s="2"/>
      <c r="E211" s="2"/>
    </row>
    <row r="212" spans="1:5">
      <c r="A212" s="9">
        <v>555220</v>
      </c>
      <c r="B212" s="9">
        <v>827627</v>
      </c>
      <c r="C212" s="7">
        <f t="shared" si="3"/>
        <v>1.4906289398796873</v>
      </c>
      <c r="D212" s="2"/>
      <c r="E212" s="2"/>
    </row>
    <row r="213" spans="1:5">
      <c r="A213" s="9">
        <v>616914</v>
      </c>
      <c r="B213" s="9">
        <v>564716</v>
      </c>
      <c r="C213" s="7">
        <f t="shared" si="3"/>
        <v>0.91538853065419168</v>
      </c>
      <c r="D213" s="2"/>
      <c r="E213" s="2"/>
    </row>
    <row r="214" spans="1:5">
      <c r="A214" s="9">
        <v>1225910</v>
      </c>
      <c r="B214" s="9">
        <v>852604</v>
      </c>
      <c r="C214" s="7">
        <f t="shared" si="3"/>
        <v>0.69548661810410228</v>
      </c>
      <c r="D214" s="2"/>
      <c r="E214" s="2"/>
    </row>
    <row r="215" spans="1:5">
      <c r="A215" s="9">
        <v>519650</v>
      </c>
      <c r="B215" s="9">
        <v>281833</v>
      </c>
      <c r="C215" s="7">
        <f t="shared" si="3"/>
        <v>0.54235158279611273</v>
      </c>
      <c r="D215" s="2"/>
      <c r="E215" s="2"/>
    </row>
    <row r="216" spans="1:5">
      <c r="A216" s="9">
        <v>668390</v>
      </c>
      <c r="B216" s="9">
        <v>573319</v>
      </c>
      <c r="C216" s="7">
        <f t="shared" si="3"/>
        <v>0.85776118733075002</v>
      </c>
      <c r="D216" s="2"/>
      <c r="E216" s="2"/>
    </row>
    <row r="217" spans="1:5">
      <c r="A217" s="9">
        <v>1531391</v>
      </c>
      <c r="B217" s="9">
        <v>549992</v>
      </c>
      <c r="C217" s="7">
        <f t="shared" si="3"/>
        <v>0.35914537828679938</v>
      </c>
      <c r="D217" s="2"/>
      <c r="E217" s="2"/>
    </row>
    <row r="218" spans="1:5">
      <c r="A218" s="9">
        <v>756575</v>
      </c>
      <c r="B218" s="9">
        <v>1536368</v>
      </c>
      <c r="C218" s="7">
        <f t="shared" si="3"/>
        <v>2.0306882992433004</v>
      </c>
      <c r="D218" s="2"/>
      <c r="E218" s="2"/>
    </row>
    <row r="219" spans="1:5">
      <c r="A219" s="9">
        <v>743023</v>
      </c>
      <c r="B219" s="9">
        <v>835210</v>
      </c>
      <c r="C219" s="7">
        <f t="shared" si="3"/>
        <v>1.1240701835609395</v>
      </c>
      <c r="D219" s="2"/>
      <c r="E219" s="2"/>
    </row>
    <row r="220" spans="1:5">
      <c r="A220" s="9">
        <v>1501465</v>
      </c>
      <c r="B220" s="9">
        <v>1620124</v>
      </c>
      <c r="C220" s="7">
        <f t="shared" si="3"/>
        <v>1.0790288151904972</v>
      </c>
      <c r="D220" s="2"/>
      <c r="E220" s="2"/>
    </row>
    <row r="221" spans="1:5">
      <c r="A221" s="9">
        <v>401281</v>
      </c>
      <c r="B221" s="9">
        <v>479308</v>
      </c>
      <c r="C221" s="7">
        <f t="shared" si="3"/>
        <v>1.1944447905582372</v>
      </c>
      <c r="D221" s="2"/>
      <c r="E221" s="2"/>
    </row>
    <row r="222" spans="1:5">
      <c r="A222" s="9">
        <v>626288</v>
      </c>
      <c r="B222" s="9">
        <v>793523</v>
      </c>
      <c r="C222" s="7">
        <f t="shared" si="3"/>
        <v>1.2670257134098051</v>
      </c>
      <c r="D222" s="2"/>
      <c r="E222" s="2"/>
    </row>
    <row r="223" spans="1:5">
      <c r="A223" s="9">
        <v>892225</v>
      </c>
      <c r="B223" s="9">
        <v>980521</v>
      </c>
      <c r="C223" s="7">
        <f t="shared" si="3"/>
        <v>1.0989615848020398</v>
      </c>
      <c r="D223" s="2"/>
      <c r="E223" s="2"/>
    </row>
    <row r="224" spans="1:5">
      <c r="A224" s="9">
        <v>1623884</v>
      </c>
      <c r="B224" s="9">
        <v>2213496</v>
      </c>
      <c r="C224" s="7">
        <f t="shared" si="3"/>
        <v>1.3630875111769067</v>
      </c>
      <c r="D224" s="2"/>
      <c r="E224" s="2"/>
    </row>
    <row r="225" spans="1:5">
      <c r="A225" s="9">
        <v>841521</v>
      </c>
      <c r="B225" s="9">
        <v>1347892</v>
      </c>
      <c r="C225" s="7">
        <f t="shared" si="3"/>
        <v>1.6017330524134277</v>
      </c>
      <c r="D225" s="2"/>
      <c r="E225" s="2"/>
    </row>
    <row r="226" spans="1:5">
      <c r="A226" s="9">
        <v>867416</v>
      </c>
      <c r="B226" s="9">
        <v>656620</v>
      </c>
      <c r="C226" s="7">
        <f t="shared" si="3"/>
        <v>0.75698396155939018</v>
      </c>
      <c r="D226" s="2"/>
      <c r="E226" s="2"/>
    </row>
    <row r="227" spans="1:5">
      <c r="A227" s="9">
        <v>730418</v>
      </c>
      <c r="B227" s="9">
        <v>668408</v>
      </c>
      <c r="C227" s="7">
        <f t="shared" si="3"/>
        <v>0.91510340654255506</v>
      </c>
      <c r="D227" s="2"/>
      <c r="E227" s="2"/>
    </row>
    <row r="228" spans="1:5">
      <c r="A228" s="9">
        <v>1678380</v>
      </c>
      <c r="B228" s="9">
        <v>2795005</v>
      </c>
      <c r="C228" s="7">
        <f t="shared" si="3"/>
        <v>1.6652992766834687</v>
      </c>
      <c r="D228" s="2"/>
      <c r="E228" s="2"/>
    </row>
    <row r="229" spans="1:5">
      <c r="A229" s="9">
        <v>1089506</v>
      </c>
      <c r="B229" s="9">
        <v>634402</v>
      </c>
      <c r="C229" s="7">
        <f t="shared" si="3"/>
        <v>0.58228408104223384</v>
      </c>
      <c r="D229" s="2"/>
      <c r="E229" s="2"/>
    </row>
    <row r="230" spans="1:5">
      <c r="A230" s="9">
        <v>672252</v>
      </c>
      <c r="B230" s="9">
        <v>568981</v>
      </c>
      <c r="C230" s="7">
        <f t="shared" si="3"/>
        <v>0.84638052397017782</v>
      </c>
      <c r="D230" s="2"/>
      <c r="E230" s="2"/>
    </row>
    <row r="231" spans="1:5">
      <c r="A231" s="9">
        <v>594953</v>
      </c>
      <c r="B231" s="9">
        <v>1328036</v>
      </c>
      <c r="C231" s="7">
        <f t="shared" si="3"/>
        <v>2.2321695999515927</v>
      </c>
      <c r="D231" s="2"/>
      <c r="E231" s="2"/>
    </row>
    <row r="232" spans="1:5">
      <c r="A232" s="9">
        <v>947652</v>
      </c>
      <c r="B232" s="9">
        <v>1393095</v>
      </c>
      <c r="C232" s="7">
        <f t="shared" si="3"/>
        <v>1.4700491319598334</v>
      </c>
      <c r="D232" s="2"/>
      <c r="E232" s="2"/>
    </row>
    <row r="233" spans="1:5">
      <c r="A233" s="9">
        <v>1827379</v>
      </c>
      <c r="B233" s="9">
        <v>3504062</v>
      </c>
      <c r="C233" s="7">
        <f t="shared" si="3"/>
        <v>1.9175343483754601</v>
      </c>
      <c r="D233" s="2"/>
      <c r="E233" s="2"/>
    </row>
    <row r="234" spans="1:5">
      <c r="A234" s="9">
        <v>427485</v>
      </c>
      <c r="B234" s="9">
        <v>333464</v>
      </c>
      <c r="C234" s="7">
        <f t="shared" si="3"/>
        <v>0.78006011906850536</v>
      </c>
      <c r="D234" s="2"/>
      <c r="E234" s="2"/>
    </row>
    <row r="235" spans="1:5">
      <c r="A235" s="9">
        <v>2351882</v>
      </c>
      <c r="B235" s="9">
        <v>2179716</v>
      </c>
      <c r="C235" s="7">
        <f t="shared" si="3"/>
        <v>0.92679649744332415</v>
      </c>
      <c r="D235" s="2"/>
      <c r="E235" s="2"/>
    </row>
    <row r="236" spans="1:5">
      <c r="A236" s="9">
        <v>2175997</v>
      </c>
      <c r="B236" s="9">
        <v>237839</v>
      </c>
      <c r="C236" s="7">
        <f t="shared" si="3"/>
        <v>0.10930116172035163</v>
      </c>
      <c r="D236" s="2"/>
      <c r="E236" s="2"/>
    </row>
    <row r="237" spans="1:5">
      <c r="A237" s="9">
        <v>1529555</v>
      </c>
      <c r="B237" s="9">
        <v>1245185</v>
      </c>
      <c r="C237" s="7">
        <f t="shared" si="3"/>
        <v>0.81408318105592803</v>
      </c>
      <c r="D237" s="2"/>
      <c r="E237" s="2"/>
    </row>
    <row r="238" spans="1:5">
      <c r="A238" s="9">
        <v>2157383</v>
      </c>
      <c r="B238" s="9">
        <v>942683</v>
      </c>
      <c r="C238" s="7">
        <f t="shared" si="3"/>
        <v>0.43695672024856042</v>
      </c>
      <c r="D238" s="2"/>
      <c r="E238" s="2"/>
    </row>
    <row r="239" spans="1:5">
      <c r="A239" s="9">
        <v>1030200</v>
      </c>
      <c r="B239" s="9">
        <v>2427138</v>
      </c>
      <c r="C239" s="7">
        <f t="shared" si="3"/>
        <v>2.3559871869539895</v>
      </c>
      <c r="D239" s="2"/>
      <c r="E239" s="2"/>
    </row>
    <row r="240" spans="1:5">
      <c r="A240" s="9">
        <v>1125254</v>
      </c>
      <c r="B240" s="9">
        <v>1080780</v>
      </c>
      <c r="C240" s="7">
        <f t="shared" si="3"/>
        <v>0.96047647908827694</v>
      </c>
      <c r="D240" s="2"/>
      <c r="E240" s="2"/>
    </row>
    <row r="241" spans="1:5">
      <c r="A241" s="9">
        <v>1664973</v>
      </c>
      <c r="B241" s="9">
        <v>1656890</v>
      </c>
      <c r="C241" s="7">
        <f t="shared" si="3"/>
        <v>0.99514526661993918</v>
      </c>
      <c r="D241" s="2"/>
      <c r="E241" s="2"/>
    </row>
    <row r="242" spans="1:5">
      <c r="A242" s="9">
        <v>2319005</v>
      </c>
      <c r="B242" s="9">
        <v>3367650</v>
      </c>
      <c r="C242" s="7">
        <f t="shared" si="3"/>
        <v>1.4521960927208004</v>
      </c>
      <c r="D242" s="2"/>
      <c r="E242" s="2"/>
    </row>
    <row r="243" spans="1:5">
      <c r="A243" s="9">
        <v>1035787</v>
      </c>
      <c r="B243" s="9">
        <v>1573309</v>
      </c>
      <c r="C243" s="7">
        <f t="shared" si="3"/>
        <v>1.518950324728926</v>
      </c>
      <c r="D243" s="2"/>
      <c r="E243" s="2"/>
    </row>
    <row r="244" spans="1:5">
      <c r="A244" s="9">
        <v>1955466</v>
      </c>
      <c r="B244" s="9">
        <v>2334259</v>
      </c>
      <c r="C244" s="7">
        <f t="shared" si="3"/>
        <v>1.1937098369391235</v>
      </c>
      <c r="D244" s="2"/>
      <c r="E244" s="2"/>
    </row>
    <row r="245" spans="1:5">
      <c r="A245" s="9">
        <v>966521</v>
      </c>
      <c r="B245" s="9">
        <v>916612</v>
      </c>
      <c r="C245" s="7">
        <f t="shared" si="3"/>
        <v>0.94836221872054516</v>
      </c>
      <c r="D245" s="2"/>
      <c r="E245" s="2"/>
    </row>
    <row r="246" spans="1:5">
      <c r="A246" s="9">
        <v>931901</v>
      </c>
      <c r="B246" s="9">
        <v>878675</v>
      </c>
      <c r="C246" s="7">
        <f t="shared" si="3"/>
        <v>0.94288449094914584</v>
      </c>
      <c r="D246" s="2"/>
      <c r="E246" s="2"/>
    </row>
    <row r="247" spans="1:5">
      <c r="A247" s="9">
        <v>1322264</v>
      </c>
      <c r="B247" s="9">
        <v>1109555</v>
      </c>
      <c r="C247" s="7">
        <f t="shared" si="3"/>
        <v>0.83913272992382759</v>
      </c>
      <c r="D247" s="2"/>
      <c r="E247" s="2"/>
    </row>
    <row r="248" spans="1:5">
      <c r="A248" s="9">
        <v>1878667</v>
      </c>
      <c r="B248" s="9">
        <v>1823446</v>
      </c>
      <c r="C248" s="7">
        <f t="shared" si="3"/>
        <v>0.97060628626574053</v>
      </c>
      <c r="D248" s="2"/>
      <c r="E248" s="2"/>
    </row>
    <row r="249" spans="1:5">
      <c r="A249" s="9">
        <v>433287</v>
      </c>
      <c r="B249" s="9">
        <v>649702</v>
      </c>
      <c r="C249" s="7">
        <f t="shared" si="3"/>
        <v>1.4994726359203023</v>
      </c>
      <c r="D249" s="2"/>
      <c r="E249" s="2"/>
    </row>
    <row r="250" spans="1:5">
      <c r="A250" s="9">
        <v>801973</v>
      </c>
      <c r="B250" s="9">
        <v>802762</v>
      </c>
      <c r="C250" s="7">
        <f t="shared" si="3"/>
        <v>1.0009838236449358</v>
      </c>
      <c r="D250" s="2"/>
      <c r="E250" s="2"/>
    </row>
    <row r="251" spans="1:5">
      <c r="A251" s="9">
        <v>632919</v>
      </c>
      <c r="B251" s="9">
        <v>896064</v>
      </c>
      <c r="C251" s="7">
        <f t="shared" si="3"/>
        <v>1.4157641025154877</v>
      </c>
      <c r="D251" s="2"/>
      <c r="E251" s="2"/>
    </row>
    <row r="252" spans="1:5">
      <c r="A252" s="9">
        <v>2701479</v>
      </c>
      <c r="B252" s="9">
        <v>945999</v>
      </c>
      <c r="C252" s="7">
        <f t="shared" si="3"/>
        <v>0.35017818017463764</v>
      </c>
      <c r="D252" s="2"/>
      <c r="E252" s="2"/>
    </row>
    <row r="253" spans="1:5">
      <c r="A253" s="9">
        <v>611594</v>
      </c>
      <c r="B253" s="9">
        <v>476676</v>
      </c>
      <c r="C253" s="7">
        <f t="shared" si="3"/>
        <v>0.77939940548795439</v>
      </c>
      <c r="D253" s="2"/>
      <c r="E253" s="2"/>
    </row>
    <row r="254" spans="1:5">
      <c r="A254" s="9">
        <v>473351</v>
      </c>
      <c r="B254" s="9">
        <v>835149</v>
      </c>
      <c r="C254" s="7">
        <f t="shared" si="3"/>
        <v>1.7643334438925871</v>
      </c>
      <c r="D254" s="2"/>
      <c r="E254" s="2"/>
    </row>
    <row r="255" spans="1:5">
      <c r="A255" s="9">
        <v>2074165</v>
      </c>
      <c r="B255" s="9">
        <v>2019623</v>
      </c>
      <c r="C255" s="7">
        <f t="shared" si="3"/>
        <v>0.97370411707843885</v>
      </c>
      <c r="D255" s="2"/>
      <c r="E255" s="2"/>
    </row>
    <row r="256" spans="1:5">
      <c r="A256" s="9">
        <v>1010767</v>
      </c>
      <c r="B256" s="9">
        <v>606449</v>
      </c>
      <c r="C256" s="7">
        <f t="shared" si="3"/>
        <v>0.59998891930583409</v>
      </c>
      <c r="D256" s="2"/>
      <c r="E256" s="2"/>
    </row>
    <row r="257" spans="1:5">
      <c r="A257" s="9">
        <v>577050</v>
      </c>
      <c r="B257" s="9">
        <v>481390</v>
      </c>
      <c r="C257" s="7">
        <f t="shared" si="3"/>
        <v>0.83422580365652887</v>
      </c>
      <c r="D257" s="2"/>
      <c r="E257" s="2"/>
    </row>
    <row r="258" spans="1:5">
      <c r="A258" s="9">
        <v>659197</v>
      </c>
      <c r="B258" s="9">
        <v>541656</v>
      </c>
      <c r="C258" s="7">
        <f t="shared" si="3"/>
        <v>0.8216906326940201</v>
      </c>
      <c r="D258" s="2"/>
      <c r="E258" s="2"/>
    </row>
    <row r="259" spans="1:5">
      <c r="A259" s="9">
        <v>1338661</v>
      </c>
      <c r="B259" s="9">
        <v>2002633</v>
      </c>
      <c r="C259" s="7">
        <f t="shared" si="3"/>
        <v>1.495997119509719</v>
      </c>
      <c r="D259" s="2"/>
      <c r="E259" s="2"/>
    </row>
    <row r="260" spans="1:5">
      <c r="A260" s="9">
        <v>673013</v>
      </c>
      <c r="B260" s="9">
        <v>499341</v>
      </c>
      <c r="C260" s="7">
        <f t="shared" si="3"/>
        <v>0.74194852105382814</v>
      </c>
      <c r="D260" s="2"/>
      <c r="E260" s="2"/>
    </row>
    <row r="261" spans="1:5">
      <c r="A261" s="9">
        <v>1185578</v>
      </c>
      <c r="B261" s="9">
        <v>1957953</v>
      </c>
      <c r="C261" s="7">
        <f t="shared" si="3"/>
        <v>1.6514754828446547</v>
      </c>
      <c r="D261" s="2"/>
      <c r="E261" s="2"/>
    </row>
    <row r="262" spans="1:5">
      <c r="A262" s="9">
        <v>894618</v>
      </c>
      <c r="B262" s="9">
        <v>466931</v>
      </c>
      <c r="C262" s="7">
        <f t="shared" si="3"/>
        <v>0.52193338385769117</v>
      </c>
      <c r="D262" s="2"/>
      <c r="E262" s="2"/>
    </row>
    <row r="263" spans="1:5">
      <c r="A263" s="9">
        <v>568506</v>
      </c>
      <c r="B263" s="9">
        <v>451803</v>
      </c>
      <c r="C263" s="7">
        <f t="shared" si="3"/>
        <v>0.7947198446454391</v>
      </c>
      <c r="D263" s="2"/>
      <c r="E263" s="2"/>
    </row>
    <row r="264" spans="1:5">
      <c r="A264" s="9">
        <v>704463</v>
      </c>
      <c r="B264" s="9">
        <v>838442</v>
      </c>
      <c r="C264" s="7">
        <f t="shared" si="3"/>
        <v>1.1901859998324966</v>
      </c>
      <c r="D264" s="2"/>
      <c r="E264" s="2"/>
    </row>
    <row r="265" spans="1:5">
      <c r="A265" s="9">
        <v>814622</v>
      </c>
      <c r="B265" s="9">
        <v>838540</v>
      </c>
      <c r="C265" s="7">
        <f t="shared" si="3"/>
        <v>1.029360856937328</v>
      </c>
      <c r="D265" s="2"/>
      <c r="E265" s="2"/>
    </row>
    <row r="266" spans="1:5">
      <c r="A266" s="9">
        <v>538802</v>
      </c>
      <c r="B266" s="9">
        <v>1036133</v>
      </c>
      <c r="C266" s="7">
        <f t="shared" si="3"/>
        <v>1.9230310949105609</v>
      </c>
      <c r="D266" s="2"/>
      <c r="E266" s="2"/>
    </row>
    <row r="267" spans="1:5">
      <c r="A267" s="9">
        <v>802885</v>
      </c>
      <c r="B267" s="9">
        <v>661605</v>
      </c>
      <c r="C267" s="7">
        <f t="shared" si="3"/>
        <v>0.82403457531277824</v>
      </c>
      <c r="D267" s="2"/>
      <c r="E267" s="2"/>
    </row>
    <row r="268" spans="1:5">
      <c r="A268" s="9">
        <v>764868</v>
      </c>
      <c r="B268" s="9">
        <v>577090</v>
      </c>
      <c r="C268" s="7">
        <f t="shared" si="3"/>
        <v>0.75449620065161571</v>
      </c>
      <c r="D268" s="2"/>
      <c r="E268" s="2"/>
    </row>
    <row r="269" spans="1:5">
      <c r="A269" s="9">
        <v>760024</v>
      </c>
      <c r="B269" s="9">
        <v>1125604</v>
      </c>
      <c r="C269" s="7">
        <f t="shared" ref="C269:C332" si="4">B269/A269</f>
        <v>1.4810111259644432</v>
      </c>
      <c r="D269" s="2"/>
      <c r="E269" s="2"/>
    </row>
    <row r="270" spans="1:5">
      <c r="A270" s="9">
        <v>1899026</v>
      </c>
      <c r="B270" s="9">
        <v>740768</v>
      </c>
      <c r="C270" s="7">
        <f t="shared" si="4"/>
        <v>0.39007786096662184</v>
      </c>
      <c r="D270" s="2"/>
      <c r="E270" s="2"/>
    </row>
    <row r="271" spans="1:5">
      <c r="A271" s="9">
        <v>1783603</v>
      </c>
      <c r="B271" s="9">
        <v>3032784</v>
      </c>
      <c r="C271" s="7">
        <f t="shared" si="4"/>
        <v>1.7003694207735689</v>
      </c>
      <c r="D271" s="2"/>
      <c r="E271" s="2"/>
    </row>
    <row r="272" spans="1:5">
      <c r="A272" s="9">
        <v>893272</v>
      </c>
      <c r="B272" s="9">
        <v>785366</v>
      </c>
      <c r="C272" s="7">
        <f t="shared" si="4"/>
        <v>0.87920140785785295</v>
      </c>
      <c r="D272" s="2"/>
      <c r="E272" s="2"/>
    </row>
    <row r="273" spans="1:5">
      <c r="A273" s="9">
        <v>1620935</v>
      </c>
      <c r="B273" s="9">
        <v>2031313</v>
      </c>
      <c r="C273" s="7">
        <f t="shared" si="4"/>
        <v>1.2531736312683728</v>
      </c>
      <c r="D273" s="2"/>
      <c r="E273" s="2"/>
    </row>
    <row r="274" spans="1:5">
      <c r="A274" s="9">
        <v>2649524</v>
      </c>
      <c r="B274" s="9">
        <v>1932968</v>
      </c>
      <c r="C274" s="7">
        <f t="shared" si="4"/>
        <v>0.7295529310170431</v>
      </c>
      <c r="D274" s="2"/>
      <c r="E274" s="2"/>
    </row>
    <row r="275" spans="1:5">
      <c r="A275" s="9">
        <v>1726231</v>
      </c>
      <c r="B275" s="9">
        <v>932764</v>
      </c>
      <c r="C275" s="7">
        <f t="shared" si="4"/>
        <v>0.54034714936761075</v>
      </c>
      <c r="D275" s="2"/>
      <c r="E275" s="2"/>
    </row>
    <row r="276" spans="1:5">
      <c r="A276" s="9">
        <v>2056020</v>
      </c>
      <c r="B276" s="9">
        <v>3276405</v>
      </c>
      <c r="C276" s="7">
        <f t="shared" si="4"/>
        <v>1.5935666968220155</v>
      </c>
      <c r="D276" s="2"/>
      <c r="E276" s="2"/>
    </row>
    <row r="277" spans="1:5">
      <c r="A277" s="9">
        <v>258553</v>
      </c>
      <c r="B277" s="9">
        <v>498843</v>
      </c>
      <c r="C277" s="7">
        <f t="shared" si="4"/>
        <v>1.9293645790224829</v>
      </c>
      <c r="D277" s="2"/>
      <c r="E277" s="2"/>
    </row>
    <row r="278" spans="1:5">
      <c r="A278" s="9">
        <v>743703</v>
      </c>
      <c r="B278" s="9">
        <v>664367</v>
      </c>
      <c r="C278" s="7">
        <f t="shared" si="4"/>
        <v>0.89332300663033493</v>
      </c>
      <c r="D278" s="2"/>
      <c r="E278" s="2"/>
    </row>
    <row r="279" spans="1:5">
      <c r="A279" s="9">
        <v>674161</v>
      </c>
      <c r="B279" s="9">
        <v>669553</v>
      </c>
      <c r="C279" s="7">
        <f t="shared" si="4"/>
        <v>0.99316483747947448</v>
      </c>
      <c r="D279" s="2"/>
      <c r="E279" s="2"/>
    </row>
    <row r="280" spans="1:5">
      <c r="A280" s="9">
        <v>682479</v>
      </c>
      <c r="B280" s="9">
        <v>943397</v>
      </c>
      <c r="C280" s="7">
        <f t="shared" si="4"/>
        <v>1.382309199257413</v>
      </c>
      <c r="D280" s="2"/>
      <c r="E280" s="2"/>
    </row>
    <row r="281" spans="1:5">
      <c r="A281" s="9">
        <v>1614480</v>
      </c>
      <c r="B281" s="9">
        <v>2072906</v>
      </c>
      <c r="C281" s="7">
        <f t="shared" si="4"/>
        <v>1.2839465338684901</v>
      </c>
      <c r="D281" s="2"/>
      <c r="E281" s="2"/>
    </row>
    <row r="282" spans="1:5">
      <c r="A282" s="9">
        <v>943861</v>
      </c>
      <c r="B282" s="9">
        <v>704187</v>
      </c>
      <c r="C282" s="7">
        <f t="shared" si="4"/>
        <v>0.74607066082823636</v>
      </c>
      <c r="D282" s="2"/>
      <c r="E282" s="2"/>
    </row>
    <row r="283" spans="1:5">
      <c r="A283" s="9">
        <v>1647947</v>
      </c>
      <c r="B283" s="9">
        <v>1281993</v>
      </c>
      <c r="C283" s="7">
        <f t="shared" si="4"/>
        <v>0.7779333922753584</v>
      </c>
      <c r="D283" s="2"/>
      <c r="E283" s="2"/>
    </row>
    <row r="284" spans="1:5">
      <c r="A284" s="9">
        <v>668709</v>
      </c>
      <c r="B284" s="9">
        <v>2269116</v>
      </c>
      <c r="C284" s="7">
        <f t="shared" si="4"/>
        <v>3.3932786907309458</v>
      </c>
      <c r="D284" s="2"/>
      <c r="E284" s="2"/>
    </row>
    <row r="285" spans="1:5">
      <c r="A285" s="9">
        <v>544300</v>
      </c>
      <c r="B285" s="9">
        <v>1148884</v>
      </c>
      <c r="C285" s="7">
        <f t="shared" si="4"/>
        <v>2.1107550982913836</v>
      </c>
      <c r="D285" s="2"/>
      <c r="E285" s="2"/>
    </row>
    <row r="286" spans="1:5">
      <c r="A286" s="9">
        <v>1785131</v>
      </c>
      <c r="B286" s="9">
        <v>1516796</v>
      </c>
      <c r="C286" s="7">
        <f t="shared" si="4"/>
        <v>0.84968330055329278</v>
      </c>
      <c r="D286" s="2"/>
      <c r="E286" s="2"/>
    </row>
    <row r="287" spans="1:5">
      <c r="A287" s="9">
        <v>1557540</v>
      </c>
      <c r="B287" s="9">
        <v>1494817</v>
      </c>
      <c r="C287" s="7">
        <f t="shared" si="4"/>
        <v>0.95972944515068637</v>
      </c>
      <c r="D287" s="2"/>
      <c r="E287" s="2"/>
    </row>
    <row r="288" spans="1:5">
      <c r="A288" s="9">
        <v>1956239</v>
      </c>
      <c r="B288" s="9">
        <v>1970702</v>
      </c>
      <c r="C288" s="7">
        <f t="shared" si="4"/>
        <v>1.0073932684094327</v>
      </c>
      <c r="D288" s="2"/>
      <c r="E288" s="2"/>
    </row>
    <row r="289" spans="1:5">
      <c r="A289" s="9">
        <v>723165</v>
      </c>
      <c r="B289" s="9">
        <v>1609484</v>
      </c>
      <c r="C289" s="7">
        <f t="shared" si="4"/>
        <v>2.2256110292948357</v>
      </c>
      <c r="D289" s="2"/>
      <c r="E289" s="2"/>
    </row>
    <row r="290" spans="1:5">
      <c r="A290" s="9">
        <v>1025929</v>
      </c>
      <c r="B290" s="9">
        <v>1060637</v>
      </c>
      <c r="C290" s="7">
        <f t="shared" si="4"/>
        <v>1.0338308011568051</v>
      </c>
      <c r="D290" s="2"/>
      <c r="E290" s="2"/>
    </row>
    <row r="291" spans="1:5">
      <c r="A291" s="9">
        <v>1233865</v>
      </c>
      <c r="B291" s="9">
        <v>1347780</v>
      </c>
      <c r="C291" s="7">
        <f t="shared" si="4"/>
        <v>1.0923237145068545</v>
      </c>
      <c r="D291" s="2"/>
      <c r="E291" s="2"/>
    </row>
    <row r="292" spans="1:5">
      <c r="A292" s="9">
        <v>559080</v>
      </c>
      <c r="B292" s="9">
        <v>1317816</v>
      </c>
      <c r="C292" s="7">
        <f t="shared" si="4"/>
        <v>2.3571152607855761</v>
      </c>
      <c r="D292" s="2"/>
      <c r="E292" s="2"/>
    </row>
    <row r="293" spans="1:5">
      <c r="A293" s="9">
        <v>816657</v>
      </c>
      <c r="B293" s="9">
        <v>1233887</v>
      </c>
      <c r="C293" s="7">
        <f t="shared" si="4"/>
        <v>1.5108999249378869</v>
      </c>
      <c r="D293" s="2"/>
      <c r="E293" s="2"/>
    </row>
    <row r="294" spans="1:5">
      <c r="A294" s="9">
        <v>807030</v>
      </c>
      <c r="B294" s="9">
        <v>1181128</v>
      </c>
      <c r="C294" s="7">
        <f t="shared" si="4"/>
        <v>1.4635490626122944</v>
      </c>
      <c r="D294" s="2"/>
      <c r="E294" s="2"/>
    </row>
    <row r="295" spans="1:5">
      <c r="A295" s="9">
        <v>822812</v>
      </c>
      <c r="B295" s="9">
        <v>1046934</v>
      </c>
      <c r="C295" s="7">
        <f t="shared" si="4"/>
        <v>1.2723854294784227</v>
      </c>
      <c r="D295" s="2"/>
      <c r="E295" s="2"/>
    </row>
    <row r="296" spans="1:5">
      <c r="A296" s="9">
        <v>995452</v>
      </c>
      <c r="B296" s="9">
        <v>547786</v>
      </c>
      <c r="C296" s="7">
        <f t="shared" si="4"/>
        <v>0.55028871306702887</v>
      </c>
      <c r="D296" s="2"/>
      <c r="E296" s="2"/>
    </row>
    <row r="297" spans="1:5">
      <c r="A297" s="9">
        <v>1166956</v>
      </c>
      <c r="B297" s="9">
        <v>2833234</v>
      </c>
      <c r="C297" s="7">
        <f t="shared" si="4"/>
        <v>2.4278841704400165</v>
      </c>
      <c r="D297" s="2"/>
      <c r="E297" s="2"/>
    </row>
    <row r="298" spans="1:5">
      <c r="A298" s="9">
        <v>668436</v>
      </c>
      <c r="B298" s="9">
        <v>376409</v>
      </c>
      <c r="C298" s="7">
        <f t="shared" si="4"/>
        <v>0.56311898222118495</v>
      </c>
      <c r="D298" s="2"/>
      <c r="E298" s="2"/>
    </row>
    <row r="299" spans="1:5">
      <c r="A299" s="9">
        <v>521152</v>
      </c>
      <c r="B299" s="9">
        <v>546252</v>
      </c>
      <c r="C299" s="7">
        <f t="shared" si="4"/>
        <v>1.0481625322362766</v>
      </c>
      <c r="D299" s="2"/>
      <c r="E299" s="2"/>
    </row>
    <row r="300" spans="1:5">
      <c r="A300" s="9">
        <v>729581</v>
      </c>
      <c r="B300" s="9">
        <v>1137175</v>
      </c>
      <c r="C300" s="7">
        <f t="shared" si="4"/>
        <v>1.5586686056791501</v>
      </c>
      <c r="D300" s="2"/>
      <c r="E300" s="2"/>
    </row>
    <row r="301" spans="1:5">
      <c r="A301" s="9">
        <v>718469</v>
      </c>
      <c r="B301" s="9">
        <v>2006855</v>
      </c>
      <c r="C301" s="7">
        <f t="shared" si="4"/>
        <v>2.7932381216169384</v>
      </c>
      <c r="D301" s="2"/>
      <c r="E301" s="2"/>
    </row>
    <row r="302" spans="1:5">
      <c r="A302" s="9">
        <v>64340</v>
      </c>
      <c r="B302" s="9">
        <v>215321</v>
      </c>
      <c r="C302" s="7">
        <f t="shared" si="4"/>
        <v>3.3466117500777122</v>
      </c>
      <c r="D302" s="2"/>
      <c r="E302" s="2"/>
    </row>
    <row r="303" spans="1:5">
      <c r="A303" s="9">
        <v>1092369</v>
      </c>
      <c r="B303" s="9">
        <v>874933</v>
      </c>
      <c r="C303" s="7">
        <f t="shared" si="4"/>
        <v>0.80095004526858593</v>
      </c>
      <c r="D303" s="2"/>
      <c r="E303" s="2"/>
    </row>
    <row r="304" spans="1:5">
      <c r="A304" s="9">
        <v>228808</v>
      </c>
      <c r="B304" s="9">
        <v>512705</v>
      </c>
      <c r="C304" s="7">
        <f t="shared" si="4"/>
        <v>2.2407651830355584</v>
      </c>
      <c r="D304" s="2"/>
      <c r="E304" s="2"/>
    </row>
    <row r="305" spans="1:5">
      <c r="A305" s="9">
        <v>578614</v>
      </c>
      <c r="B305" s="9">
        <v>537081</v>
      </c>
      <c r="C305" s="7">
        <f t="shared" si="4"/>
        <v>0.92821984950243164</v>
      </c>
      <c r="D305" s="2"/>
      <c r="E305" s="2"/>
    </row>
    <row r="306" spans="1:5">
      <c r="A306" s="9">
        <v>1235245</v>
      </c>
      <c r="B306" s="9">
        <v>1066581</v>
      </c>
      <c r="C306" s="7">
        <f t="shared" si="4"/>
        <v>0.86345704698258241</v>
      </c>
      <c r="D306" s="2"/>
      <c r="E306" s="2"/>
    </row>
    <row r="307" spans="1:5">
      <c r="A307" s="9">
        <v>899191</v>
      </c>
      <c r="B307" s="9">
        <v>680906</v>
      </c>
      <c r="C307" s="7">
        <f t="shared" si="4"/>
        <v>0.75724289945072853</v>
      </c>
      <c r="D307" s="2"/>
      <c r="E307" s="2"/>
    </row>
    <row r="308" spans="1:5">
      <c r="A308" s="9">
        <v>367059</v>
      </c>
      <c r="B308" s="9">
        <v>311278</v>
      </c>
      <c r="C308" s="7">
        <f t="shared" si="4"/>
        <v>0.84803260511252965</v>
      </c>
      <c r="D308" s="2"/>
      <c r="E308" s="2"/>
    </row>
    <row r="309" spans="1:5">
      <c r="A309" s="9">
        <v>547372</v>
      </c>
      <c r="B309" s="9">
        <v>714900</v>
      </c>
      <c r="C309" s="7">
        <f t="shared" si="4"/>
        <v>1.3060587680772857</v>
      </c>
      <c r="D309" s="2"/>
      <c r="E309" s="2"/>
    </row>
    <row r="310" spans="1:5">
      <c r="A310" s="9">
        <v>509618</v>
      </c>
      <c r="B310" s="9">
        <v>462815</v>
      </c>
      <c r="C310" s="7">
        <f t="shared" si="4"/>
        <v>0.90816062227001404</v>
      </c>
      <c r="D310" s="2"/>
      <c r="E310" s="2"/>
    </row>
    <row r="311" spans="1:5">
      <c r="A311" s="9">
        <v>895417</v>
      </c>
      <c r="B311" s="9">
        <v>702319</v>
      </c>
      <c r="C311" s="7">
        <f t="shared" si="4"/>
        <v>0.78434852141516187</v>
      </c>
      <c r="D311" s="2"/>
      <c r="E311" s="2"/>
    </row>
    <row r="312" spans="1:5">
      <c r="A312" s="9">
        <v>2057816</v>
      </c>
      <c r="B312" s="9">
        <v>2135708</v>
      </c>
      <c r="C312" s="7">
        <f t="shared" si="4"/>
        <v>1.0378517807228635</v>
      </c>
      <c r="D312" s="2"/>
      <c r="E312" s="2"/>
    </row>
    <row r="313" spans="1:5">
      <c r="A313" s="9">
        <v>1564390</v>
      </c>
      <c r="B313" s="9">
        <v>1586780</v>
      </c>
      <c r="C313" s="7">
        <f t="shared" si="4"/>
        <v>1.0143122878566087</v>
      </c>
      <c r="D313" s="2"/>
      <c r="E313" s="2"/>
    </row>
    <row r="314" spans="1:5">
      <c r="A314" s="9">
        <v>389444</v>
      </c>
      <c r="B314" s="9">
        <v>1431743</v>
      </c>
      <c r="C314" s="7">
        <f t="shared" si="4"/>
        <v>3.6763770914431855</v>
      </c>
      <c r="D314" s="2"/>
      <c r="E314" s="2"/>
    </row>
    <row r="315" spans="1:5">
      <c r="A315" s="9">
        <v>942685</v>
      </c>
      <c r="B315" s="9">
        <v>868718</v>
      </c>
      <c r="C315" s="7">
        <f t="shared" si="4"/>
        <v>0.9215358258591152</v>
      </c>
      <c r="D315" s="2"/>
      <c r="E315" s="2"/>
    </row>
    <row r="316" spans="1:5">
      <c r="A316" s="9">
        <v>993657</v>
      </c>
      <c r="B316" s="9">
        <v>1301172</v>
      </c>
      <c r="C316" s="7">
        <f t="shared" si="4"/>
        <v>1.3094780190749926</v>
      </c>
      <c r="D316" s="2"/>
      <c r="E316" s="2"/>
    </row>
    <row r="317" spans="1:5">
      <c r="A317" s="9">
        <v>568537</v>
      </c>
      <c r="B317" s="9">
        <v>470601</v>
      </c>
      <c r="C317" s="7">
        <f t="shared" si="4"/>
        <v>0.82774032296930544</v>
      </c>
      <c r="D317" s="2"/>
      <c r="E317" s="2"/>
    </row>
    <row r="318" spans="1:5">
      <c r="A318" s="9">
        <v>129277</v>
      </c>
      <c r="B318" s="9">
        <v>925878</v>
      </c>
      <c r="C318" s="7">
        <f t="shared" si="4"/>
        <v>7.161970033339264</v>
      </c>
      <c r="D318" s="2"/>
      <c r="E318" s="2"/>
    </row>
    <row r="319" spans="1:5">
      <c r="A319" s="9">
        <v>532842</v>
      </c>
      <c r="B319" s="9">
        <v>743984</v>
      </c>
      <c r="C319" s="7">
        <f t="shared" si="4"/>
        <v>1.3962563011174045</v>
      </c>
      <c r="D319" s="2"/>
      <c r="E319" s="2"/>
    </row>
    <row r="320" spans="1:5">
      <c r="A320" s="9">
        <v>738233</v>
      </c>
      <c r="B320" s="9">
        <v>235715</v>
      </c>
      <c r="C320" s="7">
        <f t="shared" si="4"/>
        <v>0.31929621135874448</v>
      </c>
      <c r="D320" s="2"/>
      <c r="E320" s="2"/>
    </row>
    <row r="321" spans="1:5">
      <c r="A321" s="9">
        <v>848435</v>
      </c>
      <c r="B321" s="9">
        <v>655439</v>
      </c>
      <c r="C321" s="7">
        <f t="shared" si="4"/>
        <v>0.77252706453647013</v>
      </c>
      <c r="D321" s="2"/>
      <c r="E321" s="2"/>
    </row>
    <row r="322" spans="1:5">
      <c r="A322" s="9">
        <v>641894</v>
      </c>
      <c r="B322" s="9">
        <v>724784</v>
      </c>
      <c r="C322" s="7">
        <f t="shared" si="4"/>
        <v>1.1291334706353386</v>
      </c>
      <c r="D322" s="2"/>
      <c r="E322" s="2"/>
    </row>
    <row r="323" spans="1:5">
      <c r="A323" s="9">
        <v>955879</v>
      </c>
      <c r="B323" s="9">
        <v>1325305</v>
      </c>
      <c r="C323" s="7">
        <f t="shared" si="4"/>
        <v>1.3864777864143893</v>
      </c>
      <c r="D323" s="2"/>
      <c r="E323" s="2"/>
    </row>
    <row r="324" spans="1:5">
      <c r="A324" s="9">
        <v>226970</v>
      </c>
      <c r="B324" s="9">
        <v>1125698</v>
      </c>
      <c r="C324" s="7">
        <f t="shared" si="4"/>
        <v>4.9596774904172358</v>
      </c>
      <c r="D324" s="2"/>
      <c r="E324" s="2"/>
    </row>
    <row r="325" spans="1:5">
      <c r="A325" s="9">
        <v>100354</v>
      </c>
      <c r="B325" s="9">
        <v>267756</v>
      </c>
      <c r="C325" s="7">
        <f t="shared" si="4"/>
        <v>2.6681148733483471</v>
      </c>
      <c r="D325" s="2"/>
      <c r="E325" s="2"/>
    </row>
    <row r="326" spans="1:5">
      <c r="A326" s="9">
        <v>527680</v>
      </c>
      <c r="B326" s="9">
        <v>215755</v>
      </c>
      <c r="C326" s="7">
        <f t="shared" si="4"/>
        <v>0.40887469678593086</v>
      </c>
      <c r="D326" s="2"/>
      <c r="E326" s="2"/>
    </row>
    <row r="327" spans="1:5">
      <c r="A327" s="9">
        <v>457021</v>
      </c>
      <c r="B327" s="9">
        <v>1683875</v>
      </c>
      <c r="C327" s="7">
        <f t="shared" si="4"/>
        <v>3.6844587010224914</v>
      </c>
      <c r="D327" s="2"/>
      <c r="E327" s="2"/>
    </row>
    <row r="328" spans="1:5">
      <c r="A328" s="9">
        <v>720920</v>
      </c>
      <c r="B328" s="9">
        <v>320993</v>
      </c>
      <c r="C328" s="7">
        <f t="shared" si="4"/>
        <v>0.44525467458247797</v>
      </c>
      <c r="D328" s="2"/>
      <c r="E328" s="2"/>
    </row>
    <row r="329" spans="1:5">
      <c r="A329" s="9">
        <v>1160804</v>
      </c>
      <c r="B329" s="9">
        <v>637357</v>
      </c>
      <c r="C329" s="7">
        <f t="shared" si="4"/>
        <v>0.5490651307197425</v>
      </c>
      <c r="D329" s="2"/>
      <c r="E329" s="2"/>
    </row>
    <row r="330" spans="1:5">
      <c r="A330" s="9">
        <v>1282772</v>
      </c>
      <c r="B330" s="9">
        <v>952777</v>
      </c>
      <c r="C330" s="7">
        <f t="shared" si="4"/>
        <v>0.74274851649396778</v>
      </c>
      <c r="D330" s="2"/>
      <c r="E330" s="2"/>
    </row>
    <row r="331" spans="1:5">
      <c r="A331" s="9">
        <v>2288390</v>
      </c>
      <c r="B331" s="9">
        <v>2239781</v>
      </c>
      <c r="C331" s="7">
        <f t="shared" si="4"/>
        <v>0.97875842841473704</v>
      </c>
      <c r="D331" s="2"/>
      <c r="E331" s="2"/>
    </row>
    <row r="332" spans="1:5">
      <c r="A332" s="9">
        <v>1580172</v>
      </c>
      <c r="B332" s="9">
        <v>1575056</v>
      </c>
      <c r="C332" s="7">
        <f t="shared" si="4"/>
        <v>0.99676237776647103</v>
      </c>
      <c r="D332" s="2"/>
      <c r="E332" s="2"/>
    </row>
    <row r="333" spans="1:5">
      <c r="A333" s="9">
        <v>882814</v>
      </c>
      <c r="B333" s="9">
        <v>713567</v>
      </c>
      <c r="C333" s="7">
        <f t="shared" ref="C333:C396" si="5">B333/A333</f>
        <v>0.80828690981339213</v>
      </c>
      <c r="D333" s="2"/>
      <c r="E333" s="2"/>
    </row>
    <row r="334" spans="1:5">
      <c r="A334" s="9">
        <v>664667</v>
      </c>
      <c r="B334" s="9">
        <v>1012731</v>
      </c>
      <c r="C334" s="7">
        <f t="shared" si="5"/>
        <v>1.5236667383817761</v>
      </c>
      <c r="D334" s="2"/>
      <c r="E334" s="2"/>
    </row>
    <row r="335" spans="1:5">
      <c r="A335" s="9">
        <v>1393230</v>
      </c>
      <c r="B335" s="9">
        <v>897258</v>
      </c>
      <c r="C335" s="7">
        <f t="shared" si="5"/>
        <v>0.64401283348765104</v>
      </c>
      <c r="D335" s="2"/>
      <c r="E335" s="2"/>
    </row>
    <row r="336" spans="1:5">
      <c r="A336" s="9">
        <v>597188</v>
      </c>
      <c r="B336" s="9">
        <v>419213</v>
      </c>
      <c r="C336" s="7">
        <f t="shared" si="5"/>
        <v>0.70197827149909242</v>
      </c>
      <c r="D336" s="2"/>
      <c r="E336" s="2"/>
    </row>
    <row r="337" spans="1:5">
      <c r="A337" s="9">
        <v>434247</v>
      </c>
      <c r="B337" s="9">
        <v>333804</v>
      </c>
      <c r="C337" s="7">
        <f t="shared" si="5"/>
        <v>0.76869615679555647</v>
      </c>
      <c r="D337" s="2"/>
      <c r="E337" s="2"/>
    </row>
    <row r="338" spans="1:5">
      <c r="A338" s="9">
        <v>3320969</v>
      </c>
      <c r="B338" s="9">
        <v>4435280</v>
      </c>
      <c r="C338" s="7">
        <f t="shared" si="5"/>
        <v>1.3355379107724281</v>
      </c>
      <c r="D338" s="2"/>
      <c r="E338" s="2"/>
    </row>
    <row r="339" spans="1:5">
      <c r="A339" s="9">
        <v>457449</v>
      </c>
      <c r="B339" s="9">
        <v>424074</v>
      </c>
      <c r="C339" s="7">
        <f t="shared" si="5"/>
        <v>0.92704104719870417</v>
      </c>
      <c r="D339" s="2"/>
      <c r="E339" s="2"/>
    </row>
    <row r="340" spans="1:5">
      <c r="A340" s="9">
        <v>569944</v>
      </c>
      <c r="B340" s="9">
        <v>700539</v>
      </c>
      <c r="C340" s="7">
        <f t="shared" si="5"/>
        <v>1.2291365467484525</v>
      </c>
      <c r="D340" s="2"/>
      <c r="E340" s="2"/>
    </row>
    <row r="341" spans="1:5">
      <c r="A341" s="9">
        <v>787624</v>
      </c>
      <c r="B341" s="9">
        <v>537364</v>
      </c>
      <c r="C341" s="7">
        <f t="shared" si="5"/>
        <v>0.68225955532081295</v>
      </c>
      <c r="D341" s="2"/>
      <c r="E341" s="2"/>
    </row>
    <row r="342" spans="1:5">
      <c r="A342" s="9">
        <v>667360</v>
      </c>
      <c r="B342" s="9">
        <v>877084</v>
      </c>
      <c r="C342" s="7">
        <f t="shared" si="5"/>
        <v>1.3142591704627187</v>
      </c>
      <c r="D342" s="2"/>
      <c r="E342" s="2"/>
    </row>
    <row r="343" spans="1:5">
      <c r="A343" s="9">
        <v>1222206</v>
      </c>
      <c r="B343" s="9">
        <v>1896110</v>
      </c>
      <c r="C343" s="7">
        <f t="shared" si="5"/>
        <v>1.5513833183604073</v>
      </c>
      <c r="D343" s="2"/>
      <c r="E343" s="2"/>
    </row>
    <row r="344" spans="1:5">
      <c r="A344" s="9">
        <v>1568877</v>
      </c>
      <c r="B344" s="9">
        <v>606643</v>
      </c>
      <c r="C344" s="7">
        <f t="shared" si="5"/>
        <v>0.38667339759585995</v>
      </c>
      <c r="D344" s="2"/>
      <c r="E344" s="2"/>
    </row>
    <row r="345" spans="1:5">
      <c r="A345" s="9">
        <v>1221605</v>
      </c>
      <c r="B345" s="9">
        <v>1241114</v>
      </c>
      <c r="C345" s="7">
        <f t="shared" si="5"/>
        <v>1.0159699739277426</v>
      </c>
      <c r="D345" s="2"/>
      <c r="E345" s="2"/>
    </row>
    <row r="346" spans="1:5">
      <c r="A346" s="9">
        <v>415275</v>
      </c>
      <c r="B346" s="9">
        <v>544182</v>
      </c>
      <c r="C346" s="7">
        <f t="shared" si="5"/>
        <v>1.3104135813617483</v>
      </c>
      <c r="D346" s="2"/>
      <c r="E346" s="2"/>
    </row>
    <row r="347" spans="1:5">
      <c r="A347" s="9">
        <v>662568</v>
      </c>
      <c r="B347" s="9">
        <v>110049</v>
      </c>
      <c r="C347" s="7">
        <f t="shared" si="5"/>
        <v>0.16609464990763212</v>
      </c>
      <c r="D347" s="2"/>
      <c r="E347" s="2"/>
    </row>
    <row r="348" spans="1:5">
      <c r="A348" s="9">
        <v>586434</v>
      </c>
      <c r="B348" s="9">
        <v>548780</v>
      </c>
      <c r="C348" s="7">
        <f t="shared" si="5"/>
        <v>0.93579158097927473</v>
      </c>
      <c r="D348" s="2"/>
      <c r="E348" s="2"/>
    </row>
    <row r="349" spans="1:5">
      <c r="A349" s="9">
        <v>734013</v>
      </c>
      <c r="B349" s="9">
        <v>407671</v>
      </c>
      <c r="C349" s="7">
        <f t="shared" si="5"/>
        <v>0.55540024495478968</v>
      </c>
      <c r="D349" s="2"/>
      <c r="E349" s="2"/>
    </row>
    <row r="350" spans="1:5">
      <c r="A350" s="9">
        <v>623154</v>
      </c>
      <c r="B350" s="9">
        <v>1090274</v>
      </c>
      <c r="C350" s="7">
        <f t="shared" si="5"/>
        <v>1.7496060363890789</v>
      </c>
      <c r="D350" s="2"/>
      <c r="E350" s="2"/>
    </row>
    <row r="351" spans="1:5">
      <c r="A351" s="9">
        <v>1184378</v>
      </c>
      <c r="B351" s="9">
        <v>926912</v>
      </c>
      <c r="C351" s="7">
        <f t="shared" si="5"/>
        <v>0.7826150097350677</v>
      </c>
      <c r="D351" s="2"/>
      <c r="E351" s="2"/>
    </row>
    <row r="352" spans="1:5">
      <c r="A352" s="9">
        <v>925647</v>
      </c>
      <c r="B352" s="9">
        <v>716925</v>
      </c>
      <c r="C352" s="7">
        <f t="shared" si="5"/>
        <v>0.77451231408949628</v>
      </c>
      <c r="D352" s="2"/>
      <c r="E352" s="2"/>
    </row>
    <row r="353" spans="1:5">
      <c r="A353" s="9">
        <v>556187</v>
      </c>
      <c r="B353" s="9">
        <v>1010911</v>
      </c>
      <c r="C353" s="7">
        <f t="shared" si="5"/>
        <v>1.8175739454535975</v>
      </c>
      <c r="D353" s="2"/>
      <c r="E353" s="2"/>
    </row>
    <row r="354" spans="1:5">
      <c r="A354" s="9">
        <v>1596252</v>
      </c>
      <c r="B354" s="9">
        <v>1900913</v>
      </c>
      <c r="C354" s="7">
        <f t="shared" si="5"/>
        <v>1.1908602150537635</v>
      </c>
      <c r="D354" s="2"/>
      <c r="E354" s="2"/>
    </row>
    <row r="355" spans="1:5">
      <c r="A355" s="9">
        <v>765120</v>
      </c>
      <c r="B355" s="9">
        <v>747860</v>
      </c>
      <c r="C355" s="7">
        <f t="shared" si="5"/>
        <v>0.97744144709326641</v>
      </c>
      <c r="D355" s="2"/>
      <c r="E355" s="2"/>
    </row>
    <row r="356" spans="1:5">
      <c r="A356" s="9">
        <v>1199846</v>
      </c>
      <c r="B356" s="9">
        <v>2047047</v>
      </c>
      <c r="C356" s="7">
        <f t="shared" si="5"/>
        <v>1.7060914484025449</v>
      </c>
      <c r="D356" s="2"/>
      <c r="E356" s="2"/>
    </row>
    <row r="357" spans="1:5">
      <c r="A357" s="9">
        <v>1447766</v>
      </c>
      <c r="B357" s="9">
        <v>1404288</v>
      </c>
      <c r="C357" s="7">
        <f t="shared" si="5"/>
        <v>0.96996890381456669</v>
      </c>
      <c r="D357" s="2"/>
      <c r="E357" s="2"/>
    </row>
    <row r="358" spans="1:5">
      <c r="A358" s="9">
        <v>847877</v>
      </c>
      <c r="B358" s="9">
        <v>1013930</v>
      </c>
      <c r="C358" s="7">
        <f t="shared" si="5"/>
        <v>1.1958456238345891</v>
      </c>
      <c r="D358" s="2"/>
      <c r="E358" s="2"/>
    </row>
    <row r="359" spans="1:5">
      <c r="A359" s="9">
        <v>930023</v>
      </c>
      <c r="B359" s="9">
        <v>699936</v>
      </c>
      <c r="C359" s="7">
        <f t="shared" si="5"/>
        <v>0.75260074213218386</v>
      </c>
      <c r="D359" s="2"/>
      <c r="E359" s="2"/>
    </row>
    <row r="360" spans="1:5">
      <c r="A360" s="9">
        <v>899013</v>
      </c>
      <c r="B360" s="9">
        <v>1015196</v>
      </c>
      <c r="C360" s="7">
        <f t="shared" si="5"/>
        <v>1.1292339487860577</v>
      </c>
      <c r="D360" s="2"/>
      <c r="E360" s="2"/>
    </row>
    <row r="361" spans="1:5">
      <c r="A361" s="9">
        <v>852441</v>
      </c>
      <c r="B361" s="9">
        <v>805624</v>
      </c>
      <c r="C361" s="7">
        <f t="shared" si="5"/>
        <v>0.9450788969559184</v>
      </c>
      <c r="D361" s="2"/>
      <c r="E361" s="2"/>
    </row>
    <row r="362" spans="1:5">
      <c r="A362" s="9">
        <v>459639</v>
      </c>
      <c r="B362" s="9">
        <v>559686</v>
      </c>
      <c r="C362" s="7">
        <f t="shared" si="5"/>
        <v>1.2176642974160157</v>
      </c>
      <c r="D362" s="2"/>
      <c r="E362" s="2"/>
    </row>
    <row r="363" spans="1:5">
      <c r="A363" s="9">
        <v>1441571</v>
      </c>
      <c r="B363" s="9">
        <v>1958167</v>
      </c>
      <c r="C363" s="7">
        <f t="shared" si="5"/>
        <v>1.3583562654909123</v>
      </c>
      <c r="D363" s="2"/>
      <c r="E363" s="2"/>
    </row>
    <row r="364" spans="1:5">
      <c r="A364" s="9">
        <v>662238</v>
      </c>
      <c r="B364" s="9">
        <v>339253</v>
      </c>
      <c r="C364" s="7">
        <f t="shared" si="5"/>
        <v>0.51228259326707315</v>
      </c>
      <c r="D364" s="2"/>
      <c r="E364" s="2"/>
    </row>
    <row r="365" spans="1:5">
      <c r="A365" s="9">
        <v>1009868</v>
      </c>
      <c r="B365" s="9">
        <v>630870</v>
      </c>
      <c r="C365" s="7">
        <f t="shared" si="5"/>
        <v>0.6247054070432968</v>
      </c>
      <c r="D365" s="2"/>
      <c r="E365" s="2"/>
    </row>
    <row r="366" spans="1:5">
      <c r="A366" s="9">
        <v>886088</v>
      </c>
      <c r="B366" s="9">
        <v>531020</v>
      </c>
      <c r="C366" s="7">
        <f t="shared" si="5"/>
        <v>0.59928584971244392</v>
      </c>
      <c r="D366" s="2"/>
      <c r="E366" s="2"/>
    </row>
    <row r="367" spans="1:5">
      <c r="A367" s="9">
        <v>1237143</v>
      </c>
      <c r="B367" s="9">
        <v>1596579</v>
      </c>
      <c r="C367" s="7">
        <f t="shared" si="5"/>
        <v>1.2905371488987125</v>
      </c>
      <c r="D367" s="2"/>
      <c r="E367" s="2"/>
    </row>
    <row r="368" spans="1:5">
      <c r="A368" s="9">
        <v>953276</v>
      </c>
      <c r="B368" s="9">
        <v>1270423</v>
      </c>
      <c r="C368" s="7">
        <f t="shared" si="5"/>
        <v>1.3326916863531653</v>
      </c>
      <c r="D368" s="2"/>
      <c r="E368" s="2"/>
    </row>
    <row r="369" spans="1:5">
      <c r="A369" s="9">
        <v>1539799</v>
      </c>
      <c r="B369" s="9">
        <v>1976311</v>
      </c>
      <c r="C369" s="7">
        <f t="shared" si="5"/>
        <v>1.2834863511406358</v>
      </c>
      <c r="D369" s="2"/>
      <c r="E369" s="2"/>
    </row>
    <row r="370" spans="1:5">
      <c r="A370" s="9">
        <v>902218</v>
      </c>
      <c r="B370" s="9">
        <v>626976</v>
      </c>
      <c r="C370" s="7">
        <f t="shared" si="5"/>
        <v>0.69492739005428839</v>
      </c>
      <c r="D370" s="2"/>
      <c r="E370" s="2"/>
    </row>
    <row r="371" spans="1:5">
      <c r="A371" s="9">
        <v>823901</v>
      </c>
      <c r="B371" s="9">
        <v>523597</v>
      </c>
      <c r="C371" s="7">
        <f t="shared" si="5"/>
        <v>0.63550960612986274</v>
      </c>
      <c r="D371" s="2"/>
      <c r="E371" s="2"/>
    </row>
    <row r="372" spans="1:5">
      <c r="A372" s="9">
        <v>961766</v>
      </c>
      <c r="B372" s="9">
        <v>505865</v>
      </c>
      <c r="C372" s="7">
        <f t="shared" si="5"/>
        <v>0.52597513324446898</v>
      </c>
      <c r="D372" s="2"/>
      <c r="E372" s="2"/>
    </row>
    <row r="373" spans="1:5">
      <c r="A373" s="9">
        <v>1477869</v>
      </c>
      <c r="B373" s="9">
        <v>2203160</v>
      </c>
      <c r="C373" s="7">
        <f t="shared" si="5"/>
        <v>1.4907681262682957</v>
      </c>
      <c r="D373" s="2"/>
      <c r="E373" s="2"/>
    </row>
    <row r="374" spans="1:5">
      <c r="A374" s="9">
        <v>1060723</v>
      </c>
      <c r="B374" s="9">
        <v>1433755</v>
      </c>
      <c r="C374" s="7">
        <f t="shared" si="5"/>
        <v>1.3516771108008405</v>
      </c>
      <c r="D374" s="2"/>
      <c r="E374" s="2"/>
    </row>
    <row r="375" spans="1:5">
      <c r="A375" s="9">
        <v>1301578</v>
      </c>
      <c r="B375" s="9">
        <v>2529413</v>
      </c>
      <c r="C375" s="7">
        <f t="shared" si="5"/>
        <v>1.9433433877954298</v>
      </c>
      <c r="D375" s="2"/>
      <c r="E375" s="2"/>
    </row>
    <row r="376" spans="1:5">
      <c r="A376" s="9">
        <v>920156</v>
      </c>
      <c r="B376" s="9">
        <v>2360756</v>
      </c>
      <c r="C376" s="7">
        <f t="shared" si="5"/>
        <v>2.5656040932189761</v>
      </c>
      <c r="D376" s="2"/>
      <c r="E376" s="2"/>
    </row>
    <row r="377" spans="1:5">
      <c r="A377" s="9">
        <v>940466</v>
      </c>
      <c r="B377" s="9">
        <v>1486097</v>
      </c>
      <c r="C377" s="7">
        <f t="shared" si="5"/>
        <v>1.580170894003611</v>
      </c>
      <c r="D377" s="2"/>
      <c r="E377" s="2"/>
    </row>
    <row r="378" spans="1:5">
      <c r="A378" s="9">
        <v>853378</v>
      </c>
      <c r="B378" s="9">
        <v>422681</v>
      </c>
      <c r="C378" s="7">
        <f t="shared" si="5"/>
        <v>0.49530337083918263</v>
      </c>
      <c r="D378" s="2"/>
      <c r="E378" s="2"/>
    </row>
    <row r="379" spans="1:5">
      <c r="A379" s="9">
        <v>1508280</v>
      </c>
      <c r="B379" s="9">
        <v>1604460</v>
      </c>
      <c r="C379" s="7">
        <f t="shared" si="5"/>
        <v>1.0637680006364867</v>
      </c>
      <c r="D379" s="2"/>
      <c r="E379" s="2"/>
    </row>
    <row r="380" spans="1:5">
      <c r="A380" s="9">
        <v>986874</v>
      </c>
      <c r="B380" s="9">
        <v>1184989</v>
      </c>
      <c r="C380" s="7">
        <f t="shared" si="5"/>
        <v>1.200750045091876</v>
      </c>
      <c r="D380" s="2"/>
      <c r="E380" s="2"/>
    </row>
    <row r="381" spans="1:5">
      <c r="A381" s="9">
        <v>816164</v>
      </c>
      <c r="B381" s="9">
        <v>1185146</v>
      </c>
      <c r="C381" s="7">
        <f t="shared" si="5"/>
        <v>1.4520929617086762</v>
      </c>
      <c r="D381" s="2"/>
      <c r="E381" s="2"/>
    </row>
    <row r="382" spans="1:5">
      <c r="A382" s="9">
        <v>1554709</v>
      </c>
      <c r="B382" s="9">
        <v>950077</v>
      </c>
      <c r="C382" s="7">
        <f t="shared" si="5"/>
        <v>0.61109635307957955</v>
      </c>
      <c r="D382" s="2"/>
      <c r="E382" s="2"/>
    </row>
    <row r="383" spans="1:5">
      <c r="A383" s="9">
        <v>1775819</v>
      </c>
      <c r="B383" s="9">
        <v>1623100</v>
      </c>
      <c r="C383" s="7">
        <f t="shared" si="5"/>
        <v>0.91400080751472979</v>
      </c>
      <c r="D383" s="2"/>
      <c r="E383" s="2"/>
    </row>
    <row r="384" spans="1:5">
      <c r="A384" s="9">
        <v>702564</v>
      </c>
      <c r="B384" s="9">
        <v>507751</v>
      </c>
      <c r="C384" s="7">
        <f t="shared" si="5"/>
        <v>0.72271138287757419</v>
      </c>
      <c r="D384" s="2"/>
      <c r="E384" s="2"/>
    </row>
    <row r="385" spans="1:5">
      <c r="A385" s="9">
        <v>1413606</v>
      </c>
      <c r="B385" s="9">
        <v>2033479</v>
      </c>
      <c r="C385" s="7">
        <f t="shared" si="5"/>
        <v>1.4385047884629805</v>
      </c>
      <c r="D385" s="2"/>
      <c r="E385" s="2"/>
    </row>
    <row r="386" spans="1:5">
      <c r="A386" s="9">
        <v>1781724</v>
      </c>
      <c r="B386" s="9">
        <v>784806</v>
      </c>
      <c r="C386" s="7">
        <f t="shared" si="5"/>
        <v>0.44047562922203437</v>
      </c>
      <c r="D386" s="2"/>
      <c r="E386" s="2"/>
    </row>
    <row r="387" spans="1:5">
      <c r="A387" s="9">
        <v>411854</v>
      </c>
      <c r="B387" s="9">
        <v>885981</v>
      </c>
      <c r="C387" s="7">
        <f t="shared" si="5"/>
        <v>2.1512016394159095</v>
      </c>
      <c r="D387" s="2"/>
      <c r="E387" s="2"/>
    </row>
    <row r="388" spans="1:5">
      <c r="A388" s="9">
        <v>901004</v>
      </c>
      <c r="B388" s="9">
        <v>1028036</v>
      </c>
      <c r="C388" s="7">
        <f t="shared" si="5"/>
        <v>1.1409893851747606</v>
      </c>
      <c r="D388" s="2"/>
      <c r="E388" s="2"/>
    </row>
    <row r="389" spans="1:5">
      <c r="A389" s="9">
        <v>689784</v>
      </c>
      <c r="B389" s="9">
        <v>976203</v>
      </c>
      <c r="C389" s="7">
        <f t="shared" si="5"/>
        <v>1.4152299850387948</v>
      </c>
      <c r="D389" s="2"/>
      <c r="E389" s="2"/>
    </row>
    <row r="390" spans="1:5">
      <c r="A390" s="9">
        <v>1185305</v>
      </c>
      <c r="B390" s="9">
        <v>1442358</v>
      </c>
      <c r="C390" s="7">
        <f t="shared" si="5"/>
        <v>1.2168665448977267</v>
      </c>
      <c r="D390" s="2"/>
      <c r="E390" s="2"/>
    </row>
    <row r="391" spans="1:5">
      <c r="A391" s="9">
        <v>849408</v>
      </c>
      <c r="B391" s="9">
        <v>952995</v>
      </c>
      <c r="C391" s="7">
        <f t="shared" si="5"/>
        <v>1.121951994801085</v>
      </c>
      <c r="D391" s="2"/>
      <c r="E391" s="2"/>
    </row>
    <row r="392" spans="1:5">
      <c r="A392" s="9">
        <v>784932</v>
      </c>
      <c r="B392" s="9">
        <v>345440</v>
      </c>
      <c r="C392" s="7">
        <f t="shared" si="5"/>
        <v>0.44008907777998602</v>
      </c>
      <c r="D392" s="2"/>
      <c r="E392" s="2"/>
    </row>
    <row r="393" spans="1:5">
      <c r="A393" s="9">
        <v>923284</v>
      </c>
      <c r="B393" s="9">
        <v>898821</v>
      </c>
      <c r="C393" s="7">
        <f t="shared" si="5"/>
        <v>0.97350436052178957</v>
      </c>
      <c r="D393" s="2"/>
      <c r="E393" s="2"/>
    </row>
    <row r="394" spans="1:5">
      <c r="A394" s="9">
        <v>928607</v>
      </c>
      <c r="B394" s="9">
        <v>1577528</v>
      </c>
      <c r="C394" s="7">
        <f t="shared" si="5"/>
        <v>1.698811230154414</v>
      </c>
      <c r="D394" s="2"/>
      <c r="E394" s="2"/>
    </row>
    <row r="395" spans="1:5">
      <c r="A395" s="9">
        <v>573994</v>
      </c>
      <c r="B395" s="9">
        <v>359948</v>
      </c>
      <c r="C395" s="7">
        <f t="shared" si="5"/>
        <v>0.62709366299996172</v>
      </c>
      <c r="D395" s="2"/>
      <c r="E395" s="2"/>
    </row>
    <row r="396" spans="1:5">
      <c r="A396" s="9">
        <v>1406133</v>
      </c>
      <c r="B396" s="9">
        <v>1113909</v>
      </c>
      <c r="C396" s="7">
        <f t="shared" si="5"/>
        <v>0.79217897595746634</v>
      </c>
      <c r="D396" s="2"/>
      <c r="E396" s="2"/>
    </row>
    <row r="397" spans="1:5">
      <c r="A397" s="9">
        <v>1243278</v>
      </c>
      <c r="B397" s="9">
        <v>1477214</v>
      </c>
      <c r="C397" s="7">
        <f t="shared" ref="C397:C460" si="6">B397/A397</f>
        <v>1.1881606527260999</v>
      </c>
      <c r="D397" s="2"/>
      <c r="E397" s="2"/>
    </row>
    <row r="398" spans="1:5">
      <c r="A398" s="9">
        <v>388734</v>
      </c>
      <c r="B398" s="9">
        <v>641170</v>
      </c>
      <c r="C398" s="7">
        <f t="shared" si="6"/>
        <v>1.649379781547279</v>
      </c>
      <c r="D398" s="2"/>
      <c r="E398" s="2"/>
    </row>
    <row r="399" spans="1:5">
      <c r="A399" s="9">
        <v>678005</v>
      </c>
      <c r="B399" s="9">
        <v>489841</v>
      </c>
      <c r="C399" s="7">
        <f t="shared" si="6"/>
        <v>0.72247402305292729</v>
      </c>
      <c r="D399" s="2"/>
      <c r="E399" s="2"/>
    </row>
    <row r="400" spans="1:5">
      <c r="A400" s="9">
        <v>940357</v>
      </c>
      <c r="B400" s="9">
        <v>1870482</v>
      </c>
      <c r="C400" s="7">
        <f t="shared" si="6"/>
        <v>1.9891190260720131</v>
      </c>
      <c r="D400" s="2"/>
      <c r="E400" s="2"/>
    </row>
    <row r="401" spans="1:5">
      <c r="A401" s="9">
        <v>1252663</v>
      </c>
      <c r="B401" s="9">
        <v>1989311</v>
      </c>
      <c r="C401" s="7">
        <f t="shared" si="6"/>
        <v>1.5880655850775507</v>
      </c>
      <c r="D401" s="2"/>
      <c r="E401" s="2"/>
    </row>
    <row r="402" spans="1:5">
      <c r="A402" s="9">
        <v>1335605</v>
      </c>
      <c r="B402" s="9">
        <v>1016487</v>
      </c>
      <c r="C402" s="7">
        <f t="shared" si="6"/>
        <v>0.7610685794078339</v>
      </c>
      <c r="D402" s="2"/>
      <c r="E402" s="2"/>
    </row>
    <row r="403" spans="1:5">
      <c r="A403" s="9">
        <v>1128978</v>
      </c>
      <c r="B403" s="9">
        <v>967840</v>
      </c>
      <c r="C403" s="7">
        <f t="shared" si="6"/>
        <v>0.85727091227641283</v>
      </c>
      <c r="D403" s="2"/>
      <c r="E403" s="2"/>
    </row>
    <row r="404" spans="1:5">
      <c r="A404" s="9">
        <v>830600</v>
      </c>
      <c r="B404" s="9">
        <v>1152138</v>
      </c>
      <c r="C404" s="7">
        <f t="shared" si="6"/>
        <v>1.3871153383096557</v>
      </c>
      <c r="D404" s="2"/>
      <c r="E404" s="2"/>
    </row>
    <row r="405" spans="1:5">
      <c r="A405" s="9">
        <v>730922</v>
      </c>
      <c r="B405" s="9">
        <v>878334</v>
      </c>
      <c r="C405" s="7">
        <f t="shared" si="6"/>
        <v>1.2016795225755963</v>
      </c>
      <c r="D405" s="2"/>
      <c r="E405" s="2"/>
    </row>
    <row r="406" spans="1:5">
      <c r="A406" s="9">
        <v>584523</v>
      </c>
      <c r="B406" s="9">
        <v>1888664</v>
      </c>
      <c r="C406" s="7">
        <f t="shared" si="6"/>
        <v>3.2311200756856446</v>
      </c>
      <c r="D406" s="2"/>
      <c r="E406" s="2"/>
    </row>
    <row r="407" spans="1:5">
      <c r="A407" s="9">
        <v>867440</v>
      </c>
      <c r="B407" s="9">
        <v>1493161</v>
      </c>
      <c r="C407" s="7">
        <f t="shared" si="6"/>
        <v>1.7213421101171262</v>
      </c>
      <c r="D407" s="2"/>
      <c r="E407" s="2"/>
    </row>
    <row r="408" spans="1:5">
      <c r="A408" s="9">
        <v>1688706</v>
      </c>
      <c r="B408" s="9">
        <v>2694294</v>
      </c>
      <c r="C408" s="7">
        <f t="shared" si="6"/>
        <v>1.5954784314143493</v>
      </c>
      <c r="D408" s="2"/>
      <c r="E408" s="2"/>
    </row>
    <row r="409" spans="1:5">
      <c r="A409" s="9">
        <v>170145</v>
      </c>
      <c r="B409" s="9">
        <v>569860</v>
      </c>
      <c r="C409" s="7">
        <f t="shared" si="6"/>
        <v>3.3492609245055687</v>
      </c>
      <c r="D409" s="2"/>
      <c r="E409" s="2"/>
    </row>
    <row r="410" spans="1:5">
      <c r="A410" s="9">
        <v>994723</v>
      </c>
      <c r="B410" s="9">
        <v>1042862</v>
      </c>
      <c r="C410" s="7">
        <f t="shared" si="6"/>
        <v>1.048394377128105</v>
      </c>
      <c r="D410" s="2"/>
      <c r="E410" s="2"/>
    </row>
    <row r="411" spans="1:5">
      <c r="A411" s="9">
        <v>1650609</v>
      </c>
      <c r="B411" s="9">
        <v>2093189</v>
      </c>
      <c r="C411" s="7">
        <f t="shared" si="6"/>
        <v>1.2681313381909345</v>
      </c>
      <c r="D411" s="2"/>
      <c r="E411" s="2"/>
    </row>
    <row r="412" spans="1:5">
      <c r="A412" s="9">
        <v>743079</v>
      </c>
      <c r="B412" s="9">
        <v>720562</v>
      </c>
      <c r="C412" s="7">
        <f t="shared" si="6"/>
        <v>0.96969770374347819</v>
      </c>
      <c r="D412" s="2"/>
      <c r="E412" s="2"/>
    </row>
    <row r="413" spans="1:5">
      <c r="A413" s="9">
        <v>827718</v>
      </c>
      <c r="B413" s="9">
        <v>1811702</v>
      </c>
      <c r="C413" s="7">
        <f t="shared" si="6"/>
        <v>2.1887913516439172</v>
      </c>
      <c r="D413" s="2"/>
      <c r="E413" s="2"/>
    </row>
    <row r="414" spans="1:5">
      <c r="A414" s="9">
        <v>694298</v>
      </c>
      <c r="B414" s="9">
        <v>1264203</v>
      </c>
      <c r="C414" s="7">
        <f t="shared" si="6"/>
        <v>1.8208362979585135</v>
      </c>
      <c r="D414" s="2"/>
      <c r="E414" s="2"/>
    </row>
    <row r="415" spans="1:5">
      <c r="A415" s="9">
        <v>599989</v>
      </c>
      <c r="B415" s="9">
        <v>1244319</v>
      </c>
      <c r="C415" s="7">
        <f t="shared" si="6"/>
        <v>2.0739030215553953</v>
      </c>
      <c r="D415" s="2"/>
      <c r="E415" s="2"/>
    </row>
    <row r="416" spans="1:5">
      <c r="A416" s="9">
        <v>840749</v>
      </c>
      <c r="B416" s="9">
        <v>1527333</v>
      </c>
      <c r="C416" s="7">
        <f t="shared" si="6"/>
        <v>1.8166337396773591</v>
      </c>
      <c r="D416" s="2"/>
      <c r="E416" s="2"/>
    </row>
    <row r="417" spans="1:5">
      <c r="A417" s="9">
        <v>979744</v>
      </c>
      <c r="B417" s="9">
        <v>1528714</v>
      </c>
      <c r="C417" s="7">
        <f t="shared" si="6"/>
        <v>1.5603198386517294</v>
      </c>
      <c r="D417" s="2"/>
      <c r="E417" s="2"/>
    </row>
    <row r="418" spans="1:5">
      <c r="A418" s="9">
        <v>894585</v>
      </c>
      <c r="B418" s="9">
        <v>1407729</v>
      </c>
      <c r="C418" s="7">
        <f t="shared" si="6"/>
        <v>1.5736112275524405</v>
      </c>
      <c r="D418" s="2"/>
      <c r="E418" s="2"/>
    </row>
    <row r="419" spans="1:5">
      <c r="A419" s="9">
        <v>1294331</v>
      </c>
      <c r="B419" s="9">
        <v>619465</v>
      </c>
      <c r="C419" s="7">
        <f t="shared" si="6"/>
        <v>0.47859859649502329</v>
      </c>
      <c r="D419" s="2"/>
      <c r="E419" s="2"/>
    </row>
    <row r="420" spans="1:5">
      <c r="A420" s="9">
        <v>680530</v>
      </c>
      <c r="B420" s="9">
        <v>731178</v>
      </c>
      <c r="C420" s="7">
        <f t="shared" si="6"/>
        <v>1.0744243457305336</v>
      </c>
      <c r="D420" s="2"/>
      <c r="E420" s="2"/>
    </row>
    <row r="421" spans="1:5">
      <c r="A421" s="9">
        <v>694915</v>
      </c>
      <c r="B421" s="9">
        <v>434649</v>
      </c>
      <c r="C421" s="7">
        <f t="shared" si="6"/>
        <v>0.62547074102588085</v>
      </c>
      <c r="D421" s="2"/>
      <c r="E421" s="2"/>
    </row>
    <row r="422" spans="1:5">
      <c r="A422" s="9">
        <v>1030588</v>
      </c>
      <c r="B422" s="9">
        <v>505761</v>
      </c>
      <c r="C422" s="7">
        <f t="shared" si="6"/>
        <v>0.49074994081048878</v>
      </c>
      <c r="D422" s="2"/>
      <c r="E422" s="2"/>
    </row>
    <row r="423" spans="1:5">
      <c r="A423" s="9">
        <v>1370535</v>
      </c>
      <c r="B423" s="9">
        <v>1060550</v>
      </c>
      <c r="C423" s="7">
        <f t="shared" si="6"/>
        <v>0.77382190166613762</v>
      </c>
      <c r="D423" s="2"/>
      <c r="E423" s="2"/>
    </row>
    <row r="424" spans="1:5">
      <c r="A424" s="9">
        <v>592555</v>
      </c>
      <c r="B424" s="9">
        <v>796761</v>
      </c>
      <c r="C424" s="7">
        <f t="shared" si="6"/>
        <v>1.3446194867986938</v>
      </c>
      <c r="D424" s="2"/>
      <c r="E424" s="2"/>
    </row>
    <row r="425" spans="1:5">
      <c r="A425" s="9">
        <v>526134</v>
      </c>
      <c r="B425" s="9">
        <v>858394</v>
      </c>
      <c r="C425" s="7">
        <f t="shared" si="6"/>
        <v>1.6315121242877291</v>
      </c>
      <c r="D425" s="2"/>
      <c r="E425" s="2"/>
    </row>
    <row r="426" spans="1:5">
      <c r="A426" s="9">
        <v>478320</v>
      </c>
      <c r="B426" s="9">
        <v>910569</v>
      </c>
      <c r="C426" s="7">
        <f t="shared" si="6"/>
        <v>1.9036816357250377</v>
      </c>
      <c r="D426" s="2"/>
      <c r="E426" s="2"/>
    </row>
    <row r="427" spans="1:5">
      <c r="A427" s="9">
        <v>555961</v>
      </c>
      <c r="B427" s="9">
        <v>183677</v>
      </c>
      <c r="C427" s="7">
        <f t="shared" si="6"/>
        <v>0.33037749050742771</v>
      </c>
      <c r="D427" s="2"/>
      <c r="E427" s="2"/>
    </row>
    <row r="428" spans="1:5">
      <c r="A428" s="9">
        <v>768199</v>
      </c>
      <c r="B428" s="9">
        <v>1474099</v>
      </c>
      <c r="C428" s="7">
        <f t="shared" si="6"/>
        <v>1.9189025239553814</v>
      </c>
      <c r="D428" s="2"/>
      <c r="E428" s="2"/>
    </row>
    <row r="429" spans="1:5">
      <c r="A429" s="9">
        <v>509756</v>
      </c>
      <c r="B429" s="9">
        <v>619613</v>
      </c>
      <c r="C429" s="7">
        <f t="shared" si="6"/>
        <v>1.2155089886141606</v>
      </c>
      <c r="D429" s="2"/>
      <c r="E429" s="2"/>
    </row>
    <row r="430" spans="1:5">
      <c r="A430" s="9">
        <v>2941904</v>
      </c>
      <c r="B430" s="9">
        <v>3086995</v>
      </c>
      <c r="C430" s="7">
        <f t="shared" si="6"/>
        <v>1.0493187405163458</v>
      </c>
      <c r="D430" s="2"/>
      <c r="E430" s="2"/>
    </row>
    <row r="431" spans="1:5">
      <c r="A431" s="9">
        <v>1231788</v>
      </c>
      <c r="B431" s="9">
        <v>1093220</v>
      </c>
      <c r="C431" s="7">
        <f t="shared" si="6"/>
        <v>0.88750661639827633</v>
      </c>
      <c r="D431" s="2"/>
      <c r="E431" s="2"/>
    </row>
    <row r="432" spans="1:5">
      <c r="A432" s="9">
        <v>646050</v>
      </c>
      <c r="B432" s="9">
        <v>1327831</v>
      </c>
      <c r="C432" s="7">
        <f t="shared" si="6"/>
        <v>2.0553068647937467</v>
      </c>
      <c r="D432" s="2"/>
      <c r="E432" s="2"/>
    </row>
    <row r="433" spans="1:5">
      <c r="A433" s="9">
        <v>648036</v>
      </c>
      <c r="B433" s="9">
        <v>797746</v>
      </c>
      <c r="C433" s="7">
        <f t="shared" si="6"/>
        <v>1.2310211161108333</v>
      </c>
      <c r="D433" s="2"/>
      <c r="E433" s="2"/>
    </row>
    <row r="434" spans="1:5">
      <c r="A434" s="9">
        <v>1431054</v>
      </c>
      <c r="B434" s="9">
        <v>1077500</v>
      </c>
      <c r="C434" s="7">
        <f t="shared" si="6"/>
        <v>0.75294153819492482</v>
      </c>
      <c r="D434" s="2"/>
      <c r="E434" s="2"/>
    </row>
    <row r="435" spans="1:5">
      <c r="A435" s="9">
        <v>471311</v>
      </c>
      <c r="B435" s="9">
        <v>524789</v>
      </c>
      <c r="C435" s="7">
        <f t="shared" si="6"/>
        <v>1.113466479670536</v>
      </c>
      <c r="D435" s="2"/>
      <c r="E435" s="2"/>
    </row>
    <row r="436" spans="1:5">
      <c r="A436" s="9">
        <v>363309</v>
      </c>
      <c r="B436" s="9">
        <v>548104</v>
      </c>
      <c r="C436" s="7">
        <f t="shared" si="6"/>
        <v>1.5086441569022513</v>
      </c>
      <c r="D436" s="2"/>
      <c r="E436" s="2"/>
    </row>
    <row r="437" spans="1:5">
      <c r="A437" s="9">
        <v>1378261</v>
      </c>
      <c r="B437" s="9">
        <v>2076538</v>
      </c>
      <c r="C437" s="7">
        <f t="shared" si="6"/>
        <v>1.5066362612016158</v>
      </c>
      <c r="D437" s="2"/>
      <c r="E437" s="2"/>
    </row>
    <row r="438" spans="1:5">
      <c r="A438" s="9">
        <v>332882</v>
      </c>
      <c r="B438" s="9">
        <v>1152676</v>
      </c>
      <c r="C438" s="7">
        <f t="shared" si="6"/>
        <v>3.4627165181655961</v>
      </c>
      <c r="D438" s="2"/>
      <c r="E438" s="2"/>
    </row>
    <row r="439" spans="1:5">
      <c r="A439" s="9">
        <v>2291352</v>
      </c>
      <c r="B439" s="9">
        <v>4753816</v>
      </c>
      <c r="C439" s="7">
        <f t="shared" si="6"/>
        <v>2.0746773084187851</v>
      </c>
      <c r="D439" s="2"/>
      <c r="E439" s="2"/>
    </row>
    <row r="440" spans="1:5">
      <c r="A440" s="9">
        <v>510065</v>
      </c>
      <c r="B440" s="9">
        <v>462456</v>
      </c>
      <c r="C440" s="7">
        <f t="shared" si="6"/>
        <v>0.90666091576563768</v>
      </c>
      <c r="D440" s="2"/>
      <c r="E440" s="2"/>
    </row>
    <row r="441" spans="1:5">
      <c r="A441" s="9">
        <v>1747024</v>
      </c>
      <c r="B441" s="9">
        <v>2151517</v>
      </c>
      <c r="C441" s="7">
        <f t="shared" si="6"/>
        <v>1.2315325948584563</v>
      </c>
      <c r="D441" s="2"/>
      <c r="E441" s="2"/>
    </row>
    <row r="442" spans="1:5">
      <c r="A442" s="9">
        <v>752936</v>
      </c>
      <c r="B442" s="9">
        <v>445356</v>
      </c>
      <c r="C442" s="7">
        <f t="shared" si="6"/>
        <v>0.59149250401096509</v>
      </c>
      <c r="D442" s="2"/>
      <c r="E442" s="2"/>
    </row>
    <row r="443" spans="1:5">
      <c r="A443" s="9">
        <v>409058</v>
      </c>
      <c r="B443" s="9">
        <v>204973</v>
      </c>
      <c r="C443" s="7">
        <f t="shared" si="6"/>
        <v>0.50108542064939443</v>
      </c>
      <c r="D443" s="2"/>
      <c r="E443" s="2"/>
    </row>
    <row r="444" spans="1:5">
      <c r="A444" s="9">
        <v>579556</v>
      </c>
      <c r="B444" s="9">
        <v>320352</v>
      </c>
      <c r="C444" s="7">
        <f t="shared" si="6"/>
        <v>0.5527541773357536</v>
      </c>
      <c r="D444" s="2"/>
      <c r="E444" s="2"/>
    </row>
    <row r="445" spans="1:5">
      <c r="A445" s="9">
        <v>1276033</v>
      </c>
      <c r="B445" s="9">
        <v>802967</v>
      </c>
      <c r="C445" s="7">
        <f t="shared" si="6"/>
        <v>0.62926820858081256</v>
      </c>
      <c r="D445" s="2"/>
      <c r="E445" s="2"/>
    </row>
    <row r="446" spans="1:5">
      <c r="A446" s="9">
        <v>640131</v>
      </c>
      <c r="B446" s="9">
        <v>595533</v>
      </c>
      <c r="C446" s="7">
        <f t="shared" si="6"/>
        <v>0.93032988560154095</v>
      </c>
      <c r="D446" s="2"/>
      <c r="E446" s="2"/>
    </row>
    <row r="447" spans="1:5">
      <c r="A447" s="9">
        <v>1511402</v>
      </c>
      <c r="B447" s="9">
        <v>2053945</v>
      </c>
      <c r="C447" s="7">
        <f t="shared" si="6"/>
        <v>1.3589667077322909</v>
      </c>
      <c r="D447" s="2"/>
      <c r="E447" s="2"/>
    </row>
    <row r="448" spans="1:5">
      <c r="A448" s="9">
        <v>369251</v>
      </c>
      <c r="B448" s="9">
        <v>1402002</v>
      </c>
      <c r="C448" s="7">
        <f t="shared" si="6"/>
        <v>3.7968807125776234</v>
      </c>
      <c r="D448" s="2"/>
      <c r="E448" s="2"/>
    </row>
    <row r="449" spans="1:5">
      <c r="A449" s="9">
        <v>713038</v>
      </c>
      <c r="B449" s="9">
        <v>1341030</v>
      </c>
      <c r="C449" s="7">
        <f t="shared" si="6"/>
        <v>1.8807272543679299</v>
      </c>
      <c r="D449" s="2"/>
      <c r="E449" s="2"/>
    </row>
    <row r="450" spans="1:5">
      <c r="A450" s="9">
        <v>915757</v>
      </c>
      <c r="B450" s="9">
        <v>415905</v>
      </c>
      <c r="C450" s="7">
        <f t="shared" si="6"/>
        <v>0.45416524252612867</v>
      </c>
      <c r="D450" s="2"/>
      <c r="E450" s="2"/>
    </row>
    <row r="451" spans="1:5">
      <c r="A451" s="9">
        <v>715893</v>
      </c>
      <c r="B451" s="9">
        <v>1054571</v>
      </c>
      <c r="C451" s="7">
        <f t="shared" si="6"/>
        <v>1.473084664887071</v>
      </c>
      <c r="D451" s="2"/>
      <c r="E451" s="2"/>
    </row>
    <row r="452" spans="1:5">
      <c r="A452" s="9">
        <v>1455873</v>
      </c>
      <c r="B452" s="9">
        <v>1718333</v>
      </c>
      <c r="C452" s="7">
        <f t="shared" si="6"/>
        <v>1.1802767136968677</v>
      </c>
      <c r="D452" s="2"/>
      <c r="E452" s="2"/>
    </row>
    <row r="453" spans="1:5">
      <c r="A453" s="9">
        <v>857343</v>
      </c>
      <c r="B453" s="9">
        <v>1003314</v>
      </c>
      <c r="C453" s="7">
        <f t="shared" si="6"/>
        <v>1.1702597443496943</v>
      </c>
      <c r="D453" s="2"/>
      <c r="E453" s="2"/>
    </row>
    <row r="454" spans="1:5">
      <c r="A454" s="9">
        <v>660554</v>
      </c>
      <c r="B454" s="9">
        <v>878704</v>
      </c>
      <c r="C454" s="7">
        <f t="shared" si="6"/>
        <v>1.3302530905875978</v>
      </c>
      <c r="D454" s="2"/>
      <c r="E454" s="2"/>
    </row>
    <row r="455" spans="1:5">
      <c r="A455" s="9">
        <v>488006</v>
      </c>
      <c r="B455" s="9">
        <v>436700</v>
      </c>
      <c r="C455" s="7">
        <f t="shared" si="6"/>
        <v>0.89486604672893366</v>
      </c>
      <c r="D455" s="2"/>
      <c r="E455" s="2"/>
    </row>
    <row r="456" spans="1:5">
      <c r="A456" s="9">
        <v>638650</v>
      </c>
      <c r="B456" s="9">
        <v>1407603</v>
      </c>
      <c r="C456" s="7">
        <f t="shared" si="6"/>
        <v>2.2040288107727237</v>
      </c>
      <c r="D456" s="2"/>
      <c r="E456" s="2"/>
    </row>
    <row r="457" spans="1:5">
      <c r="A457" s="9">
        <v>604115</v>
      </c>
      <c r="B457" s="9">
        <v>653212</v>
      </c>
      <c r="C457" s="7">
        <f t="shared" si="6"/>
        <v>1.081270950067454</v>
      </c>
      <c r="D457" s="2"/>
      <c r="E457" s="2"/>
    </row>
    <row r="458" spans="1:5">
      <c r="A458" s="9">
        <v>1304784</v>
      </c>
      <c r="B458" s="9">
        <v>2105588</v>
      </c>
      <c r="C458" s="7">
        <f t="shared" si="6"/>
        <v>1.6137444971734785</v>
      </c>
      <c r="D458" s="2"/>
      <c r="E458" s="2"/>
    </row>
    <row r="459" spans="1:5">
      <c r="A459" s="9">
        <v>1036060</v>
      </c>
      <c r="B459" s="9">
        <v>666980</v>
      </c>
      <c r="C459" s="7">
        <f t="shared" si="6"/>
        <v>0.64376580506920444</v>
      </c>
      <c r="D459" s="2"/>
      <c r="E459" s="2"/>
    </row>
    <row r="460" spans="1:5">
      <c r="A460" s="9">
        <v>933050</v>
      </c>
      <c r="B460" s="9">
        <v>1308846</v>
      </c>
      <c r="C460" s="7">
        <f t="shared" si="6"/>
        <v>1.4027608381115695</v>
      </c>
      <c r="D460" s="2"/>
      <c r="E460" s="2"/>
    </row>
    <row r="461" spans="1:5">
      <c r="A461" s="9">
        <v>963718</v>
      </c>
      <c r="B461" s="9">
        <v>1779167</v>
      </c>
      <c r="C461" s="7">
        <f t="shared" ref="C461:C524" si="7">B461/A461</f>
        <v>1.8461489771904229</v>
      </c>
      <c r="D461" s="2"/>
      <c r="E461" s="2"/>
    </row>
    <row r="462" spans="1:5">
      <c r="A462" s="9">
        <v>1579458</v>
      </c>
      <c r="B462" s="9">
        <v>678936</v>
      </c>
      <c r="C462" s="7">
        <f t="shared" si="7"/>
        <v>0.42985378528583856</v>
      </c>
      <c r="D462" s="2"/>
      <c r="E462" s="2"/>
    </row>
    <row r="463" spans="1:5">
      <c r="A463" s="9">
        <v>364206</v>
      </c>
      <c r="B463" s="9">
        <v>594060</v>
      </c>
      <c r="C463" s="7">
        <f t="shared" si="7"/>
        <v>1.6311098663942933</v>
      </c>
      <c r="D463" s="2"/>
      <c r="E463" s="2"/>
    </row>
    <row r="464" spans="1:5">
      <c r="A464" s="9">
        <v>378287</v>
      </c>
      <c r="B464" s="9">
        <v>986998</v>
      </c>
      <c r="C464" s="7">
        <f t="shared" si="7"/>
        <v>2.6091248179292443</v>
      </c>
      <c r="D464" s="2"/>
      <c r="E464" s="2"/>
    </row>
    <row r="465" spans="1:5">
      <c r="A465" s="9">
        <v>692182</v>
      </c>
      <c r="B465" s="9">
        <v>1257670</v>
      </c>
      <c r="C465" s="7">
        <f t="shared" si="7"/>
        <v>1.8169643244117877</v>
      </c>
      <c r="D465" s="2"/>
      <c r="E465" s="2"/>
    </row>
    <row r="466" spans="1:5">
      <c r="A466" s="9">
        <v>337514</v>
      </c>
      <c r="B466" s="9">
        <v>499288</v>
      </c>
      <c r="C466" s="7">
        <f t="shared" si="7"/>
        <v>1.4793104878612442</v>
      </c>
      <c r="D466" s="2"/>
      <c r="E466" s="2"/>
    </row>
    <row r="467" spans="1:5">
      <c r="A467" s="9">
        <v>1312192</v>
      </c>
      <c r="B467" s="9">
        <v>1509624</v>
      </c>
      <c r="C467" s="7">
        <f t="shared" si="7"/>
        <v>1.1504596888260255</v>
      </c>
      <c r="D467" s="2"/>
      <c r="E467" s="2"/>
    </row>
    <row r="468" spans="1:5">
      <c r="A468" s="9">
        <v>416933</v>
      </c>
      <c r="B468" s="9">
        <v>532750</v>
      </c>
      <c r="C468" s="7">
        <f t="shared" si="7"/>
        <v>1.2777832409523833</v>
      </c>
      <c r="D468" s="2"/>
      <c r="E468" s="2"/>
    </row>
    <row r="469" spans="1:5">
      <c r="A469" s="9">
        <v>2089137</v>
      </c>
      <c r="B469" s="9">
        <v>1569127</v>
      </c>
      <c r="C469" s="7">
        <f t="shared" si="7"/>
        <v>0.75108860740104644</v>
      </c>
      <c r="D469" s="2"/>
      <c r="E469" s="2"/>
    </row>
    <row r="470" spans="1:5">
      <c r="A470" s="9">
        <v>1159644</v>
      </c>
      <c r="B470" s="9">
        <v>1355874</v>
      </c>
      <c r="C470" s="7">
        <f t="shared" si="7"/>
        <v>1.1692157248258948</v>
      </c>
      <c r="D470" s="2"/>
      <c r="E470" s="2"/>
    </row>
    <row r="471" spans="1:5">
      <c r="A471" s="9">
        <v>1325137</v>
      </c>
      <c r="B471" s="9">
        <v>1934975</v>
      </c>
      <c r="C471" s="7">
        <f t="shared" si="7"/>
        <v>1.4602075106196566</v>
      </c>
      <c r="D471" s="2"/>
      <c r="E471" s="2"/>
    </row>
    <row r="472" spans="1:5">
      <c r="A472" s="9">
        <v>1555446</v>
      </c>
      <c r="B472" s="9">
        <v>781758</v>
      </c>
      <c r="C472" s="7">
        <f t="shared" si="7"/>
        <v>0.50259411127097953</v>
      </c>
      <c r="D472" s="2"/>
      <c r="E472" s="2"/>
    </row>
    <row r="473" spans="1:5">
      <c r="A473" s="9">
        <v>984791</v>
      </c>
      <c r="B473" s="9">
        <v>772167</v>
      </c>
      <c r="C473" s="7">
        <f t="shared" si="7"/>
        <v>0.78409225916971215</v>
      </c>
      <c r="D473" s="2"/>
      <c r="E473" s="2"/>
    </row>
    <row r="474" spans="1:5">
      <c r="A474" s="9">
        <v>526157</v>
      </c>
      <c r="B474" s="9">
        <v>938772</v>
      </c>
      <c r="C474" s="7">
        <f t="shared" si="7"/>
        <v>1.784205094677064</v>
      </c>
      <c r="D474" s="2"/>
      <c r="E474" s="2"/>
    </row>
    <row r="475" spans="1:5">
      <c r="A475" s="9">
        <v>921476</v>
      </c>
      <c r="B475" s="9">
        <v>829390</v>
      </c>
      <c r="C475" s="7">
        <f t="shared" si="7"/>
        <v>0.90006684927225455</v>
      </c>
      <c r="D475" s="2"/>
      <c r="E475" s="2"/>
    </row>
    <row r="476" spans="1:5">
      <c r="A476" s="9">
        <v>494106</v>
      </c>
      <c r="B476" s="9">
        <v>422972</v>
      </c>
      <c r="C476" s="7">
        <f t="shared" si="7"/>
        <v>0.85603493987120172</v>
      </c>
      <c r="D476" s="2"/>
      <c r="E476" s="2"/>
    </row>
    <row r="477" spans="1:5">
      <c r="A477" s="9">
        <v>1271133</v>
      </c>
      <c r="B477" s="9">
        <v>1919513</v>
      </c>
      <c r="C477" s="7">
        <f t="shared" si="7"/>
        <v>1.5100803771123872</v>
      </c>
      <c r="D477" s="2"/>
      <c r="E477" s="2"/>
    </row>
    <row r="478" spans="1:5">
      <c r="A478" s="9">
        <v>192199</v>
      </c>
      <c r="B478" s="9">
        <v>509304</v>
      </c>
      <c r="C478" s="7">
        <f t="shared" si="7"/>
        <v>2.6498785113346064</v>
      </c>
      <c r="D478" s="2"/>
      <c r="E478" s="2"/>
    </row>
    <row r="479" spans="1:5">
      <c r="A479" s="9">
        <v>602078</v>
      </c>
      <c r="B479" s="9">
        <v>718168</v>
      </c>
      <c r="C479" s="7">
        <f t="shared" si="7"/>
        <v>1.1928155488159342</v>
      </c>
      <c r="D479" s="2"/>
      <c r="E479" s="2"/>
    </row>
    <row r="480" spans="1:5">
      <c r="A480" s="9">
        <v>1245662</v>
      </c>
      <c r="B480" s="9">
        <v>1251174</v>
      </c>
      <c r="C480" s="7">
        <f t="shared" si="7"/>
        <v>1.0044249563685814</v>
      </c>
      <c r="D480" s="2"/>
      <c r="E480" s="2"/>
    </row>
    <row r="481" spans="1:5">
      <c r="A481" s="9">
        <v>1442578</v>
      </c>
      <c r="B481" s="9">
        <v>2442948</v>
      </c>
      <c r="C481" s="7">
        <f t="shared" si="7"/>
        <v>1.6934599030347059</v>
      </c>
      <c r="D481" s="2"/>
      <c r="E481" s="2"/>
    </row>
    <row r="482" spans="1:5">
      <c r="A482" s="9">
        <v>766581</v>
      </c>
      <c r="B482" s="9">
        <v>1451145</v>
      </c>
      <c r="C482" s="7">
        <f t="shared" si="7"/>
        <v>1.8930093493055529</v>
      </c>
      <c r="D482" s="2"/>
      <c r="E482" s="2"/>
    </row>
    <row r="483" spans="1:5">
      <c r="A483" s="9">
        <v>1296631</v>
      </c>
      <c r="B483" s="9">
        <v>2700607</v>
      </c>
      <c r="C483" s="7">
        <f t="shared" si="7"/>
        <v>2.0827876242354226</v>
      </c>
      <c r="D483" s="2"/>
      <c r="E483" s="2"/>
    </row>
    <row r="484" spans="1:5">
      <c r="A484" s="9">
        <v>1266238</v>
      </c>
      <c r="B484" s="9">
        <v>1714284</v>
      </c>
      <c r="C484" s="7">
        <f t="shared" si="7"/>
        <v>1.3538402733135477</v>
      </c>
      <c r="D484" s="2"/>
      <c r="E484" s="2"/>
    </row>
    <row r="485" spans="1:5">
      <c r="A485" s="9">
        <v>682689</v>
      </c>
      <c r="B485" s="9">
        <v>978378</v>
      </c>
      <c r="C485" s="7">
        <f t="shared" si="7"/>
        <v>1.4331240140093073</v>
      </c>
      <c r="D485" s="2"/>
      <c r="E485" s="2"/>
    </row>
    <row r="486" spans="1:5">
      <c r="A486" s="9">
        <v>889401</v>
      </c>
      <c r="B486" s="9">
        <v>1296088</v>
      </c>
      <c r="C486" s="7">
        <f t="shared" si="7"/>
        <v>1.4572594364071998</v>
      </c>
      <c r="D486" s="2"/>
      <c r="E486" s="2"/>
    </row>
    <row r="487" spans="1:5">
      <c r="A487" s="9">
        <v>509523</v>
      </c>
      <c r="B487" s="9">
        <v>964533</v>
      </c>
      <c r="C487" s="7">
        <f t="shared" si="7"/>
        <v>1.8930116991774659</v>
      </c>
      <c r="D487" s="2"/>
      <c r="E487" s="2"/>
    </row>
    <row r="488" spans="1:5">
      <c r="A488" s="9">
        <v>430007</v>
      </c>
      <c r="B488" s="9">
        <v>276385</v>
      </c>
      <c r="C488" s="7">
        <f t="shared" si="7"/>
        <v>0.64274535065708238</v>
      </c>
      <c r="D488" s="2"/>
      <c r="E488" s="2"/>
    </row>
    <row r="489" spans="1:5">
      <c r="A489" s="9">
        <v>618688</v>
      </c>
      <c r="B489" s="9">
        <v>1271750</v>
      </c>
      <c r="C489" s="7">
        <f t="shared" si="7"/>
        <v>2.0555595065687391</v>
      </c>
      <c r="D489" s="2"/>
      <c r="E489" s="2"/>
    </row>
    <row r="490" spans="1:5">
      <c r="A490" s="9">
        <v>773527</v>
      </c>
      <c r="B490" s="9">
        <v>559449</v>
      </c>
      <c r="C490" s="7">
        <f t="shared" si="7"/>
        <v>0.72324430821419294</v>
      </c>
      <c r="D490" s="2"/>
      <c r="E490" s="2"/>
    </row>
    <row r="491" spans="1:5">
      <c r="A491" s="9">
        <v>1183280</v>
      </c>
      <c r="B491" s="9">
        <v>719320</v>
      </c>
      <c r="C491" s="7">
        <f t="shared" si="7"/>
        <v>0.60790345480359675</v>
      </c>
      <c r="D491" s="2"/>
      <c r="E491" s="2"/>
    </row>
    <row r="492" spans="1:5">
      <c r="A492" s="9">
        <v>356791</v>
      </c>
      <c r="B492" s="9">
        <v>668090</v>
      </c>
      <c r="C492" s="7">
        <f t="shared" si="7"/>
        <v>1.8724967838314308</v>
      </c>
      <c r="D492" s="2"/>
      <c r="E492" s="2"/>
    </row>
    <row r="493" spans="1:5">
      <c r="A493" s="9">
        <v>1307492</v>
      </c>
      <c r="B493" s="9">
        <v>1161246</v>
      </c>
      <c r="C493" s="7">
        <f t="shared" si="7"/>
        <v>0.88814769038739816</v>
      </c>
      <c r="D493" s="2"/>
      <c r="E493" s="2"/>
    </row>
    <row r="494" spans="1:5">
      <c r="A494" s="9">
        <v>977974</v>
      </c>
      <c r="B494" s="9">
        <v>706887</v>
      </c>
      <c r="C494" s="7">
        <f t="shared" si="7"/>
        <v>0.72280755930116747</v>
      </c>
      <c r="D494" s="2"/>
      <c r="E494" s="2"/>
    </row>
    <row r="495" spans="1:5">
      <c r="A495" s="9">
        <v>664572</v>
      </c>
      <c r="B495" s="9">
        <v>692261</v>
      </c>
      <c r="C495" s="7">
        <f t="shared" si="7"/>
        <v>1.0416644095748844</v>
      </c>
      <c r="D495" s="2"/>
      <c r="E495" s="2"/>
    </row>
    <row r="496" spans="1:5">
      <c r="A496" s="9">
        <v>1102560</v>
      </c>
      <c r="B496" s="9">
        <v>256592</v>
      </c>
      <c r="C496" s="7">
        <f t="shared" si="7"/>
        <v>0.23272384269336815</v>
      </c>
      <c r="D496" s="2"/>
      <c r="E496" s="2"/>
    </row>
    <row r="497" spans="1:5">
      <c r="A497" s="9">
        <v>935559</v>
      </c>
      <c r="B497" s="9">
        <v>912546</v>
      </c>
      <c r="C497" s="7">
        <f t="shared" si="7"/>
        <v>0.97540187203586304</v>
      </c>
      <c r="D497" s="2"/>
      <c r="E497" s="2"/>
    </row>
    <row r="498" spans="1:5">
      <c r="A498" s="9">
        <v>1000526</v>
      </c>
      <c r="B498" s="9">
        <v>1274163</v>
      </c>
      <c r="C498" s="7">
        <f t="shared" si="7"/>
        <v>1.2734931426069886</v>
      </c>
      <c r="D498" s="2"/>
      <c r="E498" s="2"/>
    </row>
    <row r="499" spans="1:5">
      <c r="A499" s="9">
        <v>618266</v>
      </c>
      <c r="B499" s="9">
        <v>868416</v>
      </c>
      <c r="C499" s="7">
        <f t="shared" si="7"/>
        <v>1.404599314858006</v>
      </c>
      <c r="D499" s="2"/>
      <c r="E499" s="2"/>
    </row>
    <row r="500" spans="1:5">
      <c r="A500" s="9">
        <v>859828</v>
      </c>
      <c r="B500" s="9">
        <v>454286</v>
      </c>
      <c r="C500" s="7">
        <f t="shared" si="7"/>
        <v>0.52834520392450579</v>
      </c>
      <c r="D500" s="2"/>
      <c r="E500" s="2"/>
    </row>
    <row r="501" spans="1:5">
      <c r="A501" s="9">
        <v>565638</v>
      </c>
      <c r="B501" s="9">
        <v>308798</v>
      </c>
      <c r="C501" s="7">
        <f t="shared" si="7"/>
        <v>0.54592866815878704</v>
      </c>
      <c r="D501" s="2"/>
      <c r="E501" s="2"/>
    </row>
    <row r="502" spans="1:5">
      <c r="A502" s="9">
        <v>603057</v>
      </c>
      <c r="B502" s="9">
        <v>280065</v>
      </c>
      <c r="C502" s="7">
        <f t="shared" si="7"/>
        <v>0.46440883697560925</v>
      </c>
      <c r="D502" s="2"/>
      <c r="E502" s="2"/>
    </row>
    <row r="503" spans="1:5">
      <c r="A503" s="9">
        <v>600747</v>
      </c>
      <c r="B503" s="9">
        <v>610862</v>
      </c>
      <c r="C503" s="7">
        <f t="shared" si="7"/>
        <v>1.0168373708066789</v>
      </c>
      <c r="D503" s="2"/>
      <c r="E503" s="2"/>
    </row>
    <row r="504" spans="1:5">
      <c r="A504" s="9">
        <v>700539</v>
      </c>
      <c r="B504" s="9">
        <v>466900</v>
      </c>
      <c r="C504" s="7">
        <f t="shared" si="7"/>
        <v>0.66648680516002679</v>
      </c>
      <c r="D504" s="2"/>
      <c r="E504" s="2"/>
    </row>
    <row r="505" spans="1:5">
      <c r="A505" s="9">
        <v>507699</v>
      </c>
      <c r="B505" s="9">
        <v>970551</v>
      </c>
      <c r="C505" s="7">
        <f t="shared" si="7"/>
        <v>1.9116661644005601</v>
      </c>
      <c r="D505" s="2"/>
      <c r="E505" s="2"/>
    </row>
    <row r="506" spans="1:5">
      <c r="A506" s="9">
        <v>374061</v>
      </c>
      <c r="B506" s="9">
        <v>1410274</v>
      </c>
      <c r="C506" s="7">
        <f t="shared" si="7"/>
        <v>3.7701711752895917</v>
      </c>
      <c r="D506" s="2"/>
      <c r="E506" s="2"/>
    </row>
    <row r="507" spans="1:5">
      <c r="A507" s="9">
        <v>150689</v>
      </c>
      <c r="B507" s="9">
        <v>547640</v>
      </c>
      <c r="C507" s="7">
        <f t="shared" si="7"/>
        <v>3.6342400573366338</v>
      </c>
      <c r="D507" s="2"/>
      <c r="E507" s="2"/>
    </row>
    <row r="508" spans="1:5">
      <c r="A508" s="9">
        <v>292117</v>
      </c>
      <c r="B508" s="9">
        <v>816563</v>
      </c>
      <c r="C508" s="7">
        <f t="shared" si="7"/>
        <v>2.7953285840947291</v>
      </c>
      <c r="D508" s="2"/>
      <c r="E508" s="2"/>
    </row>
    <row r="509" spans="1:5">
      <c r="A509" s="9">
        <v>650611</v>
      </c>
      <c r="B509" s="9">
        <v>1136586</v>
      </c>
      <c r="C509" s="7">
        <f t="shared" si="7"/>
        <v>1.746951711544994</v>
      </c>
      <c r="D509" s="2"/>
      <c r="E509" s="2"/>
    </row>
    <row r="510" spans="1:5">
      <c r="A510" s="9">
        <v>1813771</v>
      </c>
      <c r="B510" s="9">
        <v>694066</v>
      </c>
      <c r="C510" s="7">
        <f t="shared" si="7"/>
        <v>0.38266462524761946</v>
      </c>
      <c r="D510" s="2"/>
      <c r="E510" s="2"/>
    </row>
    <row r="511" spans="1:5">
      <c r="A511" s="9">
        <v>695192</v>
      </c>
      <c r="B511" s="9">
        <v>440991</v>
      </c>
      <c r="C511" s="7">
        <f t="shared" si="7"/>
        <v>0.63434418117584779</v>
      </c>
      <c r="D511" s="2"/>
      <c r="E511" s="2"/>
    </row>
    <row r="512" spans="1:5">
      <c r="A512" s="9">
        <v>1033312</v>
      </c>
      <c r="B512" s="9">
        <v>631696</v>
      </c>
      <c r="C512" s="7">
        <f t="shared" si="7"/>
        <v>0.61133133071134371</v>
      </c>
      <c r="D512" s="2"/>
      <c r="E512" s="2"/>
    </row>
    <row r="513" spans="1:5">
      <c r="A513" s="9">
        <v>733743</v>
      </c>
      <c r="B513" s="9">
        <v>1028964</v>
      </c>
      <c r="C513" s="7">
        <f t="shared" si="7"/>
        <v>1.4023493239458502</v>
      </c>
      <c r="D513" s="2"/>
      <c r="E513" s="2"/>
    </row>
    <row r="514" spans="1:5">
      <c r="A514" s="9">
        <v>679873</v>
      </c>
      <c r="B514" s="9">
        <v>1265555</v>
      </c>
      <c r="C514" s="7">
        <f t="shared" si="7"/>
        <v>1.8614579487639604</v>
      </c>
      <c r="D514" s="2"/>
      <c r="E514" s="2"/>
    </row>
    <row r="515" spans="1:5">
      <c r="A515" s="9">
        <v>837621</v>
      </c>
      <c r="B515" s="9">
        <v>1184001</v>
      </c>
      <c r="C515" s="7">
        <f t="shared" si="7"/>
        <v>1.4135283141181991</v>
      </c>
      <c r="D515" s="2"/>
      <c r="E515" s="2"/>
    </row>
    <row r="516" spans="1:5">
      <c r="A516" s="9">
        <v>1408192</v>
      </c>
      <c r="B516" s="9">
        <v>1657401</v>
      </c>
      <c r="C516" s="7">
        <f t="shared" si="7"/>
        <v>1.1769708960141798</v>
      </c>
      <c r="D516" s="2"/>
      <c r="E516" s="2"/>
    </row>
    <row r="517" spans="1:5">
      <c r="A517" s="9">
        <v>855754</v>
      </c>
      <c r="B517" s="9">
        <v>386638</v>
      </c>
      <c r="C517" s="7">
        <f t="shared" si="7"/>
        <v>0.45180974906339905</v>
      </c>
      <c r="D517" s="2"/>
      <c r="E517" s="2"/>
    </row>
    <row r="518" spans="1:5">
      <c r="A518" s="9">
        <v>669002</v>
      </c>
      <c r="B518" s="9">
        <v>258161</v>
      </c>
      <c r="C518" s="7">
        <f t="shared" si="7"/>
        <v>0.38588972828182877</v>
      </c>
      <c r="D518" s="2"/>
      <c r="E518" s="2"/>
    </row>
    <row r="519" spans="1:5">
      <c r="A519" s="9">
        <v>521969</v>
      </c>
      <c r="B519" s="9">
        <v>466899</v>
      </c>
      <c r="C519" s="7">
        <f t="shared" si="7"/>
        <v>0.8944956501248158</v>
      </c>
      <c r="D519" s="2"/>
      <c r="E519" s="2"/>
    </row>
    <row r="520" spans="1:5">
      <c r="A520" s="9">
        <v>341537</v>
      </c>
      <c r="B520" s="9">
        <v>792176</v>
      </c>
      <c r="C520" s="7">
        <f t="shared" si="7"/>
        <v>2.3194441597835667</v>
      </c>
      <c r="D520" s="2"/>
      <c r="E520" s="2"/>
    </row>
    <row r="521" spans="1:5">
      <c r="A521" s="9">
        <v>718093</v>
      </c>
      <c r="B521" s="9">
        <v>1008932</v>
      </c>
      <c r="C521" s="7">
        <f t="shared" si="7"/>
        <v>1.4050157848635205</v>
      </c>
      <c r="D521" s="2"/>
      <c r="E521" s="2"/>
    </row>
    <row r="522" spans="1:5">
      <c r="A522" s="9">
        <v>561945</v>
      </c>
      <c r="B522" s="9">
        <v>384765</v>
      </c>
      <c r="C522" s="7">
        <f t="shared" si="7"/>
        <v>0.68470223954301579</v>
      </c>
      <c r="D522" s="2"/>
      <c r="E522" s="2"/>
    </row>
    <row r="523" spans="1:5">
      <c r="A523" s="9">
        <v>839726</v>
      </c>
      <c r="B523" s="9">
        <v>1119173</v>
      </c>
      <c r="C523" s="7">
        <f t="shared" si="7"/>
        <v>1.332783550824912</v>
      </c>
      <c r="D523" s="2"/>
      <c r="E523" s="2"/>
    </row>
    <row r="524" spans="1:5">
      <c r="A524" s="9">
        <v>724714</v>
      </c>
      <c r="B524" s="9">
        <v>1080787</v>
      </c>
      <c r="C524" s="7">
        <f t="shared" si="7"/>
        <v>1.491328993230433</v>
      </c>
      <c r="D524" s="2"/>
      <c r="E524" s="2"/>
    </row>
    <row r="525" spans="1:5">
      <c r="A525" s="9">
        <v>877625</v>
      </c>
      <c r="B525" s="9">
        <v>1724149</v>
      </c>
      <c r="C525" s="7">
        <f t="shared" ref="C525:C588" si="8">B525/A525</f>
        <v>1.9645623130608176</v>
      </c>
      <c r="D525" s="2"/>
      <c r="E525" s="2"/>
    </row>
    <row r="526" spans="1:5">
      <c r="A526" s="9">
        <v>1372273</v>
      </c>
      <c r="B526" s="9">
        <v>908706</v>
      </c>
      <c r="C526" s="7">
        <f t="shared" si="8"/>
        <v>0.66219039505987509</v>
      </c>
      <c r="D526" s="2"/>
      <c r="E526" s="2"/>
    </row>
    <row r="527" spans="1:5">
      <c r="A527" s="9">
        <v>1515941</v>
      </c>
      <c r="B527" s="9">
        <v>1111567</v>
      </c>
      <c r="C527" s="7">
        <f t="shared" si="8"/>
        <v>0.7332521516338697</v>
      </c>
      <c r="D527" s="2"/>
      <c r="E527" s="2"/>
    </row>
    <row r="528" spans="1:5">
      <c r="A528" s="9">
        <v>1158399</v>
      </c>
      <c r="B528" s="9">
        <v>1410710</v>
      </c>
      <c r="C528" s="7">
        <f t="shared" si="8"/>
        <v>1.2178100982476676</v>
      </c>
      <c r="D528" s="2"/>
      <c r="E528" s="2"/>
    </row>
    <row r="529" spans="1:5">
      <c r="A529" s="9">
        <v>394583</v>
      </c>
      <c r="B529" s="9">
        <v>997705</v>
      </c>
      <c r="C529" s="7">
        <f t="shared" si="8"/>
        <v>2.5285047759280048</v>
      </c>
      <c r="D529" s="2"/>
      <c r="E529" s="2"/>
    </row>
    <row r="530" spans="1:5">
      <c r="A530" s="9">
        <v>1209225</v>
      </c>
      <c r="B530" s="9">
        <v>1955619</v>
      </c>
      <c r="C530" s="7">
        <f t="shared" si="8"/>
        <v>1.6172498914594058</v>
      </c>
      <c r="D530" s="2"/>
      <c r="E530" s="2"/>
    </row>
    <row r="531" spans="1:5">
      <c r="A531" s="9">
        <v>840427</v>
      </c>
      <c r="B531" s="9">
        <v>980285</v>
      </c>
      <c r="C531" s="7">
        <f t="shared" si="8"/>
        <v>1.1664130257595247</v>
      </c>
      <c r="D531" s="2"/>
      <c r="E531" s="2"/>
    </row>
    <row r="532" spans="1:5">
      <c r="A532" s="9">
        <v>352368</v>
      </c>
      <c r="B532" s="9">
        <v>486995</v>
      </c>
      <c r="C532" s="7">
        <f t="shared" si="8"/>
        <v>1.3820636380148028</v>
      </c>
      <c r="D532" s="2"/>
      <c r="E532" s="2"/>
    </row>
    <row r="533" spans="1:5">
      <c r="A533" s="9">
        <v>1037339</v>
      </c>
      <c r="B533" s="9">
        <v>1749610</v>
      </c>
      <c r="C533" s="7">
        <f t="shared" si="8"/>
        <v>1.6866328172371809</v>
      </c>
      <c r="D533" s="2"/>
      <c r="E533" s="2"/>
    </row>
    <row r="534" spans="1:5">
      <c r="A534" s="9">
        <v>427347</v>
      </c>
      <c r="B534" s="9">
        <v>1013976</v>
      </c>
      <c r="C534" s="7">
        <f t="shared" si="8"/>
        <v>2.3727228692374114</v>
      </c>
      <c r="D534" s="2"/>
      <c r="E534" s="2"/>
    </row>
    <row r="535" spans="1:5">
      <c r="A535" s="9">
        <v>2323272</v>
      </c>
      <c r="B535" s="9">
        <v>1893216</v>
      </c>
      <c r="C535" s="7">
        <f t="shared" si="8"/>
        <v>0.81489210045143234</v>
      </c>
      <c r="D535" s="2"/>
      <c r="E535" s="2"/>
    </row>
    <row r="536" spans="1:5">
      <c r="A536" s="9">
        <v>471133</v>
      </c>
      <c r="B536" s="9">
        <v>687867</v>
      </c>
      <c r="C536" s="7">
        <f t="shared" si="8"/>
        <v>1.4600272109998662</v>
      </c>
      <c r="D536" s="2"/>
      <c r="E536" s="2"/>
    </row>
    <row r="537" spans="1:5">
      <c r="A537" s="9">
        <v>827043</v>
      </c>
      <c r="B537" s="9">
        <v>2707725</v>
      </c>
      <c r="C537" s="7">
        <f t="shared" si="8"/>
        <v>3.2739833358120438</v>
      </c>
      <c r="D537" s="2"/>
      <c r="E537" s="2"/>
    </row>
    <row r="538" spans="1:5">
      <c r="A538" s="9">
        <v>822319</v>
      </c>
      <c r="B538" s="9">
        <v>1004926</v>
      </c>
      <c r="C538" s="7">
        <f t="shared" si="8"/>
        <v>1.2220634571255193</v>
      </c>
      <c r="D538" s="2"/>
      <c r="E538" s="2"/>
    </row>
    <row r="539" spans="1:5">
      <c r="A539" s="9">
        <v>553168</v>
      </c>
      <c r="B539" s="9">
        <v>910842</v>
      </c>
      <c r="C539" s="7">
        <f t="shared" si="8"/>
        <v>1.6465919937523501</v>
      </c>
      <c r="D539" s="2"/>
      <c r="E539" s="2"/>
    </row>
    <row r="540" spans="1:5">
      <c r="A540" s="9">
        <v>1109389</v>
      </c>
      <c r="B540" s="9">
        <v>977787</v>
      </c>
      <c r="C540" s="7">
        <f t="shared" si="8"/>
        <v>0.88137434209280963</v>
      </c>
      <c r="D540" s="2"/>
      <c r="E540" s="2"/>
    </row>
    <row r="541" spans="1:5">
      <c r="A541" s="9">
        <v>653669</v>
      </c>
      <c r="B541" s="9">
        <v>1029391</v>
      </c>
      <c r="C541" s="7">
        <f t="shared" si="8"/>
        <v>1.5747893811699805</v>
      </c>
      <c r="D541" s="2"/>
      <c r="E541" s="2"/>
    </row>
    <row r="542" spans="1:5">
      <c r="A542" s="9">
        <v>642179</v>
      </c>
      <c r="B542" s="9">
        <v>1129773</v>
      </c>
      <c r="C542" s="7">
        <f t="shared" si="8"/>
        <v>1.7592805121313528</v>
      </c>
      <c r="D542" s="2"/>
      <c r="E542" s="2"/>
    </row>
    <row r="543" spans="1:5">
      <c r="A543" s="9">
        <v>911720</v>
      </c>
      <c r="B543" s="9">
        <v>593098</v>
      </c>
      <c r="C543" s="7">
        <f t="shared" si="8"/>
        <v>0.65052647742728031</v>
      </c>
      <c r="D543" s="2"/>
      <c r="E543" s="2"/>
    </row>
    <row r="544" spans="1:5">
      <c r="A544" s="9">
        <v>742116</v>
      </c>
      <c r="B544" s="9">
        <v>853212</v>
      </c>
      <c r="C544" s="7">
        <f t="shared" si="8"/>
        <v>1.1497016638908204</v>
      </c>
      <c r="D544" s="2"/>
      <c r="E544" s="2"/>
    </row>
    <row r="545" spans="1:5">
      <c r="A545" s="9">
        <v>679909</v>
      </c>
      <c r="B545" s="9">
        <v>780372</v>
      </c>
      <c r="C545" s="7">
        <f t="shared" si="8"/>
        <v>1.147759479577414</v>
      </c>
      <c r="D545" s="2"/>
      <c r="E545" s="2"/>
    </row>
    <row r="546" spans="1:5">
      <c r="A546" s="9">
        <v>1701940</v>
      </c>
      <c r="B546" s="9">
        <v>1163537</v>
      </c>
      <c r="C546" s="7">
        <f t="shared" si="8"/>
        <v>0.68365336028297119</v>
      </c>
      <c r="D546" s="2"/>
      <c r="E546" s="2"/>
    </row>
    <row r="547" spans="1:5">
      <c r="A547" s="9">
        <v>290767</v>
      </c>
      <c r="B547" s="9">
        <v>497659</v>
      </c>
      <c r="C547" s="7">
        <f t="shared" si="8"/>
        <v>1.7115387922288292</v>
      </c>
      <c r="D547" s="2"/>
      <c r="E547" s="2"/>
    </row>
    <row r="548" spans="1:5">
      <c r="A548" s="9">
        <v>896828</v>
      </c>
      <c r="B548" s="9">
        <v>760236</v>
      </c>
      <c r="C548" s="7">
        <f t="shared" si="8"/>
        <v>0.84769431819702323</v>
      </c>
      <c r="D548" s="2"/>
      <c r="E548" s="2"/>
    </row>
    <row r="549" spans="1:5">
      <c r="A549" s="9">
        <v>816114</v>
      </c>
      <c r="B549" s="9">
        <v>996628</v>
      </c>
      <c r="C549" s="7">
        <f t="shared" si="8"/>
        <v>1.2211872360969178</v>
      </c>
      <c r="D549" s="2"/>
      <c r="E549" s="2"/>
    </row>
    <row r="550" spans="1:5">
      <c r="A550" s="9">
        <v>566053</v>
      </c>
      <c r="B550" s="9">
        <v>573850</v>
      </c>
      <c r="C550" s="7">
        <f t="shared" si="8"/>
        <v>1.0137743285522733</v>
      </c>
      <c r="D550" s="2"/>
      <c r="E550" s="2"/>
    </row>
    <row r="551" spans="1:5">
      <c r="A551" s="9">
        <v>833222</v>
      </c>
      <c r="B551" s="9">
        <v>778129</v>
      </c>
      <c r="C551" s="7">
        <f t="shared" si="8"/>
        <v>0.93387956631005897</v>
      </c>
      <c r="D551" s="2"/>
      <c r="E551" s="2"/>
    </row>
    <row r="552" spans="1:5">
      <c r="A552" s="9">
        <v>1343640</v>
      </c>
      <c r="B552" s="9">
        <v>1322125</v>
      </c>
      <c r="C552" s="7">
        <f t="shared" si="8"/>
        <v>0.98398752642076748</v>
      </c>
      <c r="D552" s="2"/>
      <c r="E552" s="2"/>
    </row>
    <row r="553" spans="1:5">
      <c r="A553" s="9">
        <v>558702</v>
      </c>
      <c r="B553" s="9">
        <v>451396</v>
      </c>
      <c r="C553" s="7">
        <f t="shared" si="8"/>
        <v>0.80793696818697625</v>
      </c>
      <c r="D553" s="2"/>
      <c r="E553" s="2"/>
    </row>
    <row r="554" spans="1:5">
      <c r="A554" s="9">
        <v>297365</v>
      </c>
      <c r="B554" s="9">
        <v>438803</v>
      </c>
      <c r="C554" s="7">
        <f t="shared" si="8"/>
        <v>1.4756376843273418</v>
      </c>
      <c r="D554" s="2"/>
      <c r="E554" s="2"/>
    </row>
    <row r="555" spans="1:5">
      <c r="A555" s="9">
        <v>303280</v>
      </c>
      <c r="B555" s="9">
        <v>743350</v>
      </c>
      <c r="C555" s="7">
        <f t="shared" si="8"/>
        <v>2.4510353468741757</v>
      </c>
      <c r="D555" s="2"/>
      <c r="E555" s="2"/>
    </row>
    <row r="556" spans="1:5">
      <c r="A556" s="9">
        <v>860692</v>
      </c>
      <c r="B556" s="9">
        <v>551982</v>
      </c>
      <c r="C556" s="7">
        <f t="shared" si="8"/>
        <v>0.64132349318920123</v>
      </c>
      <c r="D556" s="2"/>
      <c r="E556" s="2"/>
    </row>
    <row r="557" spans="1:5">
      <c r="A557" s="9">
        <v>1594809</v>
      </c>
      <c r="B557" s="9">
        <v>1709449</v>
      </c>
      <c r="C557" s="7">
        <f t="shared" si="8"/>
        <v>1.0718832161092644</v>
      </c>
      <c r="D557" s="2"/>
      <c r="E557" s="2"/>
    </row>
    <row r="558" spans="1:5">
      <c r="A558" s="9">
        <v>1286996</v>
      </c>
      <c r="B558" s="9">
        <v>808883</v>
      </c>
      <c r="C558" s="7">
        <f t="shared" si="8"/>
        <v>0.62850467289719625</v>
      </c>
      <c r="D558" s="2"/>
      <c r="E558" s="2"/>
    </row>
    <row r="559" spans="1:5">
      <c r="A559" s="9">
        <v>1240139</v>
      </c>
      <c r="B559" s="9">
        <v>946122</v>
      </c>
      <c r="C559" s="7">
        <f t="shared" si="8"/>
        <v>0.76291609247027958</v>
      </c>
      <c r="D559" s="2"/>
      <c r="E559" s="2"/>
    </row>
    <row r="560" spans="1:5">
      <c r="A560" s="9">
        <v>1159156</v>
      </c>
      <c r="B560" s="9">
        <v>1440456</v>
      </c>
      <c r="C560" s="7">
        <f t="shared" si="8"/>
        <v>1.2426765681237038</v>
      </c>
      <c r="D560" s="2"/>
      <c r="E560" s="2"/>
    </row>
    <row r="561" spans="1:5">
      <c r="A561" s="9">
        <v>1274608</v>
      </c>
      <c r="B561" s="9">
        <v>2228858</v>
      </c>
      <c r="C561" s="7">
        <f t="shared" si="8"/>
        <v>1.7486615492763264</v>
      </c>
      <c r="D561" s="2"/>
      <c r="E561" s="2"/>
    </row>
    <row r="562" spans="1:5">
      <c r="A562" s="9">
        <v>2051979</v>
      </c>
      <c r="B562" s="9">
        <v>2136598</v>
      </c>
      <c r="C562" s="7">
        <f t="shared" si="8"/>
        <v>1.0412377514584701</v>
      </c>
      <c r="D562" s="2"/>
      <c r="E562" s="2"/>
    </row>
    <row r="563" spans="1:5">
      <c r="A563" s="9">
        <v>1284182</v>
      </c>
      <c r="B563" s="9">
        <v>1889188</v>
      </c>
      <c r="C563" s="7">
        <f t="shared" si="8"/>
        <v>1.4711216945884618</v>
      </c>
      <c r="D563" s="2"/>
      <c r="E563" s="2"/>
    </row>
    <row r="564" spans="1:5">
      <c r="A564" s="9">
        <v>872057</v>
      </c>
      <c r="B564" s="9">
        <v>255492</v>
      </c>
      <c r="C564" s="7">
        <f t="shared" si="8"/>
        <v>0.29297626187279041</v>
      </c>
      <c r="D564" s="2"/>
      <c r="E564" s="2"/>
    </row>
    <row r="565" spans="1:5">
      <c r="A565" s="9">
        <v>1587692</v>
      </c>
      <c r="B565" s="9">
        <v>1868243</v>
      </c>
      <c r="C565" s="7">
        <f t="shared" si="8"/>
        <v>1.1767036679658271</v>
      </c>
      <c r="D565" s="2"/>
      <c r="E565" s="2"/>
    </row>
    <row r="566" spans="1:5">
      <c r="A566" s="9">
        <v>1455971</v>
      </c>
      <c r="B566" s="9">
        <v>1206588</v>
      </c>
      <c r="C566" s="7">
        <f t="shared" si="8"/>
        <v>0.82871705549080299</v>
      </c>
      <c r="D566" s="2"/>
      <c r="E566" s="2"/>
    </row>
    <row r="567" spans="1:5">
      <c r="A567" s="9">
        <v>618629</v>
      </c>
      <c r="B567" s="9">
        <v>857905</v>
      </c>
      <c r="C567" s="7">
        <f t="shared" si="8"/>
        <v>1.3867843246921823</v>
      </c>
      <c r="D567" s="2"/>
      <c r="E567" s="2"/>
    </row>
    <row r="568" spans="1:5">
      <c r="A568" s="9">
        <v>675864</v>
      </c>
      <c r="B568" s="9">
        <v>947063</v>
      </c>
      <c r="C568" s="7">
        <f t="shared" si="8"/>
        <v>1.4012626800658121</v>
      </c>
      <c r="D568" s="2"/>
      <c r="E568" s="2"/>
    </row>
    <row r="569" spans="1:5">
      <c r="A569" s="9">
        <v>829033</v>
      </c>
      <c r="B569" s="9">
        <v>855741</v>
      </c>
      <c r="C569" s="7">
        <f t="shared" si="8"/>
        <v>1.0322158466550788</v>
      </c>
      <c r="D569" s="2"/>
      <c r="E569" s="2"/>
    </row>
    <row r="570" spans="1:5">
      <c r="A570" s="9">
        <v>597706</v>
      </c>
      <c r="B570" s="9">
        <v>506912</v>
      </c>
      <c r="C570" s="7">
        <f t="shared" si="8"/>
        <v>0.84809588660645874</v>
      </c>
      <c r="D570" s="2"/>
      <c r="E570" s="2"/>
    </row>
    <row r="571" spans="1:5">
      <c r="A571" s="9">
        <v>669433</v>
      </c>
      <c r="B571" s="9">
        <v>745957</v>
      </c>
      <c r="C571" s="7">
        <f t="shared" si="8"/>
        <v>1.1143116637512642</v>
      </c>
      <c r="D571" s="2"/>
      <c r="E571" s="2"/>
    </row>
    <row r="572" spans="1:5">
      <c r="A572" s="9">
        <v>1014636</v>
      </c>
      <c r="B572" s="9">
        <v>1637667</v>
      </c>
      <c r="C572" s="7">
        <f t="shared" si="8"/>
        <v>1.614043854150651</v>
      </c>
      <c r="D572" s="2"/>
      <c r="E572" s="2"/>
    </row>
    <row r="573" spans="1:5">
      <c r="A573" s="9">
        <v>1008972</v>
      </c>
      <c r="B573" s="9">
        <v>1362486</v>
      </c>
      <c r="C573" s="7">
        <f t="shared" si="8"/>
        <v>1.3503704760885338</v>
      </c>
      <c r="D573" s="2"/>
      <c r="E573" s="2"/>
    </row>
    <row r="574" spans="1:5">
      <c r="A574" s="9">
        <v>1011301</v>
      </c>
      <c r="B574" s="9">
        <v>89136</v>
      </c>
      <c r="C574" s="7">
        <f t="shared" si="8"/>
        <v>8.8139930643794481E-2</v>
      </c>
      <c r="D574" s="2"/>
      <c r="E574" s="2"/>
    </row>
    <row r="575" spans="1:5">
      <c r="A575" s="9">
        <v>1956094</v>
      </c>
      <c r="B575" s="9">
        <v>1458080</v>
      </c>
      <c r="C575" s="7">
        <f t="shared" si="8"/>
        <v>0.74540385073518967</v>
      </c>
      <c r="D575" s="2"/>
      <c r="E575" s="2"/>
    </row>
    <row r="576" spans="1:5">
      <c r="A576" s="9">
        <v>2651982</v>
      </c>
      <c r="B576" s="9">
        <v>911877</v>
      </c>
      <c r="C576" s="7">
        <f t="shared" si="8"/>
        <v>0.34384735643002101</v>
      </c>
      <c r="D576" s="2"/>
      <c r="E576" s="2"/>
    </row>
    <row r="577" spans="1:5">
      <c r="A577" s="9">
        <v>1048423</v>
      </c>
      <c r="B577" s="9">
        <v>965272</v>
      </c>
      <c r="C577" s="7">
        <f t="shared" si="8"/>
        <v>0.92068945454267981</v>
      </c>
      <c r="D577" s="2"/>
      <c r="E577" s="2"/>
    </row>
    <row r="578" spans="1:5">
      <c r="A578" s="9">
        <v>497087</v>
      </c>
      <c r="B578" s="9">
        <v>553073</v>
      </c>
      <c r="C578" s="7">
        <f t="shared" si="8"/>
        <v>1.1126281717284903</v>
      </c>
      <c r="D578" s="2"/>
      <c r="E578" s="2"/>
    </row>
    <row r="579" spans="1:5">
      <c r="A579" s="9">
        <v>598705</v>
      </c>
      <c r="B579" s="9">
        <v>476334</v>
      </c>
      <c r="C579" s="7">
        <f t="shared" si="8"/>
        <v>0.795607185508723</v>
      </c>
      <c r="D579" s="2"/>
      <c r="E579" s="2"/>
    </row>
    <row r="580" spans="1:5">
      <c r="A580" s="9">
        <v>463798</v>
      </c>
      <c r="B580" s="9">
        <v>311977</v>
      </c>
      <c r="C580" s="7">
        <f t="shared" si="8"/>
        <v>0.67265706191057317</v>
      </c>
      <c r="D580" s="2"/>
      <c r="E580" s="2"/>
    </row>
    <row r="581" spans="1:5">
      <c r="A581" s="9">
        <v>464029</v>
      </c>
      <c r="B581" s="9">
        <v>329868</v>
      </c>
      <c r="C581" s="7">
        <f t="shared" si="8"/>
        <v>0.7108779839191085</v>
      </c>
      <c r="D581" s="2"/>
      <c r="E581" s="2"/>
    </row>
    <row r="582" spans="1:5">
      <c r="A582" s="9">
        <v>1009868</v>
      </c>
      <c r="B582" s="9">
        <v>386199</v>
      </c>
      <c r="C582" s="7">
        <f t="shared" si="8"/>
        <v>0.3824252278515608</v>
      </c>
      <c r="D582" s="2"/>
      <c r="E582" s="2"/>
    </row>
    <row r="583" spans="1:5">
      <c r="A583" s="9">
        <v>547938</v>
      </c>
      <c r="B583" s="9">
        <v>790951</v>
      </c>
      <c r="C583" s="7">
        <f t="shared" si="8"/>
        <v>1.4435045570849256</v>
      </c>
      <c r="D583" s="2"/>
      <c r="E583" s="2"/>
    </row>
    <row r="584" spans="1:5">
      <c r="A584" s="9">
        <v>776226</v>
      </c>
      <c r="B584" s="9">
        <v>2097293</v>
      </c>
      <c r="C584" s="7">
        <f t="shared" si="8"/>
        <v>2.7019102684012131</v>
      </c>
      <c r="D584" s="2"/>
      <c r="E584" s="2"/>
    </row>
    <row r="585" spans="1:5">
      <c r="A585" s="9">
        <v>939851</v>
      </c>
      <c r="B585" s="9">
        <v>504287</v>
      </c>
      <c r="C585" s="7">
        <f t="shared" si="8"/>
        <v>0.53656058247530725</v>
      </c>
      <c r="D585" s="2"/>
      <c r="E585" s="2"/>
    </row>
    <row r="586" spans="1:5">
      <c r="A586" s="9">
        <v>1880130</v>
      </c>
      <c r="B586" s="9">
        <v>2991444</v>
      </c>
      <c r="C586" s="7">
        <f t="shared" si="8"/>
        <v>1.5910835952833049</v>
      </c>
      <c r="D586" s="2"/>
      <c r="E586" s="2"/>
    </row>
    <row r="587" spans="1:5">
      <c r="A587" s="9">
        <v>376570</v>
      </c>
      <c r="B587" s="9">
        <v>559956</v>
      </c>
      <c r="C587" s="7">
        <f t="shared" si="8"/>
        <v>1.4869904665799187</v>
      </c>
      <c r="D587" s="2"/>
      <c r="E587" s="2"/>
    </row>
    <row r="588" spans="1:5">
      <c r="A588" s="9">
        <v>880050</v>
      </c>
      <c r="B588" s="9">
        <v>1558696</v>
      </c>
      <c r="C588" s="7">
        <f t="shared" si="8"/>
        <v>1.7711448213169707</v>
      </c>
      <c r="D588" s="2"/>
      <c r="E588" s="2"/>
    </row>
    <row r="589" spans="1:5">
      <c r="A589" s="9">
        <v>532042</v>
      </c>
      <c r="B589" s="9">
        <v>742971</v>
      </c>
      <c r="C589" s="7">
        <f t="shared" ref="C589:C652" si="9">B589/A589</f>
        <v>1.3964517838817236</v>
      </c>
      <c r="D589" s="2"/>
      <c r="E589" s="2"/>
    </row>
    <row r="590" spans="1:5">
      <c r="A590" s="9">
        <v>477070</v>
      </c>
      <c r="B590" s="9">
        <v>1039972</v>
      </c>
      <c r="C590" s="7">
        <f t="shared" si="9"/>
        <v>2.1799148971848994</v>
      </c>
      <c r="D590" s="2"/>
      <c r="E590" s="2"/>
    </row>
    <row r="591" spans="1:5">
      <c r="A591" s="9">
        <v>864041</v>
      </c>
      <c r="B591" s="9">
        <v>1148742</v>
      </c>
      <c r="C591" s="7">
        <f t="shared" si="9"/>
        <v>1.3294994103289079</v>
      </c>
      <c r="D591" s="2"/>
      <c r="E591" s="2"/>
    </row>
    <row r="592" spans="1:5">
      <c r="A592" s="9">
        <v>1649302</v>
      </c>
      <c r="B592" s="9">
        <v>1222148</v>
      </c>
      <c r="C592" s="7">
        <f t="shared" si="9"/>
        <v>0.74100922693357552</v>
      </c>
      <c r="D592" s="2"/>
      <c r="E592" s="2"/>
    </row>
    <row r="593" spans="1:5">
      <c r="A593" s="9">
        <v>756064</v>
      </c>
      <c r="B593" s="9">
        <v>878168</v>
      </c>
      <c r="C593" s="7">
        <f t="shared" si="9"/>
        <v>1.1614995555931773</v>
      </c>
      <c r="D593" s="2"/>
      <c r="E593" s="2"/>
    </row>
    <row r="594" spans="1:5">
      <c r="A594" s="9">
        <v>2094541</v>
      </c>
      <c r="B594" s="9">
        <v>1946537</v>
      </c>
      <c r="C594" s="7">
        <f t="shared" si="9"/>
        <v>0.92933821777659165</v>
      </c>
      <c r="D594" s="2"/>
      <c r="E594" s="2"/>
    </row>
    <row r="595" spans="1:5">
      <c r="A595" s="9">
        <v>397799</v>
      </c>
      <c r="B595" s="9">
        <v>64465</v>
      </c>
      <c r="C595" s="7">
        <f t="shared" si="9"/>
        <v>0.16205420325340184</v>
      </c>
      <c r="D595" s="2"/>
      <c r="E595" s="2"/>
    </row>
    <row r="596" spans="1:5">
      <c r="A596" s="9">
        <v>604642</v>
      </c>
      <c r="B596" s="9">
        <v>698264</v>
      </c>
      <c r="C596" s="7">
        <f t="shared" si="9"/>
        <v>1.1548387310176931</v>
      </c>
      <c r="D596" s="2"/>
      <c r="E596" s="2"/>
    </row>
    <row r="597" spans="1:5">
      <c r="A597" s="9">
        <v>737233</v>
      </c>
      <c r="B597" s="9">
        <v>1122700</v>
      </c>
      <c r="C597" s="7">
        <f t="shared" si="9"/>
        <v>1.5228564103885747</v>
      </c>
      <c r="D597" s="2"/>
      <c r="E597" s="2"/>
    </row>
    <row r="598" spans="1:5">
      <c r="A598" s="9">
        <v>1276814</v>
      </c>
      <c r="B598" s="9">
        <v>1077621</v>
      </c>
      <c r="C598" s="7">
        <f t="shared" si="9"/>
        <v>0.84399215547448569</v>
      </c>
      <c r="D598" s="2"/>
      <c r="E598" s="2"/>
    </row>
    <row r="599" spans="1:5">
      <c r="A599" s="9">
        <v>563065</v>
      </c>
      <c r="B599" s="9">
        <v>502119</v>
      </c>
      <c r="C599" s="7">
        <f t="shared" si="9"/>
        <v>0.89176027634464938</v>
      </c>
      <c r="D599" s="2"/>
      <c r="E599" s="2"/>
    </row>
    <row r="600" spans="1:5">
      <c r="A600" s="9">
        <v>1091550</v>
      </c>
      <c r="B600" s="9">
        <v>857512</v>
      </c>
      <c r="C600" s="7">
        <f t="shared" si="9"/>
        <v>0.78559113187668916</v>
      </c>
      <c r="D600" s="2"/>
      <c r="E600" s="2"/>
    </row>
    <row r="601" spans="1:5">
      <c r="A601" s="9">
        <v>1099036</v>
      </c>
      <c r="B601" s="9">
        <v>964016</v>
      </c>
      <c r="C601" s="7">
        <f t="shared" si="9"/>
        <v>0.87714688144883335</v>
      </c>
      <c r="D601" s="2"/>
      <c r="E601" s="2"/>
    </row>
    <row r="602" spans="1:5">
      <c r="A602" s="9">
        <v>1623365</v>
      </c>
      <c r="B602" s="9">
        <v>801867</v>
      </c>
      <c r="C602" s="7">
        <f t="shared" si="9"/>
        <v>0.49395360870783833</v>
      </c>
      <c r="D602" s="2"/>
      <c r="E602" s="2"/>
    </row>
    <row r="603" spans="1:5">
      <c r="A603" s="9">
        <v>627515</v>
      </c>
      <c r="B603" s="9">
        <v>1245514</v>
      </c>
      <c r="C603" s="7">
        <f t="shared" si="9"/>
        <v>1.9848354222608224</v>
      </c>
      <c r="D603" s="2"/>
      <c r="E603" s="2"/>
    </row>
    <row r="604" spans="1:5">
      <c r="A604" s="9">
        <v>407201</v>
      </c>
      <c r="B604" s="9">
        <v>280337</v>
      </c>
      <c r="C604" s="7">
        <f t="shared" si="9"/>
        <v>0.68844870223796106</v>
      </c>
      <c r="D604" s="2"/>
      <c r="E604" s="2"/>
    </row>
    <row r="605" spans="1:5">
      <c r="A605" s="9">
        <v>906644</v>
      </c>
      <c r="B605" s="9">
        <v>775566</v>
      </c>
      <c r="C605" s="7">
        <f t="shared" si="9"/>
        <v>0.85542506209714064</v>
      </c>
      <c r="D605" s="2"/>
      <c r="E605" s="2"/>
    </row>
    <row r="606" spans="1:5">
      <c r="A606" s="9">
        <v>1242853</v>
      </c>
      <c r="B606" s="9">
        <v>1280279</v>
      </c>
      <c r="C606" s="7">
        <f t="shared" si="9"/>
        <v>1.0301129739397983</v>
      </c>
      <c r="D606" s="2"/>
      <c r="E606" s="2"/>
    </row>
    <row r="607" spans="1:5">
      <c r="A607" s="9">
        <v>1293096</v>
      </c>
      <c r="B607" s="9">
        <v>434696</v>
      </c>
      <c r="C607" s="7">
        <f t="shared" si="9"/>
        <v>0.33616684298768229</v>
      </c>
      <c r="D607" s="2"/>
      <c r="E607" s="2"/>
    </row>
    <row r="608" spans="1:5">
      <c r="A608" s="9">
        <v>346762</v>
      </c>
      <c r="B608" s="9">
        <v>677575</v>
      </c>
      <c r="C608" s="7">
        <f t="shared" si="9"/>
        <v>1.9540059176034283</v>
      </c>
      <c r="D608" s="2"/>
      <c r="E608" s="2"/>
    </row>
    <row r="609" spans="1:5">
      <c r="A609" s="9">
        <v>716105</v>
      </c>
      <c r="B609" s="9">
        <v>489971</v>
      </c>
      <c r="C609" s="7">
        <f t="shared" si="9"/>
        <v>0.68421670006493462</v>
      </c>
      <c r="D609" s="2"/>
      <c r="E609" s="2"/>
    </row>
    <row r="610" spans="1:5">
      <c r="A610" s="9">
        <v>1653563</v>
      </c>
      <c r="B610" s="9">
        <v>1673251</v>
      </c>
      <c r="C610" s="7">
        <f t="shared" si="9"/>
        <v>1.0119064105812721</v>
      </c>
      <c r="D610" s="2"/>
      <c r="E610" s="2"/>
    </row>
    <row r="611" spans="1:5">
      <c r="A611" s="9">
        <v>394412</v>
      </c>
      <c r="B611" s="9">
        <v>627403</v>
      </c>
      <c r="C611" s="7">
        <f t="shared" si="9"/>
        <v>1.5907299980730809</v>
      </c>
      <c r="D611" s="2"/>
      <c r="E611" s="2"/>
    </row>
    <row r="612" spans="1:5">
      <c r="A612" s="9">
        <v>807149</v>
      </c>
      <c r="B612" s="9">
        <v>732018</v>
      </c>
      <c r="C612" s="7">
        <f t="shared" si="9"/>
        <v>0.90691805354401722</v>
      </c>
      <c r="D612" s="2"/>
      <c r="E612" s="2"/>
    </row>
    <row r="613" spans="1:5">
      <c r="A613" s="9">
        <v>973572</v>
      </c>
      <c r="B613" s="9">
        <v>1406828</v>
      </c>
      <c r="C613" s="7">
        <f t="shared" si="9"/>
        <v>1.4450169068132608</v>
      </c>
      <c r="D613" s="2"/>
      <c r="E613" s="2"/>
    </row>
    <row r="614" spans="1:5">
      <c r="A614" s="9">
        <v>1162583</v>
      </c>
      <c r="B614" s="9">
        <v>1036452</v>
      </c>
      <c r="C614" s="7">
        <f t="shared" si="9"/>
        <v>0.89150796115202102</v>
      </c>
      <c r="D614" s="2"/>
      <c r="E614" s="2"/>
    </row>
    <row r="615" spans="1:5">
      <c r="A615" s="9">
        <v>868415</v>
      </c>
      <c r="B615" s="9">
        <v>1223691</v>
      </c>
      <c r="C615" s="7">
        <f t="shared" si="9"/>
        <v>1.4091085483323065</v>
      </c>
      <c r="D615" s="2"/>
      <c r="E615" s="2"/>
    </row>
    <row r="616" spans="1:5">
      <c r="A616" s="9">
        <v>909482</v>
      </c>
      <c r="B616" s="9">
        <v>1744410</v>
      </c>
      <c r="C616" s="7">
        <f t="shared" si="9"/>
        <v>1.9180258652727598</v>
      </c>
      <c r="D616" s="2"/>
      <c r="E616" s="2"/>
    </row>
    <row r="617" spans="1:5">
      <c r="A617" s="9">
        <v>1095907</v>
      </c>
      <c r="B617" s="9">
        <v>2096457</v>
      </c>
      <c r="C617" s="7">
        <f t="shared" si="9"/>
        <v>1.9129880546433229</v>
      </c>
      <c r="D617" s="2"/>
      <c r="E617" s="2"/>
    </row>
    <row r="618" spans="1:5">
      <c r="A618" s="9">
        <v>760702</v>
      </c>
      <c r="B618" s="9">
        <v>539301</v>
      </c>
      <c r="C618" s="7">
        <f t="shared" si="9"/>
        <v>0.70895173142702395</v>
      </c>
      <c r="D618" s="2"/>
      <c r="E618" s="2"/>
    </row>
    <row r="619" spans="1:5">
      <c r="A619" s="9">
        <v>1042990</v>
      </c>
      <c r="B619" s="9">
        <v>1057312</v>
      </c>
      <c r="C619" s="7">
        <f t="shared" si="9"/>
        <v>1.0137316752797247</v>
      </c>
      <c r="D619" s="2"/>
      <c r="E619" s="2"/>
    </row>
    <row r="620" spans="1:5">
      <c r="A620" s="9">
        <v>337507</v>
      </c>
      <c r="B620" s="9">
        <v>1078685</v>
      </c>
      <c r="C620" s="7">
        <f t="shared" si="9"/>
        <v>3.1960374155202707</v>
      </c>
      <c r="D620" s="2"/>
      <c r="E620" s="2"/>
    </row>
    <row r="621" spans="1:5">
      <c r="A621" s="9">
        <v>1201711</v>
      </c>
      <c r="B621" s="9">
        <v>1513993</v>
      </c>
      <c r="C621" s="7">
        <f t="shared" si="9"/>
        <v>1.2598644765671614</v>
      </c>
      <c r="D621" s="2"/>
      <c r="E621" s="2"/>
    </row>
    <row r="622" spans="1:5">
      <c r="A622" s="9">
        <v>739331</v>
      </c>
      <c r="B622" s="9">
        <v>569631</v>
      </c>
      <c r="C622" s="7">
        <f t="shared" si="9"/>
        <v>0.77046816649105743</v>
      </c>
      <c r="D622" s="2"/>
      <c r="E622" s="2"/>
    </row>
    <row r="623" spans="1:5">
      <c r="A623" s="9">
        <v>1226821</v>
      </c>
      <c r="B623" s="9">
        <v>952595</v>
      </c>
      <c r="C623" s="7">
        <f t="shared" si="9"/>
        <v>0.77647431858437377</v>
      </c>
      <c r="D623" s="2"/>
      <c r="E623" s="2"/>
    </row>
    <row r="624" spans="1:5">
      <c r="A624" s="9">
        <v>1817559</v>
      </c>
      <c r="B624" s="9">
        <v>4426320</v>
      </c>
      <c r="C624" s="7">
        <f t="shared" si="9"/>
        <v>2.4353102155143245</v>
      </c>
      <c r="D624" s="2"/>
      <c r="E624" s="2"/>
    </row>
    <row r="625" spans="1:5">
      <c r="A625" s="9">
        <v>1167762</v>
      </c>
      <c r="B625" s="9">
        <v>1380232</v>
      </c>
      <c r="C625" s="7">
        <f t="shared" si="9"/>
        <v>1.181946321253817</v>
      </c>
      <c r="D625" s="2"/>
      <c r="E625" s="2"/>
    </row>
    <row r="626" spans="1:5">
      <c r="A626" s="9">
        <v>914432</v>
      </c>
      <c r="B626" s="9">
        <v>904384</v>
      </c>
      <c r="C626" s="7">
        <f t="shared" si="9"/>
        <v>0.98901175811870101</v>
      </c>
      <c r="D626" s="2"/>
      <c r="E626" s="2"/>
    </row>
    <row r="627" spans="1:5">
      <c r="A627" s="9">
        <v>469782</v>
      </c>
      <c r="B627" s="9">
        <v>753780</v>
      </c>
      <c r="C627" s="7">
        <f t="shared" si="9"/>
        <v>1.6045314635298926</v>
      </c>
      <c r="D627" s="2"/>
      <c r="E627" s="2"/>
    </row>
    <row r="628" spans="1:5">
      <c r="A628" s="9">
        <v>538621</v>
      </c>
      <c r="B628" s="9">
        <v>884395</v>
      </c>
      <c r="C628" s="7">
        <f t="shared" si="9"/>
        <v>1.641961601942739</v>
      </c>
      <c r="D628" s="2"/>
      <c r="E628" s="2"/>
    </row>
    <row r="629" spans="1:5">
      <c r="A629" s="9">
        <v>1142372</v>
      </c>
      <c r="B629" s="9">
        <v>1350520</v>
      </c>
      <c r="C629" s="7">
        <f t="shared" si="9"/>
        <v>1.1822068468064693</v>
      </c>
      <c r="D629" s="2"/>
      <c r="E629" s="2"/>
    </row>
    <row r="630" spans="1:5">
      <c r="A630" s="9">
        <v>770655</v>
      </c>
      <c r="B630" s="9">
        <v>1098609</v>
      </c>
      <c r="C630" s="7">
        <f t="shared" si="9"/>
        <v>1.4255522899351849</v>
      </c>
      <c r="D630" s="2"/>
      <c r="E630" s="2"/>
    </row>
    <row r="631" spans="1:5">
      <c r="A631" s="9">
        <v>210202</v>
      </c>
      <c r="B631" s="9">
        <v>281018</v>
      </c>
      <c r="C631" s="7">
        <f t="shared" si="9"/>
        <v>1.336894986727053</v>
      </c>
      <c r="D631" s="2"/>
      <c r="E631" s="2"/>
    </row>
    <row r="632" spans="1:5">
      <c r="A632" s="9">
        <v>1280289</v>
      </c>
      <c r="B632" s="9">
        <v>1433006</v>
      </c>
      <c r="C632" s="7">
        <f t="shared" si="9"/>
        <v>1.1192832243345057</v>
      </c>
      <c r="D632" s="2"/>
      <c r="E632" s="2"/>
    </row>
    <row r="633" spans="1:5">
      <c r="A633" s="9">
        <v>733704</v>
      </c>
      <c r="B633" s="9">
        <v>496348</v>
      </c>
      <c r="C633" s="7">
        <f t="shared" si="9"/>
        <v>0.67649624371681227</v>
      </c>
      <c r="D633" s="2"/>
      <c r="E633" s="2"/>
    </row>
    <row r="634" spans="1:5">
      <c r="A634" s="9">
        <v>502293</v>
      </c>
      <c r="B634" s="9">
        <v>581292</v>
      </c>
      <c r="C634" s="7">
        <f t="shared" si="9"/>
        <v>1.1572767289211676</v>
      </c>
      <c r="D634" s="2"/>
      <c r="E634" s="2"/>
    </row>
    <row r="635" spans="1:5">
      <c r="A635" s="9">
        <v>425267</v>
      </c>
      <c r="B635" s="9">
        <v>1148398</v>
      </c>
      <c r="C635" s="7">
        <f t="shared" si="9"/>
        <v>2.7004164442573724</v>
      </c>
      <c r="D635" s="2"/>
      <c r="E635" s="2"/>
    </row>
    <row r="636" spans="1:5">
      <c r="A636" s="9">
        <v>432012</v>
      </c>
      <c r="B636" s="9">
        <v>866164</v>
      </c>
      <c r="C636" s="7">
        <f t="shared" si="9"/>
        <v>2.0049535661046454</v>
      </c>
      <c r="D636" s="2"/>
      <c r="E636" s="2"/>
    </row>
    <row r="637" spans="1:5">
      <c r="A637" s="9">
        <v>418397</v>
      </c>
      <c r="B637" s="9">
        <v>322007</v>
      </c>
      <c r="C637" s="7">
        <f t="shared" si="9"/>
        <v>0.76962071907781371</v>
      </c>
      <c r="D637" s="2"/>
      <c r="E637" s="2"/>
    </row>
    <row r="638" spans="1:5">
      <c r="A638" s="9">
        <v>918680</v>
      </c>
      <c r="B638" s="9">
        <v>787803</v>
      </c>
      <c r="C638" s="7">
        <f t="shared" si="9"/>
        <v>0.85753798928897984</v>
      </c>
      <c r="D638" s="2"/>
      <c r="E638" s="2"/>
    </row>
    <row r="639" spans="1:5">
      <c r="A639" s="9">
        <v>887523</v>
      </c>
      <c r="B639" s="9">
        <v>433357</v>
      </c>
      <c r="C639" s="7">
        <f t="shared" si="9"/>
        <v>0.48827692352761565</v>
      </c>
      <c r="D639" s="2"/>
      <c r="E639" s="2"/>
    </row>
    <row r="640" spans="1:5">
      <c r="A640" s="9">
        <v>398126</v>
      </c>
      <c r="B640" s="9">
        <v>3083627</v>
      </c>
      <c r="C640" s="7">
        <f t="shared" si="9"/>
        <v>7.7453544857658132</v>
      </c>
      <c r="D640" s="2"/>
      <c r="E640" s="2"/>
    </row>
    <row r="641" spans="1:5">
      <c r="A641" s="9">
        <v>421519</v>
      </c>
      <c r="B641" s="9">
        <v>300265</v>
      </c>
      <c r="C641" s="7">
        <f t="shared" si="9"/>
        <v>0.71234036899878772</v>
      </c>
      <c r="D641" s="2"/>
      <c r="E641" s="2"/>
    </row>
    <row r="642" spans="1:5">
      <c r="A642" s="9">
        <v>706421</v>
      </c>
      <c r="B642" s="9">
        <v>569666</v>
      </c>
      <c r="C642" s="7">
        <f t="shared" si="9"/>
        <v>0.80641147417757963</v>
      </c>
      <c r="D642" s="2"/>
      <c r="E642" s="2"/>
    </row>
    <row r="643" spans="1:5">
      <c r="A643" s="9">
        <v>891782</v>
      </c>
      <c r="B643" s="9">
        <v>708237</v>
      </c>
      <c r="C643" s="7">
        <f t="shared" si="9"/>
        <v>0.794181761910422</v>
      </c>
      <c r="D643" s="2"/>
      <c r="E643" s="2"/>
    </row>
    <row r="644" spans="1:5">
      <c r="A644" s="9">
        <v>747141</v>
      </c>
      <c r="B644" s="9">
        <v>894564</v>
      </c>
      <c r="C644" s="7">
        <f t="shared" si="9"/>
        <v>1.1973161692371319</v>
      </c>
      <c r="D644" s="2"/>
      <c r="E644" s="2"/>
    </row>
    <row r="645" spans="1:5">
      <c r="A645" s="9">
        <v>637143</v>
      </c>
      <c r="B645" s="9">
        <v>1036910</v>
      </c>
      <c r="C645" s="7">
        <f t="shared" si="9"/>
        <v>1.627436854834786</v>
      </c>
      <c r="D645" s="2"/>
      <c r="E645" s="2"/>
    </row>
    <row r="646" spans="1:5">
      <c r="A646" s="9">
        <v>1125264</v>
      </c>
      <c r="B646" s="9">
        <v>1640634</v>
      </c>
      <c r="C646" s="7">
        <f t="shared" si="9"/>
        <v>1.4579991895235251</v>
      </c>
      <c r="D646" s="2"/>
      <c r="E646" s="2"/>
    </row>
    <row r="647" spans="1:5">
      <c r="A647" s="9">
        <v>663491</v>
      </c>
      <c r="B647" s="9">
        <v>1058560</v>
      </c>
      <c r="C647" s="7">
        <f t="shared" si="9"/>
        <v>1.5954398778581775</v>
      </c>
      <c r="D647" s="2"/>
      <c r="E647" s="2"/>
    </row>
    <row r="648" spans="1:5">
      <c r="A648" s="9">
        <v>568610</v>
      </c>
      <c r="B648" s="9">
        <v>797045</v>
      </c>
      <c r="C648" s="7">
        <f t="shared" si="9"/>
        <v>1.4017428465908093</v>
      </c>
      <c r="D648" s="2"/>
      <c r="E648" s="2"/>
    </row>
    <row r="649" spans="1:5">
      <c r="A649" s="9">
        <v>677902</v>
      </c>
      <c r="B649" s="9">
        <v>683771</v>
      </c>
      <c r="C649" s="7">
        <f t="shared" si="9"/>
        <v>1.0086575935754725</v>
      </c>
      <c r="D649" s="2"/>
      <c r="E649" s="2"/>
    </row>
    <row r="650" spans="1:5">
      <c r="A650" s="9">
        <v>572022</v>
      </c>
      <c r="B650" s="9">
        <v>1263270</v>
      </c>
      <c r="C650" s="7">
        <f t="shared" si="9"/>
        <v>2.2084290464352772</v>
      </c>
      <c r="D650" s="2"/>
      <c r="E650" s="2"/>
    </row>
    <row r="651" spans="1:5">
      <c r="A651" s="9">
        <v>249609</v>
      </c>
      <c r="B651" s="9">
        <v>279121</v>
      </c>
      <c r="C651" s="7">
        <f t="shared" si="9"/>
        <v>1.1182329162810636</v>
      </c>
      <c r="D651" s="2"/>
      <c r="E651" s="2"/>
    </row>
    <row r="652" spans="1:5">
      <c r="A652" s="9">
        <v>752853</v>
      </c>
      <c r="B652" s="9">
        <v>297037</v>
      </c>
      <c r="C652" s="7">
        <f t="shared" si="9"/>
        <v>0.39454847094984014</v>
      </c>
      <c r="D652" s="2"/>
      <c r="E652" s="2"/>
    </row>
    <row r="653" spans="1:5">
      <c r="A653" s="9">
        <v>1468050</v>
      </c>
      <c r="B653" s="9">
        <v>452181</v>
      </c>
      <c r="C653" s="7">
        <f t="shared" ref="C653:C716" si="10">B653/A653</f>
        <v>0.30801471339532033</v>
      </c>
      <c r="D653" s="2"/>
      <c r="E653" s="2"/>
    </row>
    <row r="654" spans="1:5">
      <c r="A654" s="9">
        <v>690603</v>
      </c>
      <c r="B654" s="9">
        <v>297000</v>
      </c>
      <c r="C654" s="7">
        <f t="shared" si="10"/>
        <v>0.43005894848415083</v>
      </c>
      <c r="D654" s="2"/>
      <c r="E654" s="2"/>
    </row>
    <row r="655" spans="1:5">
      <c r="A655" s="9">
        <v>1253980</v>
      </c>
      <c r="B655" s="9">
        <v>427511</v>
      </c>
      <c r="C655" s="7">
        <f t="shared" si="10"/>
        <v>0.34092330021212458</v>
      </c>
      <c r="D655" s="2"/>
      <c r="E655" s="2"/>
    </row>
    <row r="656" spans="1:5">
      <c r="A656" s="9">
        <v>633519</v>
      </c>
      <c r="B656" s="9">
        <v>757480</v>
      </c>
      <c r="C656" s="7">
        <f t="shared" si="10"/>
        <v>1.1956705323755088</v>
      </c>
      <c r="D656" s="2"/>
      <c r="E656" s="2"/>
    </row>
    <row r="657" spans="1:5">
      <c r="A657" s="9">
        <v>714450</v>
      </c>
      <c r="B657" s="9">
        <v>604675</v>
      </c>
      <c r="C657" s="7">
        <f t="shared" si="10"/>
        <v>0.84635033942193294</v>
      </c>
      <c r="D657" s="2"/>
      <c r="E657" s="2"/>
    </row>
    <row r="658" spans="1:5">
      <c r="A658" s="9">
        <v>1215314</v>
      </c>
      <c r="B658" s="9">
        <v>951382</v>
      </c>
      <c r="C658" s="7">
        <f t="shared" si="10"/>
        <v>0.78282814153379288</v>
      </c>
      <c r="D658" s="2"/>
      <c r="E658" s="2"/>
    </row>
    <row r="659" spans="1:5">
      <c r="A659" s="9">
        <v>604161</v>
      </c>
      <c r="B659" s="9">
        <v>1104948</v>
      </c>
      <c r="C659" s="7">
        <f t="shared" si="10"/>
        <v>1.8288966020646815</v>
      </c>
      <c r="D659" s="2"/>
      <c r="E659" s="2"/>
    </row>
    <row r="660" spans="1:5">
      <c r="A660" s="9">
        <v>1239473</v>
      </c>
      <c r="B660" s="9">
        <v>1627397</v>
      </c>
      <c r="C660" s="7">
        <f t="shared" si="10"/>
        <v>1.312974949837552</v>
      </c>
      <c r="D660" s="2"/>
      <c r="E660" s="2"/>
    </row>
    <row r="661" spans="1:5">
      <c r="A661" s="9">
        <v>1891304</v>
      </c>
      <c r="B661" s="9">
        <v>2796390</v>
      </c>
      <c r="C661" s="7">
        <f t="shared" si="10"/>
        <v>1.4785513064002402</v>
      </c>
      <c r="D661" s="2"/>
      <c r="E661" s="2"/>
    </row>
    <row r="662" spans="1:5">
      <c r="A662" s="9">
        <v>847698</v>
      </c>
      <c r="B662" s="9">
        <v>509274</v>
      </c>
      <c r="C662" s="7">
        <f t="shared" si="10"/>
        <v>0.60077291676988742</v>
      </c>
      <c r="D662" s="2"/>
      <c r="E662" s="2"/>
    </row>
    <row r="663" spans="1:5">
      <c r="A663" s="9">
        <v>383734</v>
      </c>
      <c r="B663" s="9">
        <v>735132</v>
      </c>
      <c r="C663" s="7">
        <f t="shared" si="10"/>
        <v>1.9157332944174872</v>
      </c>
      <c r="D663" s="2"/>
      <c r="E663" s="2"/>
    </row>
    <row r="664" spans="1:5">
      <c r="A664" s="9">
        <v>907785</v>
      </c>
      <c r="B664" s="9">
        <v>652099</v>
      </c>
      <c r="C664" s="7">
        <f t="shared" si="10"/>
        <v>0.7183407965542502</v>
      </c>
      <c r="D664" s="2"/>
      <c r="E664" s="2"/>
    </row>
    <row r="665" spans="1:5">
      <c r="A665" s="9">
        <v>967579</v>
      </c>
      <c r="B665" s="9">
        <v>361041</v>
      </c>
      <c r="C665" s="7">
        <f t="shared" si="10"/>
        <v>0.37313852408950587</v>
      </c>
      <c r="D665" s="2"/>
      <c r="E665" s="2"/>
    </row>
    <row r="666" spans="1:5">
      <c r="A666" s="9">
        <v>1297741</v>
      </c>
      <c r="B666" s="9">
        <v>1005879</v>
      </c>
      <c r="C666" s="7">
        <f t="shared" si="10"/>
        <v>0.77509996216502364</v>
      </c>
      <c r="D666" s="2"/>
      <c r="E666" s="2"/>
    </row>
    <row r="667" spans="1:5">
      <c r="A667" s="9">
        <v>1383087</v>
      </c>
      <c r="B667" s="9">
        <v>1785646</v>
      </c>
      <c r="C667" s="7">
        <f t="shared" si="10"/>
        <v>1.2910583354481677</v>
      </c>
      <c r="D667" s="2"/>
      <c r="E667" s="2"/>
    </row>
    <row r="668" spans="1:5">
      <c r="A668" s="9">
        <v>398126</v>
      </c>
      <c r="B668" s="9">
        <v>548491</v>
      </c>
      <c r="C668" s="7">
        <f t="shared" si="10"/>
        <v>1.3776819398883771</v>
      </c>
      <c r="D668" s="2"/>
      <c r="E668" s="2"/>
    </row>
    <row r="669" spans="1:5">
      <c r="A669" s="9">
        <v>887659</v>
      </c>
      <c r="B669" s="9">
        <v>1633324</v>
      </c>
      <c r="C669" s="7">
        <f t="shared" si="10"/>
        <v>1.840035419006623</v>
      </c>
      <c r="D669" s="2"/>
      <c r="E669" s="2"/>
    </row>
    <row r="670" spans="1:5">
      <c r="A670" s="9">
        <v>453528</v>
      </c>
      <c r="B670" s="9">
        <v>907243</v>
      </c>
      <c r="C670" s="7">
        <f t="shared" si="10"/>
        <v>2.000412322943677</v>
      </c>
      <c r="D670" s="2"/>
      <c r="E670" s="2"/>
    </row>
    <row r="671" spans="1:5">
      <c r="A671" s="9">
        <v>1575010</v>
      </c>
      <c r="B671" s="9">
        <v>784710</v>
      </c>
      <c r="C671" s="7">
        <f t="shared" si="10"/>
        <v>0.49822540809264704</v>
      </c>
      <c r="D671" s="2"/>
      <c r="E671" s="2"/>
    </row>
    <row r="672" spans="1:5">
      <c r="A672" s="9">
        <v>996113</v>
      </c>
      <c r="B672" s="9">
        <v>1907620</v>
      </c>
      <c r="C672" s="7">
        <f t="shared" si="10"/>
        <v>1.9150638531973783</v>
      </c>
      <c r="D672" s="2"/>
      <c r="E672" s="2"/>
    </row>
    <row r="673" spans="1:5">
      <c r="A673" s="9">
        <v>611371</v>
      </c>
      <c r="B673" s="9">
        <v>270080</v>
      </c>
      <c r="C673" s="7">
        <f t="shared" si="10"/>
        <v>0.44176122190944617</v>
      </c>
      <c r="D673" s="2"/>
      <c r="E673" s="2"/>
    </row>
    <row r="674" spans="1:5">
      <c r="A674" s="9">
        <v>892785</v>
      </c>
      <c r="B674" s="9">
        <v>97091</v>
      </c>
      <c r="C674" s="7">
        <f t="shared" si="10"/>
        <v>0.10875070705713022</v>
      </c>
      <c r="D674" s="2"/>
      <c r="E674" s="2"/>
    </row>
    <row r="675" spans="1:5">
      <c r="A675" s="9">
        <v>199063</v>
      </c>
      <c r="B675" s="9">
        <v>599816</v>
      </c>
      <c r="C675" s="7">
        <f t="shared" si="10"/>
        <v>3.0131968271351282</v>
      </c>
      <c r="D675" s="2"/>
      <c r="E675" s="2"/>
    </row>
    <row r="676" spans="1:5">
      <c r="A676" s="9">
        <v>640816</v>
      </c>
      <c r="B676" s="9">
        <v>1370948</v>
      </c>
      <c r="C676" s="7">
        <f t="shared" si="10"/>
        <v>2.139378542358493</v>
      </c>
      <c r="D676" s="2"/>
      <c r="E676" s="2"/>
    </row>
    <row r="677" spans="1:5">
      <c r="A677" s="9">
        <v>949518</v>
      </c>
      <c r="B677" s="9">
        <v>1283237</v>
      </c>
      <c r="C677" s="7">
        <f t="shared" si="10"/>
        <v>1.3514614783500682</v>
      </c>
      <c r="D677" s="2"/>
      <c r="E677" s="2"/>
    </row>
    <row r="678" spans="1:5">
      <c r="A678" s="9">
        <v>863843</v>
      </c>
      <c r="B678" s="9">
        <v>1734943</v>
      </c>
      <c r="C678" s="7">
        <f t="shared" si="10"/>
        <v>2.008400832095647</v>
      </c>
      <c r="D678" s="2"/>
      <c r="E678" s="2"/>
    </row>
    <row r="679" spans="1:5">
      <c r="A679" s="9">
        <v>712158</v>
      </c>
      <c r="B679" s="9">
        <v>1166465</v>
      </c>
      <c r="C679" s="7">
        <f t="shared" si="10"/>
        <v>1.6379300660808416</v>
      </c>
      <c r="D679" s="2"/>
      <c r="E679" s="2"/>
    </row>
    <row r="680" spans="1:5">
      <c r="A680" s="9">
        <v>580266</v>
      </c>
      <c r="B680" s="9">
        <v>716668</v>
      </c>
      <c r="C680" s="7">
        <f t="shared" si="10"/>
        <v>1.2350680549954676</v>
      </c>
      <c r="D680" s="2"/>
      <c r="E680" s="2"/>
    </row>
    <row r="681" spans="1:5">
      <c r="A681" s="9">
        <v>1150741</v>
      </c>
      <c r="B681" s="9">
        <v>1836889</v>
      </c>
      <c r="C681" s="7">
        <f t="shared" si="10"/>
        <v>1.596266231932294</v>
      </c>
      <c r="D681" s="2"/>
      <c r="E681" s="2"/>
    </row>
    <row r="682" spans="1:5">
      <c r="A682" s="9">
        <v>498774</v>
      </c>
      <c r="B682" s="9">
        <v>612574</v>
      </c>
      <c r="C682" s="7">
        <f t="shared" si="10"/>
        <v>1.2281594469639556</v>
      </c>
      <c r="D682" s="2"/>
      <c r="E682" s="2"/>
    </row>
    <row r="683" spans="1:5">
      <c r="A683" s="9">
        <v>1437227</v>
      </c>
      <c r="B683" s="9">
        <v>875868</v>
      </c>
      <c r="C683" s="7">
        <f t="shared" si="10"/>
        <v>0.60941521415893241</v>
      </c>
      <c r="D683" s="2"/>
      <c r="E683" s="2"/>
    </row>
    <row r="684" spans="1:5">
      <c r="A684" s="9">
        <v>669827</v>
      </c>
      <c r="B684" s="9">
        <v>649170</v>
      </c>
      <c r="C684" s="7">
        <f t="shared" si="10"/>
        <v>0.96916069373136648</v>
      </c>
      <c r="D684" s="2"/>
      <c r="E684" s="2"/>
    </row>
    <row r="685" spans="1:5">
      <c r="A685" s="9">
        <v>461139</v>
      </c>
      <c r="B685" s="9">
        <v>756153</v>
      </c>
      <c r="C685" s="7">
        <f t="shared" si="10"/>
        <v>1.639750704234515</v>
      </c>
      <c r="D685" s="2"/>
      <c r="E685" s="2"/>
    </row>
    <row r="686" spans="1:5">
      <c r="A686" s="9">
        <v>927830</v>
      </c>
      <c r="B686" s="9">
        <v>371789</v>
      </c>
      <c r="C686" s="7">
        <f t="shared" si="10"/>
        <v>0.40070810385523209</v>
      </c>
      <c r="D686" s="2"/>
      <c r="E686" s="2"/>
    </row>
    <row r="687" spans="1:5">
      <c r="A687" s="9">
        <v>1437667</v>
      </c>
      <c r="B687" s="9">
        <v>468282</v>
      </c>
      <c r="C687" s="7">
        <f t="shared" si="10"/>
        <v>0.32572355072488968</v>
      </c>
      <c r="D687" s="2"/>
      <c r="E687" s="2"/>
    </row>
    <row r="688" spans="1:5">
      <c r="A688" s="9">
        <v>771870</v>
      </c>
      <c r="B688" s="9">
        <v>668292</v>
      </c>
      <c r="C688" s="7">
        <f t="shared" si="10"/>
        <v>0.86580900928912896</v>
      </c>
      <c r="D688" s="2"/>
      <c r="E688" s="2"/>
    </row>
    <row r="689" spans="1:5">
      <c r="A689" s="9">
        <v>592611</v>
      </c>
      <c r="B689" s="9">
        <v>559058</v>
      </c>
      <c r="C689" s="7">
        <f t="shared" si="10"/>
        <v>0.9433810712254751</v>
      </c>
      <c r="D689" s="2"/>
      <c r="E689" s="2"/>
    </row>
    <row r="690" spans="1:5">
      <c r="A690" s="9">
        <v>984429</v>
      </c>
      <c r="B690" s="9">
        <v>749723</v>
      </c>
      <c r="C690" s="7">
        <f t="shared" si="10"/>
        <v>0.76158158688945576</v>
      </c>
      <c r="D690" s="2"/>
      <c r="E690" s="2"/>
    </row>
    <row r="691" spans="1:5">
      <c r="A691" s="9">
        <v>589225</v>
      </c>
      <c r="B691" s="9">
        <v>715652</v>
      </c>
      <c r="C691" s="7">
        <f t="shared" si="10"/>
        <v>1.2145648945648946</v>
      </c>
      <c r="D691" s="2"/>
      <c r="E691" s="2"/>
    </row>
    <row r="692" spans="1:5">
      <c r="A692" s="9">
        <v>714450</v>
      </c>
      <c r="B692" s="9">
        <v>275650</v>
      </c>
      <c r="C692" s="7">
        <f t="shared" si="10"/>
        <v>0.38582126110994469</v>
      </c>
      <c r="D692" s="2"/>
      <c r="E692" s="2"/>
    </row>
    <row r="693" spans="1:5">
      <c r="A693" s="9">
        <v>1139976</v>
      </c>
      <c r="B693" s="9">
        <v>600750</v>
      </c>
      <c r="C693" s="7">
        <f t="shared" si="10"/>
        <v>0.5269847786269185</v>
      </c>
      <c r="D693" s="2"/>
      <c r="E693" s="2"/>
    </row>
    <row r="694" spans="1:5">
      <c r="A694" s="9">
        <v>963413</v>
      </c>
      <c r="B694" s="9">
        <v>892247</v>
      </c>
      <c r="C694" s="7">
        <f t="shared" si="10"/>
        <v>0.92613136837472609</v>
      </c>
      <c r="D694" s="2"/>
      <c r="E694" s="2"/>
    </row>
    <row r="695" spans="1:5">
      <c r="A695" s="9">
        <v>762162</v>
      </c>
      <c r="B695" s="9">
        <v>831897</v>
      </c>
      <c r="C695" s="7">
        <f t="shared" si="10"/>
        <v>1.0914962960630417</v>
      </c>
      <c r="D695" s="2"/>
      <c r="E695" s="2"/>
    </row>
    <row r="696" spans="1:5">
      <c r="A696" s="9">
        <v>504810</v>
      </c>
      <c r="B696" s="9">
        <v>842747</v>
      </c>
      <c r="C696" s="7">
        <f t="shared" si="10"/>
        <v>1.6694340444919871</v>
      </c>
      <c r="D696" s="2"/>
      <c r="E696" s="2"/>
    </row>
    <row r="697" spans="1:5">
      <c r="A697" s="9">
        <v>666009</v>
      </c>
      <c r="B697" s="9">
        <v>307265</v>
      </c>
      <c r="C697" s="7">
        <f t="shared" si="10"/>
        <v>0.46135262436393504</v>
      </c>
      <c r="D697" s="2"/>
      <c r="E697" s="2"/>
    </row>
    <row r="698" spans="1:5">
      <c r="A698" s="9">
        <v>761523</v>
      </c>
      <c r="B698" s="9">
        <v>784845</v>
      </c>
      <c r="C698" s="7">
        <f t="shared" si="10"/>
        <v>1.0306254702746995</v>
      </c>
      <c r="D698" s="2"/>
      <c r="E698" s="2"/>
    </row>
    <row r="699" spans="1:5">
      <c r="A699" s="9">
        <v>854107</v>
      </c>
      <c r="B699" s="9">
        <v>574408</v>
      </c>
      <c r="C699" s="7">
        <f t="shared" si="10"/>
        <v>0.67252463684292485</v>
      </c>
      <c r="D699" s="2"/>
      <c r="E699" s="2"/>
    </row>
    <row r="700" spans="1:5">
      <c r="A700" s="9">
        <v>820846</v>
      </c>
      <c r="B700" s="9">
        <v>1248252</v>
      </c>
      <c r="C700" s="7">
        <f t="shared" si="10"/>
        <v>1.5206896299671315</v>
      </c>
      <c r="D700" s="2"/>
      <c r="E700" s="2"/>
    </row>
    <row r="701" spans="1:5">
      <c r="A701" s="9">
        <v>1808638</v>
      </c>
      <c r="B701" s="9">
        <v>583203</v>
      </c>
      <c r="C701" s="7">
        <f t="shared" si="10"/>
        <v>0.32245424457519967</v>
      </c>
      <c r="D701" s="2"/>
      <c r="E701" s="2"/>
    </row>
    <row r="702" spans="1:5">
      <c r="A702" s="9">
        <v>810659</v>
      </c>
      <c r="B702" s="9">
        <v>773962</v>
      </c>
      <c r="C702" s="7">
        <f t="shared" si="10"/>
        <v>0.95473189096771882</v>
      </c>
      <c r="D702" s="2"/>
      <c r="E702" s="2"/>
    </row>
    <row r="703" spans="1:5">
      <c r="A703" s="9">
        <v>1124187</v>
      </c>
      <c r="B703" s="9">
        <v>949098</v>
      </c>
      <c r="C703" s="7">
        <f t="shared" si="10"/>
        <v>0.84425278000901982</v>
      </c>
      <c r="D703" s="2"/>
      <c r="E703" s="2"/>
    </row>
    <row r="704" spans="1:5">
      <c r="A704" s="9">
        <v>330824</v>
      </c>
      <c r="B704" s="9">
        <v>533353</v>
      </c>
      <c r="C704" s="7">
        <f t="shared" si="10"/>
        <v>1.6121956085410973</v>
      </c>
      <c r="D704" s="2"/>
      <c r="E704" s="2"/>
    </row>
    <row r="705" spans="1:5">
      <c r="A705" s="9">
        <v>2197062</v>
      </c>
      <c r="B705" s="9">
        <v>2499092</v>
      </c>
      <c r="C705" s="7">
        <f t="shared" si="10"/>
        <v>1.1374699485039566</v>
      </c>
      <c r="D705" s="2"/>
      <c r="E705" s="2"/>
    </row>
    <row r="706" spans="1:5">
      <c r="A706" s="9">
        <v>689909</v>
      </c>
      <c r="B706" s="9">
        <v>646429</v>
      </c>
      <c r="C706" s="7">
        <f t="shared" si="10"/>
        <v>0.93697719554318037</v>
      </c>
      <c r="D706" s="2"/>
      <c r="E706" s="2"/>
    </row>
    <row r="707" spans="1:5">
      <c r="A707" s="9">
        <v>573558</v>
      </c>
      <c r="B707" s="9">
        <v>1015915</v>
      </c>
      <c r="C707" s="7">
        <f t="shared" si="10"/>
        <v>1.7712506843248634</v>
      </c>
      <c r="D707" s="2"/>
      <c r="E707" s="2"/>
    </row>
    <row r="708" spans="1:5">
      <c r="A708" s="9">
        <v>402713</v>
      </c>
      <c r="B708" s="9">
        <v>1030976</v>
      </c>
      <c r="C708" s="7">
        <f t="shared" si="10"/>
        <v>2.560076282613176</v>
      </c>
      <c r="D708" s="2"/>
      <c r="E708" s="2"/>
    </row>
    <row r="709" spans="1:5">
      <c r="A709" s="9">
        <v>463527</v>
      </c>
      <c r="B709" s="9">
        <v>1557999</v>
      </c>
      <c r="C709" s="7">
        <f t="shared" si="10"/>
        <v>3.3611828437178417</v>
      </c>
      <c r="D709" s="2"/>
      <c r="E709" s="2"/>
    </row>
    <row r="710" spans="1:5">
      <c r="A710" s="9">
        <v>509618</v>
      </c>
      <c r="B710" s="9">
        <v>1397856</v>
      </c>
      <c r="C710" s="7">
        <f t="shared" si="10"/>
        <v>2.7429486399616967</v>
      </c>
      <c r="D710" s="2"/>
      <c r="E710" s="2"/>
    </row>
    <row r="711" spans="1:5">
      <c r="A711" s="9">
        <v>472597</v>
      </c>
      <c r="B711" s="9">
        <v>299910</v>
      </c>
      <c r="C711" s="7">
        <f t="shared" si="10"/>
        <v>0.63459988108261378</v>
      </c>
      <c r="D711" s="2"/>
      <c r="E711" s="2"/>
    </row>
    <row r="712" spans="1:5">
      <c r="A712" s="9">
        <v>578857</v>
      </c>
      <c r="B712" s="9">
        <v>878857</v>
      </c>
      <c r="C712" s="7">
        <f t="shared" si="10"/>
        <v>1.518262714280038</v>
      </c>
      <c r="D712" s="2"/>
      <c r="E712" s="2"/>
    </row>
    <row r="713" spans="1:5">
      <c r="A713" s="9">
        <v>1153732</v>
      </c>
      <c r="B713" s="9">
        <v>1081180</v>
      </c>
      <c r="C713" s="7">
        <f t="shared" si="10"/>
        <v>0.93711537861479099</v>
      </c>
      <c r="D713" s="2"/>
      <c r="E713" s="2"/>
    </row>
    <row r="714" spans="1:5">
      <c r="A714" s="9">
        <v>389078</v>
      </c>
      <c r="B714" s="9">
        <v>504998</v>
      </c>
      <c r="C714" s="7">
        <f t="shared" si="10"/>
        <v>1.297935118408134</v>
      </c>
      <c r="D714" s="2"/>
      <c r="E714" s="2"/>
    </row>
    <row r="715" spans="1:5">
      <c r="A715" s="9">
        <v>315872</v>
      </c>
      <c r="B715" s="9">
        <v>654034</v>
      </c>
      <c r="C715" s="7">
        <f t="shared" si="10"/>
        <v>2.0705665586060178</v>
      </c>
      <c r="D715" s="2"/>
      <c r="E715" s="2"/>
    </row>
    <row r="716" spans="1:5">
      <c r="A716" s="9">
        <v>612821</v>
      </c>
      <c r="B716" s="9">
        <v>838720</v>
      </c>
      <c r="C716" s="7">
        <f t="shared" si="10"/>
        <v>1.3686215061167943</v>
      </c>
      <c r="D716" s="2"/>
      <c r="E716" s="2"/>
    </row>
    <row r="717" spans="1:5">
      <c r="A717" s="9">
        <v>378040</v>
      </c>
      <c r="B717" s="9">
        <v>901297</v>
      </c>
      <c r="C717" s="7">
        <f t="shared" ref="C717:C780" si="11">B717/A717</f>
        <v>2.3841313088562055</v>
      </c>
      <c r="D717" s="2"/>
      <c r="E717" s="2"/>
    </row>
    <row r="718" spans="1:5">
      <c r="A718" s="9">
        <v>770503</v>
      </c>
      <c r="B718" s="9">
        <v>538595</v>
      </c>
      <c r="C718" s="7">
        <f t="shared" si="11"/>
        <v>0.69901739513019412</v>
      </c>
      <c r="D718" s="2"/>
      <c r="E718" s="2"/>
    </row>
    <row r="719" spans="1:5">
      <c r="A719" s="9">
        <v>663261</v>
      </c>
      <c r="B719" s="9">
        <v>775028</v>
      </c>
      <c r="C719" s="7">
        <f t="shared" si="11"/>
        <v>1.1685113401813163</v>
      </c>
      <c r="D719" s="2"/>
      <c r="E719" s="2"/>
    </row>
    <row r="720" spans="1:5">
      <c r="A720" s="9">
        <v>1028278</v>
      </c>
      <c r="B720" s="9">
        <v>931734</v>
      </c>
      <c r="C720" s="7">
        <f t="shared" si="11"/>
        <v>0.90611099333059741</v>
      </c>
      <c r="D720" s="2"/>
      <c r="E720" s="2"/>
    </row>
    <row r="721" spans="1:5">
      <c r="A721" s="9">
        <v>764376</v>
      </c>
      <c r="B721" s="9">
        <v>1736022</v>
      </c>
      <c r="C721" s="7">
        <f t="shared" si="11"/>
        <v>2.2711623598857109</v>
      </c>
      <c r="D721" s="2"/>
      <c r="E721" s="2"/>
    </row>
    <row r="722" spans="1:5">
      <c r="A722" s="9">
        <v>1134852</v>
      </c>
      <c r="B722" s="9">
        <v>1538357</v>
      </c>
      <c r="C722" s="7">
        <f t="shared" si="11"/>
        <v>1.3555573766447078</v>
      </c>
      <c r="D722" s="2"/>
      <c r="E722" s="2"/>
    </row>
    <row r="723" spans="1:5">
      <c r="A723" s="9">
        <v>411767</v>
      </c>
      <c r="B723" s="9">
        <v>792704</v>
      </c>
      <c r="C723" s="7">
        <f t="shared" si="11"/>
        <v>1.9251275600035942</v>
      </c>
      <c r="D723" s="2"/>
      <c r="E723" s="2"/>
    </row>
    <row r="724" spans="1:5">
      <c r="A724" s="9">
        <v>733321</v>
      </c>
      <c r="B724" s="9">
        <v>561664</v>
      </c>
      <c r="C724" s="7">
        <f t="shared" si="11"/>
        <v>0.7659183358992856</v>
      </c>
      <c r="D724" s="2"/>
      <c r="E724" s="2"/>
    </row>
    <row r="725" spans="1:5">
      <c r="A725" s="9">
        <v>1164877</v>
      </c>
      <c r="B725" s="9">
        <v>1020326</v>
      </c>
      <c r="C725" s="7">
        <f t="shared" si="11"/>
        <v>0.87590878693630314</v>
      </c>
      <c r="D725" s="2"/>
      <c r="E725" s="2"/>
    </row>
    <row r="726" spans="1:5">
      <c r="A726" s="9">
        <v>840716</v>
      </c>
      <c r="B726" s="9">
        <v>597881</v>
      </c>
      <c r="C726" s="7">
        <f t="shared" si="11"/>
        <v>0.7111569186265041</v>
      </c>
      <c r="D726" s="2"/>
      <c r="E726" s="2"/>
    </row>
    <row r="727" spans="1:5">
      <c r="A727" s="9">
        <v>998277</v>
      </c>
      <c r="B727" s="9">
        <v>1161376</v>
      </c>
      <c r="C727" s="7">
        <f t="shared" si="11"/>
        <v>1.1633805046094421</v>
      </c>
      <c r="D727" s="2"/>
      <c r="E727" s="2"/>
    </row>
    <row r="728" spans="1:5">
      <c r="A728" s="9">
        <v>1587436</v>
      </c>
      <c r="B728" s="9">
        <v>2292194</v>
      </c>
      <c r="C728" s="7">
        <f t="shared" si="11"/>
        <v>1.4439599454718175</v>
      </c>
      <c r="D728" s="2"/>
      <c r="E728" s="2"/>
    </row>
    <row r="729" spans="1:5">
      <c r="A729" s="9">
        <v>1681438</v>
      </c>
      <c r="B729" s="9">
        <v>1830603</v>
      </c>
      <c r="C729" s="7">
        <f t="shared" si="11"/>
        <v>1.0887127565809742</v>
      </c>
      <c r="D729" s="2"/>
      <c r="E729" s="2"/>
    </row>
    <row r="730" spans="1:5">
      <c r="A730" s="9">
        <v>713828</v>
      </c>
      <c r="B730" s="9">
        <v>1077203</v>
      </c>
      <c r="C730" s="7">
        <f t="shared" si="11"/>
        <v>1.5090512000089658</v>
      </c>
      <c r="D730" s="2"/>
      <c r="E730" s="2"/>
    </row>
    <row r="731" spans="1:5">
      <c r="A731" s="9">
        <v>745410</v>
      </c>
      <c r="B731" s="9">
        <v>364177</v>
      </c>
      <c r="C731" s="7">
        <f t="shared" si="11"/>
        <v>0.48855931634939159</v>
      </c>
      <c r="D731" s="2"/>
      <c r="E731" s="2"/>
    </row>
    <row r="732" spans="1:5">
      <c r="A732" s="9">
        <v>886446</v>
      </c>
      <c r="B732" s="9">
        <v>1138989</v>
      </c>
      <c r="C732" s="7">
        <f t="shared" si="11"/>
        <v>1.2848938344806113</v>
      </c>
      <c r="D732" s="2"/>
      <c r="E732" s="2"/>
    </row>
    <row r="733" spans="1:5">
      <c r="A733" s="9">
        <v>575462</v>
      </c>
      <c r="B733" s="9">
        <v>305764</v>
      </c>
      <c r="C733" s="7">
        <f t="shared" si="11"/>
        <v>0.53133656088499326</v>
      </c>
      <c r="D733" s="2"/>
      <c r="E733" s="2"/>
    </row>
    <row r="734" spans="1:5">
      <c r="A734" s="9">
        <v>1775819</v>
      </c>
      <c r="B734" s="9">
        <v>2178400</v>
      </c>
      <c r="C734" s="7">
        <f t="shared" si="11"/>
        <v>1.2267015951513076</v>
      </c>
      <c r="D734" s="2"/>
      <c r="E734" s="2"/>
    </row>
    <row r="735" spans="1:5">
      <c r="A735" s="9">
        <v>323773</v>
      </c>
      <c r="B735" s="9">
        <v>952484</v>
      </c>
      <c r="C735" s="7">
        <f t="shared" si="11"/>
        <v>2.9418265266096926</v>
      </c>
      <c r="D735" s="2"/>
      <c r="E735" s="2"/>
    </row>
    <row r="736" spans="1:5">
      <c r="A736" s="9">
        <v>369997</v>
      </c>
      <c r="B736" s="9">
        <v>1158996</v>
      </c>
      <c r="C736" s="7">
        <f t="shared" si="11"/>
        <v>3.1324470198407015</v>
      </c>
      <c r="D736" s="2"/>
      <c r="E736" s="2"/>
    </row>
    <row r="737" spans="1:5">
      <c r="A737" s="9">
        <v>1422054</v>
      </c>
      <c r="B737" s="9">
        <v>1094894</v>
      </c>
      <c r="C737" s="7">
        <f t="shared" si="11"/>
        <v>0.76993841302791599</v>
      </c>
      <c r="D737" s="2"/>
      <c r="E737" s="2"/>
    </row>
    <row r="738" spans="1:5">
      <c r="A738" s="9">
        <v>849957</v>
      </c>
      <c r="B738" s="9">
        <v>682442</v>
      </c>
      <c r="C738" s="7">
        <f t="shared" si="11"/>
        <v>0.80291355915652207</v>
      </c>
      <c r="D738" s="2"/>
      <c r="E738" s="2"/>
    </row>
    <row r="739" spans="1:5">
      <c r="A739" s="9">
        <v>1069933</v>
      </c>
      <c r="B739" s="9">
        <v>975166</v>
      </c>
      <c r="C739" s="7">
        <f t="shared" si="11"/>
        <v>0.91142716413083813</v>
      </c>
      <c r="D739" s="2"/>
      <c r="E739" s="2"/>
    </row>
    <row r="740" spans="1:5">
      <c r="A740" s="9">
        <v>1136106</v>
      </c>
      <c r="B740" s="9">
        <v>1116560</v>
      </c>
      <c r="C740" s="7">
        <f t="shared" si="11"/>
        <v>0.98279561942283555</v>
      </c>
      <c r="D740" s="2"/>
      <c r="E740" s="2"/>
    </row>
    <row r="741" spans="1:5">
      <c r="A741" s="9">
        <v>759415</v>
      </c>
      <c r="B741" s="9">
        <v>835584</v>
      </c>
      <c r="C741" s="7">
        <f t="shared" si="11"/>
        <v>1.1002995726974052</v>
      </c>
      <c r="D741" s="2"/>
      <c r="E741" s="2"/>
    </row>
    <row r="742" spans="1:5">
      <c r="A742" s="9">
        <v>846083</v>
      </c>
      <c r="B742" s="9">
        <v>457283</v>
      </c>
      <c r="C742" s="7">
        <f t="shared" si="11"/>
        <v>0.54047061576701105</v>
      </c>
      <c r="D742" s="2"/>
      <c r="E742" s="2"/>
    </row>
    <row r="743" spans="1:5">
      <c r="A743" s="9">
        <v>796154</v>
      </c>
      <c r="B743" s="9">
        <v>1163787</v>
      </c>
      <c r="C743" s="7">
        <f t="shared" si="11"/>
        <v>1.4617611668094364</v>
      </c>
      <c r="D743" s="2"/>
      <c r="E743" s="2"/>
    </row>
    <row r="744" spans="1:5">
      <c r="A744" s="9">
        <v>598195</v>
      </c>
      <c r="B744" s="9">
        <v>382964</v>
      </c>
      <c r="C744" s="7">
        <f t="shared" si="11"/>
        <v>0.64019926612559452</v>
      </c>
      <c r="D744" s="2"/>
      <c r="E744" s="2"/>
    </row>
    <row r="745" spans="1:5">
      <c r="A745" s="9">
        <v>1153148</v>
      </c>
      <c r="B745" s="9">
        <v>1149366</v>
      </c>
      <c r="C745" s="7">
        <f t="shared" si="11"/>
        <v>0.99672028221876119</v>
      </c>
      <c r="D745" s="2"/>
      <c r="E745" s="2"/>
    </row>
    <row r="746" spans="1:5">
      <c r="A746" s="9">
        <v>415266</v>
      </c>
      <c r="B746" s="9">
        <v>854490</v>
      </c>
      <c r="C746" s="7">
        <f t="shared" si="11"/>
        <v>2.0576931412636719</v>
      </c>
      <c r="D746" s="2"/>
      <c r="E746" s="2"/>
    </row>
    <row r="747" spans="1:5">
      <c r="A747" s="9">
        <v>420644</v>
      </c>
      <c r="B747" s="9">
        <v>338741</v>
      </c>
      <c r="C747" s="7">
        <f t="shared" si="11"/>
        <v>0.80529141031370943</v>
      </c>
      <c r="D747" s="2"/>
      <c r="E747" s="2"/>
    </row>
    <row r="748" spans="1:5">
      <c r="A748" s="9">
        <v>551219</v>
      </c>
      <c r="B748" s="9">
        <v>259591</v>
      </c>
      <c r="C748" s="7">
        <f t="shared" si="11"/>
        <v>0.47093986237774821</v>
      </c>
      <c r="D748" s="2"/>
      <c r="E748" s="2"/>
    </row>
    <row r="749" spans="1:5">
      <c r="A749" s="9">
        <v>392055</v>
      </c>
      <c r="B749" s="9">
        <v>458155</v>
      </c>
      <c r="C749" s="7">
        <f t="shared" si="11"/>
        <v>1.1685987935366211</v>
      </c>
      <c r="D749" s="2"/>
      <c r="E749" s="2"/>
    </row>
    <row r="750" spans="1:5">
      <c r="A750" s="9">
        <v>696168</v>
      </c>
      <c r="B750" s="9">
        <v>189731</v>
      </c>
      <c r="C750" s="7">
        <f t="shared" si="11"/>
        <v>0.27253622688776274</v>
      </c>
      <c r="D750" s="2"/>
      <c r="E750" s="2"/>
    </row>
    <row r="751" spans="1:5">
      <c r="A751" s="9">
        <v>458602</v>
      </c>
      <c r="B751" s="9">
        <v>412372</v>
      </c>
      <c r="C751" s="7">
        <f t="shared" si="11"/>
        <v>0.89919363631209637</v>
      </c>
      <c r="D751" s="2"/>
      <c r="E751" s="2"/>
    </row>
    <row r="752" spans="1:5">
      <c r="A752" s="9">
        <v>1421626</v>
      </c>
      <c r="B752" s="9">
        <v>1539406</v>
      </c>
      <c r="C752" s="7">
        <f t="shared" si="11"/>
        <v>1.0828487942679721</v>
      </c>
      <c r="D752" s="2"/>
      <c r="E752" s="2"/>
    </row>
    <row r="753" spans="1:5">
      <c r="A753" s="9">
        <v>526795</v>
      </c>
      <c r="B753" s="9">
        <v>836698</v>
      </c>
      <c r="C753" s="7">
        <f t="shared" si="11"/>
        <v>1.5882800709953586</v>
      </c>
      <c r="D753" s="2"/>
      <c r="E753" s="2"/>
    </row>
    <row r="754" spans="1:5">
      <c r="A754" s="9">
        <v>2602229</v>
      </c>
      <c r="B754" s="9">
        <v>1556397</v>
      </c>
      <c r="C754" s="7">
        <f t="shared" si="11"/>
        <v>0.59810147377498291</v>
      </c>
      <c r="D754" s="2"/>
      <c r="E754" s="2"/>
    </row>
    <row r="755" spans="1:5">
      <c r="A755" s="9">
        <v>734302</v>
      </c>
      <c r="B755" s="9">
        <v>1384767</v>
      </c>
      <c r="C755" s="7">
        <f t="shared" si="11"/>
        <v>1.8858276295039371</v>
      </c>
      <c r="D755" s="2"/>
      <c r="E755" s="2"/>
    </row>
    <row r="756" spans="1:5">
      <c r="A756" s="9">
        <v>701988</v>
      </c>
      <c r="B756" s="9">
        <v>541579</v>
      </c>
      <c r="C756" s="7">
        <f t="shared" si="11"/>
        <v>0.77149324489877324</v>
      </c>
      <c r="D756" s="2"/>
      <c r="E756" s="2"/>
    </row>
    <row r="757" spans="1:5">
      <c r="A757" s="9">
        <v>522058</v>
      </c>
      <c r="B757" s="9">
        <v>711584</v>
      </c>
      <c r="C757" s="7">
        <f t="shared" si="11"/>
        <v>1.3630362909868252</v>
      </c>
      <c r="D757" s="2"/>
      <c r="E757" s="2"/>
    </row>
    <row r="758" spans="1:5">
      <c r="A758" s="9">
        <v>1159723</v>
      </c>
      <c r="B758" s="9">
        <v>824616</v>
      </c>
      <c r="C758" s="7">
        <f t="shared" si="11"/>
        <v>0.71104565486758475</v>
      </c>
      <c r="D758" s="2"/>
      <c r="E758" s="2"/>
    </row>
    <row r="759" spans="1:5">
      <c r="A759" s="9">
        <v>3034101</v>
      </c>
      <c r="B759" s="9">
        <v>1945465</v>
      </c>
      <c r="C759" s="7">
        <f t="shared" si="11"/>
        <v>0.64119981503582113</v>
      </c>
      <c r="D759" s="2"/>
      <c r="E759" s="2"/>
    </row>
    <row r="760" spans="1:5">
      <c r="A760" s="9">
        <v>822272</v>
      </c>
      <c r="B760" s="9">
        <v>1363710</v>
      </c>
      <c r="C760" s="7">
        <f t="shared" si="11"/>
        <v>1.6584658117995019</v>
      </c>
      <c r="D760" s="2"/>
      <c r="E760" s="2"/>
    </row>
    <row r="761" spans="1:5">
      <c r="A761" s="9">
        <v>517106</v>
      </c>
      <c r="B761" s="9">
        <v>779498</v>
      </c>
      <c r="C761" s="7">
        <f t="shared" si="11"/>
        <v>1.5074240097774925</v>
      </c>
      <c r="D761" s="2"/>
      <c r="E761" s="2"/>
    </row>
    <row r="762" spans="1:5">
      <c r="A762" s="9">
        <v>585753</v>
      </c>
      <c r="B762" s="9">
        <v>569296</v>
      </c>
      <c r="C762" s="7">
        <f t="shared" si="11"/>
        <v>0.97190453996821191</v>
      </c>
      <c r="D762" s="2"/>
      <c r="E762" s="2"/>
    </row>
    <row r="763" spans="1:5">
      <c r="A763" s="9">
        <v>1001514</v>
      </c>
      <c r="B763" s="9">
        <v>1145414</v>
      </c>
      <c r="C763" s="7">
        <f t="shared" si="11"/>
        <v>1.143682464748371</v>
      </c>
      <c r="D763" s="2"/>
      <c r="E763" s="2"/>
    </row>
    <row r="764" spans="1:5">
      <c r="A764" s="9">
        <v>1645216</v>
      </c>
      <c r="B764" s="9">
        <v>1958663</v>
      </c>
      <c r="C764" s="7">
        <f t="shared" si="11"/>
        <v>1.1905202721101666</v>
      </c>
      <c r="D764" s="2"/>
      <c r="E764" s="2"/>
    </row>
    <row r="765" spans="1:5">
      <c r="A765" s="9">
        <v>903881</v>
      </c>
      <c r="B765" s="9">
        <v>1331349</v>
      </c>
      <c r="C765" s="7">
        <f t="shared" si="11"/>
        <v>1.472925086377521</v>
      </c>
      <c r="D765" s="2"/>
      <c r="E765" s="2"/>
    </row>
    <row r="766" spans="1:5">
      <c r="A766" s="9">
        <v>370541</v>
      </c>
      <c r="B766" s="9">
        <v>946977</v>
      </c>
      <c r="C766" s="7">
        <f t="shared" si="11"/>
        <v>2.555660507204331</v>
      </c>
      <c r="D766" s="2"/>
      <c r="E766" s="2"/>
    </row>
    <row r="767" spans="1:5">
      <c r="A767" s="9">
        <v>928509</v>
      </c>
      <c r="B767" s="9">
        <v>624832</v>
      </c>
      <c r="C767" s="7">
        <f t="shared" si="11"/>
        <v>0.67294124235737085</v>
      </c>
      <c r="D767" s="2"/>
      <c r="E767" s="2"/>
    </row>
    <row r="768" spans="1:5">
      <c r="A768" s="9">
        <v>862478</v>
      </c>
      <c r="B768" s="9">
        <v>1984103</v>
      </c>
      <c r="C768" s="7">
        <f t="shared" si="11"/>
        <v>2.3004679539652026</v>
      </c>
      <c r="D768" s="2"/>
      <c r="E768" s="2"/>
    </row>
    <row r="769" spans="1:5">
      <c r="A769" s="9">
        <v>497547</v>
      </c>
      <c r="B769" s="9">
        <v>866034</v>
      </c>
      <c r="C769" s="7">
        <f t="shared" si="11"/>
        <v>1.7406074200025323</v>
      </c>
      <c r="D769" s="2"/>
      <c r="E769" s="2"/>
    </row>
    <row r="770" spans="1:5">
      <c r="A770" s="9">
        <v>211309</v>
      </c>
      <c r="B770" s="9">
        <v>23</v>
      </c>
      <c r="C770" s="7">
        <f t="shared" si="11"/>
        <v>1.0884534023633636E-4</v>
      </c>
      <c r="D770" s="2"/>
      <c r="E770" s="2"/>
    </row>
    <row r="771" spans="1:5">
      <c r="A771" s="9">
        <v>510307</v>
      </c>
      <c r="B771" s="9">
        <v>929799</v>
      </c>
      <c r="C771" s="7">
        <f t="shared" si="11"/>
        <v>1.822038498394104</v>
      </c>
      <c r="D771" s="2"/>
      <c r="E771" s="2"/>
    </row>
    <row r="772" spans="1:5">
      <c r="A772" s="9">
        <v>560999</v>
      </c>
      <c r="B772" s="9">
        <v>822421</v>
      </c>
      <c r="C772" s="7">
        <f t="shared" si="11"/>
        <v>1.4659937005235304</v>
      </c>
      <c r="D772" s="2"/>
      <c r="E772" s="2"/>
    </row>
    <row r="773" spans="1:5">
      <c r="A773" s="9">
        <v>875764</v>
      </c>
      <c r="B773" s="9">
        <v>441745</v>
      </c>
      <c r="C773" s="7">
        <f t="shared" si="11"/>
        <v>0.50441100570473318</v>
      </c>
      <c r="D773" s="2"/>
      <c r="E773" s="2"/>
    </row>
    <row r="774" spans="1:5">
      <c r="A774" s="9">
        <v>543156</v>
      </c>
      <c r="B774" s="9">
        <v>1227108</v>
      </c>
      <c r="C774" s="7">
        <f t="shared" si="11"/>
        <v>2.2592183461105098</v>
      </c>
      <c r="D774" s="2"/>
      <c r="E774" s="2"/>
    </row>
    <row r="775" spans="1:5">
      <c r="A775" s="9">
        <v>1245394</v>
      </c>
      <c r="B775" s="9">
        <v>2138203</v>
      </c>
      <c r="C775" s="7">
        <f t="shared" si="11"/>
        <v>1.7168887918200988</v>
      </c>
      <c r="D775" s="2"/>
      <c r="E775" s="2"/>
    </row>
    <row r="776" spans="1:5">
      <c r="A776" s="9">
        <v>847959</v>
      </c>
      <c r="B776" s="9">
        <v>439140</v>
      </c>
      <c r="C776" s="7">
        <f t="shared" si="11"/>
        <v>0.51787881253692691</v>
      </c>
      <c r="D776" s="2"/>
      <c r="E776" s="2"/>
    </row>
    <row r="777" spans="1:5">
      <c r="A777" s="9">
        <v>928888</v>
      </c>
      <c r="B777" s="9">
        <v>648539</v>
      </c>
      <c r="C777" s="7">
        <f t="shared" si="11"/>
        <v>0.69818858678333662</v>
      </c>
      <c r="D777" s="2"/>
      <c r="E777" s="2"/>
    </row>
    <row r="778" spans="1:5">
      <c r="A778" s="9">
        <v>1040869</v>
      </c>
      <c r="B778" s="9">
        <v>735296</v>
      </c>
      <c r="C778" s="7">
        <f t="shared" si="11"/>
        <v>0.70642511209383696</v>
      </c>
      <c r="D778" s="2"/>
      <c r="E778" s="2"/>
    </row>
    <row r="779" spans="1:5">
      <c r="A779" s="9">
        <v>543418</v>
      </c>
      <c r="B779" s="9">
        <v>545631</v>
      </c>
      <c r="C779" s="7">
        <f t="shared" si="11"/>
        <v>1.0040723715445568</v>
      </c>
      <c r="D779" s="2"/>
      <c r="E779" s="2"/>
    </row>
    <row r="780" spans="1:5">
      <c r="A780" s="9">
        <v>899288</v>
      </c>
      <c r="B780" s="9">
        <v>1558635</v>
      </c>
      <c r="C780" s="7">
        <f t="shared" si="11"/>
        <v>1.733187810801434</v>
      </c>
      <c r="D780" s="2"/>
      <c r="E780" s="2"/>
    </row>
    <row r="781" spans="1:5">
      <c r="A781" s="9">
        <v>944280</v>
      </c>
      <c r="B781" s="9">
        <v>1587888</v>
      </c>
      <c r="C781" s="7">
        <f t="shared" ref="C781:C844" si="12">B781/A781</f>
        <v>1.6815859702630576</v>
      </c>
      <c r="D781" s="2"/>
      <c r="E781" s="2"/>
    </row>
    <row r="782" spans="1:5">
      <c r="A782" s="9">
        <v>572814</v>
      </c>
      <c r="B782" s="9">
        <v>391591</v>
      </c>
      <c r="C782" s="7">
        <f t="shared" si="12"/>
        <v>0.68362679683108307</v>
      </c>
      <c r="D782" s="2"/>
      <c r="E782" s="2"/>
    </row>
    <row r="783" spans="1:5">
      <c r="A783" s="9">
        <v>292812</v>
      </c>
      <c r="B783" s="9">
        <v>227795</v>
      </c>
      <c r="C783" s="7">
        <f t="shared" si="12"/>
        <v>0.77795650451484233</v>
      </c>
      <c r="D783" s="2"/>
      <c r="E783" s="2"/>
    </row>
    <row r="784" spans="1:5">
      <c r="A784" s="9">
        <v>911020</v>
      </c>
      <c r="B784" s="9">
        <v>522474</v>
      </c>
      <c r="C784" s="7">
        <f t="shared" si="12"/>
        <v>0.57350442361309306</v>
      </c>
      <c r="D784" s="2"/>
      <c r="E784" s="2"/>
    </row>
    <row r="785" spans="1:5">
      <c r="A785" s="9">
        <v>701963</v>
      </c>
      <c r="B785" s="9">
        <v>282596</v>
      </c>
      <c r="C785" s="7">
        <f t="shared" si="12"/>
        <v>0.40257962314253032</v>
      </c>
      <c r="D785" s="2"/>
      <c r="E785" s="2"/>
    </row>
    <row r="786" spans="1:5">
      <c r="A786" s="9">
        <v>630498</v>
      </c>
      <c r="B786" s="9">
        <v>777618</v>
      </c>
      <c r="C786" s="7">
        <f t="shared" si="12"/>
        <v>1.2333393603151794</v>
      </c>
      <c r="D786" s="2"/>
      <c r="E786" s="2"/>
    </row>
    <row r="787" spans="1:5">
      <c r="A787" s="9">
        <v>2549527</v>
      </c>
      <c r="B787" s="9">
        <v>4036488</v>
      </c>
      <c r="C787" s="7">
        <f t="shared" si="12"/>
        <v>1.5832301442581309</v>
      </c>
      <c r="D787" s="2"/>
      <c r="E787" s="2"/>
    </row>
    <row r="788" spans="1:5">
      <c r="A788" s="9">
        <v>424442</v>
      </c>
      <c r="B788" s="9">
        <v>350014</v>
      </c>
      <c r="C788" s="7">
        <f t="shared" si="12"/>
        <v>0.82464506340088872</v>
      </c>
      <c r="D788" s="2"/>
      <c r="E788" s="2"/>
    </row>
    <row r="789" spans="1:5">
      <c r="A789" s="9">
        <v>1098720</v>
      </c>
      <c r="B789" s="9">
        <v>1733009</v>
      </c>
      <c r="C789" s="7">
        <f t="shared" si="12"/>
        <v>1.577298128731615</v>
      </c>
      <c r="D789" s="2"/>
      <c r="E789" s="2"/>
    </row>
    <row r="790" spans="1:5">
      <c r="A790" s="9">
        <v>877058</v>
      </c>
      <c r="B790" s="9">
        <v>1076374</v>
      </c>
      <c r="C790" s="7">
        <f t="shared" si="12"/>
        <v>1.2272552100317198</v>
      </c>
      <c r="D790" s="2"/>
      <c r="E790" s="2"/>
    </row>
    <row r="791" spans="1:5">
      <c r="A791" s="9">
        <v>997457</v>
      </c>
      <c r="B791" s="9">
        <v>1309369</v>
      </c>
      <c r="C791" s="7">
        <f t="shared" si="12"/>
        <v>1.312707214446337</v>
      </c>
      <c r="D791" s="2"/>
      <c r="E791" s="2"/>
    </row>
    <row r="792" spans="1:5">
      <c r="A792" s="9">
        <v>525167</v>
      </c>
      <c r="B792" s="9">
        <v>1277866</v>
      </c>
      <c r="C792" s="7">
        <f t="shared" si="12"/>
        <v>2.4332564688946565</v>
      </c>
      <c r="D792" s="2"/>
      <c r="E792" s="2"/>
    </row>
    <row r="793" spans="1:5">
      <c r="A793" s="9">
        <v>799091</v>
      </c>
      <c r="B793" s="9">
        <v>815408</v>
      </c>
      <c r="C793" s="7">
        <f t="shared" si="12"/>
        <v>1.0204194516018827</v>
      </c>
      <c r="D793" s="2"/>
      <c r="E793" s="2"/>
    </row>
    <row r="794" spans="1:5">
      <c r="A794" s="9">
        <v>377811</v>
      </c>
      <c r="B794" s="9">
        <v>2788673</v>
      </c>
      <c r="C794" s="7">
        <f t="shared" si="12"/>
        <v>7.381132365124361</v>
      </c>
      <c r="D794" s="2"/>
      <c r="E794" s="2"/>
    </row>
    <row r="795" spans="1:5">
      <c r="A795" s="9">
        <v>1064607</v>
      </c>
      <c r="B795" s="9">
        <v>922893</v>
      </c>
      <c r="C795" s="7">
        <f t="shared" si="12"/>
        <v>0.86688609036010467</v>
      </c>
      <c r="D795" s="2"/>
      <c r="E795" s="2"/>
    </row>
    <row r="796" spans="1:5">
      <c r="A796" s="9">
        <v>1119190</v>
      </c>
      <c r="B796" s="9">
        <v>1001877</v>
      </c>
      <c r="C796" s="7">
        <f t="shared" si="12"/>
        <v>0.89518044299895461</v>
      </c>
      <c r="D796" s="2"/>
      <c r="E796" s="2"/>
    </row>
    <row r="797" spans="1:5">
      <c r="A797" s="9">
        <v>121787</v>
      </c>
      <c r="B797" s="9">
        <v>285312</v>
      </c>
      <c r="C797" s="7">
        <f t="shared" si="12"/>
        <v>2.3427130974570356</v>
      </c>
      <c r="D797" s="2"/>
      <c r="E797" s="2"/>
    </row>
    <row r="798" spans="1:5">
      <c r="A798" s="9">
        <v>228808</v>
      </c>
      <c r="B798" s="9">
        <v>458740</v>
      </c>
      <c r="C798" s="7">
        <f t="shared" si="12"/>
        <v>2.0049124156498026</v>
      </c>
      <c r="D798" s="2"/>
      <c r="E798" s="2"/>
    </row>
    <row r="799" spans="1:5">
      <c r="A799" s="9">
        <v>812999</v>
      </c>
      <c r="B799" s="9">
        <v>1389253</v>
      </c>
      <c r="C799" s="7">
        <f t="shared" si="12"/>
        <v>1.7088003798282654</v>
      </c>
      <c r="D799" s="2"/>
      <c r="E799" s="2"/>
    </row>
    <row r="800" spans="1:5">
      <c r="A800" s="9">
        <v>777912</v>
      </c>
      <c r="B800" s="9">
        <v>734325</v>
      </c>
      <c r="C800" s="7">
        <f t="shared" si="12"/>
        <v>0.94396924073674138</v>
      </c>
      <c r="D800" s="2"/>
      <c r="E800" s="2"/>
    </row>
    <row r="801" spans="1:5">
      <c r="A801" s="9">
        <v>686123</v>
      </c>
      <c r="B801" s="9">
        <v>537611</v>
      </c>
      <c r="C801" s="7">
        <f t="shared" si="12"/>
        <v>0.78354901380656239</v>
      </c>
      <c r="D801" s="2"/>
      <c r="E801" s="2"/>
    </row>
    <row r="802" spans="1:5">
      <c r="A802" s="9">
        <v>1292159</v>
      </c>
      <c r="B802" s="9">
        <v>786491</v>
      </c>
      <c r="C802" s="7">
        <f t="shared" si="12"/>
        <v>0.60866425881025477</v>
      </c>
      <c r="D802" s="2"/>
      <c r="E802" s="2"/>
    </row>
    <row r="803" spans="1:5">
      <c r="A803" s="9">
        <v>763580</v>
      </c>
      <c r="B803" s="9">
        <v>105150</v>
      </c>
      <c r="C803" s="7">
        <f t="shared" si="12"/>
        <v>0.13770659262945598</v>
      </c>
      <c r="D803" s="2"/>
      <c r="E803" s="2"/>
    </row>
    <row r="804" spans="1:5">
      <c r="A804" s="9">
        <v>749991</v>
      </c>
      <c r="B804" s="9">
        <v>525935</v>
      </c>
      <c r="C804" s="7">
        <f t="shared" si="12"/>
        <v>0.70125508172764739</v>
      </c>
      <c r="D804" s="2"/>
      <c r="E804" s="2"/>
    </row>
    <row r="805" spans="1:5">
      <c r="A805" s="9">
        <v>512464</v>
      </c>
      <c r="B805" s="9">
        <v>1134834</v>
      </c>
      <c r="C805" s="7">
        <f t="shared" si="12"/>
        <v>2.2144657966218113</v>
      </c>
      <c r="D805" s="2"/>
      <c r="E805" s="2"/>
    </row>
    <row r="806" spans="1:5">
      <c r="A806" s="9">
        <v>509523</v>
      </c>
      <c r="B806" s="9">
        <v>837363</v>
      </c>
      <c r="C806" s="7">
        <f t="shared" si="12"/>
        <v>1.6434253213299497</v>
      </c>
      <c r="D806" s="2"/>
      <c r="E806" s="2"/>
    </row>
    <row r="807" spans="1:5">
      <c r="A807" s="9">
        <v>835610</v>
      </c>
      <c r="B807" s="9">
        <v>439333</v>
      </c>
      <c r="C807" s="7">
        <f t="shared" si="12"/>
        <v>0.5257632148969017</v>
      </c>
      <c r="D807" s="2"/>
      <c r="E807" s="2"/>
    </row>
    <row r="808" spans="1:5">
      <c r="A808" s="9">
        <v>665210</v>
      </c>
      <c r="B808" s="9">
        <v>986659</v>
      </c>
      <c r="C808" s="7">
        <f t="shared" si="12"/>
        <v>1.4832293561431729</v>
      </c>
      <c r="D808" s="2"/>
      <c r="E808" s="2"/>
    </row>
    <row r="809" spans="1:5">
      <c r="A809" s="9">
        <v>970129</v>
      </c>
      <c r="B809" s="9">
        <v>244188</v>
      </c>
      <c r="C809" s="7">
        <f t="shared" si="12"/>
        <v>0.25170673178515435</v>
      </c>
      <c r="D809" s="2"/>
      <c r="E809" s="2"/>
    </row>
    <row r="810" spans="1:5">
      <c r="A810" s="9">
        <v>621660</v>
      </c>
      <c r="B810" s="9">
        <v>1123397</v>
      </c>
      <c r="C810" s="7">
        <f t="shared" si="12"/>
        <v>1.8070923012579223</v>
      </c>
      <c r="D810" s="2"/>
      <c r="E810" s="2"/>
    </row>
    <row r="811" spans="1:5">
      <c r="A811" s="9">
        <v>902922</v>
      </c>
      <c r="B811" s="9">
        <v>761034</v>
      </c>
      <c r="C811" s="7">
        <f t="shared" si="12"/>
        <v>0.84285685806747423</v>
      </c>
      <c r="D811" s="2"/>
      <c r="E811" s="2"/>
    </row>
    <row r="812" spans="1:5">
      <c r="A812" s="9">
        <v>586294</v>
      </c>
      <c r="B812" s="9">
        <v>766923</v>
      </c>
      <c r="C812" s="7">
        <f t="shared" si="12"/>
        <v>1.3080860455675822</v>
      </c>
      <c r="D812" s="2"/>
      <c r="E812" s="2"/>
    </row>
    <row r="813" spans="1:5">
      <c r="A813" s="9">
        <v>737951</v>
      </c>
      <c r="B813" s="9">
        <v>2006567</v>
      </c>
      <c r="C813" s="7">
        <f t="shared" si="12"/>
        <v>2.7191060111037184</v>
      </c>
      <c r="D813" s="2"/>
      <c r="E813" s="2"/>
    </row>
    <row r="814" spans="1:5">
      <c r="A814" s="9">
        <v>721885</v>
      </c>
      <c r="B814" s="9">
        <v>1694328</v>
      </c>
      <c r="C814" s="7">
        <f t="shared" si="12"/>
        <v>2.3470885251806037</v>
      </c>
      <c r="D814" s="2"/>
      <c r="E814" s="2"/>
    </row>
    <row r="815" spans="1:5">
      <c r="A815" s="9">
        <v>710764</v>
      </c>
      <c r="B815" s="9">
        <v>675920</v>
      </c>
      <c r="C815" s="7">
        <f t="shared" si="12"/>
        <v>0.95097669549949071</v>
      </c>
      <c r="D815" s="2"/>
      <c r="E815" s="2"/>
    </row>
    <row r="816" spans="1:5">
      <c r="A816" s="9">
        <v>438554</v>
      </c>
      <c r="B816" s="9">
        <v>219085</v>
      </c>
      <c r="C816" s="7">
        <f t="shared" si="12"/>
        <v>0.49956219758570208</v>
      </c>
      <c r="D816" s="2"/>
      <c r="E816" s="2"/>
    </row>
    <row r="817" spans="1:5">
      <c r="A817" s="9">
        <v>505045</v>
      </c>
      <c r="B817" s="9">
        <v>454368</v>
      </c>
      <c r="C817" s="7">
        <f t="shared" si="12"/>
        <v>0.89965844627706437</v>
      </c>
      <c r="D817" s="2"/>
      <c r="E817" s="2"/>
    </row>
    <row r="818" spans="1:5">
      <c r="A818" s="9">
        <v>560916</v>
      </c>
      <c r="B818" s="9">
        <v>1654179</v>
      </c>
      <c r="C818" s="7">
        <f t="shared" si="12"/>
        <v>2.9490672400145477</v>
      </c>
      <c r="D818" s="2"/>
      <c r="E818" s="2"/>
    </row>
    <row r="819" spans="1:5">
      <c r="A819" s="9">
        <v>658527</v>
      </c>
      <c r="B819" s="9">
        <v>544971</v>
      </c>
      <c r="C819" s="7">
        <f t="shared" si="12"/>
        <v>0.8275606011598613</v>
      </c>
      <c r="D819" s="2"/>
      <c r="E819" s="2"/>
    </row>
    <row r="820" spans="1:5">
      <c r="A820" s="9">
        <v>894327</v>
      </c>
      <c r="B820" s="9">
        <v>1293777</v>
      </c>
      <c r="C820" s="7">
        <f t="shared" si="12"/>
        <v>1.4466487090292477</v>
      </c>
      <c r="D820" s="2"/>
      <c r="E820" s="2"/>
    </row>
    <row r="821" spans="1:5">
      <c r="A821" s="9">
        <v>707783</v>
      </c>
      <c r="B821" s="9">
        <v>1711138</v>
      </c>
      <c r="C821" s="7">
        <f t="shared" si="12"/>
        <v>2.4176025702793087</v>
      </c>
      <c r="D821" s="2"/>
      <c r="E821" s="2"/>
    </row>
    <row r="822" spans="1:5">
      <c r="A822" s="9">
        <v>1546273</v>
      </c>
      <c r="B822" s="9">
        <v>1529189</v>
      </c>
      <c r="C822" s="7">
        <f t="shared" si="12"/>
        <v>0.9889514982153863</v>
      </c>
      <c r="D822" s="2"/>
      <c r="E822" s="2"/>
    </row>
    <row r="823" spans="1:5">
      <c r="A823" s="9">
        <v>1048925</v>
      </c>
      <c r="B823" s="9">
        <v>553353</v>
      </c>
      <c r="C823" s="7">
        <f t="shared" si="12"/>
        <v>0.52754296065018946</v>
      </c>
      <c r="D823" s="2"/>
      <c r="E823" s="2"/>
    </row>
    <row r="824" spans="1:5">
      <c r="A824" s="9">
        <v>492427</v>
      </c>
      <c r="B824" s="9">
        <v>1551792</v>
      </c>
      <c r="C824" s="7">
        <f t="shared" si="12"/>
        <v>3.1513137987965729</v>
      </c>
      <c r="D824" s="2"/>
      <c r="E824" s="2"/>
    </row>
    <row r="825" spans="1:5">
      <c r="A825" s="9">
        <v>875018</v>
      </c>
      <c r="B825" s="9">
        <v>140401</v>
      </c>
      <c r="C825" s="7">
        <f t="shared" si="12"/>
        <v>0.16045498492602439</v>
      </c>
      <c r="D825" s="2"/>
      <c r="E825" s="2"/>
    </row>
    <row r="826" spans="1:5">
      <c r="A826" s="9">
        <v>535167</v>
      </c>
      <c r="B826" s="9">
        <v>125497</v>
      </c>
      <c r="C826" s="7">
        <f t="shared" si="12"/>
        <v>0.23450063251284178</v>
      </c>
      <c r="D826" s="2"/>
      <c r="E826" s="2"/>
    </row>
    <row r="827" spans="1:5">
      <c r="A827" s="9">
        <v>664502</v>
      </c>
      <c r="B827" s="9">
        <v>802320</v>
      </c>
      <c r="C827" s="7">
        <f t="shared" si="12"/>
        <v>1.2074004291935916</v>
      </c>
      <c r="D827" s="2"/>
      <c r="E827" s="2"/>
    </row>
    <row r="828" spans="1:5">
      <c r="A828" s="9">
        <v>350910</v>
      </c>
      <c r="B828" s="9">
        <v>611864</v>
      </c>
      <c r="C828" s="7">
        <f t="shared" si="12"/>
        <v>1.7436493687840187</v>
      </c>
      <c r="D828" s="2"/>
      <c r="E828" s="2"/>
    </row>
    <row r="829" spans="1:5">
      <c r="A829" s="9">
        <v>1305252</v>
      </c>
      <c r="B829" s="9">
        <v>973953</v>
      </c>
      <c r="C829" s="7">
        <f t="shared" si="12"/>
        <v>0.74618004799073279</v>
      </c>
      <c r="D829" s="2"/>
      <c r="E829" s="2"/>
    </row>
    <row r="830" spans="1:5">
      <c r="A830" s="9">
        <v>588183</v>
      </c>
      <c r="B830" s="9">
        <v>1031238</v>
      </c>
      <c r="C830" s="7">
        <f t="shared" si="12"/>
        <v>1.7532604648553256</v>
      </c>
      <c r="D830" s="2"/>
      <c r="E830" s="2"/>
    </row>
    <row r="831" spans="1:5">
      <c r="A831" s="9">
        <v>744972</v>
      </c>
      <c r="B831" s="9">
        <v>622557</v>
      </c>
      <c r="C831" s="7">
        <f t="shared" si="12"/>
        <v>0.83567838791256588</v>
      </c>
      <c r="D831" s="2"/>
      <c r="E831" s="2"/>
    </row>
    <row r="832" spans="1:5">
      <c r="A832" s="9">
        <v>794932</v>
      </c>
      <c r="B832" s="9">
        <v>899370</v>
      </c>
      <c r="C832" s="7">
        <f t="shared" si="12"/>
        <v>1.1313797909758319</v>
      </c>
      <c r="D832" s="2"/>
      <c r="E832" s="2"/>
    </row>
    <row r="833" spans="1:5">
      <c r="A833" s="9">
        <v>1076204</v>
      </c>
      <c r="B833" s="9">
        <v>1396649</v>
      </c>
      <c r="C833" s="7">
        <f t="shared" si="12"/>
        <v>1.2977548866200088</v>
      </c>
      <c r="D833" s="2"/>
      <c r="E833" s="2"/>
    </row>
    <row r="834" spans="1:5">
      <c r="A834" s="9">
        <v>457692</v>
      </c>
      <c r="B834" s="9">
        <v>735511</v>
      </c>
      <c r="C834" s="7">
        <f t="shared" si="12"/>
        <v>1.6069999038654816</v>
      </c>
      <c r="D834" s="2"/>
      <c r="E834" s="2"/>
    </row>
    <row r="835" spans="1:5">
      <c r="A835" s="9">
        <v>745477</v>
      </c>
      <c r="B835" s="9">
        <v>1080756</v>
      </c>
      <c r="C835" s="7">
        <f t="shared" si="12"/>
        <v>1.4497509648184987</v>
      </c>
      <c r="D835" s="2"/>
      <c r="E835" s="2"/>
    </row>
    <row r="836" spans="1:5">
      <c r="A836" s="9">
        <v>625582</v>
      </c>
      <c r="B836" s="9">
        <v>895888</v>
      </c>
      <c r="C836" s="7">
        <f t="shared" si="12"/>
        <v>1.432087240361775</v>
      </c>
      <c r="D836" s="2"/>
      <c r="E836" s="2"/>
    </row>
    <row r="837" spans="1:5">
      <c r="A837" s="9">
        <v>369885</v>
      </c>
      <c r="B837" s="9">
        <v>841955</v>
      </c>
      <c r="C837" s="7">
        <f t="shared" si="12"/>
        <v>2.2762615407491515</v>
      </c>
      <c r="D837" s="2"/>
      <c r="E837" s="2"/>
    </row>
    <row r="838" spans="1:5">
      <c r="A838" s="9">
        <v>1048831</v>
      </c>
      <c r="B838" s="9">
        <v>2418908</v>
      </c>
      <c r="C838" s="7">
        <f t="shared" si="12"/>
        <v>2.3062895738207585</v>
      </c>
      <c r="D838" s="2"/>
      <c r="E838" s="2"/>
    </row>
    <row r="839" spans="1:5">
      <c r="A839" s="9">
        <v>497339</v>
      </c>
      <c r="B839" s="9">
        <v>1194245</v>
      </c>
      <c r="C839" s="7">
        <f t="shared" si="12"/>
        <v>2.4012695565801194</v>
      </c>
      <c r="D839" s="2"/>
      <c r="E839" s="2"/>
    </row>
    <row r="840" spans="1:5">
      <c r="A840" s="9">
        <v>878760</v>
      </c>
      <c r="B840" s="9">
        <v>748433</v>
      </c>
      <c r="C840" s="7">
        <f t="shared" si="12"/>
        <v>0.85169215713050206</v>
      </c>
      <c r="D840" s="2"/>
      <c r="E840" s="2"/>
    </row>
    <row r="841" spans="1:5">
      <c r="A841" s="9">
        <v>812826</v>
      </c>
      <c r="B841" s="9">
        <v>493851</v>
      </c>
      <c r="C841" s="7">
        <f t="shared" si="12"/>
        <v>0.60757283846727339</v>
      </c>
      <c r="D841" s="2"/>
      <c r="E841" s="2"/>
    </row>
    <row r="842" spans="1:5">
      <c r="A842" s="9">
        <v>321483</v>
      </c>
      <c r="B842" s="9">
        <v>235064</v>
      </c>
      <c r="C842" s="7">
        <f t="shared" si="12"/>
        <v>0.73118640799046919</v>
      </c>
      <c r="D842" s="2"/>
      <c r="E842" s="2"/>
    </row>
    <row r="843" spans="1:5">
      <c r="A843" s="9">
        <v>396451</v>
      </c>
      <c r="B843" s="9">
        <v>126665</v>
      </c>
      <c r="C843" s="7">
        <f t="shared" si="12"/>
        <v>0.31949723925529261</v>
      </c>
      <c r="D843" s="2"/>
      <c r="E843" s="2"/>
    </row>
    <row r="844" spans="1:5">
      <c r="A844" s="9">
        <v>520051</v>
      </c>
      <c r="B844" s="9">
        <v>790086</v>
      </c>
      <c r="C844" s="7">
        <f t="shared" si="12"/>
        <v>1.5192471507602139</v>
      </c>
      <c r="D844" s="2"/>
      <c r="E844" s="2"/>
    </row>
    <row r="845" spans="1:5">
      <c r="A845" s="9">
        <v>639819</v>
      </c>
      <c r="B845" s="9">
        <v>445040</v>
      </c>
      <c r="C845" s="7">
        <f t="shared" ref="C845:C908" si="13">B845/A845</f>
        <v>0.69557171637603765</v>
      </c>
      <c r="D845" s="2"/>
      <c r="E845" s="2"/>
    </row>
    <row r="846" spans="1:5">
      <c r="A846" s="9">
        <v>685158</v>
      </c>
      <c r="B846" s="9">
        <v>994780</v>
      </c>
      <c r="C846" s="7">
        <f t="shared" si="13"/>
        <v>1.4518986861424663</v>
      </c>
      <c r="D846" s="2"/>
      <c r="E846" s="2"/>
    </row>
    <row r="847" spans="1:5">
      <c r="A847" s="9">
        <v>596038</v>
      </c>
      <c r="B847" s="9">
        <v>265601</v>
      </c>
      <c r="C847" s="7">
        <f t="shared" si="13"/>
        <v>0.44561085031491282</v>
      </c>
      <c r="D847" s="2"/>
      <c r="E847" s="2"/>
    </row>
    <row r="848" spans="1:5">
      <c r="A848" s="9">
        <v>704725</v>
      </c>
      <c r="B848" s="9">
        <v>656281</v>
      </c>
      <c r="C848" s="7">
        <f t="shared" si="13"/>
        <v>0.93125829224165457</v>
      </c>
      <c r="D848" s="2"/>
      <c r="E848" s="2"/>
    </row>
    <row r="849" spans="1:5">
      <c r="A849" s="9">
        <v>606861</v>
      </c>
      <c r="B849" s="9">
        <v>410409</v>
      </c>
      <c r="C849" s="7">
        <f t="shared" si="13"/>
        <v>0.67628171854839902</v>
      </c>
      <c r="D849" s="2"/>
      <c r="E849" s="2"/>
    </row>
    <row r="850" spans="1:5">
      <c r="A850" s="9">
        <v>653699</v>
      </c>
      <c r="B850" s="9">
        <v>866649</v>
      </c>
      <c r="C850" s="7">
        <f t="shared" si="13"/>
        <v>1.325761550805493</v>
      </c>
      <c r="D850" s="2"/>
      <c r="E850" s="2"/>
    </row>
    <row r="851" spans="1:5">
      <c r="A851" s="9">
        <v>190015</v>
      </c>
      <c r="B851" s="9">
        <v>582311</v>
      </c>
      <c r="C851" s="7">
        <f t="shared" si="13"/>
        <v>3.064552798463279</v>
      </c>
      <c r="D851" s="2"/>
      <c r="E851" s="2"/>
    </row>
    <row r="852" spans="1:5">
      <c r="A852" s="9">
        <v>553257</v>
      </c>
      <c r="B852" s="9">
        <v>715733</v>
      </c>
      <c r="C852" s="7">
        <f t="shared" si="13"/>
        <v>1.29367183786197</v>
      </c>
      <c r="D852" s="2"/>
      <c r="E852" s="2"/>
    </row>
    <row r="853" spans="1:5">
      <c r="A853" s="9">
        <v>452839</v>
      </c>
      <c r="B853" s="9">
        <v>1084738</v>
      </c>
      <c r="C853" s="7">
        <f t="shared" si="13"/>
        <v>2.3954164725211387</v>
      </c>
      <c r="D853" s="2"/>
      <c r="E853" s="2"/>
    </row>
    <row r="854" spans="1:5">
      <c r="A854" s="9">
        <v>1377672</v>
      </c>
      <c r="B854" s="9">
        <v>1424934</v>
      </c>
      <c r="C854" s="7">
        <f t="shared" si="13"/>
        <v>1.0343056983084509</v>
      </c>
      <c r="D854" s="2"/>
      <c r="E854" s="2"/>
    </row>
    <row r="855" spans="1:5">
      <c r="A855" s="9">
        <v>758705</v>
      </c>
      <c r="B855" s="9">
        <v>918006</v>
      </c>
      <c r="C855" s="7">
        <f t="shared" si="13"/>
        <v>1.209964347144147</v>
      </c>
      <c r="D855" s="2"/>
      <c r="E855" s="2"/>
    </row>
    <row r="856" spans="1:5">
      <c r="A856" s="9">
        <v>855050</v>
      </c>
      <c r="B856" s="9">
        <v>1045882</v>
      </c>
      <c r="C856" s="7">
        <f t="shared" si="13"/>
        <v>1.2231822700426875</v>
      </c>
      <c r="D856" s="2"/>
      <c r="E856" s="2"/>
    </row>
    <row r="857" spans="1:5">
      <c r="A857" s="9">
        <v>53169</v>
      </c>
      <c r="B857" s="9">
        <v>80636</v>
      </c>
      <c r="C857" s="7">
        <f t="shared" si="13"/>
        <v>1.516598017641859</v>
      </c>
      <c r="D857" s="2"/>
      <c r="E857" s="2"/>
    </row>
    <row r="858" spans="1:5">
      <c r="A858" s="9">
        <v>776723</v>
      </c>
      <c r="B858" s="9">
        <v>1889387</v>
      </c>
      <c r="C858" s="7">
        <f t="shared" si="13"/>
        <v>2.4325106891388564</v>
      </c>
      <c r="D858" s="2"/>
      <c r="E858" s="2"/>
    </row>
    <row r="859" spans="1:5">
      <c r="A859" s="9">
        <v>246695</v>
      </c>
      <c r="B859" s="9">
        <v>168233</v>
      </c>
      <c r="C859" s="7">
        <f t="shared" si="13"/>
        <v>0.68194734388617528</v>
      </c>
      <c r="D859" s="2"/>
      <c r="E859" s="2"/>
    </row>
    <row r="860" spans="1:5">
      <c r="A860" s="9">
        <v>1998605</v>
      </c>
      <c r="B860" s="9">
        <v>3959495</v>
      </c>
      <c r="C860" s="7">
        <f t="shared" si="13"/>
        <v>1.9811293377130548</v>
      </c>
      <c r="D860" s="2"/>
      <c r="E860" s="2"/>
    </row>
    <row r="861" spans="1:5">
      <c r="A861" s="9">
        <v>508620</v>
      </c>
      <c r="B861" s="9">
        <v>448953</v>
      </c>
      <c r="C861" s="7">
        <f t="shared" si="13"/>
        <v>0.88268845110298455</v>
      </c>
      <c r="D861" s="2"/>
      <c r="E861" s="2"/>
    </row>
    <row r="862" spans="1:5">
      <c r="A862" s="9">
        <v>779968</v>
      </c>
      <c r="B862" s="9">
        <v>1065118</v>
      </c>
      <c r="C862" s="7">
        <f t="shared" si="13"/>
        <v>1.3655919217198653</v>
      </c>
      <c r="D862" s="2"/>
      <c r="E862" s="2"/>
    </row>
    <row r="863" spans="1:5">
      <c r="A863" s="9">
        <v>740367</v>
      </c>
      <c r="B863" s="9">
        <v>1082488</v>
      </c>
      <c r="C863" s="7">
        <f t="shared" si="13"/>
        <v>1.4620965007894733</v>
      </c>
      <c r="D863" s="2"/>
      <c r="E863" s="2"/>
    </row>
    <row r="864" spans="1:5">
      <c r="A864" s="9">
        <v>218408</v>
      </c>
      <c r="B864" s="9">
        <v>1297062</v>
      </c>
      <c r="C864" s="7">
        <f t="shared" si="13"/>
        <v>5.9387110362257793</v>
      </c>
      <c r="D864" s="2"/>
      <c r="E864" s="2"/>
    </row>
    <row r="865" spans="1:5">
      <c r="A865" s="9">
        <v>719402</v>
      </c>
      <c r="B865" s="9">
        <v>869901</v>
      </c>
      <c r="C865" s="7">
        <f t="shared" si="13"/>
        <v>1.2092001412284092</v>
      </c>
      <c r="D865" s="2"/>
      <c r="E865" s="2"/>
    </row>
    <row r="866" spans="1:5">
      <c r="A866" s="9">
        <v>546453</v>
      </c>
      <c r="B866" s="9">
        <v>1164674</v>
      </c>
      <c r="C866" s="7">
        <f t="shared" si="13"/>
        <v>2.1313342593050089</v>
      </c>
      <c r="D866" s="2"/>
      <c r="E866" s="2"/>
    </row>
    <row r="867" spans="1:5">
      <c r="A867" s="9">
        <v>1409306</v>
      </c>
      <c r="B867" s="9">
        <v>919097</v>
      </c>
      <c r="C867" s="7">
        <f t="shared" si="13"/>
        <v>0.65216283759524196</v>
      </c>
      <c r="D867" s="2"/>
      <c r="E867" s="2"/>
    </row>
    <row r="868" spans="1:5">
      <c r="A868" s="9">
        <v>504452</v>
      </c>
      <c r="B868" s="9">
        <v>891288</v>
      </c>
      <c r="C868" s="7">
        <f t="shared" si="13"/>
        <v>1.7668440208384544</v>
      </c>
      <c r="D868" s="2"/>
      <c r="E868" s="2"/>
    </row>
    <row r="869" spans="1:5">
      <c r="A869" s="9">
        <v>650275</v>
      </c>
      <c r="B869" s="9">
        <v>1627708</v>
      </c>
      <c r="C869" s="7">
        <f t="shared" si="13"/>
        <v>2.5031071469762791</v>
      </c>
      <c r="D869" s="2"/>
      <c r="E869" s="2"/>
    </row>
    <row r="870" spans="1:5">
      <c r="A870" s="9">
        <v>1356838</v>
      </c>
      <c r="B870" s="9">
        <v>1173796</v>
      </c>
      <c r="C870" s="7">
        <f t="shared" si="13"/>
        <v>0.86509664381451579</v>
      </c>
      <c r="D870" s="2"/>
      <c r="E870" s="2"/>
    </row>
    <row r="871" spans="1:5">
      <c r="A871" s="9">
        <v>1074915</v>
      </c>
      <c r="B871" s="9">
        <v>1422908</v>
      </c>
      <c r="C871" s="7">
        <f t="shared" si="13"/>
        <v>1.3237400166524795</v>
      </c>
      <c r="D871" s="2"/>
      <c r="E871" s="2"/>
    </row>
    <row r="872" spans="1:5">
      <c r="A872" s="9">
        <v>366781</v>
      </c>
      <c r="B872" s="9">
        <v>421402</v>
      </c>
      <c r="C872" s="7">
        <f t="shared" si="13"/>
        <v>1.1489199276952733</v>
      </c>
      <c r="D872" s="2"/>
      <c r="E872" s="2"/>
    </row>
    <row r="873" spans="1:5">
      <c r="A873" s="9">
        <v>649484</v>
      </c>
      <c r="B873" s="9">
        <v>1033865</v>
      </c>
      <c r="C873" s="7">
        <f t="shared" si="13"/>
        <v>1.5918252027763578</v>
      </c>
      <c r="D873" s="2"/>
      <c r="E873" s="2"/>
    </row>
    <row r="874" spans="1:5">
      <c r="A874" s="9">
        <v>384558</v>
      </c>
      <c r="B874" s="9">
        <v>68161</v>
      </c>
      <c r="C874" s="7">
        <f t="shared" si="13"/>
        <v>0.17724504496070814</v>
      </c>
      <c r="D874" s="2"/>
      <c r="E874" s="2"/>
    </row>
    <row r="875" spans="1:5">
      <c r="A875" s="9">
        <v>599410</v>
      </c>
      <c r="B875" s="9">
        <v>1078385</v>
      </c>
      <c r="C875" s="7">
        <f t="shared" si="13"/>
        <v>1.7990774261357001</v>
      </c>
      <c r="D875" s="2"/>
      <c r="E875" s="2"/>
    </row>
    <row r="876" spans="1:5">
      <c r="A876" s="9">
        <v>913802</v>
      </c>
      <c r="B876" s="9">
        <v>478711</v>
      </c>
      <c r="C876" s="7">
        <f t="shared" si="13"/>
        <v>0.52386731480123705</v>
      </c>
      <c r="D876" s="2"/>
      <c r="E876" s="2"/>
    </row>
    <row r="877" spans="1:5">
      <c r="A877" s="9">
        <v>404785</v>
      </c>
      <c r="B877" s="9">
        <v>323134</v>
      </c>
      <c r="C877" s="7">
        <f t="shared" si="13"/>
        <v>0.79828550959151157</v>
      </c>
      <c r="D877" s="2"/>
      <c r="E877" s="2"/>
    </row>
    <row r="878" spans="1:5">
      <c r="A878" s="9">
        <v>803391</v>
      </c>
      <c r="B878" s="9">
        <v>560589</v>
      </c>
      <c r="C878" s="7">
        <f t="shared" si="13"/>
        <v>0.69777854120845262</v>
      </c>
      <c r="D878" s="2"/>
      <c r="E878" s="2"/>
    </row>
    <row r="879" spans="1:5">
      <c r="A879" s="9">
        <v>917820</v>
      </c>
      <c r="B879" s="9">
        <v>949367</v>
      </c>
      <c r="C879" s="7">
        <f t="shared" si="13"/>
        <v>1.034371663289098</v>
      </c>
      <c r="D879" s="2"/>
      <c r="E879" s="2"/>
    </row>
    <row r="880" spans="1:5">
      <c r="A880" s="9">
        <v>252446</v>
      </c>
      <c r="B880" s="9">
        <v>19364</v>
      </c>
      <c r="C880" s="7">
        <f t="shared" si="13"/>
        <v>7.6705513258280983E-2</v>
      </c>
      <c r="D880" s="2"/>
      <c r="E880" s="2"/>
    </row>
    <row r="881" spans="1:5">
      <c r="A881" s="9">
        <v>512908</v>
      </c>
      <c r="B881" s="9">
        <v>496437</v>
      </c>
      <c r="C881" s="7">
        <f t="shared" si="13"/>
        <v>0.9678870284729425</v>
      </c>
      <c r="D881" s="2"/>
      <c r="E881" s="2"/>
    </row>
    <row r="882" spans="1:5">
      <c r="A882" s="9">
        <v>301322</v>
      </c>
      <c r="B882" s="9">
        <v>506578</v>
      </c>
      <c r="C882" s="7">
        <f t="shared" si="13"/>
        <v>1.6811849118219049</v>
      </c>
      <c r="D882" s="2"/>
      <c r="E882" s="2"/>
    </row>
    <row r="883" spans="1:5">
      <c r="A883" s="9">
        <v>1419050</v>
      </c>
      <c r="B883" s="9">
        <v>1705012</v>
      </c>
      <c r="C883" s="7">
        <f t="shared" si="13"/>
        <v>1.2015165075226384</v>
      </c>
      <c r="D883" s="2"/>
      <c r="E883" s="2"/>
    </row>
    <row r="884" spans="1:5">
      <c r="A884" s="9">
        <v>569399</v>
      </c>
      <c r="B884" s="9">
        <v>1143469</v>
      </c>
      <c r="C884" s="7">
        <f t="shared" si="13"/>
        <v>2.0082033863775663</v>
      </c>
      <c r="D884" s="2"/>
      <c r="E884" s="2"/>
    </row>
    <row r="885" spans="1:5">
      <c r="A885" s="9">
        <v>949848</v>
      </c>
      <c r="B885" s="9">
        <v>413264</v>
      </c>
      <c r="C885" s="7">
        <f t="shared" si="13"/>
        <v>0.43508435033815934</v>
      </c>
      <c r="D885" s="2"/>
      <c r="E885" s="2"/>
    </row>
    <row r="886" spans="1:5">
      <c r="A886" s="9">
        <v>1291159</v>
      </c>
      <c r="B886" s="9">
        <v>901742</v>
      </c>
      <c r="C886" s="7">
        <f t="shared" si="13"/>
        <v>0.69839733138985982</v>
      </c>
      <c r="D886" s="2"/>
      <c r="E886" s="2"/>
    </row>
    <row r="887" spans="1:5">
      <c r="A887" s="9">
        <v>852034</v>
      </c>
      <c r="B887" s="9">
        <v>807432</v>
      </c>
      <c r="C887" s="7">
        <f t="shared" si="13"/>
        <v>0.9476523237335599</v>
      </c>
      <c r="D887" s="2"/>
      <c r="E887" s="2"/>
    </row>
    <row r="888" spans="1:5">
      <c r="A888" s="9">
        <v>1242260</v>
      </c>
      <c r="B888" s="9">
        <v>1098618</v>
      </c>
      <c r="C888" s="7">
        <f t="shared" si="13"/>
        <v>0.8843704216508621</v>
      </c>
      <c r="D888" s="2"/>
      <c r="E888" s="2"/>
    </row>
    <row r="889" spans="1:5">
      <c r="A889" s="9">
        <v>1132536</v>
      </c>
      <c r="B889" s="9">
        <v>2301870</v>
      </c>
      <c r="C889" s="7">
        <f t="shared" si="13"/>
        <v>2.0324916823836063</v>
      </c>
      <c r="D889" s="2"/>
      <c r="E889" s="2"/>
    </row>
    <row r="890" spans="1:5">
      <c r="A890" s="9">
        <v>235256</v>
      </c>
      <c r="B890" s="9">
        <v>369813</v>
      </c>
      <c r="C890" s="7">
        <f t="shared" si="13"/>
        <v>1.5719599075050159</v>
      </c>
      <c r="D890" s="2"/>
      <c r="E890" s="2"/>
    </row>
    <row r="891" spans="1:5">
      <c r="A891" s="9">
        <v>402039</v>
      </c>
      <c r="B891" s="9">
        <v>580367</v>
      </c>
      <c r="C891" s="7">
        <f t="shared" si="13"/>
        <v>1.4435589582105219</v>
      </c>
      <c r="D891" s="2"/>
      <c r="E891" s="2"/>
    </row>
    <row r="892" spans="1:5">
      <c r="A892" s="9">
        <v>860647</v>
      </c>
      <c r="B892" s="9">
        <v>1593526</v>
      </c>
      <c r="C892" s="7">
        <f t="shared" si="13"/>
        <v>1.8515442452015751</v>
      </c>
      <c r="D892" s="2"/>
      <c r="E892" s="2"/>
    </row>
    <row r="893" spans="1:5">
      <c r="A893" s="9">
        <v>648239</v>
      </c>
      <c r="B893" s="9">
        <v>1687544</v>
      </c>
      <c r="C893" s="7">
        <f t="shared" si="13"/>
        <v>2.6032744095927582</v>
      </c>
      <c r="D893" s="2"/>
      <c r="E893" s="2"/>
    </row>
    <row r="894" spans="1:5">
      <c r="A894" s="9">
        <v>597473</v>
      </c>
      <c r="B894" s="9">
        <v>722893</v>
      </c>
      <c r="C894" s="7">
        <f t="shared" si="13"/>
        <v>1.2099174355996003</v>
      </c>
      <c r="D894" s="2"/>
      <c r="E894" s="2"/>
    </row>
    <row r="895" spans="1:5">
      <c r="A895" s="9">
        <v>394412</v>
      </c>
      <c r="B895" s="9">
        <v>702264</v>
      </c>
      <c r="C895" s="7">
        <f t="shared" si="13"/>
        <v>1.7805340608297922</v>
      </c>
      <c r="D895" s="2"/>
      <c r="E895" s="2"/>
    </row>
    <row r="896" spans="1:5">
      <c r="A896" s="9">
        <v>291312</v>
      </c>
      <c r="B896" s="9">
        <v>374379</v>
      </c>
      <c r="C896" s="7">
        <f t="shared" si="13"/>
        <v>1.2851478826824847</v>
      </c>
      <c r="D896" s="2"/>
      <c r="E896" s="2"/>
    </row>
    <row r="897" spans="1:5">
      <c r="A897" s="9">
        <v>468016</v>
      </c>
      <c r="B897" s="9">
        <v>1341247</v>
      </c>
      <c r="C897" s="7">
        <f t="shared" si="13"/>
        <v>2.8658144166011419</v>
      </c>
      <c r="D897" s="2"/>
      <c r="E897" s="2"/>
    </row>
    <row r="898" spans="1:5">
      <c r="A898" s="9">
        <v>1025092</v>
      </c>
      <c r="B898" s="9">
        <v>1227982</v>
      </c>
      <c r="C898" s="7">
        <f t="shared" si="13"/>
        <v>1.197923698555837</v>
      </c>
      <c r="D898" s="2"/>
      <c r="E898" s="2"/>
    </row>
    <row r="899" spans="1:5">
      <c r="A899" s="9">
        <v>1196723</v>
      </c>
      <c r="B899" s="9">
        <v>1219833</v>
      </c>
      <c r="C899" s="7">
        <f t="shared" si="13"/>
        <v>1.0193110686432867</v>
      </c>
      <c r="D899" s="2"/>
      <c r="E899" s="2"/>
    </row>
    <row r="900" spans="1:5">
      <c r="A900" s="9">
        <v>1358264</v>
      </c>
      <c r="B900" s="9">
        <v>1690122</v>
      </c>
      <c r="C900" s="7">
        <f t="shared" si="13"/>
        <v>1.2443251091098637</v>
      </c>
      <c r="D900" s="2"/>
      <c r="E900" s="2"/>
    </row>
    <row r="901" spans="1:5">
      <c r="A901" s="9">
        <v>1114322</v>
      </c>
      <c r="B901" s="9">
        <v>1528136</v>
      </c>
      <c r="C901" s="7">
        <f t="shared" si="13"/>
        <v>1.371359445474468</v>
      </c>
      <c r="D901" s="2"/>
      <c r="E901" s="2"/>
    </row>
    <row r="902" spans="1:5">
      <c r="A902" s="9">
        <v>1012811</v>
      </c>
      <c r="B902" s="9">
        <v>2217650</v>
      </c>
      <c r="C902" s="7">
        <f t="shared" si="13"/>
        <v>2.1895990466138304</v>
      </c>
      <c r="D902" s="2"/>
      <c r="E902" s="2"/>
    </row>
    <row r="903" spans="1:5">
      <c r="A903" s="9">
        <v>585541</v>
      </c>
      <c r="B903" s="9">
        <v>647349</v>
      </c>
      <c r="C903" s="7">
        <f t="shared" si="13"/>
        <v>1.1055570831077586</v>
      </c>
      <c r="D903" s="2"/>
      <c r="E903" s="2"/>
    </row>
    <row r="904" spans="1:5">
      <c r="A904" s="9">
        <v>385509</v>
      </c>
      <c r="B904" s="9">
        <v>788795</v>
      </c>
      <c r="C904" s="7">
        <f t="shared" si="13"/>
        <v>2.0461130609142719</v>
      </c>
      <c r="D904" s="2"/>
      <c r="E904" s="2"/>
    </row>
    <row r="905" spans="1:5">
      <c r="A905" s="9">
        <v>1113126</v>
      </c>
      <c r="B905" s="9">
        <v>1175016</v>
      </c>
      <c r="C905" s="7">
        <f t="shared" si="13"/>
        <v>1.0556001746433019</v>
      </c>
      <c r="D905" s="2"/>
      <c r="E905" s="2"/>
    </row>
    <row r="906" spans="1:5">
      <c r="A906" s="9">
        <v>528307</v>
      </c>
      <c r="B906" s="9">
        <v>238807</v>
      </c>
      <c r="C906" s="7">
        <f t="shared" si="13"/>
        <v>0.45202316077583676</v>
      </c>
      <c r="D906" s="2"/>
      <c r="E906" s="2"/>
    </row>
    <row r="907" spans="1:5">
      <c r="A907" s="9">
        <v>464252</v>
      </c>
      <c r="B907" s="9">
        <v>630342</v>
      </c>
      <c r="C907" s="7">
        <f t="shared" si="13"/>
        <v>1.3577582864478774</v>
      </c>
      <c r="D907" s="2"/>
      <c r="E907" s="2"/>
    </row>
    <row r="908" spans="1:5">
      <c r="A908" s="9">
        <v>1228426</v>
      </c>
      <c r="B908" s="9">
        <v>2112001</v>
      </c>
      <c r="C908" s="7">
        <f t="shared" si="13"/>
        <v>1.7192740954685102</v>
      </c>
      <c r="D908" s="2"/>
      <c r="E908" s="2"/>
    </row>
    <row r="909" spans="1:5">
      <c r="A909" s="9">
        <v>2293982</v>
      </c>
      <c r="B909" s="9">
        <v>2272044</v>
      </c>
      <c r="C909" s="7">
        <f t="shared" ref="C909:C972" si="14">B909/A909</f>
        <v>0.99043671659149901</v>
      </c>
      <c r="D909" s="2"/>
      <c r="E909" s="2"/>
    </row>
    <row r="910" spans="1:5">
      <c r="A910" s="9">
        <v>1403479</v>
      </c>
      <c r="B910" s="9">
        <v>1886587</v>
      </c>
      <c r="C910" s="7">
        <f t="shared" si="14"/>
        <v>1.3442217518039101</v>
      </c>
      <c r="D910" s="2"/>
      <c r="E910" s="2"/>
    </row>
    <row r="911" spans="1:5">
      <c r="A911" s="9">
        <v>759100</v>
      </c>
      <c r="B911" s="9">
        <v>1355858</v>
      </c>
      <c r="C911" s="7">
        <f t="shared" si="14"/>
        <v>1.7861388486365433</v>
      </c>
      <c r="D911" s="2"/>
      <c r="E911" s="2"/>
    </row>
    <row r="912" spans="1:5">
      <c r="A912" s="9">
        <v>258553</v>
      </c>
      <c r="B912" s="9">
        <v>117042</v>
      </c>
      <c r="C912" s="7">
        <f t="shared" si="14"/>
        <v>0.45268088167609738</v>
      </c>
      <c r="D912" s="2"/>
      <c r="E912" s="2"/>
    </row>
    <row r="913" spans="1:5">
      <c r="A913" s="9">
        <v>627272</v>
      </c>
      <c r="B913" s="9">
        <v>642482</v>
      </c>
      <c r="C913" s="7">
        <f t="shared" si="14"/>
        <v>1.0242478542004108</v>
      </c>
      <c r="D913" s="2"/>
      <c r="E913" s="2"/>
    </row>
    <row r="914" spans="1:5">
      <c r="A914" s="9">
        <v>384958</v>
      </c>
      <c r="B914" s="9">
        <v>638244</v>
      </c>
      <c r="C914" s="7">
        <f t="shared" si="14"/>
        <v>1.6579574914666015</v>
      </c>
      <c r="D914" s="2"/>
      <c r="E914" s="2"/>
    </row>
    <row r="915" spans="1:5">
      <c r="A915" s="9">
        <v>594331</v>
      </c>
      <c r="B915" s="9">
        <v>1996649</v>
      </c>
      <c r="C915" s="7">
        <f t="shared" si="14"/>
        <v>3.359489913869544</v>
      </c>
      <c r="D915" s="2"/>
      <c r="E915" s="2"/>
    </row>
    <row r="916" spans="1:5">
      <c r="A916" s="9">
        <v>968306</v>
      </c>
      <c r="B916" s="9">
        <v>599705</v>
      </c>
      <c r="C916" s="7">
        <f t="shared" si="14"/>
        <v>0.61933417741912167</v>
      </c>
      <c r="D916" s="2"/>
      <c r="E916" s="2"/>
    </row>
    <row r="917" spans="1:5">
      <c r="A917" s="9">
        <v>329825</v>
      </c>
      <c r="B917" s="9">
        <v>881554</v>
      </c>
      <c r="C917" s="7">
        <f t="shared" si="14"/>
        <v>2.6727931478814524</v>
      </c>
      <c r="D917" s="2"/>
      <c r="E917" s="2"/>
    </row>
    <row r="918" spans="1:5">
      <c r="A918" s="9">
        <v>270769</v>
      </c>
      <c r="B918" s="9">
        <v>595719</v>
      </c>
      <c r="C918" s="7">
        <f t="shared" si="14"/>
        <v>2.2001004546310692</v>
      </c>
      <c r="D918" s="2"/>
      <c r="E918" s="2"/>
    </row>
    <row r="919" spans="1:5">
      <c r="A919" s="9">
        <v>545863</v>
      </c>
      <c r="B919" s="9">
        <v>579451</v>
      </c>
      <c r="C919" s="7">
        <f t="shared" si="14"/>
        <v>1.0615319228451094</v>
      </c>
      <c r="D919" s="2"/>
      <c r="E919" s="2"/>
    </row>
    <row r="920" spans="1:5">
      <c r="A920" s="9">
        <v>584528</v>
      </c>
      <c r="B920" s="9">
        <v>931309</v>
      </c>
      <c r="C920" s="7">
        <f t="shared" si="14"/>
        <v>1.5932667040757671</v>
      </c>
      <c r="D920" s="2"/>
      <c r="E920" s="2"/>
    </row>
    <row r="921" spans="1:5">
      <c r="A921" s="9">
        <v>578951</v>
      </c>
      <c r="B921" s="9">
        <v>907840</v>
      </c>
      <c r="C921" s="7">
        <f t="shared" si="14"/>
        <v>1.5680774366051704</v>
      </c>
      <c r="D921" s="2"/>
      <c r="E921" s="2"/>
    </row>
    <row r="922" spans="1:5">
      <c r="A922" s="9">
        <v>404899</v>
      </c>
      <c r="B922" s="9">
        <v>744921</v>
      </c>
      <c r="C922" s="7">
        <f t="shared" si="14"/>
        <v>1.8397699179301505</v>
      </c>
      <c r="D922" s="2"/>
      <c r="E922" s="2"/>
    </row>
    <row r="923" spans="1:5">
      <c r="A923" s="9">
        <v>277320</v>
      </c>
      <c r="B923" s="9">
        <v>921437</v>
      </c>
      <c r="C923" s="7">
        <f t="shared" si="14"/>
        <v>3.3226489254291072</v>
      </c>
      <c r="D923" s="2"/>
      <c r="E923" s="2"/>
    </row>
    <row r="924" spans="1:5">
      <c r="A924" s="9">
        <v>872252</v>
      </c>
      <c r="B924" s="9">
        <v>828450</v>
      </c>
      <c r="C924" s="7">
        <f t="shared" si="14"/>
        <v>0.94978286091634068</v>
      </c>
      <c r="D924" s="2"/>
      <c r="E924" s="2"/>
    </row>
    <row r="925" spans="1:5">
      <c r="A925" s="9">
        <v>249845</v>
      </c>
      <c r="B925" s="9">
        <v>34467</v>
      </c>
      <c r="C925" s="7">
        <f t="shared" si="14"/>
        <v>0.1379535311893374</v>
      </c>
      <c r="D925" s="2"/>
      <c r="E925" s="2"/>
    </row>
    <row r="926" spans="1:5">
      <c r="A926" s="9">
        <v>656511</v>
      </c>
      <c r="B926" s="9">
        <v>1164310</v>
      </c>
      <c r="C926" s="7">
        <f t="shared" si="14"/>
        <v>1.7734813278071502</v>
      </c>
      <c r="D926" s="2"/>
      <c r="E926" s="2"/>
    </row>
    <row r="927" spans="1:5">
      <c r="A927" s="9">
        <v>592975</v>
      </c>
      <c r="B927" s="9">
        <v>417510</v>
      </c>
      <c r="C927" s="7">
        <f t="shared" si="14"/>
        <v>0.70409376449260086</v>
      </c>
      <c r="D927" s="2"/>
      <c r="E927" s="2"/>
    </row>
    <row r="928" spans="1:5">
      <c r="A928" s="9">
        <v>776792</v>
      </c>
      <c r="B928" s="9">
        <v>464551</v>
      </c>
      <c r="C928" s="7">
        <f t="shared" si="14"/>
        <v>0.59803782737206357</v>
      </c>
      <c r="D928" s="2"/>
      <c r="E928" s="2"/>
    </row>
    <row r="929" spans="1:5">
      <c r="A929" s="9">
        <v>1205243</v>
      </c>
      <c r="B929" s="9">
        <v>759483</v>
      </c>
      <c r="C929" s="7">
        <f t="shared" si="14"/>
        <v>0.63014927280224819</v>
      </c>
      <c r="D929" s="2"/>
      <c r="E929" s="2"/>
    </row>
    <row r="930" spans="1:5">
      <c r="A930" s="9">
        <v>384397</v>
      </c>
      <c r="B930" s="9">
        <v>500570</v>
      </c>
      <c r="C930" s="7">
        <f t="shared" si="14"/>
        <v>1.3022214013116649</v>
      </c>
      <c r="D930" s="2"/>
      <c r="E930" s="2"/>
    </row>
    <row r="931" spans="1:5">
      <c r="A931" s="9">
        <v>919187</v>
      </c>
      <c r="B931" s="9">
        <v>1247258</v>
      </c>
      <c r="C931" s="7">
        <f t="shared" si="14"/>
        <v>1.3569143166733211</v>
      </c>
      <c r="D931" s="2"/>
      <c r="E931" s="2"/>
    </row>
    <row r="932" spans="1:5">
      <c r="A932" s="9">
        <v>1012280</v>
      </c>
      <c r="B932" s="9">
        <v>640092</v>
      </c>
      <c r="C932" s="7">
        <f t="shared" si="14"/>
        <v>0.6323270241435176</v>
      </c>
      <c r="D932" s="2"/>
      <c r="E932" s="2"/>
    </row>
    <row r="933" spans="1:5">
      <c r="A933" s="9">
        <v>550367</v>
      </c>
      <c r="B933" s="9">
        <v>605079</v>
      </c>
      <c r="C933" s="7">
        <f t="shared" si="14"/>
        <v>1.0994100300345042</v>
      </c>
      <c r="D933" s="2"/>
      <c r="E933" s="2"/>
    </row>
    <row r="934" spans="1:5">
      <c r="A934" s="9">
        <v>518914</v>
      </c>
      <c r="B934" s="9">
        <v>781425</v>
      </c>
      <c r="C934" s="7">
        <f t="shared" si="14"/>
        <v>1.5058853682883868</v>
      </c>
      <c r="D934" s="2"/>
      <c r="E934" s="2"/>
    </row>
    <row r="935" spans="1:5">
      <c r="A935" s="9">
        <v>240248</v>
      </c>
      <c r="B935" s="9">
        <v>1019748</v>
      </c>
      <c r="C935" s="7">
        <f t="shared" si="14"/>
        <v>4.2445639505843964</v>
      </c>
      <c r="D935" s="2"/>
      <c r="E935" s="2"/>
    </row>
    <row r="936" spans="1:5">
      <c r="A936" s="9">
        <v>821945</v>
      </c>
      <c r="B936" s="9">
        <v>720967</v>
      </c>
      <c r="C936" s="7">
        <f t="shared" si="14"/>
        <v>0.87714749770361766</v>
      </c>
      <c r="D936" s="2"/>
      <c r="E936" s="2"/>
    </row>
    <row r="937" spans="1:5">
      <c r="A937" s="9">
        <v>634298</v>
      </c>
      <c r="B937" s="9">
        <v>1174609</v>
      </c>
      <c r="C937" s="7">
        <f t="shared" si="14"/>
        <v>1.8518251673503621</v>
      </c>
      <c r="D937" s="2"/>
      <c r="E937" s="2"/>
    </row>
    <row r="938" spans="1:5">
      <c r="A938" s="9">
        <v>505354</v>
      </c>
      <c r="B938" s="9">
        <v>817339</v>
      </c>
      <c r="C938" s="7">
        <f t="shared" si="14"/>
        <v>1.6173593164395652</v>
      </c>
      <c r="D938" s="2"/>
      <c r="E938" s="2"/>
    </row>
    <row r="939" spans="1:5">
      <c r="A939" s="9">
        <v>239208</v>
      </c>
      <c r="B939" s="9">
        <v>320029</v>
      </c>
      <c r="C939" s="7">
        <f t="shared" si="14"/>
        <v>1.3378691348115448</v>
      </c>
      <c r="D939" s="2"/>
      <c r="E939" s="2"/>
    </row>
    <row r="940" spans="1:5">
      <c r="A940" s="9">
        <v>408213</v>
      </c>
      <c r="B940" s="9">
        <v>540586</v>
      </c>
      <c r="C940" s="7">
        <f t="shared" si="14"/>
        <v>1.3242743371720156</v>
      </c>
      <c r="D940" s="2"/>
      <c r="E940" s="2"/>
    </row>
    <row r="941" spans="1:5">
      <c r="A941" s="9">
        <v>1394593</v>
      </c>
      <c r="B941" s="9">
        <v>1199218</v>
      </c>
      <c r="C941" s="7">
        <f t="shared" si="14"/>
        <v>0.85990536307008569</v>
      </c>
      <c r="D941" s="2"/>
      <c r="E941" s="2"/>
    </row>
    <row r="942" spans="1:5">
      <c r="A942" s="9">
        <v>246801</v>
      </c>
      <c r="B942" s="9">
        <v>489729</v>
      </c>
      <c r="C942" s="7">
        <f t="shared" si="14"/>
        <v>1.9843071948654989</v>
      </c>
      <c r="D942" s="2"/>
      <c r="E942" s="2"/>
    </row>
    <row r="943" spans="1:5">
      <c r="A943" s="9">
        <v>871667</v>
      </c>
      <c r="B943" s="9">
        <v>686463</v>
      </c>
      <c r="C943" s="7">
        <f t="shared" si="14"/>
        <v>0.78752895314380378</v>
      </c>
      <c r="D943" s="2"/>
      <c r="E943" s="2"/>
    </row>
    <row r="944" spans="1:5">
      <c r="A944" s="9">
        <v>245187</v>
      </c>
      <c r="B944" s="9">
        <v>276785</v>
      </c>
      <c r="C944" s="7">
        <f t="shared" si="14"/>
        <v>1.1288730642326061</v>
      </c>
      <c r="D944" s="2"/>
      <c r="E944" s="2"/>
    </row>
    <row r="945" spans="1:5">
      <c r="A945" s="9">
        <v>218408</v>
      </c>
      <c r="B945" s="9">
        <v>641666</v>
      </c>
      <c r="C945" s="7">
        <f t="shared" si="14"/>
        <v>2.9379235192850079</v>
      </c>
      <c r="D945" s="2"/>
      <c r="E945" s="2"/>
    </row>
    <row r="946" spans="1:5">
      <c r="A946" s="9">
        <v>172593</v>
      </c>
      <c r="B946" s="9">
        <v>705835</v>
      </c>
      <c r="C946" s="7">
        <f t="shared" si="14"/>
        <v>4.0895922777864691</v>
      </c>
      <c r="D946" s="2"/>
      <c r="E946" s="2"/>
    </row>
    <row r="947" spans="1:5">
      <c r="A947" s="9">
        <v>784957</v>
      </c>
      <c r="B947" s="9">
        <v>2011042</v>
      </c>
      <c r="C947" s="7">
        <f t="shared" si="14"/>
        <v>2.5619772802841427</v>
      </c>
      <c r="D947" s="2"/>
      <c r="E947" s="2"/>
    </row>
    <row r="948" spans="1:5">
      <c r="A948" s="9">
        <v>531237</v>
      </c>
      <c r="B948" s="9">
        <v>727116</v>
      </c>
      <c r="C948" s="7">
        <f t="shared" si="14"/>
        <v>1.3687224346195765</v>
      </c>
      <c r="D948" s="2"/>
      <c r="E948" s="2"/>
    </row>
    <row r="949" spans="1:5">
      <c r="A949" s="9">
        <v>164715</v>
      </c>
      <c r="B949" s="9">
        <v>460757</v>
      </c>
      <c r="C949" s="7">
        <f t="shared" si="14"/>
        <v>2.7972983638405733</v>
      </c>
      <c r="D949" s="2"/>
      <c r="E949" s="2"/>
    </row>
    <row r="950" spans="1:5">
      <c r="A950" s="9">
        <v>613264</v>
      </c>
      <c r="B950" s="9">
        <v>275316</v>
      </c>
      <c r="C950" s="7">
        <f t="shared" si="14"/>
        <v>0.44893553184273005</v>
      </c>
      <c r="D950" s="2"/>
      <c r="E950" s="2"/>
    </row>
    <row r="951" spans="1:5">
      <c r="A951" s="9">
        <v>502199</v>
      </c>
      <c r="B951" s="9">
        <v>717153</v>
      </c>
      <c r="C951" s="7">
        <f t="shared" si="14"/>
        <v>1.4280255436589877</v>
      </c>
      <c r="D951" s="2"/>
      <c r="E951" s="2"/>
    </row>
    <row r="952" spans="1:5">
      <c r="A952" s="9">
        <v>218408</v>
      </c>
      <c r="B952" s="9">
        <v>159740</v>
      </c>
      <c r="C952" s="7">
        <f t="shared" si="14"/>
        <v>0.73138346580711333</v>
      </c>
      <c r="D952" s="2"/>
      <c r="E952" s="2"/>
    </row>
    <row r="953" spans="1:5">
      <c r="A953" s="9">
        <v>239825</v>
      </c>
      <c r="B953" s="9">
        <v>833736</v>
      </c>
      <c r="C953" s="7">
        <f t="shared" si="14"/>
        <v>3.4764349004482433</v>
      </c>
      <c r="D953" s="2"/>
      <c r="E953" s="2"/>
    </row>
    <row r="954" spans="1:5">
      <c r="A954" s="9">
        <v>228808</v>
      </c>
      <c r="B954" s="9">
        <v>578747</v>
      </c>
      <c r="C954" s="7">
        <f t="shared" si="14"/>
        <v>2.5294001957973498</v>
      </c>
      <c r="D954" s="2"/>
      <c r="E954" s="2"/>
    </row>
    <row r="955" spans="1:5">
      <c r="A955" s="9">
        <v>345979</v>
      </c>
      <c r="B955" s="9">
        <v>712020</v>
      </c>
      <c r="C955" s="7">
        <f t="shared" si="14"/>
        <v>2.0579861783518654</v>
      </c>
      <c r="D955" s="2"/>
      <c r="E955" s="2"/>
    </row>
    <row r="956" spans="1:5">
      <c r="A956" s="9">
        <v>551219</v>
      </c>
      <c r="B956" s="9">
        <v>542668</v>
      </c>
      <c r="C956" s="7">
        <f t="shared" si="14"/>
        <v>0.98448710947917251</v>
      </c>
      <c r="D956" s="2"/>
      <c r="E956" s="2"/>
    </row>
    <row r="957" spans="1:5">
      <c r="A957" s="9">
        <v>538877</v>
      </c>
      <c r="B957" s="9">
        <v>274516</v>
      </c>
      <c r="C957" s="7">
        <f t="shared" si="14"/>
        <v>0.50942237282348291</v>
      </c>
      <c r="D957" s="2"/>
      <c r="E957" s="2"/>
    </row>
    <row r="958" spans="1:5">
      <c r="A958" s="9">
        <v>199063</v>
      </c>
      <c r="B958" s="9">
        <v>224413</v>
      </c>
      <c r="C958" s="7">
        <f t="shared" si="14"/>
        <v>1.1273466189095915</v>
      </c>
      <c r="D958" s="2"/>
      <c r="E958" s="2"/>
    </row>
    <row r="959" spans="1:5">
      <c r="A959" s="9">
        <v>398126</v>
      </c>
      <c r="B959" s="9">
        <v>1070832</v>
      </c>
      <c r="C959" s="7">
        <f t="shared" si="14"/>
        <v>2.6896811562168761</v>
      </c>
      <c r="D959" s="2"/>
      <c r="E959" s="2"/>
    </row>
    <row r="960" spans="1:5">
      <c r="A960" s="9">
        <v>246801</v>
      </c>
      <c r="B960" s="9">
        <v>546303</v>
      </c>
      <c r="C960" s="7">
        <f t="shared" si="14"/>
        <v>2.2135364119270182</v>
      </c>
      <c r="D960" s="2"/>
      <c r="E960" s="2"/>
    </row>
    <row r="961" spans="1:5">
      <c r="A961" s="9">
        <v>1258986</v>
      </c>
      <c r="B961" s="9">
        <v>1829504</v>
      </c>
      <c r="C961" s="7">
        <f t="shared" si="14"/>
        <v>1.4531567467787569</v>
      </c>
      <c r="D961" s="2"/>
      <c r="E961" s="2"/>
    </row>
    <row r="962" spans="1:5">
      <c r="A962" s="9">
        <v>537421</v>
      </c>
      <c r="B962" s="9">
        <v>163843</v>
      </c>
      <c r="C962" s="7">
        <f t="shared" si="14"/>
        <v>0.30486899469875572</v>
      </c>
      <c r="D962" s="2"/>
      <c r="E962" s="2"/>
    </row>
    <row r="963" spans="1:5">
      <c r="A963" s="9">
        <v>220839</v>
      </c>
      <c r="B963" s="9">
        <v>1840557</v>
      </c>
      <c r="C963" s="7">
        <f t="shared" si="14"/>
        <v>8.3343838724138397</v>
      </c>
      <c r="D963" s="2"/>
      <c r="E963" s="2"/>
    </row>
    <row r="964" spans="1:5">
      <c r="A964" s="9">
        <v>469886</v>
      </c>
      <c r="B964" s="9">
        <v>744983</v>
      </c>
      <c r="C964" s="7">
        <f t="shared" si="14"/>
        <v>1.5854547698803541</v>
      </c>
      <c r="D964" s="2"/>
      <c r="E964" s="2"/>
    </row>
    <row r="965" spans="1:5">
      <c r="A965" s="9">
        <v>218408</v>
      </c>
      <c r="B965" s="9">
        <v>261031</v>
      </c>
      <c r="C965" s="7">
        <f t="shared" si="14"/>
        <v>1.1951531079447639</v>
      </c>
      <c r="D965" s="2"/>
      <c r="E965" s="2"/>
    </row>
    <row r="966" spans="1:5">
      <c r="A966" s="9">
        <v>437368</v>
      </c>
      <c r="B966" s="9">
        <v>791037</v>
      </c>
      <c r="C966" s="7">
        <f t="shared" si="14"/>
        <v>1.8086302610158951</v>
      </c>
      <c r="D966" s="2"/>
      <c r="E966" s="2"/>
    </row>
    <row r="967" spans="1:5">
      <c r="A967" s="9">
        <v>284193</v>
      </c>
      <c r="B967" s="9">
        <v>404660</v>
      </c>
      <c r="C967" s="7">
        <f t="shared" si="14"/>
        <v>1.4238915103468417</v>
      </c>
      <c r="D967" s="2"/>
      <c r="E967" s="2"/>
    </row>
    <row r="968" spans="1:5">
      <c r="A968" s="9">
        <v>481843</v>
      </c>
      <c r="B968" s="9">
        <v>239078</v>
      </c>
      <c r="C968" s="7">
        <f t="shared" si="14"/>
        <v>0.4961740649962747</v>
      </c>
      <c r="D968" s="2"/>
      <c r="E968" s="2"/>
    </row>
    <row r="969" spans="1:5">
      <c r="A969" s="9">
        <v>1127835</v>
      </c>
      <c r="B969" s="9">
        <v>1603453</v>
      </c>
      <c r="C969" s="7">
        <f t="shared" si="14"/>
        <v>1.421708849255432</v>
      </c>
      <c r="D969" s="2"/>
      <c r="E969" s="2"/>
    </row>
    <row r="970" spans="1:5">
      <c r="A970" s="9">
        <v>218408</v>
      </c>
      <c r="B970" s="9">
        <v>839326</v>
      </c>
      <c r="C970" s="7">
        <f t="shared" si="14"/>
        <v>3.8429269990110253</v>
      </c>
      <c r="D970" s="2"/>
      <c r="E970" s="2"/>
    </row>
    <row r="971" spans="1:5">
      <c r="A971" s="9">
        <v>283226</v>
      </c>
      <c r="B971" s="9">
        <v>319925</v>
      </c>
      <c r="C971" s="7">
        <f t="shared" si="14"/>
        <v>1.1295749683997938</v>
      </c>
      <c r="D971" s="2"/>
      <c r="E971" s="2"/>
    </row>
    <row r="972" spans="1:5">
      <c r="A972" s="9">
        <v>1137184</v>
      </c>
      <c r="B972" s="9">
        <v>973418</v>
      </c>
      <c r="C972" s="7">
        <f t="shared" si="14"/>
        <v>0.85598988378309926</v>
      </c>
      <c r="D972" s="2"/>
      <c r="E972" s="2"/>
    </row>
    <row r="973" spans="1:5">
      <c r="A973" s="9">
        <v>228808</v>
      </c>
      <c r="B973" s="9">
        <v>408682</v>
      </c>
      <c r="C973" s="7">
        <f t="shared" ref="C973:C1036" si="15">B973/A973</f>
        <v>1.7861351001713226</v>
      </c>
      <c r="D973" s="2"/>
      <c r="E973" s="2"/>
    </row>
    <row r="974" spans="1:5">
      <c r="A974" s="9">
        <v>758098</v>
      </c>
      <c r="B974" s="9">
        <v>1119363</v>
      </c>
      <c r="C974" s="7">
        <f t="shared" si="15"/>
        <v>1.4765412914952949</v>
      </c>
      <c r="D974" s="2"/>
      <c r="E974" s="2"/>
    </row>
    <row r="975" spans="1:5">
      <c r="A975" s="9">
        <v>1959822</v>
      </c>
      <c r="B975" s="9">
        <v>2060566</v>
      </c>
      <c r="C975" s="7">
        <f t="shared" si="15"/>
        <v>1.0514046683831491</v>
      </c>
      <c r="D975" s="2"/>
      <c r="E975" s="2"/>
    </row>
    <row r="976" spans="1:5">
      <c r="A976" s="9">
        <v>568044</v>
      </c>
      <c r="B976" s="9">
        <v>683427</v>
      </c>
      <c r="C976" s="7">
        <f t="shared" si="15"/>
        <v>1.2031233495996789</v>
      </c>
      <c r="D976" s="2"/>
      <c r="E976" s="2"/>
    </row>
    <row r="977" spans="1:5">
      <c r="A977" s="9">
        <v>569066</v>
      </c>
      <c r="B977" s="9">
        <v>505000</v>
      </c>
      <c r="C977" s="7">
        <f t="shared" si="15"/>
        <v>0.88741903399605671</v>
      </c>
      <c r="D977" s="2"/>
      <c r="E977" s="2"/>
    </row>
    <row r="978" spans="1:5">
      <c r="A978" s="9">
        <v>453829</v>
      </c>
      <c r="B978" s="9">
        <v>178715</v>
      </c>
      <c r="C978" s="7">
        <f t="shared" si="15"/>
        <v>0.39379369762619842</v>
      </c>
      <c r="D978" s="2"/>
      <c r="E978" s="2"/>
    </row>
    <row r="979" spans="1:5">
      <c r="A979" s="9">
        <v>445283</v>
      </c>
      <c r="B979" s="9">
        <v>655640</v>
      </c>
      <c r="C979" s="7">
        <f t="shared" si="15"/>
        <v>1.4724119267971156</v>
      </c>
      <c r="D979" s="2"/>
      <c r="E979" s="2"/>
    </row>
    <row r="980" spans="1:5">
      <c r="A980" s="9">
        <v>486933</v>
      </c>
      <c r="B980" s="9">
        <v>1204073</v>
      </c>
      <c r="C980" s="7">
        <f t="shared" si="15"/>
        <v>2.4727693543054179</v>
      </c>
      <c r="D980" s="2"/>
      <c r="E980" s="2"/>
    </row>
    <row r="981" spans="1:5">
      <c r="A981" s="9">
        <v>307045</v>
      </c>
      <c r="B981" s="9">
        <v>259530</v>
      </c>
      <c r="C981" s="7">
        <f t="shared" si="15"/>
        <v>0.84525069615202986</v>
      </c>
      <c r="D981" s="2"/>
      <c r="E981" s="2"/>
    </row>
    <row r="982" spans="1:5">
      <c r="A982" s="9">
        <v>244538</v>
      </c>
      <c r="B982" s="9">
        <v>1044951</v>
      </c>
      <c r="C982" s="7">
        <f t="shared" si="15"/>
        <v>4.2731640890168396</v>
      </c>
      <c r="D982" s="2"/>
      <c r="E982" s="2"/>
    </row>
    <row r="983" spans="1:5">
      <c r="A983" s="9">
        <v>296380</v>
      </c>
      <c r="B983" s="9">
        <v>250594</v>
      </c>
      <c r="C983" s="7">
        <f t="shared" si="15"/>
        <v>0.84551589176057762</v>
      </c>
      <c r="D983" s="2"/>
      <c r="E983" s="2"/>
    </row>
    <row r="984" spans="1:5">
      <c r="A984" s="9">
        <v>1032722</v>
      </c>
      <c r="B984" s="9">
        <v>1219387</v>
      </c>
      <c r="C984" s="7">
        <f t="shared" si="15"/>
        <v>1.1807504827049293</v>
      </c>
      <c r="D984" s="2"/>
      <c r="E984" s="2"/>
    </row>
    <row r="985" spans="1:5">
      <c r="A985" s="9">
        <v>1899026</v>
      </c>
      <c r="B985" s="9">
        <v>514948</v>
      </c>
      <c r="C985" s="7">
        <f t="shared" si="15"/>
        <v>0.27116427052604863</v>
      </c>
      <c r="D985" s="2"/>
      <c r="E985" s="2"/>
    </row>
    <row r="986" spans="1:5">
      <c r="A986" s="9">
        <v>228808</v>
      </c>
      <c r="B986" s="9">
        <v>604712</v>
      </c>
      <c r="C986" s="7">
        <f t="shared" si="15"/>
        <v>2.6428796195937205</v>
      </c>
      <c r="D986" s="2"/>
      <c r="E986" s="2"/>
    </row>
    <row r="987" spans="1:5">
      <c r="A987" s="9">
        <v>562399</v>
      </c>
      <c r="B987" s="9">
        <v>540474</v>
      </c>
      <c r="C987" s="7">
        <f t="shared" si="15"/>
        <v>0.9610152222888021</v>
      </c>
      <c r="D987" s="2"/>
      <c r="E987" s="2"/>
    </row>
    <row r="988" spans="1:5">
      <c r="A988" s="9">
        <v>762986</v>
      </c>
      <c r="B988" s="9">
        <v>1187867</v>
      </c>
      <c r="C988" s="7">
        <f t="shared" si="15"/>
        <v>1.5568660499668407</v>
      </c>
      <c r="D988" s="2"/>
      <c r="E988" s="2"/>
    </row>
    <row r="989" spans="1:5">
      <c r="A989" s="9">
        <v>522611</v>
      </c>
      <c r="B989" s="9">
        <v>662671</v>
      </c>
      <c r="C989" s="7">
        <f t="shared" si="15"/>
        <v>1.2680004821942132</v>
      </c>
      <c r="D989" s="2"/>
      <c r="E989" s="2"/>
    </row>
    <row r="990" spans="1:5">
      <c r="A990" s="9">
        <v>382845</v>
      </c>
      <c r="B990" s="9">
        <v>585401</v>
      </c>
      <c r="C990" s="7">
        <f t="shared" si="15"/>
        <v>1.5290809596573025</v>
      </c>
      <c r="D990" s="2"/>
      <c r="E990" s="2"/>
    </row>
    <row r="991" spans="1:5">
      <c r="A991" s="9">
        <v>608395</v>
      </c>
      <c r="B991" s="9">
        <v>1301571</v>
      </c>
      <c r="C991" s="7">
        <f t="shared" si="15"/>
        <v>2.1393519013141136</v>
      </c>
      <c r="D991" s="2"/>
      <c r="E991" s="2"/>
    </row>
    <row r="992" spans="1:5">
      <c r="A992" s="9">
        <v>725166</v>
      </c>
      <c r="B992" s="9">
        <v>539279</v>
      </c>
      <c r="C992" s="7">
        <f t="shared" si="15"/>
        <v>0.74366283030368219</v>
      </c>
      <c r="D992" s="2"/>
      <c r="E992" s="2"/>
    </row>
    <row r="993" spans="1:5">
      <c r="A993" s="9">
        <v>629598</v>
      </c>
      <c r="B993" s="9">
        <v>1118143</v>
      </c>
      <c r="C993" s="7">
        <f t="shared" si="15"/>
        <v>1.7759633925139533</v>
      </c>
      <c r="D993" s="2"/>
      <c r="E993" s="2"/>
    </row>
    <row r="994" spans="1:5">
      <c r="A994" s="9">
        <v>1026912</v>
      </c>
      <c r="B994" s="9">
        <v>488326</v>
      </c>
      <c r="C994" s="7">
        <f t="shared" si="15"/>
        <v>0.47552857498987255</v>
      </c>
      <c r="D994" s="2"/>
      <c r="E994" s="2"/>
    </row>
    <row r="995" spans="1:5">
      <c r="A995" s="9">
        <v>2651186</v>
      </c>
      <c r="B995" s="9">
        <v>3903640</v>
      </c>
      <c r="C995" s="7">
        <f t="shared" si="15"/>
        <v>1.4724127239658025</v>
      </c>
      <c r="D995" s="2"/>
      <c r="E995" s="2"/>
    </row>
    <row r="996" spans="1:5">
      <c r="A996" s="9">
        <v>318056</v>
      </c>
      <c r="B996" s="9">
        <v>346941</v>
      </c>
      <c r="C996" s="7">
        <f t="shared" si="15"/>
        <v>1.0908173403425812</v>
      </c>
      <c r="D996" s="2"/>
      <c r="E996" s="2"/>
    </row>
    <row r="997" spans="1:5">
      <c r="A997" s="9">
        <v>425618</v>
      </c>
      <c r="B997" s="9">
        <v>172782</v>
      </c>
      <c r="C997" s="7">
        <f t="shared" si="15"/>
        <v>0.40595557518713965</v>
      </c>
      <c r="D997" s="2"/>
      <c r="E997" s="2"/>
    </row>
    <row r="998" spans="1:5">
      <c r="A998" s="9">
        <v>685144</v>
      </c>
      <c r="B998" s="9">
        <v>991680</v>
      </c>
      <c r="C998" s="7">
        <f t="shared" si="15"/>
        <v>1.4474037574582861</v>
      </c>
      <c r="D998" s="2"/>
      <c r="E998" s="2"/>
    </row>
    <row r="999" spans="1:5">
      <c r="A999" s="9">
        <v>258553</v>
      </c>
      <c r="B999" s="9">
        <v>1124054</v>
      </c>
      <c r="C999" s="7">
        <f t="shared" si="15"/>
        <v>4.3474800137689371</v>
      </c>
      <c r="D999" s="2"/>
      <c r="E999" s="2"/>
    </row>
    <row r="1000" spans="1:5">
      <c r="A1000" s="9">
        <v>337872</v>
      </c>
      <c r="B1000" s="9">
        <v>1157963</v>
      </c>
      <c r="C1000" s="7">
        <f t="shared" si="15"/>
        <v>3.4272239191172988</v>
      </c>
      <c r="D1000" s="2"/>
      <c r="E1000" s="2"/>
    </row>
    <row r="1001" spans="1:5">
      <c r="A1001" s="9">
        <v>508961</v>
      </c>
      <c r="B1001" s="9">
        <v>1103172</v>
      </c>
      <c r="C1001" s="7">
        <f t="shared" si="15"/>
        <v>2.1674980990684944</v>
      </c>
      <c r="D1001" s="2"/>
      <c r="E1001" s="2"/>
    </row>
    <row r="1002" spans="1:5">
      <c r="A1002" s="9">
        <v>272260</v>
      </c>
      <c r="B1002" s="9">
        <v>547309</v>
      </c>
      <c r="C1002" s="7">
        <f t="shared" si="15"/>
        <v>2.010243884522148</v>
      </c>
      <c r="D1002" s="2"/>
      <c r="E1002" s="2"/>
    </row>
    <row r="1003" spans="1:5">
      <c r="A1003" s="9">
        <v>710380</v>
      </c>
      <c r="B1003" s="9">
        <v>857383</v>
      </c>
      <c r="C1003" s="7">
        <f t="shared" si="15"/>
        <v>1.2069357245417944</v>
      </c>
      <c r="D1003" s="2"/>
      <c r="E1003" s="2"/>
    </row>
    <row r="1004" spans="1:5">
      <c r="A1004" s="9">
        <v>190015</v>
      </c>
      <c r="B1004" s="9">
        <v>391030</v>
      </c>
      <c r="C1004" s="7">
        <f t="shared" si="15"/>
        <v>2.0578901665657976</v>
      </c>
      <c r="D1004" s="2"/>
      <c r="E1004" s="2"/>
    </row>
    <row r="1005" spans="1:5">
      <c r="A1005" s="9">
        <v>623191</v>
      </c>
      <c r="B1005" s="9">
        <v>925428</v>
      </c>
      <c r="C1005" s="7">
        <f t="shared" si="15"/>
        <v>1.4849829346059233</v>
      </c>
      <c r="D1005" s="2"/>
      <c r="E1005" s="2"/>
    </row>
    <row r="1006" spans="1:5">
      <c r="A1006" s="9">
        <v>566643</v>
      </c>
      <c r="B1006" s="9">
        <v>35000</v>
      </c>
      <c r="C1006" s="7">
        <f t="shared" si="15"/>
        <v>6.1767285574868123E-2</v>
      </c>
      <c r="D1006" s="2"/>
      <c r="E1006" s="2"/>
    </row>
    <row r="1007" spans="1:5">
      <c r="A1007" s="9">
        <v>720190</v>
      </c>
      <c r="B1007" s="9">
        <v>243182</v>
      </c>
      <c r="C1007" s="7">
        <f t="shared" si="15"/>
        <v>0.3376636720865327</v>
      </c>
      <c r="D1007" s="2"/>
      <c r="E1007" s="2"/>
    </row>
    <row r="1008" spans="1:5">
      <c r="A1008" s="9">
        <v>261328</v>
      </c>
      <c r="B1008" s="9">
        <v>638065</v>
      </c>
      <c r="C1008" s="7">
        <f t="shared" si="15"/>
        <v>2.4416250841853917</v>
      </c>
      <c r="D1008" s="2"/>
      <c r="E1008" s="2"/>
    </row>
    <row r="1009" spans="1:5">
      <c r="A1009" s="9">
        <v>769980</v>
      </c>
      <c r="B1009" s="9">
        <v>562112</v>
      </c>
      <c r="C1009" s="7">
        <f t="shared" si="15"/>
        <v>0.73003454635185328</v>
      </c>
      <c r="D1009" s="2"/>
      <c r="E1009" s="2"/>
    </row>
    <row r="1010" spans="1:5">
      <c r="A1010" s="9">
        <v>785592</v>
      </c>
      <c r="B1010" s="9">
        <v>1715801</v>
      </c>
      <c r="C1010" s="7">
        <f t="shared" si="15"/>
        <v>2.1840866505768899</v>
      </c>
      <c r="D1010" s="2"/>
      <c r="E1010" s="2"/>
    </row>
    <row r="1011" spans="1:5">
      <c r="A1011" s="9">
        <v>246801</v>
      </c>
      <c r="B1011" s="9">
        <v>677544</v>
      </c>
      <c r="C1011" s="7">
        <f t="shared" si="15"/>
        <v>2.745304921779085</v>
      </c>
      <c r="D1011" s="2"/>
      <c r="E1011" s="2"/>
    </row>
    <row r="1012" spans="1:5">
      <c r="A1012" s="9">
        <v>480302</v>
      </c>
      <c r="B1012" s="9">
        <v>849058</v>
      </c>
      <c r="C1012" s="7">
        <f t="shared" si="15"/>
        <v>1.7677586185358378</v>
      </c>
      <c r="D1012" s="2"/>
      <c r="E1012" s="2"/>
    </row>
    <row r="1013" spans="1:5">
      <c r="A1013" s="9">
        <v>1007081</v>
      </c>
      <c r="B1013" s="9">
        <v>763208</v>
      </c>
      <c r="C1013" s="7">
        <f t="shared" si="15"/>
        <v>0.75784172276112849</v>
      </c>
      <c r="D1013" s="2"/>
      <c r="E1013" s="2"/>
    </row>
    <row r="1014" spans="1:5">
      <c r="A1014" s="9">
        <v>738426</v>
      </c>
      <c r="B1014" s="9">
        <v>608623</v>
      </c>
      <c r="C1014" s="7">
        <f t="shared" si="15"/>
        <v>0.82421664459268773</v>
      </c>
      <c r="D1014" s="2"/>
      <c r="E1014" s="2"/>
    </row>
    <row r="1015" spans="1:5">
      <c r="A1015" s="9">
        <v>665623</v>
      </c>
      <c r="B1015" s="9">
        <v>596103</v>
      </c>
      <c r="C1015" s="7">
        <f t="shared" si="15"/>
        <v>0.89555649369087309</v>
      </c>
      <c r="D1015" s="2"/>
      <c r="E1015" s="2"/>
    </row>
    <row r="1016" spans="1:5">
      <c r="A1016" s="9">
        <v>312587</v>
      </c>
      <c r="B1016" s="9">
        <v>473719</v>
      </c>
      <c r="C1016" s="7">
        <f t="shared" si="15"/>
        <v>1.5154788906768355</v>
      </c>
      <c r="D1016" s="2"/>
      <c r="E1016" s="2"/>
    </row>
    <row r="1017" spans="1:5">
      <c r="A1017" s="9">
        <v>349286</v>
      </c>
      <c r="B1017" s="9">
        <v>331320</v>
      </c>
      <c r="C1017" s="7">
        <f t="shared" si="15"/>
        <v>0.9485636412567352</v>
      </c>
      <c r="D1017" s="2"/>
      <c r="E1017" s="2"/>
    </row>
    <row r="1018" spans="1:5">
      <c r="A1018" s="9">
        <v>956262</v>
      </c>
      <c r="B1018" s="9">
        <v>1069928</v>
      </c>
      <c r="C1018" s="7">
        <f t="shared" si="15"/>
        <v>1.1188649135906268</v>
      </c>
      <c r="D1018" s="2"/>
      <c r="E1018" s="2"/>
    </row>
    <row r="1019" spans="1:5">
      <c r="A1019" s="9">
        <v>203063</v>
      </c>
      <c r="B1019" s="9">
        <v>800932</v>
      </c>
      <c r="C1019" s="7">
        <f t="shared" si="15"/>
        <v>3.944253753761148</v>
      </c>
      <c r="D1019" s="2"/>
      <c r="E1019" s="2"/>
    </row>
    <row r="1020" spans="1:5">
      <c r="A1020" s="9">
        <v>712761</v>
      </c>
      <c r="B1020" s="9">
        <v>1115981</v>
      </c>
      <c r="C1020" s="7">
        <f t="shared" si="15"/>
        <v>1.5657155764695319</v>
      </c>
      <c r="D1020" s="2"/>
      <c r="E1020" s="2"/>
    </row>
    <row r="1021" spans="1:5">
      <c r="A1021" s="9">
        <v>380029</v>
      </c>
      <c r="B1021" s="9">
        <v>559536</v>
      </c>
      <c r="C1021" s="7">
        <f t="shared" si="15"/>
        <v>1.4723507942814891</v>
      </c>
      <c r="D1021" s="2"/>
      <c r="E1021" s="2"/>
    </row>
    <row r="1022" spans="1:5">
      <c r="A1022" s="9">
        <v>393057</v>
      </c>
      <c r="B1022" s="9">
        <v>733475</v>
      </c>
      <c r="C1022" s="7">
        <f t="shared" si="15"/>
        <v>1.8660779479820992</v>
      </c>
      <c r="D1022" s="2"/>
      <c r="E1022" s="2"/>
    </row>
    <row r="1023" spans="1:5">
      <c r="A1023" s="9">
        <v>53169</v>
      </c>
      <c r="B1023" s="9">
        <v>138965</v>
      </c>
      <c r="C1023" s="7">
        <f t="shared" si="15"/>
        <v>2.6136470499727285</v>
      </c>
      <c r="D1023" s="2"/>
      <c r="E1023" s="2"/>
    </row>
    <row r="1024" spans="1:5">
      <c r="A1024" s="9">
        <v>375669</v>
      </c>
      <c r="B1024" s="9">
        <v>304313</v>
      </c>
      <c r="C1024" s="7">
        <f t="shared" si="15"/>
        <v>0.81005619308486998</v>
      </c>
      <c r="D1024" s="2"/>
      <c r="E1024" s="2"/>
    </row>
    <row r="1025" spans="1:5">
      <c r="A1025" s="9">
        <v>562755</v>
      </c>
      <c r="B1025" s="9">
        <v>793382</v>
      </c>
      <c r="C1025" s="7">
        <f t="shared" si="15"/>
        <v>1.4098177714991427</v>
      </c>
      <c r="D1025" s="2"/>
      <c r="E1025" s="2"/>
    </row>
    <row r="1026" spans="1:5">
      <c r="A1026" s="9">
        <v>665368</v>
      </c>
      <c r="B1026" s="9">
        <v>890263</v>
      </c>
      <c r="C1026" s="7">
        <f t="shared" si="15"/>
        <v>1.3380009258034651</v>
      </c>
      <c r="D1026" s="2"/>
      <c r="E1026" s="2"/>
    </row>
    <row r="1027" spans="1:5">
      <c r="A1027" s="9">
        <v>1334018</v>
      </c>
      <c r="B1027" s="9">
        <v>312919</v>
      </c>
      <c r="C1027" s="7">
        <f t="shared" si="15"/>
        <v>0.23456879892175367</v>
      </c>
      <c r="D1027" s="2"/>
      <c r="E1027" s="2"/>
    </row>
    <row r="1028" spans="1:5">
      <c r="A1028" s="9">
        <v>284845</v>
      </c>
      <c r="B1028" s="9">
        <v>332257</v>
      </c>
      <c r="C1028" s="7">
        <f t="shared" si="15"/>
        <v>1.1664484193157683</v>
      </c>
      <c r="D1028" s="2"/>
      <c r="E1028" s="2"/>
    </row>
    <row r="1029" spans="1:5">
      <c r="A1029" s="9">
        <v>326632</v>
      </c>
      <c r="B1029" s="9">
        <v>275188</v>
      </c>
      <c r="C1029" s="7">
        <f t="shared" si="15"/>
        <v>0.84250165323667003</v>
      </c>
      <c r="D1029" s="2"/>
      <c r="E1029" s="2"/>
    </row>
    <row r="1030" spans="1:5">
      <c r="A1030" s="9">
        <v>314768</v>
      </c>
      <c r="B1030" s="9">
        <v>201752</v>
      </c>
      <c r="C1030" s="7">
        <f t="shared" si="15"/>
        <v>0.64095460783815383</v>
      </c>
      <c r="D1030" s="2"/>
      <c r="E1030" s="2"/>
    </row>
    <row r="1031" spans="1:5">
      <c r="A1031" s="9">
        <v>512046</v>
      </c>
      <c r="B1031" s="9">
        <v>946422</v>
      </c>
      <c r="C1031" s="7">
        <f t="shared" si="15"/>
        <v>1.8483144092522938</v>
      </c>
      <c r="D1031" s="2"/>
      <c r="E1031" s="2"/>
    </row>
    <row r="1032" spans="1:5">
      <c r="A1032" s="9">
        <v>412612</v>
      </c>
      <c r="B1032" s="9">
        <v>268226</v>
      </c>
      <c r="C1032" s="7">
        <f t="shared" si="15"/>
        <v>0.65006834507963895</v>
      </c>
      <c r="D1032" s="2"/>
      <c r="E1032" s="2"/>
    </row>
    <row r="1033" spans="1:5">
      <c r="A1033" s="9">
        <v>663371</v>
      </c>
      <c r="B1033" s="9">
        <v>544553</v>
      </c>
      <c r="C1033" s="7">
        <f t="shared" si="15"/>
        <v>0.82088755764119925</v>
      </c>
      <c r="D1033" s="2"/>
      <c r="E1033" s="2"/>
    </row>
    <row r="1034" spans="1:5">
      <c r="A1034" s="9">
        <v>199098</v>
      </c>
      <c r="B1034" s="9">
        <v>44231</v>
      </c>
      <c r="C1034" s="7">
        <f t="shared" si="15"/>
        <v>0.22215692774412601</v>
      </c>
      <c r="D1034" s="2"/>
      <c r="E1034" s="2"/>
    </row>
    <row r="1035" spans="1:5">
      <c r="A1035" s="9">
        <v>461313</v>
      </c>
      <c r="B1035" s="9">
        <v>635248</v>
      </c>
      <c r="C1035" s="7">
        <f t="shared" si="15"/>
        <v>1.3770433523442869</v>
      </c>
      <c r="D1035" s="2"/>
      <c r="E1035" s="2"/>
    </row>
    <row r="1036" spans="1:5">
      <c r="A1036" s="9">
        <v>676101</v>
      </c>
      <c r="B1036" s="9">
        <v>221970</v>
      </c>
      <c r="C1036" s="7">
        <f t="shared" si="15"/>
        <v>0.3283089360909095</v>
      </c>
      <c r="D1036" s="2"/>
      <c r="E1036" s="2"/>
    </row>
    <row r="1037" spans="1:5">
      <c r="A1037" s="9">
        <v>324595</v>
      </c>
      <c r="B1037" s="9">
        <v>1575470</v>
      </c>
      <c r="C1037" s="7">
        <f t="shared" ref="C1037:C1100" si="16">B1037/A1037</f>
        <v>4.8536483926123326</v>
      </c>
      <c r="D1037" s="2"/>
      <c r="E1037" s="2"/>
    </row>
    <row r="1038" spans="1:5">
      <c r="A1038" s="9">
        <v>725991</v>
      </c>
      <c r="B1038" s="9">
        <v>773405</v>
      </c>
      <c r="C1038" s="7">
        <f t="shared" si="16"/>
        <v>1.0653093495649395</v>
      </c>
      <c r="D1038" s="2"/>
      <c r="E1038" s="2"/>
    </row>
    <row r="1039" spans="1:5">
      <c r="A1039" s="9">
        <v>656508</v>
      </c>
      <c r="B1039" s="9">
        <v>452184</v>
      </c>
      <c r="C1039" s="7">
        <f t="shared" si="16"/>
        <v>0.68877150011881039</v>
      </c>
      <c r="D1039" s="2"/>
      <c r="E1039" s="2"/>
    </row>
    <row r="1040" spans="1:5">
      <c r="A1040" s="9">
        <v>324420</v>
      </c>
      <c r="B1040" s="9">
        <v>25000</v>
      </c>
      <c r="C1040" s="7">
        <f t="shared" si="16"/>
        <v>7.7060600456198752E-2</v>
      </c>
      <c r="D1040" s="2"/>
      <c r="E1040" s="2"/>
    </row>
    <row r="1041" spans="1:5">
      <c r="A1041" s="9">
        <v>655934</v>
      </c>
      <c r="B1041" s="9">
        <v>579969</v>
      </c>
      <c r="C1041" s="7">
        <f t="shared" si="16"/>
        <v>0.88418804330923539</v>
      </c>
      <c r="D1041" s="2"/>
      <c r="E1041" s="2"/>
    </row>
    <row r="1042" spans="1:5">
      <c r="A1042" s="9">
        <v>903584</v>
      </c>
      <c r="B1042" s="9">
        <v>1237000</v>
      </c>
      <c r="C1042" s="7">
        <f t="shared" si="16"/>
        <v>1.368992810851011</v>
      </c>
      <c r="D1042" s="2"/>
      <c r="E1042" s="2"/>
    </row>
    <row r="1043" spans="1:5">
      <c r="A1043" s="9">
        <v>401521</v>
      </c>
      <c r="B1043" s="9">
        <v>491866</v>
      </c>
      <c r="C1043" s="7">
        <f t="shared" si="16"/>
        <v>1.2250069112200856</v>
      </c>
      <c r="D1043" s="2"/>
      <c r="E1043" s="2"/>
    </row>
    <row r="1044" spans="1:5">
      <c r="A1044" s="9">
        <v>205227</v>
      </c>
      <c r="B1044" s="9">
        <v>60000</v>
      </c>
      <c r="C1044" s="7">
        <f t="shared" si="16"/>
        <v>0.29235919250391029</v>
      </c>
      <c r="D1044" s="2"/>
      <c r="E1044" s="2"/>
    </row>
    <row r="1045" spans="1:5">
      <c r="A1045" s="9">
        <v>1122818</v>
      </c>
      <c r="B1045" s="9">
        <v>628690</v>
      </c>
      <c r="C1045" s="7">
        <f t="shared" si="16"/>
        <v>0.55992155451729486</v>
      </c>
      <c r="D1045" s="2"/>
      <c r="E1045" s="2"/>
    </row>
    <row r="1046" spans="1:5">
      <c r="A1046" s="9">
        <v>806346</v>
      </c>
      <c r="B1046" s="9">
        <v>840007</v>
      </c>
      <c r="C1046" s="7">
        <f t="shared" si="16"/>
        <v>1.0417451069392047</v>
      </c>
      <c r="D1046" s="2"/>
      <c r="E1046" s="2"/>
    </row>
    <row r="1047" spans="1:5">
      <c r="A1047" s="9">
        <v>309650</v>
      </c>
      <c r="B1047" s="9">
        <v>751391</v>
      </c>
      <c r="C1047" s="7">
        <f t="shared" si="16"/>
        <v>2.4265816244146619</v>
      </c>
      <c r="D1047" s="2"/>
      <c r="E1047" s="2"/>
    </row>
    <row r="1048" spans="1:5">
      <c r="A1048" s="9">
        <v>573425</v>
      </c>
      <c r="B1048" s="9">
        <v>933384</v>
      </c>
      <c r="C1048" s="7">
        <f t="shared" si="16"/>
        <v>1.6277351004926537</v>
      </c>
      <c r="D1048" s="2"/>
      <c r="E1048" s="2"/>
    </row>
    <row r="1049" spans="1:5">
      <c r="A1049" s="9">
        <v>349922</v>
      </c>
      <c r="B1049" s="9">
        <v>484530</v>
      </c>
      <c r="C1049" s="7">
        <f t="shared" si="16"/>
        <v>1.3846800144032099</v>
      </c>
      <c r="D1049" s="2"/>
      <c r="E1049" s="2"/>
    </row>
    <row r="1050" spans="1:5">
      <c r="A1050" s="9">
        <v>1116004</v>
      </c>
      <c r="B1050" s="9">
        <v>1157704</v>
      </c>
      <c r="C1050" s="7">
        <f t="shared" si="16"/>
        <v>1.0373654574714786</v>
      </c>
      <c r="D1050" s="2"/>
      <c r="E1050" s="2"/>
    </row>
    <row r="1051" spans="1:5">
      <c r="A1051" s="9">
        <v>672537</v>
      </c>
      <c r="B1051" s="9">
        <v>341294</v>
      </c>
      <c r="C1051" s="7">
        <f t="shared" si="16"/>
        <v>0.50747245132981533</v>
      </c>
      <c r="D1051" s="2"/>
      <c r="E1051" s="2"/>
    </row>
    <row r="1052" spans="1:5">
      <c r="A1052" s="9">
        <v>480229</v>
      </c>
      <c r="B1052" s="9">
        <v>731602</v>
      </c>
      <c r="C1052" s="7">
        <f t="shared" si="16"/>
        <v>1.5234440235804168</v>
      </c>
      <c r="D1052" s="2"/>
      <c r="E1052" s="2"/>
    </row>
    <row r="1053" spans="1:5">
      <c r="A1053" s="9">
        <v>469886</v>
      </c>
      <c r="B1053" s="9">
        <v>316203</v>
      </c>
      <c r="C1053" s="7">
        <f t="shared" si="16"/>
        <v>0.67293556309402702</v>
      </c>
      <c r="D1053" s="2"/>
      <c r="E1053" s="2"/>
    </row>
    <row r="1054" spans="1:5">
      <c r="A1054" s="9">
        <v>405815</v>
      </c>
      <c r="B1054" s="9">
        <v>423780</v>
      </c>
      <c r="C1054" s="7">
        <f t="shared" si="16"/>
        <v>1.0442689402806697</v>
      </c>
      <c r="D1054" s="2"/>
      <c r="E1054" s="2"/>
    </row>
    <row r="1055" spans="1:5">
      <c r="A1055" s="9">
        <v>362561</v>
      </c>
      <c r="B1055" s="9">
        <v>1581111</v>
      </c>
      <c r="C1055" s="7">
        <f t="shared" si="16"/>
        <v>4.3609516743389385</v>
      </c>
      <c r="D1055" s="2"/>
      <c r="E1055" s="2"/>
    </row>
    <row r="1056" spans="1:5">
      <c r="A1056" s="9">
        <v>1057926</v>
      </c>
      <c r="B1056" s="9">
        <v>1800670</v>
      </c>
      <c r="C1056" s="7">
        <f t="shared" si="16"/>
        <v>1.7020755705030408</v>
      </c>
      <c r="D1056" s="2"/>
      <c r="E1056" s="2"/>
    </row>
    <row r="1057" spans="1:5">
      <c r="A1057" s="9">
        <v>369117</v>
      </c>
      <c r="B1057" s="9">
        <v>508877</v>
      </c>
      <c r="C1057" s="7">
        <f t="shared" si="16"/>
        <v>1.3786333330624165</v>
      </c>
      <c r="D1057" s="2"/>
      <c r="E1057" s="2"/>
    </row>
    <row r="1058" spans="1:5">
      <c r="A1058" s="9">
        <v>390249</v>
      </c>
      <c r="B1058" s="9">
        <v>542716</v>
      </c>
      <c r="C1058" s="7">
        <f t="shared" si="16"/>
        <v>1.3906915840911829</v>
      </c>
      <c r="D1058" s="2"/>
      <c r="E1058" s="2"/>
    </row>
    <row r="1059" spans="1:5">
      <c r="A1059" s="9">
        <v>1203686</v>
      </c>
      <c r="B1059" s="9">
        <v>593312</v>
      </c>
      <c r="C1059" s="7">
        <f t="shared" si="16"/>
        <v>0.49291260345306004</v>
      </c>
      <c r="D1059" s="2"/>
      <c r="E1059" s="2"/>
    </row>
    <row r="1060" spans="1:5">
      <c r="A1060" s="9">
        <v>326754</v>
      </c>
      <c r="B1060" s="9">
        <v>828061</v>
      </c>
      <c r="C1060" s="7">
        <f t="shared" si="16"/>
        <v>2.5342031008036625</v>
      </c>
      <c r="D1060" s="2"/>
      <c r="E1060" s="2"/>
    </row>
    <row r="1061" spans="1:5">
      <c r="A1061" s="9">
        <v>1023709</v>
      </c>
      <c r="B1061" s="9">
        <v>1041240</v>
      </c>
      <c r="C1061" s="7">
        <f t="shared" si="16"/>
        <v>1.0171249837600334</v>
      </c>
      <c r="D1061" s="2"/>
      <c r="E1061" s="2"/>
    </row>
    <row r="1062" spans="1:5">
      <c r="A1062" s="9">
        <v>570889</v>
      </c>
      <c r="B1062" s="9">
        <v>359944</v>
      </c>
      <c r="C1062" s="7">
        <f t="shared" si="16"/>
        <v>0.63049734712001804</v>
      </c>
      <c r="D1062" s="2"/>
      <c r="E1062" s="2"/>
    </row>
    <row r="1063" spans="1:5">
      <c r="A1063" s="9">
        <v>339444</v>
      </c>
      <c r="B1063" s="9">
        <v>756631</v>
      </c>
      <c r="C1063" s="7">
        <f t="shared" si="16"/>
        <v>2.2290304144424411</v>
      </c>
      <c r="D1063" s="2"/>
      <c r="E1063" s="2"/>
    </row>
    <row r="1064" spans="1:5">
      <c r="A1064" s="9">
        <v>135205</v>
      </c>
      <c r="B1064" s="9">
        <v>179372</v>
      </c>
      <c r="C1064" s="7">
        <f t="shared" si="16"/>
        <v>1.3266669132058726</v>
      </c>
      <c r="D1064" s="2"/>
      <c r="E1064" s="2"/>
    </row>
    <row r="1065" spans="1:5">
      <c r="A1065" s="9">
        <v>252446</v>
      </c>
      <c r="B1065" s="9">
        <v>711437</v>
      </c>
      <c r="C1065" s="7">
        <f t="shared" si="16"/>
        <v>2.8181749760344785</v>
      </c>
      <c r="D1065" s="2"/>
      <c r="E1065" s="2"/>
    </row>
    <row r="1066" spans="1:5">
      <c r="A1066" s="9">
        <v>1174275</v>
      </c>
      <c r="B1066" s="9">
        <v>1722760</v>
      </c>
      <c r="C1066" s="7">
        <f t="shared" si="16"/>
        <v>1.4670839454131273</v>
      </c>
      <c r="D1066" s="2"/>
      <c r="E1066" s="2"/>
    </row>
    <row r="1067" spans="1:5">
      <c r="A1067" s="9">
        <v>499217</v>
      </c>
      <c r="B1067" s="9">
        <v>470034</v>
      </c>
      <c r="C1067" s="7">
        <f t="shared" si="16"/>
        <v>0.94154245548528992</v>
      </c>
      <c r="D1067" s="2"/>
      <c r="E1067" s="2"/>
    </row>
    <row r="1068" spans="1:5">
      <c r="A1068" s="9">
        <v>505622</v>
      </c>
      <c r="B1068" s="9">
        <v>404325</v>
      </c>
      <c r="C1068" s="7">
        <f t="shared" si="16"/>
        <v>0.7996586382712777</v>
      </c>
      <c r="D1068" s="2"/>
      <c r="E1068" s="2"/>
    </row>
    <row r="1069" spans="1:5">
      <c r="A1069" s="9">
        <v>417648</v>
      </c>
      <c r="B1069" s="9">
        <v>653500</v>
      </c>
      <c r="C1069" s="7">
        <f t="shared" si="16"/>
        <v>1.5647147837413324</v>
      </c>
      <c r="D1069" s="2"/>
      <c r="E1069" s="2"/>
    </row>
    <row r="1070" spans="1:5">
      <c r="A1070" s="9">
        <v>822393</v>
      </c>
      <c r="B1070" s="9">
        <v>1351469</v>
      </c>
      <c r="C1070" s="7">
        <f t="shared" si="16"/>
        <v>1.6433371879381269</v>
      </c>
      <c r="D1070" s="2"/>
      <c r="E1070" s="2"/>
    </row>
    <row r="1071" spans="1:5">
      <c r="A1071" s="9">
        <v>232585</v>
      </c>
      <c r="B1071" s="9">
        <v>824453</v>
      </c>
      <c r="C1071" s="7">
        <f t="shared" si="16"/>
        <v>3.5447384827052475</v>
      </c>
      <c r="D1071" s="2"/>
      <c r="E1071" s="2"/>
    </row>
    <row r="1072" spans="1:5">
      <c r="A1072" s="9">
        <v>546019</v>
      </c>
      <c r="B1072" s="9">
        <v>1225000</v>
      </c>
      <c r="C1072" s="7">
        <f t="shared" si="16"/>
        <v>2.2435116726707314</v>
      </c>
      <c r="D1072" s="2"/>
      <c r="E1072" s="2"/>
    </row>
    <row r="1073" spans="1:5">
      <c r="A1073" s="9">
        <v>394769</v>
      </c>
      <c r="B1073" s="9">
        <v>845915</v>
      </c>
      <c r="C1073" s="7">
        <f t="shared" si="16"/>
        <v>2.1428100990705956</v>
      </c>
      <c r="D1073" s="2"/>
      <c r="E1073" s="2"/>
    </row>
    <row r="1074" spans="1:5">
      <c r="A1074" s="9">
        <v>759113</v>
      </c>
      <c r="B1074" s="9">
        <v>723490</v>
      </c>
      <c r="C1074" s="7">
        <f t="shared" si="16"/>
        <v>0.95307286266998459</v>
      </c>
      <c r="D1074" s="2"/>
      <c r="E1074" s="2"/>
    </row>
    <row r="1075" spans="1:5">
      <c r="A1075" s="9">
        <v>540819</v>
      </c>
      <c r="B1075" s="9">
        <v>306376</v>
      </c>
      <c r="C1075" s="7">
        <f t="shared" si="16"/>
        <v>0.5665037655851588</v>
      </c>
      <c r="D1075" s="2"/>
      <c r="E1075" s="2"/>
    </row>
    <row r="1076" spans="1:5">
      <c r="A1076" s="9">
        <v>1231688</v>
      </c>
      <c r="B1076" s="9">
        <v>1424410</v>
      </c>
      <c r="C1076" s="7">
        <f t="shared" si="16"/>
        <v>1.1564698202791617</v>
      </c>
      <c r="D1076" s="2"/>
      <c r="E1076" s="2"/>
    </row>
    <row r="1077" spans="1:5">
      <c r="A1077" s="9">
        <v>697901</v>
      </c>
      <c r="B1077" s="9">
        <v>1176747</v>
      </c>
      <c r="C1077" s="7">
        <f t="shared" si="16"/>
        <v>1.6861231034201125</v>
      </c>
      <c r="D1077" s="2"/>
      <c r="E1077" s="2"/>
    </row>
    <row r="1078" spans="1:5">
      <c r="A1078" s="9">
        <v>886730</v>
      </c>
      <c r="B1078" s="9">
        <v>1072697</v>
      </c>
      <c r="C1078" s="7">
        <f t="shared" si="16"/>
        <v>1.2097222378852639</v>
      </c>
      <c r="D1078" s="2"/>
      <c r="E1078" s="2"/>
    </row>
    <row r="1079" spans="1:5">
      <c r="A1079" s="9">
        <v>427485</v>
      </c>
      <c r="B1079" s="9">
        <v>439890</v>
      </c>
      <c r="C1079" s="7">
        <f t="shared" si="16"/>
        <v>1.0290185620548089</v>
      </c>
      <c r="D1079" s="2"/>
      <c r="E1079" s="2"/>
    </row>
    <row r="1080" spans="1:5">
      <c r="A1080" s="9">
        <v>567713</v>
      </c>
      <c r="B1080" s="9">
        <v>673029</v>
      </c>
      <c r="C1080" s="7">
        <f t="shared" si="16"/>
        <v>1.1855092273736907</v>
      </c>
      <c r="D1080" s="2"/>
      <c r="E1080" s="2"/>
    </row>
    <row r="1081" spans="1:5">
      <c r="A1081" s="9">
        <v>292707</v>
      </c>
      <c r="B1081" s="9">
        <v>834662</v>
      </c>
      <c r="C1081" s="7">
        <f t="shared" si="16"/>
        <v>2.8515272952133022</v>
      </c>
      <c r="D1081" s="2"/>
      <c r="E1081" s="2"/>
    </row>
    <row r="1082" spans="1:5">
      <c r="A1082" s="9">
        <v>480497</v>
      </c>
      <c r="B1082" s="9">
        <v>1298504</v>
      </c>
      <c r="C1082" s="7">
        <f t="shared" si="16"/>
        <v>2.7024185374726586</v>
      </c>
      <c r="D1082" s="2"/>
      <c r="E1082" s="2"/>
    </row>
    <row r="1083" spans="1:5">
      <c r="A1083" s="9">
        <v>734327</v>
      </c>
      <c r="B1083" s="9">
        <v>1461166</v>
      </c>
      <c r="C1083" s="7">
        <f t="shared" si="16"/>
        <v>1.9898029079687931</v>
      </c>
      <c r="D1083" s="2"/>
      <c r="E1083" s="2"/>
    </row>
    <row r="1084" spans="1:5">
      <c r="A1084" s="9">
        <v>482901</v>
      </c>
      <c r="B1084" s="9">
        <v>407046</v>
      </c>
      <c r="C1084" s="7">
        <f t="shared" si="16"/>
        <v>0.84291811365062408</v>
      </c>
      <c r="D1084" s="2"/>
      <c r="E1084" s="2"/>
    </row>
    <row r="1085" spans="1:5">
      <c r="A1085" s="9">
        <v>294882</v>
      </c>
      <c r="B1085" s="9">
        <v>464405</v>
      </c>
      <c r="C1085" s="7">
        <f t="shared" si="16"/>
        <v>1.5748841909645215</v>
      </c>
      <c r="D1085" s="2"/>
      <c r="E1085" s="2"/>
    </row>
    <row r="1086" spans="1:5">
      <c r="A1086" s="9">
        <v>876741</v>
      </c>
      <c r="B1086" s="9">
        <v>1172204</v>
      </c>
      <c r="C1086" s="7">
        <f t="shared" si="16"/>
        <v>1.3370014633740182</v>
      </c>
      <c r="D1086" s="2"/>
      <c r="E1086" s="2"/>
    </row>
    <row r="1087" spans="1:5">
      <c r="A1087" s="9">
        <v>869179</v>
      </c>
      <c r="B1087" s="9">
        <v>726246</v>
      </c>
      <c r="C1087" s="7">
        <f t="shared" si="16"/>
        <v>0.83555401131412521</v>
      </c>
      <c r="D1087" s="2"/>
      <c r="E1087" s="2"/>
    </row>
    <row r="1088" spans="1:5">
      <c r="A1088" s="9">
        <v>447421</v>
      </c>
      <c r="B1088" s="9">
        <v>265116</v>
      </c>
      <c r="C1088" s="7">
        <f t="shared" si="16"/>
        <v>0.59254259411158616</v>
      </c>
      <c r="D1088" s="2"/>
      <c r="E1088" s="2"/>
    </row>
    <row r="1089" spans="1:5">
      <c r="A1089" s="9">
        <v>235256</v>
      </c>
      <c r="B1089" s="9">
        <v>56259</v>
      </c>
      <c r="C1089" s="7">
        <f t="shared" si="16"/>
        <v>0.2391394905974768</v>
      </c>
      <c r="D1089" s="2"/>
      <c r="E1089" s="2"/>
    </row>
    <row r="1090" spans="1:5">
      <c r="A1090" s="9">
        <v>1618512</v>
      </c>
      <c r="B1090" s="9">
        <v>2995741</v>
      </c>
      <c r="C1090" s="7">
        <f t="shared" si="16"/>
        <v>1.8509229465088921</v>
      </c>
      <c r="D1090" s="2"/>
      <c r="E1090" s="2"/>
    </row>
    <row r="1091" spans="1:5">
      <c r="A1091" s="9">
        <v>368382</v>
      </c>
      <c r="B1091" s="9">
        <v>463443</v>
      </c>
      <c r="C1091" s="7">
        <f t="shared" si="16"/>
        <v>1.2580500675928792</v>
      </c>
      <c r="D1091" s="2"/>
      <c r="E1091" s="2"/>
    </row>
    <row r="1092" spans="1:5">
      <c r="A1092" s="9">
        <v>826527</v>
      </c>
      <c r="B1092" s="9">
        <v>679378</v>
      </c>
      <c r="C1092" s="7">
        <f t="shared" si="16"/>
        <v>0.82196709847349214</v>
      </c>
      <c r="D1092" s="2"/>
      <c r="E1092" s="2"/>
    </row>
    <row r="1093" spans="1:5">
      <c r="A1093" s="9">
        <v>663572</v>
      </c>
      <c r="B1093" s="9">
        <v>768299</v>
      </c>
      <c r="C1093" s="7">
        <f t="shared" si="16"/>
        <v>1.1578231148993627</v>
      </c>
      <c r="D1093" s="2"/>
      <c r="E1093" s="2"/>
    </row>
    <row r="1094" spans="1:5">
      <c r="A1094" s="9">
        <v>632243</v>
      </c>
      <c r="B1094" s="9">
        <v>640036</v>
      </c>
      <c r="C1094" s="7">
        <f t="shared" si="16"/>
        <v>1.0123259569500966</v>
      </c>
      <c r="D1094" s="2"/>
      <c r="E1094" s="2"/>
    </row>
    <row r="1095" spans="1:5">
      <c r="A1095" s="9">
        <v>522573</v>
      </c>
      <c r="B1095" s="9">
        <v>500449</v>
      </c>
      <c r="C1095" s="7">
        <f t="shared" si="16"/>
        <v>0.95766333124750036</v>
      </c>
      <c r="D1095" s="2"/>
      <c r="E1095" s="2"/>
    </row>
    <row r="1096" spans="1:5">
      <c r="A1096" s="9">
        <v>803347</v>
      </c>
      <c r="B1096" s="9">
        <v>1196003</v>
      </c>
      <c r="C1096" s="7">
        <f t="shared" si="16"/>
        <v>1.4887750872288066</v>
      </c>
      <c r="D1096" s="2"/>
      <c r="E1096" s="2"/>
    </row>
    <row r="1097" spans="1:5">
      <c r="A1097" s="9">
        <v>1087530</v>
      </c>
      <c r="B1097" s="9">
        <v>1125058</v>
      </c>
      <c r="C1097" s="7">
        <f t="shared" si="16"/>
        <v>1.0345075538146074</v>
      </c>
      <c r="D1097" s="2"/>
      <c r="E1097" s="2"/>
    </row>
    <row r="1098" spans="1:5">
      <c r="A1098" s="9">
        <v>784925</v>
      </c>
      <c r="B1098" s="9">
        <v>834346</v>
      </c>
      <c r="C1098" s="7">
        <f t="shared" si="16"/>
        <v>1.062962703443004</v>
      </c>
      <c r="D1098" s="2"/>
      <c r="E1098" s="2"/>
    </row>
    <row r="1099" spans="1:5">
      <c r="A1099" s="9">
        <v>810160</v>
      </c>
      <c r="B1099" s="9">
        <v>1293915</v>
      </c>
      <c r="C1099" s="7">
        <f t="shared" si="16"/>
        <v>1.5971104473190481</v>
      </c>
      <c r="D1099" s="2"/>
      <c r="E1099" s="2"/>
    </row>
    <row r="1100" spans="1:5">
      <c r="A1100" s="9">
        <v>540981</v>
      </c>
      <c r="B1100" s="9">
        <v>1685916</v>
      </c>
      <c r="C1100" s="7">
        <f t="shared" si="16"/>
        <v>3.1164051972250411</v>
      </c>
      <c r="D1100" s="2"/>
      <c r="E1100" s="2"/>
    </row>
    <row r="1101" spans="1:5">
      <c r="A1101" s="9">
        <v>1693027</v>
      </c>
      <c r="B1101" s="9">
        <v>2303057</v>
      </c>
      <c r="C1101" s="7">
        <f t="shared" ref="C1101:C1164" si="17">B1101/A1101</f>
        <v>1.3603191207228236</v>
      </c>
      <c r="D1101" s="2"/>
      <c r="E1101" s="2"/>
    </row>
    <row r="1102" spans="1:5">
      <c r="A1102" s="9">
        <v>1338459</v>
      </c>
      <c r="B1102" s="9">
        <v>1211344</v>
      </c>
      <c r="C1102" s="7">
        <f t="shared" si="17"/>
        <v>0.90502884287079399</v>
      </c>
      <c r="D1102" s="2"/>
      <c r="E1102" s="2"/>
    </row>
    <row r="1103" spans="1:5">
      <c r="A1103" s="9">
        <v>1181832</v>
      </c>
      <c r="B1103" s="9">
        <v>847127</v>
      </c>
      <c r="C1103" s="7">
        <f t="shared" si="17"/>
        <v>0.7167913882853062</v>
      </c>
      <c r="D1103" s="2"/>
      <c r="E1103" s="2"/>
    </row>
    <row r="1104" spans="1:5">
      <c r="A1104" s="9">
        <v>627050</v>
      </c>
      <c r="B1104" s="9">
        <v>940764</v>
      </c>
      <c r="C1104" s="7">
        <f t="shared" si="17"/>
        <v>1.5003014113707041</v>
      </c>
      <c r="D1104" s="2"/>
      <c r="E1104" s="2"/>
    </row>
    <row r="1105" spans="1:5">
      <c r="A1105" s="9">
        <v>1432619</v>
      </c>
      <c r="B1105" s="9">
        <v>3341599</v>
      </c>
      <c r="C1105" s="7">
        <f t="shared" si="17"/>
        <v>2.3325105977234699</v>
      </c>
      <c r="D1105" s="2"/>
      <c r="E1105" s="2"/>
    </row>
    <row r="1106" spans="1:5">
      <c r="A1106" s="9">
        <v>528061</v>
      </c>
      <c r="B1106" s="9">
        <v>760148</v>
      </c>
      <c r="C1106" s="7">
        <f t="shared" si="17"/>
        <v>1.4395079356362239</v>
      </c>
      <c r="D1106" s="2"/>
      <c r="E1106" s="2"/>
    </row>
    <row r="1107" spans="1:5">
      <c r="A1107" s="9">
        <v>570231</v>
      </c>
      <c r="B1107" s="9">
        <v>804571</v>
      </c>
      <c r="C1107" s="7">
        <f t="shared" si="17"/>
        <v>1.4109562615852171</v>
      </c>
      <c r="D1107" s="2"/>
      <c r="E1107" s="2"/>
    </row>
    <row r="1108" spans="1:5">
      <c r="A1108" s="9">
        <v>572020</v>
      </c>
      <c r="B1108" s="9">
        <v>300185</v>
      </c>
      <c r="C1108" s="7">
        <f t="shared" si="17"/>
        <v>0.52478060207685051</v>
      </c>
      <c r="D1108" s="2"/>
      <c r="E1108" s="2"/>
    </row>
    <row r="1109" spans="1:5">
      <c r="A1109" s="9">
        <v>1710566</v>
      </c>
      <c r="B1109" s="9">
        <v>1247410</v>
      </c>
      <c r="C1109" s="7">
        <f t="shared" si="17"/>
        <v>0.7292381585977975</v>
      </c>
      <c r="D1109" s="2"/>
      <c r="E1109" s="2"/>
    </row>
    <row r="1110" spans="1:5">
      <c r="A1110" s="9">
        <v>870791</v>
      </c>
      <c r="B1110" s="9">
        <v>742822</v>
      </c>
      <c r="C1110" s="7">
        <f t="shared" si="17"/>
        <v>0.85304280820541323</v>
      </c>
      <c r="D1110" s="2"/>
      <c r="E1110" s="2"/>
    </row>
    <row r="1111" spans="1:5">
      <c r="A1111" s="9">
        <v>873780</v>
      </c>
      <c r="B1111" s="9">
        <v>875444</v>
      </c>
      <c r="C1111" s="7">
        <f t="shared" si="17"/>
        <v>1.001904369520932</v>
      </c>
      <c r="D1111" s="2"/>
      <c r="E1111" s="2"/>
    </row>
    <row r="1112" spans="1:5">
      <c r="A1112" s="9">
        <v>660316</v>
      </c>
      <c r="B1112" s="9">
        <v>197623</v>
      </c>
      <c r="C1112" s="7">
        <f t="shared" si="17"/>
        <v>0.29928549361214934</v>
      </c>
      <c r="D1112" s="2"/>
      <c r="E1112" s="2"/>
    </row>
    <row r="1113" spans="1:5">
      <c r="A1113" s="9">
        <v>247227</v>
      </c>
      <c r="B1113" s="9">
        <v>261988</v>
      </c>
      <c r="C1113" s="7">
        <f t="shared" si="17"/>
        <v>1.0597062618565125</v>
      </c>
      <c r="D1113" s="2"/>
      <c r="E1113" s="2"/>
    </row>
    <row r="1114" spans="1:5">
      <c r="A1114" s="9">
        <v>489820</v>
      </c>
      <c r="B1114" s="9">
        <v>640381</v>
      </c>
      <c r="C1114" s="7">
        <f t="shared" si="17"/>
        <v>1.3073802621371116</v>
      </c>
      <c r="D1114" s="2"/>
      <c r="E1114" s="2"/>
    </row>
    <row r="1115" spans="1:5">
      <c r="A1115" s="9">
        <v>1606166</v>
      </c>
      <c r="B1115" s="9">
        <v>2950639</v>
      </c>
      <c r="C1115" s="7">
        <f t="shared" si="17"/>
        <v>1.8370697673839442</v>
      </c>
      <c r="D1115" s="2"/>
      <c r="E1115" s="2"/>
    </row>
    <row r="1116" spans="1:5">
      <c r="A1116" s="9">
        <v>1102075</v>
      </c>
      <c r="B1116" s="9">
        <v>783994</v>
      </c>
      <c r="C1116" s="7">
        <f t="shared" si="17"/>
        <v>0.71137989701245374</v>
      </c>
      <c r="D1116" s="2"/>
      <c r="E1116" s="2"/>
    </row>
    <row r="1117" spans="1:5">
      <c r="A1117" s="9">
        <v>1623688</v>
      </c>
      <c r="B1117" s="9">
        <v>1476951</v>
      </c>
      <c r="C1117" s="7">
        <f t="shared" si="17"/>
        <v>0.90962734219874752</v>
      </c>
      <c r="D1117" s="2"/>
      <c r="E1117" s="2"/>
    </row>
    <row r="1118" spans="1:5">
      <c r="A1118" s="9">
        <v>1031661</v>
      </c>
      <c r="B1118" s="9">
        <v>1019607</v>
      </c>
      <c r="C1118" s="7">
        <f t="shared" si="17"/>
        <v>0.98831592936051671</v>
      </c>
      <c r="D1118" s="2"/>
      <c r="E1118" s="2"/>
    </row>
    <row r="1119" spans="1:5">
      <c r="A1119" s="9">
        <v>898315</v>
      </c>
      <c r="B1119" s="9">
        <v>98317</v>
      </c>
      <c r="C1119" s="7">
        <f t="shared" si="17"/>
        <v>0.10944601837885375</v>
      </c>
      <c r="D1119" s="2"/>
      <c r="E1119" s="2"/>
    </row>
    <row r="1120" spans="1:5">
      <c r="A1120" s="9">
        <v>875487</v>
      </c>
      <c r="B1120" s="9">
        <v>899166</v>
      </c>
      <c r="C1120" s="7">
        <f t="shared" si="17"/>
        <v>1.0270466608870263</v>
      </c>
      <c r="D1120" s="2"/>
      <c r="E1120" s="2"/>
    </row>
    <row r="1121" spans="1:5">
      <c r="A1121" s="9">
        <v>337087</v>
      </c>
      <c r="B1121" s="9">
        <v>823588</v>
      </c>
      <c r="C1121" s="7">
        <f t="shared" si="17"/>
        <v>2.4432505554945756</v>
      </c>
      <c r="D1121" s="2"/>
      <c r="E1121" s="2"/>
    </row>
    <row r="1122" spans="1:5">
      <c r="A1122" s="9">
        <v>1677248</v>
      </c>
      <c r="B1122" s="9">
        <v>1714490</v>
      </c>
      <c r="C1122" s="7">
        <f t="shared" si="17"/>
        <v>1.0222042297859351</v>
      </c>
      <c r="D1122" s="2"/>
      <c r="E1122" s="2"/>
    </row>
    <row r="1123" spans="1:5">
      <c r="A1123" s="9">
        <v>3497419</v>
      </c>
      <c r="B1123" s="9">
        <v>216125</v>
      </c>
      <c r="C1123" s="7">
        <f t="shared" si="17"/>
        <v>6.1795569818772073E-2</v>
      </c>
      <c r="D1123" s="2"/>
      <c r="E1123" s="2"/>
    </row>
    <row r="1124" spans="1:5">
      <c r="A1124" s="9">
        <v>400262</v>
      </c>
      <c r="B1124" s="9">
        <v>520242</v>
      </c>
      <c r="C1124" s="7">
        <f t="shared" si="17"/>
        <v>1.2997536613518146</v>
      </c>
      <c r="D1124" s="2"/>
      <c r="E1124" s="2"/>
    </row>
    <row r="1125" spans="1:5">
      <c r="A1125" s="9">
        <v>246558</v>
      </c>
      <c r="B1125" s="9">
        <v>281880</v>
      </c>
      <c r="C1125" s="7">
        <f t="shared" si="17"/>
        <v>1.1432604093154553</v>
      </c>
      <c r="D1125" s="2"/>
      <c r="E1125" s="2"/>
    </row>
    <row r="1126" spans="1:5">
      <c r="A1126" s="9">
        <v>786376</v>
      </c>
      <c r="B1126" s="9">
        <v>867124</v>
      </c>
      <c r="C1126" s="7">
        <f t="shared" si="17"/>
        <v>1.1026837034700958</v>
      </c>
      <c r="D1126" s="2"/>
      <c r="E1126" s="2"/>
    </row>
    <row r="1127" spans="1:5">
      <c r="A1127" s="9">
        <v>1020346</v>
      </c>
      <c r="B1127" s="9">
        <v>1382509</v>
      </c>
      <c r="C1127" s="7">
        <f t="shared" si="17"/>
        <v>1.3549413630278357</v>
      </c>
      <c r="D1127" s="2"/>
      <c r="E1127" s="2"/>
    </row>
    <row r="1128" spans="1:5">
      <c r="A1128" s="9">
        <v>667952</v>
      </c>
      <c r="B1128" s="9">
        <v>854719</v>
      </c>
      <c r="C1128" s="7">
        <f t="shared" si="17"/>
        <v>1.2796114092030566</v>
      </c>
      <c r="D1128" s="2"/>
      <c r="E1128" s="2"/>
    </row>
    <row r="1129" spans="1:5">
      <c r="A1129" s="9">
        <v>607991</v>
      </c>
      <c r="B1129" s="9">
        <v>892612</v>
      </c>
      <c r="C1129" s="7">
        <f t="shared" si="17"/>
        <v>1.4681335743456729</v>
      </c>
      <c r="D1129" s="2"/>
      <c r="E1129" s="2"/>
    </row>
    <row r="1130" spans="1:5">
      <c r="A1130" s="9">
        <v>733275</v>
      </c>
      <c r="B1130" s="9">
        <v>586609</v>
      </c>
      <c r="C1130" s="7">
        <f t="shared" si="17"/>
        <v>0.79998499880672325</v>
      </c>
      <c r="D1130" s="2"/>
      <c r="E1130" s="2"/>
    </row>
    <row r="1131" spans="1:5">
      <c r="A1131" s="9">
        <v>708180</v>
      </c>
      <c r="B1131" s="9">
        <v>1222353</v>
      </c>
      <c r="C1131" s="7">
        <f t="shared" si="17"/>
        <v>1.7260484622553589</v>
      </c>
      <c r="D1131" s="2"/>
      <c r="E1131" s="2"/>
    </row>
    <row r="1132" spans="1:5">
      <c r="A1132" s="9">
        <v>995439</v>
      </c>
      <c r="B1132" s="9">
        <v>923036</v>
      </c>
      <c r="C1132" s="7">
        <f t="shared" si="17"/>
        <v>0.92726525683643091</v>
      </c>
      <c r="D1132" s="2"/>
      <c r="E1132" s="2"/>
    </row>
    <row r="1133" spans="1:5">
      <c r="A1133" s="9">
        <v>708027</v>
      </c>
      <c r="B1133" s="9">
        <v>966610</v>
      </c>
      <c r="C1133" s="7">
        <f t="shared" si="17"/>
        <v>1.3652162982485132</v>
      </c>
      <c r="D1133" s="2"/>
      <c r="E1133" s="2"/>
    </row>
    <row r="1134" spans="1:5">
      <c r="A1134" s="9">
        <v>470210</v>
      </c>
      <c r="B1134" s="9">
        <v>1151516</v>
      </c>
      <c r="C1134" s="7">
        <f t="shared" si="17"/>
        <v>2.448939835392697</v>
      </c>
      <c r="D1134" s="2"/>
      <c r="E1134" s="2"/>
    </row>
    <row r="1135" spans="1:5">
      <c r="A1135" s="9">
        <v>1138029</v>
      </c>
      <c r="B1135" s="9">
        <v>1619254</v>
      </c>
      <c r="C1135" s="7">
        <f t="shared" si="17"/>
        <v>1.4228582927148605</v>
      </c>
      <c r="D1135" s="2"/>
      <c r="E1135" s="2"/>
    </row>
    <row r="1136" spans="1:5">
      <c r="A1136" s="9">
        <v>1947219</v>
      </c>
      <c r="B1136" s="9">
        <v>427539</v>
      </c>
      <c r="C1136" s="7">
        <f t="shared" si="17"/>
        <v>0.21956390113284638</v>
      </c>
      <c r="D1136" s="2"/>
      <c r="E1136" s="2"/>
    </row>
    <row r="1137" spans="1:5">
      <c r="A1137" s="9">
        <v>482383</v>
      </c>
      <c r="B1137" s="9">
        <v>581040</v>
      </c>
      <c r="C1137" s="7">
        <f t="shared" si="17"/>
        <v>1.2045200597865182</v>
      </c>
      <c r="D1137" s="2"/>
      <c r="E1137" s="2"/>
    </row>
    <row r="1138" spans="1:5">
      <c r="A1138" s="9">
        <v>240254</v>
      </c>
      <c r="B1138" s="9">
        <v>755944</v>
      </c>
      <c r="C1138" s="7">
        <f t="shared" si="17"/>
        <v>3.1464366878387042</v>
      </c>
      <c r="D1138" s="2"/>
      <c r="E1138" s="2"/>
    </row>
    <row r="1139" spans="1:5">
      <c r="A1139" s="9">
        <v>1126652</v>
      </c>
      <c r="B1139" s="9">
        <v>988115</v>
      </c>
      <c r="C1139" s="7">
        <f t="shared" si="17"/>
        <v>0.87703656497303517</v>
      </c>
      <c r="D1139" s="2"/>
      <c r="E1139" s="2"/>
    </row>
    <row r="1140" spans="1:5">
      <c r="A1140" s="9">
        <v>339278</v>
      </c>
      <c r="B1140" s="9">
        <v>612949</v>
      </c>
      <c r="C1140" s="7">
        <f t="shared" si="17"/>
        <v>1.8066276033223492</v>
      </c>
      <c r="D1140" s="2"/>
      <c r="E1140" s="2"/>
    </row>
    <row r="1141" spans="1:5">
      <c r="A1141" s="9">
        <v>521652</v>
      </c>
      <c r="B1141" s="9">
        <v>222694</v>
      </c>
      <c r="C1141" s="7">
        <f t="shared" si="17"/>
        <v>0.42690145921035477</v>
      </c>
      <c r="D1141" s="2"/>
      <c r="E1141" s="2"/>
    </row>
    <row r="1142" spans="1:5">
      <c r="A1142" s="9">
        <v>822012</v>
      </c>
      <c r="B1142" s="9">
        <v>786355</v>
      </c>
      <c r="C1142" s="7">
        <f t="shared" si="17"/>
        <v>0.95662228775249025</v>
      </c>
      <c r="D1142" s="2"/>
      <c r="E1142" s="2"/>
    </row>
    <row r="1143" spans="1:5">
      <c r="A1143" s="9">
        <v>211147</v>
      </c>
      <c r="B1143" s="9">
        <v>955415</v>
      </c>
      <c r="C1143" s="7">
        <f t="shared" si="17"/>
        <v>4.5248807702690543</v>
      </c>
      <c r="D1143" s="2"/>
      <c r="E1143" s="2"/>
    </row>
    <row r="1144" spans="1:5">
      <c r="A1144" s="9">
        <v>790724</v>
      </c>
      <c r="B1144" s="9">
        <v>805496</v>
      </c>
      <c r="C1144" s="7">
        <f t="shared" si="17"/>
        <v>1.0186816133062864</v>
      </c>
      <c r="D1144" s="2"/>
      <c r="E1144" s="2"/>
    </row>
    <row r="1145" spans="1:5">
      <c r="A1145" s="9">
        <v>589457</v>
      </c>
      <c r="B1145" s="9">
        <v>1749409</v>
      </c>
      <c r="C1145" s="7">
        <f t="shared" si="17"/>
        <v>2.9678314109426132</v>
      </c>
      <c r="D1145" s="2"/>
      <c r="E1145" s="2"/>
    </row>
    <row r="1146" spans="1:5">
      <c r="A1146" s="9">
        <v>525581</v>
      </c>
      <c r="B1146" s="9">
        <v>612527</v>
      </c>
      <c r="C1146" s="7">
        <f t="shared" si="17"/>
        <v>1.1654283545257533</v>
      </c>
      <c r="D1146" s="2"/>
      <c r="E1146" s="2"/>
    </row>
    <row r="1147" spans="1:5">
      <c r="A1147" s="9">
        <v>1959822</v>
      </c>
      <c r="B1147" s="9">
        <v>1245533</v>
      </c>
      <c r="C1147" s="7">
        <f t="shared" si="17"/>
        <v>0.63553373724756634</v>
      </c>
      <c r="D1147" s="2"/>
      <c r="E1147" s="2"/>
    </row>
    <row r="1148" spans="1:5">
      <c r="A1148" s="9">
        <v>823511</v>
      </c>
      <c r="B1148" s="9">
        <v>642908</v>
      </c>
      <c r="C1148" s="7">
        <f t="shared" si="17"/>
        <v>0.78069145403036511</v>
      </c>
      <c r="D1148" s="2"/>
      <c r="E1148" s="2"/>
    </row>
    <row r="1149" spans="1:5">
      <c r="A1149" s="9">
        <v>236157</v>
      </c>
      <c r="B1149" s="9">
        <v>341268</v>
      </c>
      <c r="C1149" s="7">
        <f t="shared" si="17"/>
        <v>1.4450894955474536</v>
      </c>
      <c r="D1149" s="2"/>
      <c r="E1149" s="2"/>
    </row>
    <row r="1150" spans="1:5">
      <c r="A1150" s="9">
        <v>384720</v>
      </c>
      <c r="B1150" s="9">
        <v>670705</v>
      </c>
      <c r="C1150" s="7">
        <f t="shared" si="17"/>
        <v>1.7433588064046579</v>
      </c>
      <c r="D1150" s="2"/>
      <c r="E1150" s="2"/>
    </row>
    <row r="1151" spans="1:5">
      <c r="A1151" s="9">
        <v>1382590</v>
      </c>
      <c r="B1151" s="9">
        <v>1752679</v>
      </c>
      <c r="C1151" s="7">
        <f t="shared" si="17"/>
        <v>1.2676780535082708</v>
      </c>
      <c r="D1151" s="2"/>
      <c r="E1151" s="2"/>
    </row>
    <row r="1152" spans="1:5">
      <c r="A1152" s="9">
        <v>906425</v>
      </c>
      <c r="B1152" s="9">
        <v>48400</v>
      </c>
      <c r="C1152" s="7">
        <f t="shared" si="17"/>
        <v>5.339658548694045E-2</v>
      </c>
      <c r="D1152" s="2"/>
      <c r="E1152" s="2"/>
    </row>
    <row r="1153" spans="1:5">
      <c r="A1153" s="9">
        <v>109198</v>
      </c>
      <c r="B1153" s="9">
        <v>812123</v>
      </c>
      <c r="C1153" s="7">
        <f t="shared" si="17"/>
        <v>7.43716002124581</v>
      </c>
      <c r="D1153" s="2"/>
      <c r="E1153" s="2"/>
    </row>
    <row r="1154" spans="1:5">
      <c r="A1154" s="9">
        <v>730285</v>
      </c>
      <c r="B1154" s="9">
        <v>418809</v>
      </c>
      <c r="C1154" s="7">
        <f t="shared" si="17"/>
        <v>0.57348706326981935</v>
      </c>
      <c r="D1154" s="2"/>
      <c r="E1154" s="2"/>
    </row>
    <row r="1155" spans="1:5">
      <c r="A1155" s="9">
        <v>628215</v>
      </c>
      <c r="B1155" s="9">
        <v>219123</v>
      </c>
      <c r="C1155" s="7">
        <f t="shared" si="17"/>
        <v>0.34880255963324658</v>
      </c>
      <c r="D1155" s="2"/>
      <c r="E1155" s="2"/>
    </row>
    <row r="1156" spans="1:5">
      <c r="A1156" s="9">
        <v>609395</v>
      </c>
      <c r="B1156" s="9">
        <v>1063209</v>
      </c>
      <c r="C1156" s="7">
        <f t="shared" si="17"/>
        <v>1.7446959689528139</v>
      </c>
      <c r="D1156" s="2"/>
      <c r="E1156" s="2"/>
    </row>
    <row r="1157" spans="1:5">
      <c r="A1157" s="9">
        <v>372781</v>
      </c>
      <c r="B1157" s="9">
        <v>763157</v>
      </c>
      <c r="C1157" s="7">
        <f t="shared" si="17"/>
        <v>2.0471992939554324</v>
      </c>
      <c r="D1157" s="2"/>
      <c r="E1157" s="2"/>
    </row>
    <row r="1158" spans="1:5">
      <c r="A1158" s="9">
        <v>926832</v>
      </c>
      <c r="B1158" s="9">
        <v>1065435</v>
      </c>
      <c r="C1158" s="7">
        <f t="shared" si="17"/>
        <v>1.1495449013413435</v>
      </c>
      <c r="D1158" s="2"/>
      <c r="E1158" s="2"/>
    </row>
    <row r="1159" spans="1:5">
      <c r="A1159" s="9">
        <v>588919</v>
      </c>
      <c r="B1159" s="9">
        <v>1055610</v>
      </c>
      <c r="C1159" s="7">
        <f t="shared" si="17"/>
        <v>1.7924536311445207</v>
      </c>
      <c r="D1159" s="2"/>
      <c r="E1159" s="2"/>
    </row>
    <row r="1160" spans="1:5">
      <c r="A1160" s="9">
        <v>811437</v>
      </c>
      <c r="B1160" s="9">
        <v>286931</v>
      </c>
      <c r="C1160" s="7">
        <f t="shared" si="17"/>
        <v>0.35360847484154656</v>
      </c>
      <c r="D1160" s="2"/>
      <c r="E1160" s="2"/>
    </row>
    <row r="1161" spans="1:5">
      <c r="A1161" s="9">
        <v>640904</v>
      </c>
      <c r="B1161" s="9">
        <v>264325</v>
      </c>
      <c r="C1161" s="7">
        <f t="shared" si="17"/>
        <v>0.41242526181768252</v>
      </c>
      <c r="D1161" s="2"/>
      <c r="E1161" s="2"/>
    </row>
    <row r="1162" spans="1:5">
      <c r="A1162" s="9">
        <v>760992</v>
      </c>
      <c r="B1162" s="9">
        <v>510891</v>
      </c>
      <c r="C1162" s="7">
        <f t="shared" si="17"/>
        <v>0.67134871325848366</v>
      </c>
      <c r="D1162" s="2"/>
      <c r="E1162" s="2"/>
    </row>
    <row r="1163" spans="1:5">
      <c r="A1163" s="9">
        <v>765655</v>
      </c>
      <c r="B1163" s="9">
        <v>174331</v>
      </c>
      <c r="C1163" s="7">
        <f t="shared" si="17"/>
        <v>0.22768871097295779</v>
      </c>
      <c r="D1163" s="2"/>
      <c r="E1163" s="2"/>
    </row>
    <row r="1164" spans="1:5">
      <c r="A1164" s="9">
        <v>1648053</v>
      </c>
      <c r="B1164" s="9">
        <v>784858</v>
      </c>
      <c r="C1164" s="7">
        <f t="shared" si="17"/>
        <v>0.47623347064687849</v>
      </c>
      <c r="D1164" s="2"/>
      <c r="E1164" s="2"/>
    </row>
    <row r="1165" spans="1:5">
      <c r="A1165" s="9">
        <v>560424</v>
      </c>
      <c r="B1165" s="9">
        <v>711101</v>
      </c>
      <c r="C1165" s="7">
        <f t="shared" ref="C1165:C1228" si="18">B1165/A1165</f>
        <v>1.2688625041040356</v>
      </c>
      <c r="D1165" s="2"/>
      <c r="E1165" s="2"/>
    </row>
    <row r="1166" spans="1:5">
      <c r="A1166" s="9">
        <v>724790</v>
      </c>
      <c r="B1166" s="9">
        <v>859892</v>
      </c>
      <c r="C1166" s="7">
        <f t="shared" si="18"/>
        <v>1.1864015783882227</v>
      </c>
      <c r="D1166" s="2"/>
      <c r="E1166" s="2"/>
    </row>
    <row r="1167" spans="1:5">
      <c r="A1167" s="9">
        <v>1066948</v>
      </c>
      <c r="B1167" s="9">
        <v>1187856</v>
      </c>
      <c r="C1167" s="7">
        <f t="shared" si="18"/>
        <v>1.1133213614909068</v>
      </c>
      <c r="D1167" s="2"/>
      <c r="E1167" s="2"/>
    </row>
    <row r="1168" spans="1:5">
      <c r="A1168" s="9">
        <v>732934</v>
      </c>
      <c r="B1168" s="9">
        <v>855699</v>
      </c>
      <c r="C1168" s="7">
        <f t="shared" si="18"/>
        <v>1.1674980284718679</v>
      </c>
      <c r="D1168" s="2"/>
      <c r="E1168" s="2"/>
    </row>
    <row r="1169" spans="1:5">
      <c r="A1169" s="9">
        <v>421214</v>
      </c>
      <c r="B1169" s="9">
        <v>444925</v>
      </c>
      <c r="C1169" s="7">
        <f t="shared" si="18"/>
        <v>1.0562920510714269</v>
      </c>
      <c r="D1169" s="2"/>
      <c r="E1169" s="2"/>
    </row>
    <row r="1170" spans="1:5">
      <c r="A1170" s="9">
        <v>438088</v>
      </c>
      <c r="B1170" s="9">
        <v>651726</v>
      </c>
      <c r="C1170" s="7">
        <f t="shared" si="18"/>
        <v>1.4876600135132667</v>
      </c>
      <c r="D1170" s="2"/>
      <c r="E1170" s="2"/>
    </row>
    <row r="1171" spans="1:5">
      <c r="A1171" s="9">
        <v>322931</v>
      </c>
      <c r="B1171" s="9">
        <v>779302</v>
      </c>
      <c r="C1171" s="7">
        <f t="shared" si="18"/>
        <v>2.4132152069637165</v>
      </c>
      <c r="D1171" s="2"/>
      <c r="E1171" s="2"/>
    </row>
    <row r="1172" spans="1:5">
      <c r="A1172" s="9">
        <v>683909</v>
      </c>
      <c r="B1172" s="9">
        <v>560849</v>
      </c>
      <c r="C1172" s="7">
        <f t="shared" si="18"/>
        <v>0.82006378041523065</v>
      </c>
      <c r="D1172" s="2"/>
      <c r="E1172" s="2"/>
    </row>
    <row r="1173" spans="1:5">
      <c r="A1173" s="9">
        <v>912411</v>
      </c>
      <c r="B1173" s="9">
        <v>1238831</v>
      </c>
      <c r="C1173" s="7">
        <f t="shared" si="18"/>
        <v>1.357755441352636</v>
      </c>
      <c r="D1173" s="2"/>
      <c r="E1173" s="2"/>
    </row>
    <row r="1174" spans="1:5">
      <c r="A1174" s="9">
        <v>655496</v>
      </c>
      <c r="B1174" s="9">
        <v>1088979</v>
      </c>
      <c r="C1174" s="7">
        <f t="shared" si="18"/>
        <v>1.6613053321454287</v>
      </c>
      <c r="D1174" s="2"/>
      <c r="E1174" s="2"/>
    </row>
    <row r="1175" spans="1:5">
      <c r="A1175" s="9">
        <v>906097</v>
      </c>
      <c r="B1175" s="9">
        <v>584093</v>
      </c>
      <c r="C1175" s="7">
        <f t="shared" si="18"/>
        <v>0.64462524431710955</v>
      </c>
      <c r="D1175" s="2"/>
      <c r="E1175" s="2"/>
    </row>
    <row r="1176" spans="1:5">
      <c r="A1176" s="9">
        <v>1218494</v>
      </c>
      <c r="B1176" s="9">
        <v>292772</v>
      </c>
      <c r="C1176" s="7">
        <f t="shared" si="18"/>
        <v>0.24027364927525288</v>
      </c>
      <c r="D1176" s="2"/>
      <c r="E1176" s="2"/>
    </row>
    <row r="1177" spans="1:5">
      <c r="A1177" s="9">
        <v>1330656</v>
      </c>
      <c r="B1177" s="9">
        <v>2919780</v>
      </c>
      <c r="C1177" s="7">
        <f t="shared" si="18"/>
        <v>2.1942410360002884</v>
      </c>
      <c r="D1177" s="2"/>
      <c r="E1177" s="2"/>
    </row>
    <row r="1178" spans="1:5">
      <c r="A1178" s="9">
        <v>611882</v>
      </c>
      <c r="B1178" s="9">
        <v>513955</v>
      </c>
      <c r="C1178" s="7">
        <f t="shared" si="18"/>
        <v>0.83995770426324035</v>
      </c>
      <c r="D1178" s="2"/>
      <c r="E1178" s="2"/>
    </row>
    <row r="1179" spans="1:5">
      <c r="A1179" s="9">
        <v>365119</v>
      </c>
      <c r="B1179" s="9">
        <v>353767</v>
      </c>
      <c r="C1179" s="7">
        <f t="shared" si="18"/>
        <v>0.96890876673084669</v>
      </c>
      <c r="D1179" s="2"/>
      <c r="E1179" s="2"/>
    </row>
    <row r="1180" spans="1:5">
      <c r="A1180" s="9">
        <v>683289</v>
      </c>
      <c r="B1180" s="9">
        <v>1098053</v>
      </c>
      <c r="C1180" s="7">
        <f t="shared" si="18"/>
        <v>1.6070110890121163</v>
      </c>
      <c r="D1180" s="2"/>
      <c r="E1180" s="2"/>
    </row>
    <row r="1181" spans="1:5">
      <c r="A1181" s="9">
        <v>485339</v>
      </c>
      <c r="B1181" s="9">
        <v>1945534</v>
      </c>
      <c r="C1181" s="7">
        <f t="shared" si="18"/>
        <v>4.008608415973165</v>
      </c>
      <c r="D1181" s="2"/>
      <c r="E1181" s="2"/>
    </row>
    <row r="1182" spans="1:5">
      <c r="A1182" s="9">
        <v>740367</v>
      </c>
      <c r="B1182" s="9">
        <v>624734</v>
      </c>
      <c r="C1182" s="7">
        <f t="shared" si="18"/>
        <v>0.84381664768959175</v>
      </c>
      <c r="D1182" s="2"/>
      <c r="E1182" s="2"/>
    </row>
    <row r="1183" spans="1:5">
      <c r="A1183" s="9">
        <v>771146</v>
      </c>
      <c r="B1183" s="9">
        <v>676382</v>
      </c>
      <c r="C1183" s="7">
        <f t="shared" si="18"/>
        <v>0.87711276463860277</v>
      </c>
      <c r="D1183" s="2"/>
      <c r="E1183" s="2"/>
    </row>
    <row r="1184" spans="1:5">
      <c r="A1184" s="9">
        <v>591091</v>
      </c>
      <c r="B1184" s="9">
        <v>385474</v>
      </c>
      <c r="C1184" s="7">
        <f t="shared" si="18"/>
        <v>0.65213985663797958</v>
      </c>
      <c r="D1184" s="2"/>
      <c r="E1184" s="2"/>
    </row>
    <row r="1185" spans="1:5">
      <c r="A1185" s="9">
        <v>606065</v>
      </c>
      <c r="B1185" s="9">
        <v>740250</v>
      </c>
      <c r="C1185" s="7">
        <f t="shared" si="18"/>
        <v>1.221403644823575</v>
      </c>
      <c r="D1185" s="2"/>
      <c r="E1185" s="2"/>
    </row>
    <row r="1186" spans="1:5">
      <c r="A1186" s="9">
        <v>729456</v>
      </c>
      <c r="B1186" s="9">
        <v>484238</v>
      </c>
      <c r="C1186" s="7">
        <f t="shared" si="18"/>
        <v>0.66383441907394003</v>
      </c>
      <c r="D1186" s="2"/>
      <c r="E1186" s="2"/>
    </row>
    <row r="1187" spans="1:5">
      <c r="A1187" s="9">
        <v>258553</v>
      </c>
      <c r="B1187" s="9">
        <v>295221</v>
      </c>
      <c r="C1187" s="7">
        <f t="shared" si="18"/>
        <v>1.1418200523683733</v>
      </c>
      <c r="D1187" s="2"/>
      <c r="E1187" s="2"/>
    </row>
    <row r="1188" spans="1:5">
      <c r="A1188" s="9">
        <v>339037</v>
      </c>
      <c r="B1188" s="9">
        <v>398125</v>
      </c>
      <c r="C1188" s="7">
        <f t="shared" si="18"/>
        <v>1.1742818630414968</v>
      </c>
      <c r="D1188" s="2"/>
      <c r="E1188" s="2"/>
    </row>
    <row r="1189" spans="1:5">
      <c r="A1189" s="9">
        <v>791407</v>
      </c>
      <c r="B1189" s="9">
        <v>1721299</v>
      </c>
      <c r="C1189" s="7">
        <f t="shared" si="18"/>
        <v>2.1749858164004108</v>
      </c>
      <c r="D1189" s="2"/>
      <c r="E1189" s="2"/>
    </row>
    <row r="1190" spans="1:5">
      <c r="A1190" s="9">
        <v>411854</v>
      </c>
      <c r="B1190" s="9">
        <v>849107</v>
      </c>
      <c r="C1190" s="7">
        <f t="shared" si="18"/>
        <v>2.0616699121533357</v>
      </c>
      <c r="D1190" s="2"/>
      <c r="E1190" s="2"/>
    </row>
    <row r="1191" spans="1:5">
      <c r="A1191" s="9">
        <v>456229</v>
      </c>
      <c r="B1191" s="9">
        <v>584140</v>
      </c>
      <c r="C1191" s="7">
        <f t="shared" si="18"/>
        <v>1.2803657812195191</v>
      </c>
      <c r="D1191" s="2"/>
      <c r="E1191" s="2"/>
    </row>
    <row r="1192" spans="1:5">
      <c r="A1192" s="9">
        <v>1129464</v>
      </c>
      <c r="B1192" s="9">
        <v>1635438</v>
      </c>
      <c r="C1192" s="7">
        <f t="shared" si="18"/>
        <v>1.4479770935594229</v>
      </c>
      <c r="D1192" s="2"/>
      <c r="E1192" s="2"/>
    </row>
    <row r="1193" spans="1:5">
      <c r="A1193" s="9">
        <v>576834</v>
      </c>
      <c r="B1193" s="9">
        <v>1097511</v>
      </c>
      <c r="C1193" s="7">
        <f t="shared" si="18"/>
        <v>1.9026461685684271</v>
      </c>
      <c r="D1193" s="2"/>
      <c r="E1193" s="2"/>
    </row>
    <row r="1194" spans="1:5">
      <c r="A1194" s="9">
        <v>196413</v>
      </c>
      <c r="B1194" s="9">
        <v>375483</v>
      </c>
      <c r="C1194" s="7">
        <f t="shared" si="18"/>
        <v>1.9117013639626705</v>
      </c>
      <c r="D1194" s="2"/>
      <c r="E1194" s="2"/>
    </row>
    <row r="1195" spans="1:5">
      <c r="A1195" s="9">
        <v>1259757</v>
      </c>
      <c r="B1195" s="9">
        <v>2021950</v>
      </c>
      <c r="C1195" s="7">
        <f t="shared" si="18"/>
        <v>1.6050317640624343</v>
      </c>
      <c r="D1195" s="2"/>
      <c r="E1195" s="2"/>
    </row>
    <row r="1196" spans="1:5">
      <c r="A1196" s="9">
        <v>485216</v>
      </c>
      <c r="B1196" s="9">
        <v>711372</v>
      </c>
      <c r="C1196" s="7">
        <f t="shared" si="18"/>
        <v>1.4660934511640176</v>
      </c>
      <c r="D1196" s="2"/>
      <c r="E1196" s="2"/>
    </row>
    <row r="1197" spans="1:5">
      <c r="A1197" s="9">
        <v>317315</v>
      </c>
      <c r="B1197" s="9">
        <v>38667</v>
      </c>
      <c r="C1197" s="7">
        <f t="shared" si="18"/>
        <v>0.12185682996391599</v>
      </c>
      <c r="D1197" s="2"/>
      <c r="E1197" s="2"/>
    </row>
    <row r="1198" spans="1:5">
      <c r="A1198" s="9">
        <v>287589</v>
      </c>
      <c r="B1198" s="9">
        <v>404431</v>
      </c>
      <c r="C1198" s="7">
        <f t="shared" si="18"/>
        <v>1.4062811859980737</v>
      </c>
      <c r="D1198" s="2"/>
      <c r="E1198" s="2"/>
    </row>
    <row r="1199" spans="1:5">
      <c r="A1199" s="9">
        <v>678604</v>
      </c>
      <c r="B1199" s="9">
        <v>742546</v>
      </c>
      <c r="C1199" s="7">
        <f t="shared" si="18"/>
        <v>1.0942257929514121</v>
      </c>
      <c r="D1199" s="2"/>
      <c r="E1199" s="2"/>
    </row>
    <row r="1200" spans="1:5">
      <c r="A1200" s="9">
        <v>749977</v>
      </c>
      <c r="B1200" s="9">
        <v>336697</v>
      </c>
      <c r="C1200" s="7">
        <f t="shared" si="18"/>
        <v>0.4489431009217616</v>
      </c>
      <c r="D1200" s="2"/>
      <c r="E1200" s="2"/>
    </row>
    <row r="1201" spans="1:5">
      <c r="A1201" s="9">
        <v>813461</v>
      </c>
      <c r="B1201" s="9">
        <v>2170758</v>
      </c>
      <c r="C1201" s="7">
        <f t="shared" si="18"/>
        <v>2.6685458798885255</v>
      </c>
      <c r="D1201" s="2"/>
      <c r="E1201" s="2"/>
    </row>
    <row r="1202" spans="1:5">
      <c r="A1202" s="9">
        <v>956014</v>
      </c>
      <c r="B1202" s="9">
        <v>1078506</v>
      </c>
      <c r="C1202" s="7">
        <f t="shared" si="18"/>
        <v>1.1281278307639846</v>
      </c>
      <c r="D1202" s="2"/>
      <c r="E1202" s="2"/>
    </row>
    <row r="1203" spans="1:5">
      <c r="A1203" s="9">
        <v>339164</v>
      </c>
      <c r="B1203" s="9">
        <v>291828</v>
      </c>
      <c r="C1203" s="7">
        <f t="shared" si="18"/>
        <v>0.86043330070408419</v>
      </c>
      <c r="D1203" s="2"/>
      <c r="E1203" s="2"/>
    </row>
    <row r="1204" spans="1:5">
      <c r="A1204" s="9">
        <v>860330</v>
      </c>
      <c r="B1204" s="9">
        <v>503138</v>
      </c>
      <c r="C1204" s="7">
        <f t="shared" si="18"/>
        <v>0.58481977845710365</v>
      </c>
      <c r="D1204" s="2"/>
      <c r="E1204" s="2"/>
    </row>
    <row r="1205" spans="1:5">
      <c r="A1205" s="9">
        <v>599989</v>
      </c>
      <c r="B1205" s="9">
        <v>1244390</v>
      </c>
      <c r="C1205" s="7">
        <f t="shared" si="18"/>
        <v>2.0740213570582129</v>
      </c>
      <c r="D1205" s="2"/>
      <c r="E1205" s="2"/>
    </row>
    <row r="1206" spans="1:5">
      <c r="A1206" s="9">
        <v>574100</v>
      </c>
      <c r="B1206" s="9">
        <v>877972</v>
      </c>
      <c r="C1206" s="7">
        <f t="shared" si="18"/>
        <v>1.5293015154154328</v>
      </c>
      <c r="D1206" s="2"/>
      <c r="E1206" s="2"/>
    </row>
    <row r="1207" spans="1:5">
      <c r="A1207" s="9">
        <v>714413</v>
      </c>
      <c r="B1207" s="9">
        <v>616043</v>
      </c>
      <c r="C1207" s="7">
        <f t="shared" si="18"/>
        <v>0.86230653697511106</v>
      </c>
      <c r="D1207" s="2"/>
      <c r="E1207" s="2"/>
    </row>
    <row r="1208" spans="1:5">
      <c r="A1208" s="9">
        <v>917311</v>
      </c>
      <c r="B1208" s="9">
        <v>666397</v>
      </c>
      <c r="C1208" s="7">
        <f t="shared" si="18"/>
        <v>0.7264679045601764</v>
      </c>
      <c r="D1208" s="2"/>
      <c r="E1208" s="2"/>
    </row>
    <row r="1209" spans="1:5">
      <c r="A1209" s="9">
        <v>624419</v>
      </c>
      <c r="B1209" s="9">
        <v>576667</v>
      </c>
      <c r="C1209" s="7">
        <f t="shared" si="18"/>
        <v>0.92352570949955082</v>
      </c>
      <c r="D1209" s="2"/>
      <c r="E1209" s="2"/>
    </row>
    <row r="1210" spans="1:5">
      <c r="A1210" s="9">
        <v>1147540</v>
      </c>
      <c r="B1210" s="9">
        <v>1347349</v>
      </c>
      <c r="C1210" s="7">
        <f t="shared" si="18"/>
        <v>1.174119420673789</v>
      </c>
      <c r="D1210" s="2"/>
      <c r="E1210" s="2"/>
    </row>
    <row r="1211" spans="1:5">
      <c r="A1211" s="9">
        <v>272100</v>
      </c>
      <c r="B1211" s="9">
        <v>859107</v>
      </c>
      <c r="C1211" s="7">
        <f t="shared" si="18"/>
        <v>3.1573208379272328</v>
      </c>
      <c r="D1211" s="2"/>
      <c r="E1211" s="2"/>
    </row>
    <row r="1212" spans="1:5">
      <c r="A1212" s="9">
        <v>1070282</v>
      </c>
      <c r="B1212" s="9">
        <v>1650985</v>
      </c>
      <c r="C1212" s="7">
        <f t="shared" si="18"/>
        <v>1.5425700890045801</v>
      </c>
      <c r="D1212" s="2"/>
      <c r="E1212" s="2"/>
    </row>
    <row r="1213" spans="1:5">
      <c r="A1213" s="9">
        <v>343148</v>
      </c>
      <c r="B1213" s="9">
        <v>605479</v>
      </c>
      <c r="C1213" s="7">
        <f t="shared" si="18"/>
        <v>1.7644835464580881</v>
      </c>
      <c r="D1213" s="2"/>
      <c r="E1213" s="2"/>
    </row>
    <row r="1214" spans="1:5">
      <c r="A1214" s="9">
        <v>841570</v>
      </c>
      <c r="B1214" s="9">
        <v>239188</v>
      </c>
      <c r="C1214" s="7">
        <f t="shared" si="18"/>
        <v>0.28421640505246148</v>
      </c>
      <c r="D1214" s="2"/>
      <c r="E1214" s="2"/>
    </row>
    <row r="1215" spans="1:5">
      <c r="A1215" s="9">
        <v>496007</v>
      </c>
      <c r="B1215" s="9">
        <v>619959</v>
      </c>
      <c r="C1215" s="7">
        <f t="shared" si="18"/>
        <v>1.2498996989961835</v>
      </c>
      <c r="D1215" s="2"/>
      <c r="E1215" s="2"/>
    </row>
    <row r="1216" spans="1:5">
      <c r="A1216" s="9">
        <v>685158</v>
      </c>
      <c r="B1216" s="9">
        <v>313275</v>
      </c>
      <c r="C1216" s="7">
        <f t="shared" si="18"/>
        <v>0.45723030308337637</v>
      </c>
      <c r="D1216" s="2"/>
      <c r="E1216" s="2"/>
    </row>
    <row r="1217" spans="1:5">
      <c r="A1217" s="9">
        <v>840783</v>
      </c>
      <c r="B1217" s="9">
        <v>779618</v>
      </c>
      <c r="C1217" s="7">
        <f t="shared" si="18"/>
        <v>0.92725233502580329</v>
      </c>
      <c r="D1217" s="2"/>
      <c r="E1217" s="2"/>
    </row>
    <row r="1218" spans="1:5">
      <c r="A1218" s="9">
        <v>606078</v>
      </c>
      <c r="B1218" s="9">
        <v>643077</v>
      </c>
      <c r="C1218" s="7">
        <f t="shared" si="18"/>
        <v>1.0610465979626384</v>
      </c>
      <c r="D1218" s="2"/>
      <c r="E1218" s="2"/>
    </row>
    <row r="1219" spans="1:5">
      <c r="A1219" s="9">
        <v>104043</v>
      </c>
      <c r="B1219" s="9">
        <v>1785572</v>
      </c>
      <c r="C1219" s="7">
        <f t="shared" si="18"/>
        <v>17.161865767038627</v>
      </c>
      <c r="D1219" s="2"/>
      <c r="E1219" s="2"/>
    </row>
    <row r="1220" spans="1:5">
      <c r="A1220" s="9">
        <v>1184027</v>
      </c>
      <c r="B1220" s="9">
        <v>941747</v>
      </c>
      <c r="C1220" s="7">
        <f t="shared" si="18"/>
        <v>0.79537628787181369</v>
      </c>
      <c r="D1220" s="2"/>
      <c r="E1220" s="2"/>
    </row>
    <row r="1221" spans="1:5">
      <c r="A1221" s="9">
        <v>1038851</v>
      </c>
      <c r="B1221" s="9">
        <v>1392026</v>
      </c>
      <c r="C1221" s="7">
        <f t="shared" si="18"/>
        <v>1.3399669442489828</v>
      </c>
      <c r="D1221" s="2"/>
      <c r="E1221" s="2"/>
    </row>
    <row r="1222" spans="1:5">
      <c r="A1222" s="9">
        <v>780814</v>
      </c>
      <c r="B1222" s="9">
        <v>936796</v>
      </c>
      <c r="C1222" s="7">
        <f t="shared" si="18"/>
        <v>1.199768446774776</v>
      </c>
      <c r="D1222" s="2"/>
      <c r="E1222" s="2"/>
    </row>
    <row r="1223" spans="1:5">
      <c r="A1223" s="9">
        <v>1099640</v>
      </c>
      <c r="B1223" s="9">
        <v>558887</v>
      </c>
      <c r="C1223" s="7">
        <f t="shared" si="18"/>
        <v>0.50824542577570841</v>
      </c>
      <c r="D1223" s="2"/>
      <c r="E1223" s="2"/>
    </row>
    <row r="1224" spans="1:5">
      <c r="A1224" s="9">
        <v>741050</v>
      </c>
      <c r="B1224" s="9">
        <v>803880</v>
      </c>
      <c r="C1224" s="7">
        <f t="shared" si="18"/>
        <v>1.0847851022198232</v>
      </c>
      <c r="D1224" s="2"/>
      <c r="E1224" s="2"/>
    </row>
    <row r="1225" spans="1:5">
      <c r="A1225" s="9">
        <v>851871</v>
      </c>
      <c r="B1225" s="9">
        <v>1148946</v>
      </c>
      <c r="C1225" s="7">
        <f t="shared" si="18"/>
        <v>1.3487323784939269</v>
      </c>
      <c r="D1225" s="2"/>
      <c r="E1225" s="2"/>
    </row>
    <row r="1226" spans="1:5">
      <c r="A1226" s="9">
        <v>535739</v>
      </c>
      <c r="B1226" s="9">
        <v>547181</v>
      </c>
      <c r="C1226" s="7">
        <f t="shared" si="18"/>
        <v>1.0213574147112681</v>
      </c>
      <c r="D1226" s="2"/>
      <c r="E1226" s="2"/>
    </row>
    <row r="1227" spans="1:5">
      <c r="A1227" s="9">
        <v>539776</v>
      </c>
      <c r="B1227" s="9">
        <v>776752</v>
      </c>
      <c r="C1227" s="7">
        <f t="shared" si="18"/>
        <v>1.4390265591652833</v>
      </c>
      <c r="D1227" s="2"/>
      <c r="E1227" s="2"/>
    </row>
    <row r="1228" spans="1:5">
      <c r="A1228" s="9">
        <v>390931</v>
      </c>
      <c r="B1228" s="9">
        <v>296652</v>
      </c>
      <c r="C1228" s="7">
        <f t="shared" si="18"/>
        <v>0.75883467926565051</v>
      </c>
      <c r="D1228" s="2"/>
      <c r="E1228" s="2"/>
    </row>
    <row r="1229" spans="1:5">
      <c r="A1229" s="9">
        <v>828973</v>
      </c>
      <c r="B1229" s="9">
        <v>1666641</v>
      </c>
      <c r="C1229" s="7">
        <f t="shared" ref="C1229:C1292" si="19">B1229/A1229</f>
        <v>2.0104888820263147</v>
      </c>
      <c r="D1229" s="2"/>
      <c r="E1229" s="2"/>
    </row>
    <row r="1230" spans="1:5">
      <c r="A1230" s="9">
        <v>364297</v>
      </c>
      <c r="B1230" s="9">
        <v>458127</v>
      </c>
      <c r="C1230" s="7">
        <f t="shared" si="19"/>
        <v>1.2575645695682369</v>
      </c>
      <c r="D1230" s="2"/>
      <c r="E1230" s="2"/>
    </row>
    <row r="1231" spans="1:5">
      <c r="A1231" s="9">
        <v>428093</v>
      </c>
      <c r="B1231" s="9">
        <v>1134260</v>
      </c>
      <c r="C1231" s="7">
        <f t="shared" si="19"/>
        <v>2.649564463796418</v>
      </c>
      <c r="D1231" s="2"/>
      <c r="E1231" s="2"/>
    </row>
    <row r="1232" spans="1:5">
      <c r="A1232" s="9">
        <v>251169</v>
      </c>
      <c r="B1232" s="9">
        <v>866993</v>
      </c>
      <c r="C1232" s="7">
        <f t="shared" si="19"/>
        <v>3.4518312371351558</v>
      </c>
      <c r="D1232" s="2"/>
      <c r="E1232" s="2"/>
    </row>
    <row r="1233" spans="1:5">
      <c r="A1233" s="9">
        <v>514452</v>
      </c>
      <c r="B1233" s="9">
        <v>109983</v>
      </c>
      <c r="C1233" s="7">
        <f t="shared" si="19"/>
        <v>0.2137867089641016</v>
      </c>
      <c r="D1233" s="2"/>
      <c r="E1233" s="2"/>
    </row>
    <row r="1234" spans="1:5">
      <c r="A1234" s="9">
        <v>464695</v>
      </c>
      <c r="B1234" s="9">
        <v>484192</v>
      </c>
      <c r="C1234" s="7">
        <f t="shared" si="19"/>
        <v>1.0419565521471073</v>
      </c>
      <c r="D1234" s="2"/>
      <c r="E1234" s="2"/>
    </row>
    <row r="1235" spans="1:5">
      <c r="A1235" s="9">
        <v>408605</v>
      </c>
      <c r="B1235" s="9">
        <v>757475</v>
      </c>
      <c r="C1235" s="7">
        <f t="shared" si="19"/>
        <v>1.853807466868981</v>
      </c>
      <c r="D1235" s="2"/>
      <c r="E1235" s="2"/>
    </row>
    <row r="1236" spans="1:5">
      <c r="A1236" s="9">
        <v>845112</v>
      </c>
      <c r="B1236" s="9">
        <v>1290857</v>
      </c>
      <c r="C1236" s="7">
        <f t="shared" si="19"/>
        <v>1.5274389666695065</v>
      </c>
      <c r="D1236" s="2"/>
      <c r="E1236" s="2"/>
    </row>
    <row r="1237" spans="1:5">
      <c r="A1237" s="9">
        <v>884300</v>
      </c>
      <c r="B1237" s="9">
        <v>1385680</v>
      </c>
      <c r="C1237" s="7">
        <f t="shared" si="19"/>
        <v>1.5669795318330884</v>
      </c>
      <c r="D1237" s="2"/>
      <c r="E1237" s="2"/>
    </row>
    <row r="1238" spans="1:5">
      <c r="A1238" s="9">
        <v>1354639</v>
      </c>
      <c r="B1238" s="9">
        <v>403813</v>
      </c>
      <c r="C1238" s="7">
        <f t="shared" si="19"/>
        <v>0.29809639320881798</v>
      </c>
      <c r="D1238" s="2"/>
      <c r="E1238" s="2"/>
    </row>
    <row r="1239" spans="1:5">
      <c r="A1239" s="9">
        <v>855178</v>
      </c>
      <c r="B1239" s="9">
        <v>207738</v>
      </c>
      <c r="C1239" s="7">
        <f t="shared" si="19"/>
        <v>0.24291784868179489</v>
      </c>
      <c r="D1239" s="2"/>
      <c r="E1239" s="2"/>
    </row>
    <row r="1240" spans="1:5">
      <c r="A1240" s="9">
        <v>832612</v>
      </c>
      <c r="B1240" s="9">
        <v>810460</v>
      </c>
      <c r="C1240" s="7">
        <f t="shared" si="19"/>
        <v>0.97339457034008636</v>
      </c>
      <c r="D1240" s="2"/>
      <c r="E1240" s="2"/>
    </row>
    <row r="1241" spans="1:5">
      <c r="A1241" s="9">
        <v>213493</v>
      </c>
      <c r="B1241" s="9">
        <v>673881</v>
      </c>
      <c r="C1241" s="7">
        <f t="shared" si="19"/>
        <v>3.1564547783768084</v>
      </c>
      <c r="D1241" s="2"/>
      <c r="E1241" s="2"/>
    </row>
    <row r="1242" spans="1:5">
      <c r="A1242" s="9">
        <v>876207</v>
      </c>
      <c r="B1242" s="9">
        <v>959918</v>
      </c>
      <c r="C1242" s="7">
        <f t="shared" si="19"/>
        <v>1.0955379265401897</v>
      </c>
      <c r="D1242" s="2"/>
      <c r="E1242" s="2"/>
    </row>
    <row r="1243" spans="1:5">
      <c r="A1243" s="9">
        <v>1245394</v>
      </c>
      <c r="B1243" s="9">
        <v>865631</v>
      </c>
      <c r="C1243" s="7">
        <f t="shared" si="19"/>
        <v>0.6950659791198609</v>
      </c>
      <c r="D1243" s="2"/>
      <c r="E1243" s="2"/>
    </row>
    <row r="1244" spans="1:5">
      <c r="A1244" s="9">
        <v>492358</v>
      </c>
      <c r="B1244" s="9">
        <v>1250393</v>
      </c>
      <c r="C1244" s="7">
        <f t="shared" si="19"/>
        <v>2.5396012657456568</v>
      </c>
      <c r="D1244" s="2"/>
      <c r="E1244" s="2"/>
    </row>
    <row r="1245" spans="1:5">
      <c r="A1245" s="9">
        <v>99531</v>
      </c>
      <c r="B1245" s="9">
        <v>308277</v>
      </c>
      <c r="C1245" s="7">
        <f t="shared" si="19"/>
        <v>3.0972963197395784</v>
      </c>
      <c r="D1245" s="2"/>
      <c r="E1245" s="2"/>
    </row>
    <row r="1246" spans="1:5">
      <c r="A1246" s="9">
        <v>480208</v>
      </c>
      <c r="B1246" s="9">
        <v>203500</v>
      </c>
      <c r="C1246" s="7">
        <f t="shared" si="19"/>
        <v>0.42377469763102654</v>
      </c>
      <c r="D1246" s="2"/>
      <c r="E1246" s="2"/>
    </row>
    <row r="1247" spans="1:5">
      <c r="A1247" s="9">
        <v>122270</v>
      </c>
      <c r="B1247" s="9">
        <v>253358</v>
      </c>
      <c r="C1247" s="7">
        <f t="shared" si="19"/>
        <v>2.0721190807229899</v>
      </c>
      <c r="D1247" s="2"/>
      <c r="E1247" s="2"/>
    </row>
    <row r="1248" spans="1:5">
      <c r="A1248" s="9">
        <v>571177</v>
      </c>
      <c r="B1248" s="9">
        <v>193716</v>
      </c>
      <c r="C1248" s="7">
        <f t="shared" si="19"/>
        <v>0.33915231180527228</v>
      </c>
      <c r="D1248" s="2"/>
      <c r="E1248" s="2"/>
    </row>
    <row r="1249" spans="1:5">
      <c r="A1249" s="9">
        <v>249845</v>
      </c>
      <c r="B1249" s="9">
        <v>125850</v>
      </c>
      <c r="C1249" s="7">
        <f t="shared" si="19"/>
        <v>0.50371230162700875</v>
      </c>
      <c r="D1249" s="2"/>
      <c r="E1249" s="2"/>
    </row>
    <row r="1250" spans="1:5">
      <c r="A1250" s="9">
        <v>760927</v>
      </c>
      <c r="B1250" s="9">
        <v>478722</v>
      </c>
      <c r="C1250" s="7">
        <f t="shared" si="19"/>
        <v>0.62912999538720538</v>
      </c>
      <c r="D1250" s="2"/>
      <c r="E1250" s="2"/>
    </row>
    <row r="1251" spans="1:5">
      <c r="A1251" s="9">
        <v>584341</v>
      </c>
      <c r="B1251" s="9">
        <v>1067976</v>
      </c>
      <c r="C1251" s="7">
        <f t="shared" si="19"/>
        <v>1.8276588498838864</v>
      </c>
      <c r="D1251" s="2"/>
      <c r="E1251" s="2"/>
    </row>
    <row r="1252" spans="1:5">
      <c r="A1252" s="9">
        <v>432211</v>
      </c>
      <c r="B1252" s="9">
        <v>491314</v>
      </c>
      <c r="C1252" s="7">
        <f t="shared" si="19"/>
        <v>1.1367457098500502</v>
      </c>
      <c r="D1252" s="2"/>
      <c r="E1252" s="2"/>
    </row>
    <row r="1253" spans="1:5">
      <c r="A1253" s="9">
        <v>297854</v>
      </c>
      <c r="B1253" s="9">
        <v>530896</v>
      </c>
      <c r="C1253" s="7">
        <f t="shared" si="19"/>
        <v>1.7824034594130009</v>
      </c>
      <c r="D1253" s="2"/>
      <c r="E1253" s="2"/>
    </row>
    <row r="1254" spans="1:5">
      <c r="A1254" s="9">
        <v>459884</v>
      </c>
      <c r="B1254" s="9">
        <v>537025</v>
      </c>
      <c r="C1254" s="7">
        <f t="shared" si="19"/>
        <v>1.1677401257708466</v>
      </c>
      <c r="D1254" s="2"/>
      <c r="E1254" s="2"/>
    </row>
    <row r="1255" spans="1:5">
      <c r="A1255" s="9">
        <v>407058</v>
      </c>
      <c r="B1255" s="9">
        <v>284393</v>
      </c>
      <c r="C1255" s="7">
        <f t="shared" si="19"/>
        <v>0.69865473716276305</v>
      </c>
      <c r="D1255" s="2"/>
      <c r="E1255" s="2"/>
    </row>
    <row r="1256" spans="1:5">
      <c r="A1256" s="9">
        <v>269879</v>
      </c>
      <c r="B1256" s="9">
        <v>56158</v>
      </c>
      <c r="C1256" s="7">
        <f t="shared" si="19"/>
        <v>0.20808584587907913</v>
      </c>
      <c r="D1256" s="2"/>
      <c r="E1256" s="2"/>
    </row>
    <row r="1257" spans="1:5">
      <c r="A1257" s="9">
        <v>438660</v>
      </c>
      <c r="B1257" s="9">
        <v>959074</v>
      </c>
      <c r="C1257" s="7">
        <f t="shared" si="19"/>
        <v>2.1863721333150958</v>
      </c>
      <c r="D1257" s="2"/>
      <c r="E1257" s="2"/>
    </row>
    <row r="1258" spans="1:5">
      <c r="A1258" s="9">
        <v>682948</v>
      </c>
      <c r="B1258" s="9">
        <v>508817</v>
      </c>
      <c r="C1258" s="7">
        <f t="shared" si="19"/>
        <v>0.74503036834429559</v>
      </c>
      <c r="D1258" s="2"/>
      <c r="E1258" s="2"/>
    </row>
    <row r="1259" spans="1:5">
      <c r="A1259" s="9">
        <v>570550</v>
      </c>
      <c r="B1259" s="9">
        <v>281890</v>
      </c>
      <c r="C1259" s="7">
        <f t="shared" si="19"/>
        <v>0.49406712820962229</v>
      </c>
      <c r="D1259" s="2"/>
      <c r="E1259" s="2"/>
    </row>
    <row r="1260" spans="1:5">
      <c r="A1260" s="9">
        <v>412211</v>
      </c>
      <c r="B1260" s="9">
        <v>336197</v>
      </c>
      <c r="C1260" s="7">
        <f t="shared" si="19"/>
        <v>0.81559444071118914</v>
      </c>
      <c r="D1260" s="2"/>
      <c r="E1260" s="2"/>
    </row>
    <row r="1261" spans="1:5">
      <c r="A1261" s="9">
        <v>97496</v>
      </c>
      <c r="B1261" s="9">
        <v>194889</v>
      </c>
      <c r="C1261" s="7">
        <f t="shared" si="19"/>
        <v>1.9989435464019036</v>
      </c>
      <c r="D1261" s="2"/>
      <c r="E1261" s="2"/>
    </row>
    <row r="1262" spans="1:5">
      <c r="A1262" s="9">
        <v>305728</v>
      </c>
      <c r="B1262" s="9">
        <v>230026</v>
      </c>
      <c r="C1262" s="7">
        <f t="shared" si="19"/>
        <v>0.75238774335356917</v>
      </c>
      <c r="D1262" s="2"/>
      <c r="E1262" s="2"/>
    </row>
    <row r="1263" spans="1:5">
      <c r="A1263" s="9">
        <v>363877</v>
      </c>
      <c r="B1263" s="9">
        <v>716791</v>
      </c>
      <c r="C1263" s="7">
        <f t="shared" si="19"/>
        <v>1.9698716874108559</v>
      </c>
      <c r="D1263" s="2"/>
      <c r="E1263" s="2"/>
    </row>
    <row r="1264" spans="1:5">
      <c r="A1264" s="9">
        <v>822799</v>
      </c>
      <c r="B1264" s="9">
        <v>384898</v>
      </c>
      <c r="C1264" s="7">
        <f t="shared" si="19"/>
        <v>0.46779104009606232</v>
      </c>
      <c r="D1264" s="2"/>
      <c r="E1264" s="2"/>
    </row>
    <row r="1265" spans="1:5">
      <c r="A1265" s="9">
        <v>557286</v>
      </c>
      <c r="B1265" s="9">
        <v>524024</v>
      </c>
      <c r="C1265" s="7">
        <f t="shared" si="19"/>
        <v>0.94031430899035684</v>
      </c>
      <c r="D1265" s="2"/>
      <c r="E1265" s="2"/>
    </row>
    <row r="1266" spans="1:5">
      <c r="A1266" s="9">
        <v>422442</v>
      </c>
      <c r="B1266" s="9">
        <v>413308</v>
      </c>
      <c r="C1266" s="7">
        <f t="shared" si="19"/>
        <v>0.97837809687483723</v>
      </c>
      <c r="D1266" s="2"/>
      <c r="E1266" s="2"/>
    </row>
    <row r="1267" spans="1:5">
      <c r="A1267" s="9">
        <v>439565</v>
      </c>
      <c r="B1267" s="9">
        <v>176195</v>
      </c>
      <c r="C1267" s="7">
        <f t="shared" si="19"/>
        <v>0.40083946629053724</v>
      </c>
      <c r="D1267" s="2"/>
      <c r="E1267" s="2"/>
    </row>
    <row r="1268" spans="1:5">
      <c r="A1268" s="9">
        <v>1128999</v>
      </c>
      <c r="B1268" s="9">
        <v>568125</v>
      </c>
      <c r="C1268" s="7">
        <f t="shared" si="19"/>
        <v>0.5032112517371583</v>
      </c>
      <c r="D1268" s="2"/>
      <c r="E1268" s="2"/>
    </row>
    <row r="1269" spans="1:5">
      <c r="A1269" s="9">
        <v>126729</v>
      </c>
      <c r="B1269" s="9">
        <v>630023</v>
      </c>
      <c r="C1269" s="7">
        <f t="shared" si="19"/>
        <v>4.9714193278570811</v>
      </c>
      <c r="D1269" s="2"/>
      <c r="E1269" s="2"/>
    </row>
    <row r="1270" spans="1:5">
      <c r="A1270" s="9">
        <v>37061</v>
      </c>
      <c r="B1270" s="9">
        <v>1089767</v>
      </c>
      <c r="C1270" s="7">
        <f t="shared" si="19"/>
        <v>29.404684169342435</v>
      </c>
      <c r="D1270" s="2"/>
      <c r="E1270" s="2"/>
    </row>
    <row r="1271" spans="1:5">
      <c r="A1271" s="9">
        <v>613905</v>
      </c>
      <c r="B1271" s="9">
        <v>169103</v>
      </c>
      <c r="C1271" s="7">
        <f t="shared" si="19"/>
        <v>0.27545467132536794</v>
      </c>
      <c r="D1271" s="2"/>
      <c r="E1271" s="2"/>
    </row>
    <row r="1272" spans="1:5">
      <c r="A1272" s="9">
        <v>639856</v>
      </c>
      <c r="B1272" s="9">
        <v>399512</v>
      </c>
      <c r="C1272" s="7">
        <f t="shared" si="19"/>
        <v>0.62437798504663544</v>
      </c>
      <c r="D1272" s="2"/>
      <c r="E1272" s="2"/>
    </row>
    <row r="1273" spans="1:5">
      <c r="A1273" s="9">
        <v>356220</v>
      </c>
      <c r="B1273" s="9">
        <v>216955</v>
      </c>
      <c r="C1273" s="7">
        <f t="shared" si="19"/>
        <v>0.60904777946213018</v>
      </c>
      <c r="D1273" s="2"/>
      <c r="E1273" s="2"/>
    </row>
    <row r="1274" spans="1:5">
      <c r="A1274" s="9">
        <v>748930</v>
      </c>
      <c r="B1274" s="9">
        <v>722845</v>
      </c>
      <c r="C1274" s="7">
        <f t="shared" si="19"/>
        <v>0.96517030964175554</v>
      </c>
      <c r="D1274" s="2"/>
      <c r="E1274" s="2"/>
    </row>
    <row r="1275" spans="1:5">
      <c r="A1275" s="9">
        <v>618959</v>
      </c>
      <c r="B1275" s="9">
        <v>66659</v>
      </c>
      <c r="C1275" s="7">
        <f t="shared" si="19"/>
        <v>0.10769534007906824</v>
      </c>
      <c r="D1275" s="2"/>
      <c r="E1275" s="2"/>
    </row>
    <row r="1276" spans="1:5">
      <c r="A1276" s="9">
        <v>1123782</v>
      </c>
      <c r="B1276" s="9">
        <v>780858</v>
      </c>
      <c r="C1276" s="7">
        <f t="shared" si="19"/>
        <v>0.69484828908097829</v>
      </c>
      <c r="D1276" s="2"/>
      <c r="E1276" s="2"/>
    </row>
    <row r="1277" spans="1:5">
      <c r="A1277" s="9">
        <v>367362</v>
      </c>
      <c r="B1277" s="9">
        <v>1098699</v>
      </c>
      <c r="C1277" s="7">
        <f t="shared" si="19"/>
        <v>2.990780211344668</v>
      </c>
      <c r="D1277" s="2"/>
      <c r="E1277" s="2"/>
    </row>
    <row r="1278" spans="1:5">
      <c r="A1278" s="9">
        <v>513023</v>
      </c>
      <c r="B1278" s="9">
        <v>366124</v>
      </c>
      <c r="C1278" s="7">
        <f t="shared" si="19"/>
        <v>0.71366001134452062</v>
      </c>
      <c r="D1278" s="2"/>
      <c r="E1278" s="2"/>
    </row>
    <row r="1279" spans="1:5">
      <c r="A1279" s="9">
        <v>119109</v>
      </c>
      <c r="B1279" s="9">
        <v>321112</v>
      </c>
      <c r="C1279" s="7">
        <f t="shared" si="19"/>
        <v>2.6959507677841303</v>
      </c>
      <c r="D1279" s="2"/>
      <c r="E1279" s="2"/>
    </row>
    <row r="1280" spans="1:5">
      <c r="A1280" s="9">
        <v>850572</v>
      </c>
      <c r="B1280" s="9">
        <v>729861</v>
      </c>
      <c r="C1280" s="7">
        <f t="shared" si="19"/>
        <v>0.85808256091195101</v>
      </c>
      <c r="D1280" s="2"/>
      <c r="E1280" s="2"/>
    </row>
    <row r="1281" spans="1:5">
      <c r="A1281" s="9">
        <v>256947</v>
      </c>
      <c r="B1281" s="9">
        <v>669443</v>
      </c>
      <c r="C1281" s="7">
        <f t="shared" si="19"/>
        <v>2.605373870876095</v>
      </c>
      <c r="D1281" s="2"/>
      <c r="E1281" s="2"/>
    </row>
    <row r="1282" spans="1:5">
      <c r="A1282" s="9">
        <v>150126</v>
      </c>
      <c r="B1282" s="9">
        <v>335374</v>
      </c>
      <c r="C1282" s="7">
        <f t="shared" si="19"/>
        <v>2.2339501485418913</v>
      </c>
      <c r="D1282" s="2"/>
      <c r="E1282" s="2"/>
    </row>
    <row r="1283" spans="1:5">
      <c r="A1283" s="9">
        <v>829465</v>
      </c>
      <c r="B1283" s="9">
        <v>96700</v>
      </c>
      <c r="C1283" s="7">
        <f t="shared" si="19"/>
        <v>0.11658116979016594</v>
      </c>
      <c r="D1283" s="2"/>
      <c r="E1283" s="2"/>
    </row>
    <row r="1284" spans="1:5">
      <c r="A1284" s="9">
        <v>105294</v>
      </c>
      <c r="B1284" s="9">
        <v>935120</v>
      </c>
      <c r="C1284" s="7">
        <f t="shared" si="19"/>
        <v>8.8810378559082181</v>
      </c>
      <c r="D1284" s="2"/>
      <c r="E1284" s="2"/>
    </row>
    <row r="1285" spans="1:5">
      <c r="A1285" s="9">
        <v>480957</v>
      </c>
      <c r="B1285" s="9">
        <v>718778</v>
      </c>
      <c r="C1285" s="7">
        <f t="shared" si="19"/>
        <v>1.494474558016621</v>
      </c>
      <c r="D1285" s="2"/>
      <c r="E1285" s="2"/>
    </row>
    <row r="1286" spans="1:5">
      <c r="A1286" s="9">
        <v>308767</v>
      </c>
      <c r="B1286" s="9">
        <v>158645</v>
      </c>
      <c r="C1286" s="7">
        <f t="shared" si="19"/>
        <v>0.51380166921983239</v>
      </c>
      <c r="D1286" s="2"/>
      <c r="E1286" s="2"/>
    </row>
    <row r="1287" spans="1:5">
      <c r="A1287" s="9">
        <v>260596</v>
      </c>
      <c r="B1287" s="9">
        <v>444628</v>
      </c>
      <c r="C1287" s="7">
        <f t="shared" si="19"/>
        <v>1.7061965647976178</v>
      </c>
      <c r="D1287" s="2"/>
      <c r="E1287" s="2"/>
    </row>
    <row r="1288" spans="1:5">
      <c r="A1288" s="9">
        <v>2206217</v>
      </c>
      <c r="B1288" s="9">
        <v>1581195</v>
      </c>
      <c r="C1288" s="7">
        <f t="shared" si="19"/>
        <v>0.71669967188177774</v>
      </c>
      <c r="D1288" s="2"/>
      <c r="E1288" s="2"/>
    </row>
    <row r="1289" spans="1:5">
      <c r="A1289" s="9">
        <v>486960</v>
      </c>
      <c r="B1289" s="9">
        <v>463245</v>
      </c>
      <c r="C1289" s="7">
        <f t="shared" si="19"/>
        <v>0.95129990142927545</v>
      </c>
      <c r="D1289" s="2"/>
      <c r="E1289" s="2"/>
    </row>
    <row r="1290" spans="1:5">
      <c r="A1290" s="9">
        <v>336552</v>
      </c>
      <c r="B1290" s="9">
        <v>176099</v>
      </c>
      <c r="C1290" s="7">
        <f t="shared" si="19"/>
        <v>0.52324455061922082</v>
      </c>
      <c r="D1290" s="2"/>
      <c r="E1290" s="2"/>
    </row>
    <row r="1291" spans="1:5">
      <c r="A1291" s="9">
        <v>478427</v>
      </c>
      <c r="B1291" s="9">
        <v>518308</v>
      </c>
      <c r="C1291" s="7">
        <f t="shared" si="19"/>
        <v>1.0833585897117011</v>
      </c>
      <c r="D1291" s="2"/>
      <c r="E1291" s="2"/>
    </row>
    <row r="1292" spans="1:5">
      <c r="A1292" s="9">
        <v>900374</v>
      </c>
      <c r="B1292" s="9">
        <v>699670</v>
      </c>
      <c r="C1292" s="7">
        <f t="shared" si="19"/>
        <v>0.77708818779751521</v>
      </c>
      <c r="D1292" s="2"/>
      <c r="E1292" s="2"/>
    </row>
    <row r="1293" spans="1:5">
      <c r="A1293" s="9">
        <v>355944</v>
      </c>
      <c r="B1293" s="9">
        <v>247418</v>
      </c>
      <c r="C1293" s="7">
        <f t="shared" ref="C1293:C1356" si="20">B1293/A1293</f>
        <v>0.69510372418133193</v>
      </c>
      <c r="D1293" s="2"/>
      <c r="E1293" s="2"/>
    </row>
    <row r="1294" spans="1:5">
      <c r="A1294" s="9">
        <v>411109</v>
      </c>
      <c r="B1294" s="9">
        <v>108120</v>
      </c>
      <c r="C1294" s="7">
        <f t="shared" si="20"/>
        <v>0.26299594511431273</v>
      </c>
      <c r="D1294" s="2"/>
      <c r="E1294" s="2"/>
    </row>
    <row r="1295" spans="1:5">
      <c r="A1295" s="9">
        <v>278675</v>
      </c>
      <c r="B1295" s="9">
        <v>126638</v>
      </c>
      <c r="C1295" s="7">
        <f t="shared" si="20"/>
        <v>0.45442899434825512</v>
      </c>
      <c r="D1295" s="2"/>
      <c r="E1295" s="2"/>
    </row>
    <row r="1296" spans="1:5">
      <c r="A1296" s="9">
        <v>758297</v>
      </c>
      <c r="B1296" s="9">
        <v>144192</v>
      </c>
      <c r="C1296" s="7">
        <f t="shared" si="20"/>
        <v>0.19015240730215205</v>
      </c>
      <c r="D1296" s="2"/>
      <c r="E1296" s="2"/>
    </row>
    <row r="1297" spans="1:5">
      <c r="A1297" s="9">
        <v>446537</v>
      </c>
      <c r="B1297" s="9">
        <v>64999</v>
      </c>
      <c r="C1297" s="7">
        <f t="shared" si="20"/>
        <v>0.1455624058028786</v>
      </c>
      <c r="D1297" s="2"/>
      <c r="E1297" s="2"/>
    </row>
    <row r="1298" spans="1:5">
      <c r="A1298" s="9">
        <v>222366</v>
      </c>
      <c r="B1298" s="9">
        <v>612852</v>
      </c>
      <c r="C1298" s="7">
        <f t="shared" si="20"/>
        <v>2.7560508351096842</v>
      </c>
      <c r="D1298" s="2"/>
      <c r="E1298" s="2"/>
    </row>
    <row r="1299" spans="1:5">
      <c r="A1299" s="9">
        <v>305262</v>
      </c>
      <c r="B1299" s="9">
        <v>254724</v>
      </c>
      <c r="C1299" s="7">
        <f t="shared" si="20"/>
        <v>0.83444385478703542</v>
      </c>
      <c r="D1299" s="2"/>
      <c r="E1299" s="2"/>
    </row>
    <row r="1300" spans="1:5">
      <c r="A1300" s="9">
        <v>55154</v>
      </c>
      <c r="B1300" s="9">
        <v>191758</v>
      </c>
      <c r="C1300" s="7">
        <f t="shared" si="20"/>
        <v>3.4767741233636724</v>
      </c>
      <c r="D1300" s="2"/>
      <c r="E1300" s="2"/>
    </row>
    <row r="1301" spans="1:5">
      <c r="A1301" s="9">
        <v>151624</v>
      </c>
      <c r="B1301" s="9">
        <v>456038</v>
      </c>
      <c r="C1301" s="7">
        <f t="shared" si="20"/>
        <v>3.0076900754497968</v>
      </c>
      <c r="D1301" s="2"/>
      <c r="E1301" s="2"/>
    </row>
    <row r="1302" spans="1:5">
      <c r="A1302" s="9">
        <v>842379</v>
      </c>
      <c r="B1302" s="9">
        <v>468571</v>
      </c>
      <c r="C1302" s="7">
        <f t="shared" si="20"/>
        <v>0.55624724737914877</v>
      </c>
      <c r="D1302" s="2"/>
      <c r="E1302" s="2"/>
    </row>
    <row r="1303" spans="1:5">
      <c r="A1303" s="9">
        <v>190931</v>
      </c>
      <c r="B1303" s="9">
        <v>467296</v>
      </c>
      <c r="C1303" s="7">
        <f t="shared" si="20"/>
        <v>2.4474600772006641</v>
      </c>
      <c r="D1303" s="2"/>
      <c r="E1303" s="2"/>
    </row>
    <row r="1304" spans="1:5">
      <c r="A1304" s="9">
        <v>309302</v>
      </c>
      <c r="B1304" s="9">
        <v>58433</v>
      </c>
      <c r="C1304" s="7">
        <f t="shared" si="20"/>
        <v>0.18891892066653304</v>
      </c>
      <c r="D1304" s="2"/>
      <c r="E1304" s="2"/>
    </row>
    <row r="1305" spans="1:5">
      <c r="A1305" s="9">
        <v>275771</v>
      </c>
      <c r="B1305" s="9">
        <v>264250</v>
      </c>
      <c r="C1305" s="7">
        <f t="shared" si="20"/>
        <v>0.95822258323028886</v>
      </c>
      <c r="D1305" s="2"/>
      <c r="E1305" s="2"/>
    </row>
    <row r="1306" spans="1:5">
      <c r="A1306" s="9">
        <v>390623</v>
      </c>
      <c r="B1306" s="9">
        <v>770964</v>
      </c>
      <c r="C1306" s="7">
        <f t="shared" si="20"/>
        <v>1.9736779452310795</v>
      </c>
      <c r="D1306" s="2"/>
      <c r="E1306" s="2"/>
    </row>
    <row r="1307" spans="1:5">
      <c r="A1307" s="9">
        <v>154268</v>
      </c>
      <c r="B1307" s="9">
        <v>284866</v>
      </c>
      <c r="C1307" s="7">
        <f t="shared" si="20"/>
        <v>1.846565716804522</v>
      </c>
      <c r="D1307" s="2"/>
      <c r="E1307" s="2"/>
    </row>
    <row r="1308" spans="1:5">
      <c r="A1308" s="9">
        <v>479613</v>
      </c>
      <c r="B1308" s="9">
        <v>271820</v>
      </c>
      <c r="C1308" s="7">
        <f t="shared" si="20"/>
        <v>0.56674860773165026</v>
      </c>
      <c r="D1308" s="2"/>
      <c r="E1308" s="2"/>
    </row>
    <row r="1309" spans="1:5">
      <c r="A1309" s="9">
        <v>297865</v>
      </c>
      <c r="B1309" s="9">
        <v>507616</v>
      </c>
      <c r="C1309" s="7">
        <f t="shared" si="20"/>
        <v>1.7041814244708173</v>
      </c>
      <c r="D1309" s="2"/>
      <c r="E1309" s="2"/>
    </row>
    <row r="1310" spans="1:5">
      <c r="A1310" s="9">
        <v>479834</v>
      </c>
      <c r="B1310" s="9">
        <v>242019</v>
      </c>
      <c r="C1310" s="7">
        <f t="shared" si="20"/>
        <v>0.50438068165240479</v>
      </c>
      <c r="D1310" s="2"/>
      <c r="E1310" s="2"/>
    </row>
    <row r="1311" spans="1:5">
      <c r="A1311" s="9">
        <v>199646</v>
      </c>
      <c r="B1311" s="9">
        <v>162132</v>
      </c>
      <c r="C1311" s="7">
        <f t="shared" si="20"/>
        <v>0.81209741241998334</v>
      </c>
      <c r="D1311" s="2"/>
      <c r="E1311" s="2"/>
    </row>
    <row r="1312" spans="1:5">
      <c r="A1312" s="9">
        <v>614529</v>
      </c>
      <c r="B1312" s="9">
        <v>186354</v>
      </c>
      <c r="C1312" s="7">
        <f t="shared" si="20"/>
        <v>0.30324687687643709</v>
      </c>
      <c r="D1312" s="2"/>
      <c r="E1312" s="2"/>
    </row>
    <row r="1313" spans="1:5">
      <c r="A1313" s="9">
        <v>1034500</v>
      </c>
      <c r="B1313" s="9">
        <v>224483</v>
      </c>
      <c r="C1313" s="7">
        <f t="shared" si="20"/>
        <v>0.21699661672305462</v>
      </c>
      <c r="D1313" s="2"/>
      <c r="E1313" s="2"/>
    </row>
    <row r="1314" spans="1:5">
      <c r="A1314" s="9">
        <v>350030</v>
      </c>
      <c r="B1314" s="9">
        <v>460094</v>
      </c>
      <c r="C1314" s="7">
        <f t="shared" si="20"/>
        <v>1.3144416192897752</v>
      </c>
      <c r="D1314" s="2"/>
      <c r="E1314" s="2"/>
    </row>
    <row r="1315" spans="1:5">
      <c r="A1315" s="9">
        <v>265173</v>
      </c>
      <c r="B1315" s="9">
        <v>287151</v>
      </c>
      <c r="C1315" s="7">
        <f t="shared" si="20"/>
        <v>1.0828817413537577</v>
      </c>
      <c r="D1315" s="2"/>
      <c r="E1315" s="2"/>
    </row>
    <row r="1316" spans="1:5">
      <c r="A1316" s="9">
        <v>54846</v>
      </c>
      <c r="B1316" s="9">
        <v>355199</v>
      </c>
      <c r="C1316" s="7">
        <f t="shared" si="20"/>
        <v>6.4762972687160412</v>
      </c>
      <c r="D1316" s="2"/>
      <c r="E1316" s="2"/>
    </row>
    <row r="1317" spans="1:5">
      <c r="A1317" s="9">
        <v>410428</v>
      </c>
      <c r="B1317" s="9">
        <v>587205</v>
      </c>
      <c r="C1317" s="7">
        <f t="shared" si="20"/>
        <v>1.4307137914567232</v>
      </c>
      <c r="D1317" s="2"/>
      <c r="E1317" s="2"/>
    </row>
    <row r="1318" spans="1:5">
      <c r="A1318" s="9">
        <v>314855</v>
      </c>
      <c r="B1318" s="9">
        <v>441033</v>
      </c>
      <c r="C1318" s="7">
        <f t="shared" si="20"/>
        <v>1.4007495513807944</v>
      </c>
      <c r="D1318" s="2"/>
      <c r="E1318" s="2"/>
    </row>
    <row r="1319" spans="1:5">
      <c r="A1319" s="9">
        <v>192305</v>
      </c>
      <c r="B1319" s="9">
        <v>717251</v>
      </c>
      <c r="C1319" s="7">
        <f t="shared" si="20"/>
        <v>3.7297574166038325</v>
      </c>
      <c r="D1319" s="2"/>
      <c r="E1319" s="2"/>
    </row>
    <row r="1320" spans="1:5">
      <c r="A1320" s="9">
        <v>253792</v>
      </c>
      <c r="B1320" s="9">
        <v>236188</v>
      </c>
      <c r="C1320" s="7">
        <f t="shared" si="20"/>
        <v>0.93063611146135417</v>
      </c>
      <c r="D1320" s="2"/>
      <c r="E1320" s="2"/>
    </row>
    <row r="1321" spans="1:5">
      <c r="A1321" s="9">
        <v>898944</v>
      </c>
      <c r="B1321" s="9">
        <v>613612</v>
      </c>
      <c r="C1321" s="7">
        <f t="shared" si="20"/>
        <v>0.6825920190801652</v>
      </c>
      <c r="D1321" s="2"/>
      <c r="E1321" s="2"/>
    </row>
    <row r="1322" spans="1:5">
      <c r="A1322" s="9">
        <v>105294</v>
      </c>
      <c r="B1322" s="9">
        <v>320037</v>
      </c>
      <c r="C1322" s="7">
        <f t="shared" si="20"/>
        <v>3.039460937945182</v>
      </c>
      <c r="D1322" s="2"/>
      <c r="E1322" s="2"/>
    </row>
    <row r="1323" spans="1:5">
      <c r="A1323" s="9">
        <v>110308</v>
      </c>
      <c r="B1323" s="9">
        <v>190138</v>
      </c>
      <c r="C1323" s="7">
        <f t="shared" si="20"/>
        <v>1.7237009101787721</v>
      </c>
      <c r="D1323" s="2"/>
      <c r="E1323" s="2"/>
    </row>
    <row r="1324" spans="1:5">
      <c r="A1324" s="9">
        <v>223089</v>
      </c>
      <c r="B1324" s="9">
        <v>1316995</v>
      </c>
      <c r="C1324" s="7">
        <f t="shared" si="20"/>
        <v>5.9034510890272491</v>
      </c>
      <c r="D1324" s="2"/>
      <c r="E1324" s="2"/>
    </row>
    <row r="1325" spans="1:5">
      <c r="A1325" s="9">
        <v>270531</v>
      </c>
      <c r="B1325" s="9">
        <v>431127</v>
      </c>
      <c r="C1325" s="7">
        <f t="shared" si="20"/>
        <v>1.5936325227053461</v>
      </c>
      <c r="D1325" s="2"/>
      <c r="E1325" s="2"/>
    </row>
    <row r="1326" spans="1:5">
      <c r="A1326" s="9">
        <v>110971</v>
      </c>
      <c r="B1326" s="9">
        <v>96624</v>
      </c>
      <c r="C1326" s="7">
        <f t="shared" si="20"/>
        <v>0.87071397031656916</v>
      </c>
      <c r="D1326" s="2"/>
      <c r="E1326" s="2"/>
    </row>
    <row r="1327" spans="1:5">
      <c r="A1327" s="9">
        <v>118983</v>
      </c>
      <c r="B1327" s="9">
        <v>165439</v>
      </c>
      <c r="C1327" s="7">
        <f t="shared" si="20"/>
        <v>1.3904423320978627</v>
      </c>
      <c r="D1327" s="2"/>
      <c r="E1327" s="2"/>
    </row>
    <row r="1328" spans="1:5">
      <c r="A1328" s="9">
        <v>173077</v>
      </c>
      <c r="B1328" s="9">
        <v>174273</v>
      </c>
      <c r="C1328" s="7">
        <f t="shared" si="20"/>
        <v>1.0069102191510138</v>
      </c>
      <c r="D1328" s="2"/>
      <c r="E1328" s="2"/>
    </row>
    <row r="1329" spans="1:5">
      <c r="A1329" s="9">
        <v>294926</v>
      </c>
      <c r="B1329" s="9">
        <v>31896</v>
      </c>
      <c r="C1329" s="7">
        <f t="shared" si="20"/>
        <v>0.10814916284084822</v>
      </c>
      <c r="D1329" s="2"/>
      <c r="E1329" s="2"/>
    </row>
    <row r="1330" spans="1:5">
      <c r="A1330" s="9">
        <v>121339</v>
      </c>
      <c r="B1330" s="9">
        <v>214687</v>
      </c>
      <c r="C1330" s="7">
        <f t="shared" si="20"/>
        <v>1.7693157187713762</v>
      </c>
      <c r="D1330" s="2"/>
      <c r="E1330" s="2"/>
    </row>
    <row r="1331" spans="1:5">
      <c r="A1331" s="9">
        <v>180727</v>
      </c>
      <c r="B1331" s="9">
        <v>493569</v>
      </c>
      <c r="C1331" s="7">
        <f t="shared" si="20"/>
        <v>2.7310197148184829</v>
      </c>
      <c r="D1331" s="2"/>
      <c r="E1331" s="2"/>
    </row>
    <row r="1332" spans="1:5">
      <c r="A1332" s="9">
        <v>142147</v>
      </c>
      <c r="B1332" s="9">
        <v>134820</v>
      </c>
      <c r="C1332" s="7">
        <f t="shared" si="20"/>
        <v>0.9484547686549839</v>
      </c>
      <c r="D1332" s="2"/>
      <c r="E1332" s="2"/>
    </row>
    <row r="1333" spans="1:5">
      <c r="A1333" s="9">
        <v>129921</v>
      </c>
      <c r="B1333" s="9">
        <v>134448</v>
      </c>
      <c r="C1333" s="7">
        <f t="shared" si="20"/>
        <v>1.0348442515066849</v>
      </c>
      <c r="D1333" s="2"/>
      <c r="E1333" s="2"/>
    </row>
    <row r="1334" spans="1:5">
      <c r="A1334" s="9">
        <v>224565</v>
      </c>
      <c r="B1334" s="9">
        <v>285453</v>
      </c>
      <c r="C1334" s="7">
        <f t="shared" si="20"/>
        <v>1.271137532562955</v>
      </c>
      <c r="D1334" s="2"/>
      <c r="E1334" s="2"/>
    </row>
    <row r="1335" spans="1:5">
      <c r="A1335" s="9">
        <v>109200</v>
      </c>
      <c r="B1335" s="9">
        <v>387280</v>
      </c>
      <c r="C1335" s="7">
        <f t="shared" si="20"/>
        <v>3.5465201465201464</v>
      </c>
      <c r="D1335" s="2"/>
      <c r="E1335" s="2"/>
    </row>
    <row r="1336" spans="1:5">
      <c r="A1336" s="9">
        <v>138314</v>
      </c>
      <c r="B1336" s="9">
        <v>73427</v>
      </c>
      <c r="C1336" s="7">
        <f t="shared" si="20"/>
        <v>0.53087178449036254</v>
      </c>
      <c r="D1336" s="2"/>
      <c r="E1336" s="2"/>
    </row>
    <row r="1337" spans="1:5">
      <c r="A1337" s="9">
        <v>162482</v>
      </c>
      <c r="B1337" s="9">
        <v>418120</v>
      </c>
      <c r="C1337" s="7">
        <f t="shared" si="20"/>
        <v>2.5733311997636661</v>
      </c>
      <c r="D1337" s="2"/>
      <c r="E1337" s="2"/>
    </row>
    <row r="1338" spans="1:5">
      <c r="A1338" s="9">
        <v>211323</v>
      </c>
      <c r="B1338" s="9">
        <v>196856</v>
      </c>
      <c r="C1338" s="7">
        <f t="shared" si="20"/>
        <v>0.93154081666453725</v>
      </c>
      <c r="D1338" s="2"/>
      <c r="E1338" s="2"/>
    </row>
    <row r="1339" spans="1:5">
      <c r="A1339" s="9">
        <v>219544</v>
      </c>
      <c r="B1339" s="9">
        <v>159050</v>
      </c>
      <c r="C1339" s="7">
        <f t="shared" si="20"/>
        <v>0.72445614546514592</v>
      </c>
      <c r="D1339" s="2"/>
      <c r="E1339" s="2"/>
    </row>
    <row r="1340" spans="1:5">
      <c r="A1340" s="9">
        <v>173826</v>
      </c>
      <c r="B1340" s="9">
        <v>29070</v>
      </c>
      <c r="C1340" s="7">
        <f t="shared" si="20"/>
        <v>0.16723620171896034</v>
      </c>
      <c r="D1340" s="2"/>
      <c r="E1340" s="2"/>
    </row>
    <row r="1341" spans="1:5">
      <c r="A1341" s="9">
        <v>133030</v>
      </c>
      <c r="B1341" s="9">
        <v>587633</v>
      </c>
      <c r="C1341" s="7">
        <f t="shared" si="20"/>
        <v>4.4172968503345107</v>
      </c>
      <c r="D1341" s="2"/>
      <c r="E1341" s="2"/>
    </row>
    <row r="1342" spans="1:5">
      <c r="A1342" s="9">
        <v>227714</v>
      </c>
      <c r="B1342" s="9">
        <v>19369</v>
      </c>
      <c r="C1342" s="7">
        <f t="shared" si="20"/>
        <v>8.5058450512484965E-2</v>
      </c>
      <c r="D1342" s="2"/>
      <c r="E1342" s="2"/>
    </row>
    <row r="1343" spans="1:5">
      <c r="A1343" s="9">
        <v>357836</v>
      </c>
      <c r="B1343" s="9">
        <v>191626</v>
      </c>
      <c r="C1343" s="7">
        <f t="shared" si="20"/>
        <v>0.53551347544685279</v>
      </c>
      <c r="D1343" s="2"/>
      <c r="E1343" s="2"/>
    </row>
    <row r="1344" spans="1:5">
      <c r="A1344" s="9">
        <v>139289</v>
      </c>
      <c r="B1344" s="9">
        <v>59139</v>
      </c>
      <c r="C1344" s="7">
        <f t="shared" si="20"/>
        <v>0.42457767662916668</v>
      </c>
      <c r="D1344" s="2"/>
      <c r="E1344" s="2"/>
    </row>
    <row r="1345" spans="1:5">
      <c r="A1345" s="9">
        <v>237138</v>
      </c>
      <c r="B1345" s="9">
        <v>834804</v>
      </c>
      <c r="C1345" s="7">
        <f t="shared" si="20"/>
        <v>3.5203299344685375</v>
      </c>
      <c r="D1345" s="2"/>
      <c r="E1345" s="2"/>
    </row>
    <row r="1346" spans="1:5">
      <c r="A1346" s="9">
        <v>494690</v>
      </c>
      <c r="B1346" s="9">
        <v>117001</v>
      </c>
      <c r="C1346" s="7">
        <f t="shared" si="20"/>
        <v>0.23651377630435222</v>
      </c>
      <c r="D1346" s="2"/>
      <c r="E1346" s="2"/>
    </row>
    <row r="1347" spans="1:5">
      <c r="A1347" s="9">
        <v>502214</v>
      </c>
      <c r="B1347" s="9">
        <v>24218</v>
      </c>
      <c r="C1347" s="7">
        <f t="shared" si="20"/>
        <v>4.8222470898859851E-2</v>
      </c>
      <c r="D1347" s="2"/>
      <c r="E1347" s="2"/>
    </row>
    <row r="1348" spans="1:5">
      <c r="A1348" s="9">
        <v>105294</v>
      </c>
      <c r="B1348" s="9">
        <v>254362</v>
      </c>
      <c r="C1348" s="7">
        <f t="shared" si="20"/>
        <v>2.415731190761107</v>
      </c>
      <c r="D1348" s="2"/>
      <c r="E1348" s="2"/>
    </row>
    <row r="1349" spans="1:5">
      <c r="A1349" s="9">
        <v>467295</v>
      </c>
      <c r="B1349" s="9">
        <v>187642</v>
      </c>
      <c r="C1349" s="7">
        <f t="shared" si="20"/>
        <v>0.40154934249242985</v>
      </c>
      <c r="D1349" s="2"/>
      <c r="E1349" s="2"/>
    </row>
    <row r="1350" spans="1:5">
      <c r="A1350" s="9">
        <v>173077</v>
      </c>
      <c r="B1350" s="9">
        <v>174273</v>
      </c>
      <c r="C1350" s="7">
        <f t="shared" si="20"/>
        <v>1.0069102191510138</v>
      </c>
      <c r="D1350" s="2"/>
      <c r="E1350" s="2"/>
    </row>
    <row r="1351" spans="1:5">
      <c r="A1351" s="9">
        <v>294926</v>
      </c>
      <c r="B1351" s="9">
        <v>31896</v>
      </c>
      <c r="C1351" s="7">
        <f t="shared" si="20"/>
        <v>0.10814916284084822</v>
      </c>
      <c r="D1351" s="2"/>
      <c r="E1351" s="2"/>
    </row>
    <row r="1352" spans="1:5">
      <c r="A1352" s="9">
        <v>121339</v>
      </c>
      <c r="B1352" s="9">
        <v>214687</v>
      </c>
      <c r="C1352" s="7">
        <f t="shared" si="20"/>
        <v>1.7693157187713762</v>
      </c>
      <c r="D1352" s="2"/>
      <c r="E1352" s="2"/>
    </row>
    <row r="1353" spans="1:5">
      <c r="A1353" s="9">
        <v>180727</v>
      </c>
      <c r="B1353" s="9">
        <v>493569</v>
      </c>
      <c r="C1353" s="7">
        <f t="shared" si="20"/>
        <v>2.7310197148184829</v>
      </c>
      <c r="D1353" s="2"/>
      <c r="E1353" s="2"/>
    </row>
    <row r="1354" spans="1:5">
      <c r="A1354" s="9">
        <v>142147</v>
      </c>
      <c r="B1354" s="9">
        <v>134820</v>
      </c>
      <c r="C1354" s="7">
        <f t="shared" si="20"/>
        <v>0.9484547686549839</v>
      </c>
      <c r="D1354" s="2"/>
      <c r="E1354" s="2"/>
    </row>
    <row r="1355" spans="1:5">
      <c r="A1355" s="9">
        <v>129921</v>
      </c>
      <c r="B1355" s="9">
        <v>134448</v>
      </c>
      <c r="C1355" s="7">
        <f t="shared" si="20"/>
        <v>1.0348442515066849</v>
      </c>
      <c r="D1355" s="2"/>
      <c r="E1355" s="2"/>
    </row>
    <row r="1356" spans="1:5">
      <c r="A1356" s="9">
        <v>224565</v>
      </c>
      <c r="B1356" s="9">
        <v>285453</v>
      </c>
      <c r="C1356" s="7">
        <f t="shared" si="20"/>
        <v>1.271137532562955</v>
      </c>
      <c r="D1356" s="2"/>
      <c r="E1356" s="2"/>
    </row>
    <row r="1357" spans="1:5">
      <c r="A1357" s="9">
        <v>109200</v>
      </c>
      <c r="B1357" s="9">
        <v>387280</v>
      </c>
      <c r="C1357" s="7">
        <f t="shared" ref="C1357:C1371" si="21">B1357/A1357</f>
        <v>3.5465201465201464</v>
      </c>
      <c r="D1357" s="2"/>
      <c r="E1357" s="2"/>
    </row>
    <row r="1358" spans="1:5">
      <c r="A1358" s="9">
        <v>138314</v>
      </c>
      <c r="B1358" s="9">
        <v>73427</v>
      </c>
      <c r="C1358" s="7">
        <f t="shared" si="21"/>
        <v>0.53087178449036254</v>
      </c>
      <c r="D1358" s="2"/>
      <c r="E1358" s="2"/>
    </row>
    <row r="1359" spans="1:5">
      <c r="A1359" s="9">
        <v>162482</v>
      </c>
      <c r="B1359" s="9">
        <v>418120</v>
      </c>
      <c r="C1359" s="7">
        <f t="shared" si="21"/>
        <v>2.5733311997636661</v>
      </c>
      <c r="D1359" s="2"/>
      <c r="E1359" s="2"/>
    </row>
    <row r="1360" spans="1:5">
      <c r="A1360" s="9">
        <v>211323</v>
      </c>
      <c r="B1360" s="9">
        <v>196856</v>
      </c>
      <c r="C1360" s="7">
        <f t="shared" si="21"/>
        <v>0.93154081666453725</v>
      </c>
      <c r="D1360" s="2"/>
      <c r="E1360" s="2"/>
    </row>
    <row r="1361" spans="1:5">
      <c r="A1361" s="9">
        <v>219544</v>
      </c>
      <c r="B1361" s="9">
        <v>159050</v>
      </c>
      <c r="C1361" s="7">
        <f t="shared" si="21"/>
        <v>0.72445614546514592</v>
      </c>
      <c r="D1361" s="2"/>
      <c r="E1361" s="2"/>
    </row>
    <row r="1362" spans="1:5">
      <c r="A1362" s="9">
        <v>173826</v>
      </c>
      <c r="B1362" s="9">
        <v>29070</v>
      </c>
      <c r="C1362" s="7">
        <f t="shared" si="21"/>
        <v>0.16723620171896034</v>
      </c>
      <c r="D1362" s="2"/>
      <c r="E1362" s="2"/>
    </row>
    <row r="1363" spans="1:5">
      <c r="A1363" s="9">
        <v>133030</v>
      </c>
      <c r="B1363" s="9">
        <v>587633</v>
      </c>
      <c r="C1363" s="7">
        <f t="shared" si="21"/>
        <v>4.4172968503345107</v>
      </c>
      <c r="D1363" s="2"/>
      <c r="E1363" s="2"/>
    </row>
    <row r="1364" spans="1:5">
      <c r="A1364" s="9">
        <v>227714</v>
      </c>
      <c r="B1364" s="9">
        <v>19369</v>
      </c>
      <c r="C1364" s="7">
        <f t="shared" si="21"/>
        <v>8.5058450512484965E-2</v>
      </c>
      <c r="D1364" s="2"/>
      <c r="E1364" s="2"/>
    </row>
    <row r="1365" spans="1:5">
      <c r="A1365" s="9">
        <v>357836</v>
      </c>
      <c r="B1365" s="9">
        <v>191626</v>
      </c>
      <c r="C1365" s="7">
        <f t="shared" si="21"/>
        <v>0.53551347544685279</v>
      </c>
      <c r="D1365" s="2"/>
      <c r="E1365" s="2"/>
    </row>
    <row r="1366" spans="1:5">
      <c r="A1366" s="9">
        <v>139289</v>
      </c>
      <c r="B1366" s="9">
        <v>59139</v>
      </c>
      <c r="C1366" s="7">
        <f t="shared" si="21"/>
        <v>0.42457767662916668</v>
      </c>
      <c r="D1366" s="2"/>
      <c r="E1366" s="2"/>
    </row>
    <row r="1367" spans="1:5">
      <c r="A1367" s="9">
        <v>237138</v>
      </c>
      <c r="B1367" s="9">
        <v>834804</v>
      </c>
      <c r="C1367" s="7">
        <f t="shared" si="21"/>
        <v>3.5203299344685375</v>
      </c>
      <c r="D1367" s="2"/>
      <c r="E1367" s="2"/>
    </row>
    <row r="1368" spans="1:5">
      <c r="A1368" s="9">
        <v>494690</v>
      </c>
      <c r="B1368" s="9">
        <v>117001</v>
      </c>
      <c r="C1368" s="7">
        <f t="shared" si="21"/>
        <v>0.23651377630435222</v>
      </c>
      <c r="D1368" s="2"/>
      <c r="E1368" s="2"/>
    </row>
    <row r="1369" spans="1:5">
      <c r="A1369" s="9">
        <v>502214</v>
      </c>
      <c r="B1369" s="9">
        <v>24218</v>
      </c>
      <c r="C1369" s="7">
        <f t="shared" si="21"/>
        <v>4.8222470898859851E-2</v>
      </c>
      <c r="D1369" s="2"/>
      <c r="E1369" s="2"/>
    </row>
    <row r="1370" spans="1:5">
      <c r="A1370" s="9">
        <v>105294</v>
      </c>
      <c r="B1370" s="9">
        <v>254362</v>
      </c>
      <c r="C1370" s="7">
        <f t="shared" si="21"/>
        <v>2.415731190761107</v>
      </c>
      <c r="D1370" s="2"/>
      <c r="E1370" s="2"/>
    </row>
    <row r="1371" spans="1:5">
      <c r="A1371" s="9">
        <v>467295</v>
      </c>
      <c r="B1371" s="9">
        <v>187642</v>
      </c>
      <c r="C1371" s="7">
        <f t="shared" si="21"/>
        <v>0.40154934249242985</v>
      </c>
      <c r="D1371" s="2"/>
      <c r="E1371" s="2"/>
    </row>
  </sheetData>
  <mergeCells count="1">
    <mergeCell ref="B1:D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2"/>
  <dimension ref="A1:J1368"/>
  <sheetViews>
    <sheetView showGridLines="0" workbookViewId="0">
      <selection activeCell="E9" sqref="E9"/>
    </sheetView>
  </sheetViews>
  <sheetFormatPr defaultRowHeight="15"/>
  <cols>
    <col min="1" max="1" width="8.85546875" customWidth="1"/>
    <col min="2" max="3" width="7" customWidth="1"/>
    <col min="4" max="4" width="8.85546875" bestFit="1" customWidth="1"/>
    <col min="5" max="5" width="6.140625" bestFit="1" customWidth="1"/>
  </cols>
  <sheetData>
    <row r="1" spans="1:10">
      <c r="A1" s="35" t="s">
        <v>2829</v>
      </c>
      <c r="B1" s="136" t="s">
        <v>2772</v>
      </c>
      <c r="C1" s="136"/>
      <c r="D1" s="136"/>
      <c r="E1" s="136"/>
      <c r="F1" s="136"/>
      <c r="G1" s="136"/>
      <c r="H1" s="136"/>
      <c r="I1" s="136"/>
      <c r="J1" s="136"/>
    </row>
    <row r="3" spans="1:10">
      <c r="A3" s="11" t="s">
        <v>2809</v>
      </c>
      <c r="B3" s="11">
        <v>2000</v>
      </c>
      <c r="H3" s="105">
        <v>0</v>
      </c>
      <c r="I3" s="2">
        <v>0</v>
      </c>
    </row>
    <row r="4" spans="1:10">
      <c r="A4" s="11" t="s">
        <v>2810</v>
      </c>
      <c r="B4" s="11">
        <v>3000</v>
      </c>
      <c r="H4" s="104">
        <v>0.7</v>
      </c>
      <c r="I4" s="11">
        <v>2000</v>
      </c>
    </row>
    <row r="5" spans="1:10">
      <c r="A5" s="11" t="s">
        <v>2811</v>
      </c>
      <c r="B5" s="11">
        <v>4000</v>
      </c>
      <c r="G5" s="39"/>
      <c r="H5" s="104">
        <v>0.81</v>
      </c>
      <c r="I5" s="11">
        <v>3000</v>
      </c>
    </row>
    <row r="6" spans="1:10">
      <c r="A6" s="11" t="s">
        <v>2812</v>
      </c>
      <c r="B6" s="11">
        <v>5000</v>
      </c>
      <c r="H6" s="104">
        <v>0.91</v>
      </c>
      <c r="I6" s="11">
        <v>4000</v>
      </c>
    </row>
    <row r="7" spans="1:10">
      <c r="H7" s="104">
        <v>1.0001</v>
      </c>
      <c r="I7" s="11">
        <v>5000</v>
      </c>
    </row>
    <row r="8" spans="1:10">
      <c r="A8" s="8" t="s">
        <v>3</v>
      </c>
      <c r="B8" s="8" t="s">
        <v>2711</v>
      </c>
      <c r="C8" s="8" t="s">
        <v>2712</v>
      </c>
      <c r="D8" s="4" t="s">
        <v>2887</v>
      </c>
      <c r="E8" s="5" t="s">
        <v>2723</v>
      </c>
      <c r="I8" s="27"/>
    </row>
    <row r="9" spans="1:10">
      <c r="A9" s="6" t="s">
        <v>9</v>
      </c>
      <c r="B9" s="12">
        <v>1199561</v>
      </c>
      <c r="C9" s="12">
        <v>951452</v>
      </c>
      <c r="D9" s="33">
        <f>C9/B9</f>
        <v>0.79316683353326756</v>
      </c>
      <c r="E9" s="2">
        <f>IF(A9="Active",VLOOKUP(D9,$H$4:$I$7,2,1))</f>
        <v>2000</v>
      </c>
      <c r="I9" s="27"/>
    </row>
    <row r="10" spans="1:10">
      <c r="A10" s="6" t="s">
        <v>9</v>
      </c>
      <c r="B10" s="12">
        <v>1001514</v>
      </c>
      <c r="C10" s="12">
        <v>1151591</v>
      </c>
      <c r="D10" s="33">
        <f t="shared" ref="D10:D73" si="0">C10/B10</f>
        <v>1.1498501269078616</v>
      </c>
      <c r="E10" s="2">
        <f t="shared" ref="E10:E73" si="1">IF(A10="Active",VLOOKUP(D10,$H$4:$I$7,2,1))</f>
        <v>5000</v>
      </c>
    </row>
    <row r="11" spans="1:10">
      <c r="A11" s="6" t="s">
        <v>9</v>
      </c>
      <c r="B11" s="12">
        <v>622708</v>
      </c>
      <c r="C11" s="12">
        <v>885633</v>
      </c>
      <c r="D11" s="33">
        <f t="shared" si="0"/>
        <v>1.4222283959737148</v>
      </c>
      <c r="E11" s="2">
        <f t="shared" si="1"/>
        <v>5000</v>
      </c>
    </row>
    <row r="12" spans="1:10">
      <c r="A12" s="6" t="s">
        <v>9</v>
      </c>
      <c r="B12" s="12">
        <v>489534</v>
      </c>
      <c r="C12" s="12">
        <v>628449</v>
      </c>
      <c r="D12" s="33">
        <f t="shared" si="0"/>
        <v>1.2837698709384844</v>
      </c>
      <c r="E12" s="2">
        <f t="shared" si="1"/>
        <v>5000</v>
      </c>
    </row>
    <row r="13" spans="1:10">
      <c r="A13" s="6" t="s">
        <v>9</v>
      </c>
      <c r="B13" s="12">
        <v>1697902</v>
      </c>
      <c r="C13" s="12">
        <v>791370</v>
      </c>
      <c r="D13" s="33">
        <f t="shared" si="0"/>
        <v>0.46608697086168693</v>
      </c>
      <c r="E13" s="2" t="e">
        <f>IF(A13="Active",VLOOKUP(D13,$H$4:$I$7,2,1))</f>
        <v>#N/A</v>
      </c>
    </row>
    <row r="14" spans="1:10">
      <c r="A14" s="6" t="s">
        <v>9</v>
      </c>
      <c r="B14" s="12">
        <v>1489572</v>
      </c>
      <c r="C14" s="12">
        <v>581866</v>
      </c>
      <c r="D14" s="33">
        <f t="shared" si="0"/>
        <v>0.39062630070919702</v>
      </c>
      <c r="E14" s="2" t="e">
        <f t="shared" si="1"/>
        <v>#N/A</v>
      </c>
    </row>
    <row r="15" spans="1:10">
      <c r="A15" s="6" t="s">
        <v>9</v>
      </c>
      <c r="B15" s="12">
        <v>700215</v>
      </c>
      <c r="C15" s="12">
        <v>1133645</v>
      </c>
      <c r="D15" s="33">
        <f t="shared" si="0"/>
        <v>1.6189955942103498</v>
      </c>
      <c r="E15" s="2">
        <f t="shared" si="1"/>
        <v>5000</v>
      </c>
    </row>
    <row r="16" spans="1:10">
      <c r="A16" s="6" t="s">
        <v>35</v>
      </c>
      <c r="B16" s="12">
        <v>710336</v>
      </c>
      <c r="C16" s="12">
        <v>631906</v>
      </c>
      <c r="D16" s="33">
        <f t="shared" si="0"/>
        <v>0.88958746283448964</v>
      </c>
      <c r="E16" s="2" t="b">
        <f t="shared" si="1"/>
        <v>0</v>
      </c>
    </row>
    <row r="17" spans="1:5">
      <c r="A17" s="6" t="s">
        <v>35</v>
      </c>
      <c r="B17" s="12">
        <v>1394015</v>
      </c>
      <c r="C17" s="12">
        <v>1733935</v>
      </c>
      <c r="D17" s="33">
        <f t="shared" si="0"/>
        <v>1.2438424263727434</v>
      </c>
      <c r="E17" s="2" t="b">
        <f t="shared" si="1"/>
        <v>0</v>
      </c>
    </row>
    <row r="18" spans="1:5">
      <c r="A18" s="6" t="s">
        <v>35</v>
      </c>
      <c r="B18" s="12">
        <v>1115157</v>
      </c>
      <c r="C18" s="12">
        <v>1386513</v>
      </c>
      <c r="D18" s="33">
        <f t="shared" si="0"/>
        <v>1.2433343466435667</v>
      </c>
      <c r="E18" s="2" t="b">
        <f t="shared" si="1"/>
        <v>0</v>
      </c>
    </row>
    <row r="19" spans="1:5">
      <c r="A19" s="6" t="s">
        <v>35</v>
      </c>
      <c r="B19" s="12">
        <v>919591</v>
      </c>
      <c r="C19" s="12">
        <v>574544</v>
      </c>
      <c r="D19" s="33">
        <f t="shared" si="0"/>
        <v>0.6247821042180709</v>
      </c>
      <c r="E19" s="2" t="b">
        <f t="shared" si="1"/>
        <v>0</v>
      </c>
    </row>
    <row r="20" spans="1:5">
      <c r="A20" s="6" t="s">
        <v>35</v>
      </c>
      <c r="B20" s="12">
        <v>874452</v>
      </c>
      <c r="C20" s="12">
        <v>552111</v>
      </c>
      <c r="D20" s="33">
        <f t="shared" si="0"/>
        <v>0.631379423913491</v>
      </c>
      <c r="E20" s="2" t="b">
        <f t="shared" si="1"/>
        <v>0</v>
      </c>
    </row>
    <row r="21" spans="1:5">
      <c r="A21" s="6" t="s">
        <v>35</v>
      </c>
      <c r="B21" s="12">
        <v>1202039</v>
      </c>
      <c r="C21" s="12">
        <v>1373674</v>
      </c>
      <c r="D21" s="33">
        <f t="shared" si="0"/>
        <v>1.142786548522968</v>
      </c>
      <c r="E21" s="2" t="b">
        <f t="shared" si="1"/>
        <v>0</v>
      </c>
    </row>
    <row r="22" spans="1:5">
      <c r="A22" s="6" t="s">
        <v>35</v>
      </c>
      <c r="B22" s="12">
        <v>1065405</v>
      </c>
      <c r="C22" s="12">
        <v>1252551</v>
      </c>
      <c r="D22" s="33">
        <f t="shared" si="0"/>
        <v>1.175657144466189</v>
      </c>
      <c r="E22" s="2" t="b">
        <f t="shared" si="1"/>
        <v>0</v>
      </c>
    </row>
    <row r="23" spans="1:5">
      <c r="A23" s="6" t="s">
        <v>35</v>
      </c>
      <c r="B23" s="12">
        <v>811765</v>
      </c>
      <c r="C23" s="12">
        <v>813095</v>
      </c>
      <c r="D23" s="33">
        <f t="shared" si="0"/>
        <v>1.0016384052034764</v>
      </c>
      <c r="E23" s="2" t="b">
        <f t="shared" si="1"/>
        <v>0</v>
      </c>
    </row>
    <row r="24" spans="1:5">
      <c r="A24" s="6" t="s">
        <v>35</v>
      </c>
      <c r="B24" s="12">
        <v>1089281</v>
      </c>
      <c r="C24" s="12">
        <v>1000552</v>
      </c>
      <c r="D24" s="33">
        <f t="shared" si="0"/>
        <v>0.9185435163194805</v>
      </c>
      <c r="E24" s="2" t="b">
        <f t="shared" si="1"/>
        <v>0</v>
      </c>
    </row>
    <row r="25" spans="1:5">
      <c r="A25" s="6" t="s">
        <v>35</v>
      </c>
      <c r="B25" s="12">
        <v>1882688</v>
      </c>
      <c r="C25" s="12">
        <v>1129711</v>
      </c>
      <c r="D25" s="33">
        <f t="shared" si="0"/>
        <v>0.60005215946561508</v>
      </c>
      <c r="E25" s="2" t="b">
        <f t="shared" si="1"/>
        <v>0</v>
      </c>
    </row>
    <row r="26" spans="1:5">
      <c r="A26" s="6" t="s">
        <v>35</v>
      </c>
      <c r="B26" s="12">
        <v>2108974</v>
      </c>
      <c r="C26" s="12">
        <v>1045900</v>
      </c>
      <c r="D26" s="33">
        <f t="shared" si="0"/>
        <v>0.49592835189054013</v>
      </c>
      <c r="E26" s="2" t="b">
        <f t="shared" si="1"/>
        <v>0</v>
      </c>
    </row>
    <row r="27" spans="1:5">
      <c r="A27" s="6" t="s">
        <v>35</v>
      </c>
      <c r="B27" s="12">
        <v>307081</v>
      </c>
      <c r="C27" s="12">
        <v>617619</v>
      </c>
      <c r="D27" s="33">
        <f t="shared" si="0"/>
        <v>2.0112576160687246</v>
      </c>
      <c r="E27" s="2" t="b">
        <f t="shared" si="1"/>
        <v>0</v>
      </c>
    </row>
    <row r="28" spans="1:5">
      <c r="A28" s="6" t="s">
        <v>35</v>
      </c>
      <c r="B28" s="12">
        <v>371372</v>
      </c>
      <c r="C28" s="12">
        <v>348654</v>
      </c>
      <c r="D28" s="33">
        <f t="shared" si="0"/>
        <v>0.93882683670282085</v>
      </c>
      <c r="E28" s="2" t="b">
        <f t="shared" si="1"/>
        <v>0</v>
      </c>
    </row>
    <row r="29" spans="1:5">
      <c r="A29" s="6" t="s">
        <v>35</v>
      </c>
      <c r="B29" s="12">
        <v>744542</v>
      </c>
      <c r="C29" s="12">
        <v>1084374</v>
      </c>
      <c r="D29" s="33">
        <f t="shared" si="0"/>
        <v>1.4564309333791781</v>
      </c>
      <c r="E29" s="2" t="b">
        <f t="shared" si="1"/>
        <v>0</v>
      </c>
    </row>
    <row r="30" spans="1:5">
      <c r="A30" s="6" t="s">
        <v>35</v>
      </c>
      <c r="B30" s="12">
        <v>943479</v>
      </c>
      <c r="C30" s="12">
        <v>883845</v>
      </c>
      <c r="D30" s="33">
        <f t="shared" si="0"/>
        <v>0.93679350573780662</v>
      </c>
      <c r="E30" s="2" t="b">
        <f t="shared" si="1"/>
        <v>0</v>
      </c>
    </row>
    <row r="31" spans="1:5">
      <c r="A31" s="6" t="s">
        <v>35</v>
      </c>
      <c r="B31" s="12">
        <v>1044702</v>
      </c>
      <c r="C31" s="12">
        <v>1092538</v>
      </c>
      <c r="D31" s="33">
        <f t="shared" si="0"/>
        <v>1.0457891341262868</v>
      </c>
      <c r="E31" s="2" t="b">
        <f t="shared" si="1"/>
        <v>0</v>
      </c>
    </row>
    <row r="32" spans="1:5">
      <c r="A32" s="6" t="s">
        <v>35</v>
      </c>
      <c r="B32" s="12">
        <v>838444</v>
      </c>
      <c r="C32" s="12">
        <v>1109502</v>
      </c>
      <c r="D32" s="33">
        <f t="shared" si="0"/>
        <v>1.3232869458186831</v>
      </c>
      <c r="E32" s="2" t="b">
        <f t="shared" si="1"/>
        <v>0</v>
      </c>
    </row>
    <row r="33" spans="1:5">
      <c r="A33" s="6" t="s">
        <v>35</v>
      </c>
      <c r="B33" s="12">
        <v>418422</v>
      </c>
      <c r="C33" s="12">
        <v>182710</v>
      </c>
      <c r="D33" s="33">
        <f t="shared" si="0"/>
        <v>0.43666442013087264</v>
      </c>
      <c r="E33" s="2" t="b">
        <f t="shared" si="1"/>
        <v>0</v>
      </c>
    </row>
    <row r="34" spans="1:5">
      <c r="A34" s="6" t="s">
        <v>82</v>
      </c>
      <c r="B34" s="12">
        <v>819218</v>
      </c>
      <c r="C34" s="12">
        <v>621993</v>
      </c>
      <c r="D34" s="33">
        <f t="shared" si="0"/>
        <v>0.75925211604237208</v>
      </c>
      <c r="E34" s="2" t="b">
        <f t="shared" si="1"/>
        <v>0</v>
      </c>
    </row>
    <row r="35" spans="1:5">
      <c r="A35" s="6" t="s">
        <v>82</v>
      </c>
      <c r="B35" s="12">
        <v>1495310</v>
      </c>
      <c r="C35" s="12">
        <v>1000327</v>
      </c>
      <c r="D35" s="33">
        <f t="shared" si="0"/>
        <v>0.6689763326668049</v>
      </c>
      <c r="E35" s="2" t="b">
        <f t="shared" si="1"/>
        <v>0</v>
      </c>
    </row>
    <row r="36" spans="1:5">
      <c r="A36" s="6" t="s">
        <v>82</v>
      </c>
      <c r="B36" s="12">
        <v>1743716</v>
      </c>
      <c r="C36" s="12">
        <v>1923670</v>
      </c>
      <c r="D36" s="33">
        <f t="shared" si="0"/>
        <v>1.1032014387664046</v>
      </c>
      <c r="E36" s="2" t="b">
        <f t="shared" si="1"/>
        <v>0</v>
      </c>
    </row>
    <row r="37" spans="1:5">
      <c r="A37" s="6" t="s">
        <v>82</v>
      </c>
      <c r="B37" s="12">
        <v>1698126</v>
      </c>
      <c r="C37" s="12">
        <v>1548855</v>
      </c>
      <c r="D37" s="33">
        <f t="shared" si="0"/>
        <v>0.91209662887206244</v>
      </c>
      <c r="E37" s="2" t="b">
        <f t="shared" si="1"/>
        <v>0</v>
      </c>
    </row>
    <row r="38" spans="1:5">
      <c r="A38" s="6" t="s">
        <v>9</v>
      </c>
      <c r="B38" s="12">
        <v>1618512</v>
      </c>
      <c r="C38" s="12">
        <v>503426</v>
      </c>
      <c r="D38" s="33">
        <f t="shared" si="0"/>
        <v>0.31104248840910664</v>
      </c>
      <c r="E38" s="2" t="e">
        <f t="shared" si="1"/>
        <v>#N/A</v>
      </c>
    </row>
    <row r="39" spans="1:5">
      <c r="A39" s="6" t="s">
        <v>9</v>
      </c>
      <c r="B39" s="12">
        <v>1654474</v>
      </c>
      <c r="C39" s="12">
        <v>1499728</v>
      </c>
      <c r="D39" s="33">
        <f t="shared" si="0"/>
        <v>0.90646815846003015</v>
      </c>
      <c r="E39" s="2">
        <f t="shared" si="1"/>
        <v>3000</v>
      </c>
    </row>
    <row r="40" spans="1:5">
      <c r="A40" s="6" t="s">
        <v>9</v>
      </c>
      <c r="B40" s="12">
        <v>497336</v>
      </c>
      <c r="C40" s="12">
        <v>770956</v>
      </c>
      <c r="D40" s="33">
        <f t="shared" si="0"/>
        <v>1.5501713127543553</v>
      </c>
      <c r="E40" s="2">
        <f t="shared" si="1"/>
        <v>5000</v>
      </c>
    </row>
    <row r="41" spans="1:5">
      <c r="A41" s="6" t="s">
        <v>9</v>
      </c>
      <c r="B41" s="12">
        <v>1840702</v>
      </c>
      <c r="C41" s="12">
        <v>2423796</v>
      </c>
      <c r="D41" s="33">
        <f t="shared" si="0"/>
        <v>1.3167780553288908</v>
      </c>
      <c r="E41" s="2">
        <f t="shared" si="1"/>
        <v>5000</v>
      </c>
    </row>
    <row r="42" spans="1:5">
      <c r="A42" s="6" t="s">
        <v>9</v>
      </c>
      <c r="B42" s="12">
        <v>906154</v>
      </c>
      <c r="C42" s="12">
        <v>1061249</v>
      </c>
      <c r="D42" s="33">
        <f t="shared" si="0"/>
        <v>1.1711574412296364</v>
      </c>
      <c r="E42" s="2">
        <f t="shared" si="1"/>
        <v>5000</v>
      </c>
    </row>
    <row r="43" spans="1:5">
      <c r="A43" s="6" t="s">
        <v>9</v>
      </c>
      <c r="B43" s="12">
        <v>1699088</v>
      </c>
      <c r="C43" s="12">
        <v>159129</v>
      </c>
      <c r="D43" s="33">
        <f t="shared" si="0"/>
        <v>9.365553755897281E-2</v>
      </c>
      <c r="E43" s="2" t="e">
        <f t="shared" si="1"/>
        <v>#N/A</v>
      </c>
    </row>
    <row r="44" spans="1:5">
      <c r="A44" s="6" t="s">
        <v>9</v>
      </c>
      <c r="B44" s="12">
        <v>406704</v>
      </c>
      <c r="C44" s="12">
        <v>513678</v>
      </c>
      <c r="D44" s="33">
        <f t="shared" si="0"/>
        <v>1.2630266729611708</v>
      </c>
      <c r="E44" s="2">
        <f t="shared" si="1"/>
        <v>5000</v>
      </c>
    </row>
    <row r="45" spans="1:5">
      <c r="A45" s="6" t="s">
        <v>9</v>
      </c>
      <c r="B45" s="12">
        <v>877167</v>
      </c>
      <c r="C45" s="12">
        <v>905998</v>
      </c>
      <c r="D45" s="33">
        <f t="shared" si="0"/>
        <v>1.0328683135594476</v>
      </c>
      <c r="E45" s="2">
        <f t="shared" si="1"/>
        <v>5000</v>
      </c>
    </row>
    <row r="46" spans="1:5">
      <c r="A46" s="6" t="s">
        <v>9</v>
      </c>
      <c r="B46" s="12">
        <v>888659</v>
      </c>
      <c r="C46" s="12">
        <v>463572</v>
      </c>
      <c r="D46" s="33">
        <f t="shared" si="0"/>
        <v>0.52165341261383724</v>
      </c>
      <c r="E46" s="2" t="e">
        <f t="shared" si="1"/>
        <v>#N/A</v>
      </c>
    </row>
    <row r="47" spans="1:5">
      <c r="A47" s="6" t="s">
        <v>9</v>
      </c>
      <c r="B47" s="12">
        <v>861712</v>
      </c>
      <c r="C47" s="12">
        <v>2304762</v>
      </c>
      <c r="D47" s="33">
        <f t="shared" si="0"/>
        <v>2.6746314313831072</v>
      </c>
      <c r="E47" s="2">
        <f t="shared" si="1"/>
        <v>5000</v>
      </c>
    </row>
    <row r="48" spans="1:5">
      <c r="A48" s="6" t="s">
        <v>9</v>
      </c>
      <c r="B48" s="12">
        <v>970601</v>
      </c>
      <c r="C48" s="12">
        <v>692555</v>
      </c>
      <c r="D48" s="33">
        <f t="shared" si="0"/>
        <v>0.71353213112288161</v>
      </c>
      <c r="E48" s="2">
        <f t="shared" si="1"/>
        <v>2000</v>
      </c>
    </row>
    <row r="49" spans="1:5">
      <c r="A49" s="6" t="s">
        <v>9</v>
      </c>
      <c r="B49" s="12">
        <v>575494</v>
      </c>
      <c r="C49" s="12">
        <v>741973</v>
      </c>
      <c r="D49" s="33">
        <f t="shared" si="0"/>
        <v>1.2892801662571634</v>
      </c>
      <c r="E49" s="2">
        <f t="shared" si="1"/>
        <v>5000</v>
      </c>
    </row>
    <row r="50" spans="1:5">
      <c r="A50" s="6" t="s">
        <v>9</v>
      </c>
      <c r="B50" s="12">
        <v>935559</v>
      </c>
      <c r="C50" s="12">
        <v>988007</v>
      </c>
      <c r="D50" s="33">
        <f t="shared" si="0"/>
        <v>1.0560606012020621</v>
      </c>
      <c r="E50" s="2">
        <f t="shared" si="1"/>
        <v>5000</v>
      </c>
    </row>
    <row r="51" spans="1:5">
      <c r="A51" s="6" t="s">
        <v>9</v>
      </c>
      <c r="B51" s="12">
        <v>892337</v>
      </c>
      <c r="C51" s="12">
        <v>283517</v>
      </c>
      <c r="D51" s="33">
        <f t="shared" si="0"/>
        <v>0.3177241333711367</v>
      </c>
      <c r="E51" s="2" t="e">
        <f t="shared" si="1"/>
        <v>#N/A</v>
      </c>
    </row>
    <row r="52" spans="1:5">
      <c r="A52" s="6" t="s">
        <v>9</v>
      </c>
      <c r="B52" s="12">
        <v>463757</v>
      </c>
      <c r="C52" s="12">
        <v>617425</v>
      </c>
      <c r="D52" s="33">
        <f t="shared" si="0"/>
        <v>1.3313545671547815</v>
      </c>
      <c r="E52" s="2">
        <f t="shared" si="1"/>
        <v>5000</v>
      </c>
    </row>
    <row r="53" spans="1:5">
      <c r="A53" s="6" t="s">
        <v>9</v>
      </c>
      <c r="B53" s="12">
        <v>922557</v>
      </c>
      <c r="C53" s="12">
        <v>432908</v>
      </c>
      <c r="D53" s="33">
        <f t="shared" si="0"/>
        <v>0.46924797058609929</v>
      </c>
      <c r="E53" s="2" t="e">
        <f t="shared" si="1"/>
        <v>#N/A</v>
      </c>
    </row>
    <row r="54" spans="1:5">
      <c r="A54" s="6" t="s">
        <v>9</v>
      </c>
      <c r="B54" s="12">
        <v>915213</v>
      </c>
      <c r="C54" s="12">
        <v>463846</v>
      </c>
      <c r="D54" s="33">
        <f t="shared" si="0"/>
        <v>0.50681753864947288</v>
      </c>
      <c r="E54" s="2" t="e">
        <f t="shared" si="1"/>
        <v>#N/A</v>
      </c>
    </row>
    <row r="55" spans="1:5">
      <c r="A55" s="6" t="s">
        <v>9</v>
      </c>
      <c r="B55" s="12">
        <v>1106508</v>
      </c>
      <c r="C55" s="12">
        <v>360483</v>
      </c>
      <c r="D55" s="33">
        <f t="shared" si="0"/>
        <v>0.32578435944430589</v>
      </c>
      <c r="E55" s="2" t="e">
        <f t="shared" si="1"/>
        <v>#N/A</v>
      </c>
    </row>
    <row r="56" spans="1:5">
      <c r="A56" s="6" t="s">
        <v>9</v>
      </c>
      <c r="B56" s="12">
        <v>925698</v>
      </c>
      <c r="C56" s="12">
        <v>558118</v>
      </c>
      <c r="D56" s="33">
        <f t="shared" si="0"/>
        <v>0.6029158537665632</v>
      </c>
      <c r="E56" s="2" t="e">
        <f t="shared" si="1"/>
        <v>#N/A</v>
      </c>
    </row>
    <row r="57" spans="1:5">
      <c r="A57" s="6" t="s">
        <v>9</v>
      </c>
      <c r="B57" s="12">
        <v>560678</v>
      </c>
      <c r="C57" s="12">
        <v>571715</v>
      </c>
      <c r="D57" s="33">
        <f t="shared" si="0"/>
        <v>1.0196850955450365</v>
      </c>
      <c r="E57" s="2">
        <f t="shared" si="1"/>
        <v>5000</v>
      </c>
    </row>
    <row r="58" spans="1:5">
      <c r="A58" s="6" t="s">
        <v>9</v>
      </c>
      <c r="B58" s="12">
        <v>730182</v>
      </c>
      <c r="C58" s="12">
        <v>687985</v>
      </c>
      <c r="D58" s="33">
        <f t="shared" si="0"/>
        <v>0.94221029825440783</v>
      </c>
      <c r="E58" s="2">
        <f t="shared" si="1"/>
        <v>4000</v>
      </c>
    </row>
    <row r="59" spans="1:5">
      <c r="A59" s="6" t="s">
        <v>9</v>
      </c>
      <c r="B59" s="12">
        <v>1021144</v>
      </c>
      <c r="C59" s="12">
        <v>1173912</v>
      </c>
      <c r="D59" s="33">
        <f t="shared" si="0"/>
        <v>1.1496047570176195</v>
      </c>
      <c r="E59" s="2">
        <f t="shared" si="1"/>
        <v>5000</v>
      </c>
    </row>
    <row r="60" spans="1:5">
      <c r="A60" s="6" t="s">
        <v>9</v>
      </c>
      <c r="B60" s="12">
        <v>1112849</v>
      </c>
      <c r="C60" s="12">
        <v>954989</v>
      </c>
      <c r="D60" s="33">
        <f t="shared" si="0"/>
        <v>0.8581478709151017</v>
      </c>
      <c r="E60" s="2">
        <f t="shared" si="1"/>
        <v>3000</v>
      </c>
    </row>
    <row r="61" spans="1:5">
      <c r="A61" s="6" t="s">
        <v>9</v>
      </c>
      <c r="B61" s="12">
        <v>1918422</v>
      </c>
      <c r="C61" s="12">
        <v>1572878</v>
      </c>
      <c r="D61" s="33">
        <f t="shared" si="0"/>
        <v>0.81988113147159492</v>
      </c>
      <c r="E61" s="2">
        <f t="shared" si="1"/>
        <v>3000</v>
      </c>
    </row>
    <row r="62" spans="1:5">
      <c r="A62" s="6" t="s">
        <v>9</v>
      </c>
      <c r="B62" s="12">
        <v>1019731</v>
      </c>
      <c r="C62" s="12">
        <v>762246</v>
      </c>
      <c r="D62" s="33">
        <f t="shared" si="0"/>
        <v>0.74749713404809703</v>
      </c>
      <c r="E62" s="2">
        <f t="shared" si="1"/>
        <v>2000</v>
      </c>
    </row>
    <row r="63" spans="1:5">
      <c r="A63" s="6" t="s">
        <v>9</v>
      </c>
      <c r="B63" s="12">
        <v>1228078</v>
      </c>
      <c r="C63" s="12">
        <v>1508772</v>
      </c>
      <c r="D63" s="33">
        <f t="shared" si="0"/>
        <v>1.2285636580086932</v>
      </c>
      <c r="E63" s="2">
        <f t="shared" si="1"/>
        <v>5000</v>
      </c>
    </row>
    <row r="64" spans="1:5">
      <c r="A64" s="6" t="s">
        <v>9</v>
      </c>
      <c r="B64" s="12">
        <v>567287</v>
      </c>
      <c r="C64" s="12">
        <v>1091460</v>
      </c>
      <c r="D64" s="33">
        <f t="shared" si="0"/>
        <v>1.9239996685980818</v>
      </c>
      <c r="E64" s="2">
        <f t="shared" si="1"/>
        <v>5000</v>
      </c>
    </row>
    <row r="65" spans="1:5">
      <c r="A65" s="6" t="s">
        <v>9</v>
      </c>
      <c r="B65" s="12">
        <v>570936</v>
      </c>
      <c r="C65" s="12">
        <v>246673</v>
      </c>
      <c r="D65" s="33">
        <f t="shared" si="0"/>
        <v>0.43205017725279193</v>
      </c>
      <c r="E65" s="2" t="e">
        <f t="shared" si="1"/>
        <v>#N/A</v>
      </c>
    </row>
    <row r="66" spans="1:5">
      <c r="A66" s="6" t="s">
        <v>9</v>
      </c>
      <c r="B66" s="12">
        <v>1249748</v>
      </c>
      <c r="C66" s="12">
        <v>1253705</v>
      </c>
      <c r="D66" s="33">
        <f t="shared" si="0"/>
        <v>1.0031662383136439</v>
      </c>
      <c r="E66" s="2">
        <f t="shared" si="1"/>
        <v>5000</v>
      </c>
    </row>
    <row r="67" spans="1:5">
      <c r="A67" s="6" t="s">
        <v>9</v>
      </c>
      <c r="B67" s="12">
        <v>809993</v>
      </c>
      <c r="C67" s="12">
        <v>291318</v>
      </c>
      <c r="D67" s="33">
        <f t="shared" si="0"/>
        <v>0.35965495998113561</v>
      </c>
      <c r="E67" s="2" t="e">
        <f t="shared" si="1"/>
        <v>#N/A</v>
      </c>
    </row>
    <row r="68" spans="1:5">
      <c r="A68" s="6" t="s">
        <v>9</v>
      </c>
      <c r="B68" s="12">
        <v>747507</v>
      </c>
      <c r="C68" s="12">
        <v>174060</v>
      </c>
      <c r="D68" s="33">
        <f t="shared" si="0"/>
        <v>0.23285400671833173</v>
      </c>
      <c r="E68" s="2" t="e">
        <f t="shared" si="1"/>
        <v>#N/A</v>
      </c>
    </row>
    <row r="69" spans="1:5">
      <c r="A69" s="6" t="s">
        <v>9</v>
      </c>
      <c r="B69" s="12">
        <v>619109</v>
      </c>
      <c r="C69" s="12">
        <v>349000</v>
      </c>
      <c r="D69" s="33">
        <f t="shared" si="0"/>
        <v>0.56371333642379617</v>
      </c>
      <c r="E69" s="2" t="e">
        <f t="shared" si="1"/>
        <v>#N/A</v>
      </c>
    </row>
    <row r="70" spans="1:5">
      <c r="A70" s="6" t="s">
        <v>9</v>
      </c>
      <c r="B70" s="12">
        <v>862788</v>
      </c>
      <c r="C70" s="12">
        <v>1205860</v>
      </c>
      <c r="D70" s="33">
        <f t="shared" si="0"/>
        <v>1.3976318632155291</v>
      </c>
      <c r="E70" s="2">
        <f t="shared" si="1"/>
        <v>5000</v>
      </c>
    </row>
    <row r="71" spans="1:5">
      <c r="A71" s="6" t="s">
        <v>9</v>
      </c>
      <c r="B71" s="12">
        <v>536159</v>
      </c>
      <c r="C71" s="12">
        <v>1065865</v>
      </c>
      <c r="D71" s="33">
        <f t="shared" si="0"/>
        <v>1.9879643911600851</v>
      </c>
      <c r="E71" s="2">
        <f t="shared" si="1"/>
        <v>5000</v>
      </c>
    </row>
    <row r="72" spans="1:5">
      <c r="A72" s="6" t="s">
        <v>9</v>
      </c>
      <c r="B72" s="12">
        <v>1007090</v>
      </c>
      <c r="C72" s="12">
        <v>1704388</v>
      </c>
      <c r="D72" s="33">
        <f t="shared" si="0"/>
        <v>1.6923889622575936</v>
      </c>
      <c r="E72" s="2">
        <f t="shared" si="1"/>
        <v>5000</v>
      </c>
    </row>
    <row r="73" spans="1:5">
      <c r="A73" s="6" t="s">
        <v>9</v>
      </c>
      <c r="B73" s="12">
        <v>1457311</v>
      </c>
      <c r="C73" s="12">
        <v>1245688</v>
      </c>
      <c r="D73" s="33">
        <f t="shared" si="0"/>
        <v>0.8547852860508155</v>
      </c>
      <c r="E73" s="2">
        <f t="shared" si="1"/>
        <v>3000</v>
      </c>
    </row>
    <row r="74" spans="1:5">
      <c r="A74" s="6" t="s">
        <v>9</v>
      </c>
      <c r="B74" s="12">
        <v>646619</v>
      </c>
      <c r="C74" s="12">
        <v>832503</v>
      </c>
      <c r="D74" s="33">
        <f t="shared" ref="D74:D137" si="2">C74/B74</f>
        <v>1.2874706743847613</v>
      </c>
      <c r="E74" s="2">
        <f t="shared" ref="E74:E137" si="3">IF(A74="Active",VLOOKUP(D74,$H$4:$I$7,2,1))</f>
        <v>5000</v>
      </c>
    </row>
    <row r="75" spans="1:5">
      <c r="A75" s="6" t="s">
        <v>9</v>
      </c>
      <c r="B75" s="12">
        <v>1303742</v>
      </c>
      <c r="C75" s="12">
        <v>1576246</v>
      </c>
      <c r="D75" s="33">
        <f t="shared" si="2"/>
        <v>1.2090168146765234</v>
      </c>
      <c r="E75" s="2">
        <f t="shared" si="3"/>
        <v>5000</v>
      </c>
    </row>
    <row r="76" spans="1:5">
      <c r="A76" s="6" t="s">
        <v>9</v>
      </c>
      <c r="B76" s="12">
        <v>1493904</v>
      </c>
      <c r="C76" s="12">
        <v>1090599</v>
      </c>
      <c r="D76" s="33">
        <f t="shared" si="2"/>
        <v>0.73003285351669178</v>
      </c>
      <c r="E76" s="2">
        <f t="shared" si="3"/>
        <v>2000</v>
      </c>
    </row>
    <row r="77" spans="1:5">
      <c r="A77" s="6" t="s">
        <v>9</v>
      </c>
      <c r="B77" s="12">
        <v>888942</v>
      </c>
      <c r="C77" s="12">
        <v>631504</v>
      </c>
      <c r="D77" s="33">
        <f t="shared" si="2"/>
        <v>0.71039955362667084</v>
      </c>
      <c r="E77" s="2">
        <f t="shared" si="3"/>
        <v>2000</v>
      </c>
    </row>
    <row r="78" spans="1:5">
      <c r="A78" s="6" t="s">
        <v>9</v>
      </c>
      <c r="B78" s="12">
        <v>777963</v>
      </c>
      <c r="C78" s="12">
        <v>752269</v>
      </c>
      <c r="D78" s="33">
        <f t="shared" si="2"/>
        <v>0.9669727223531196</v>
      </c>
      <c r="E78" s="2">
        <f t="shared" si="3"/>
        <v>4000</v>
      </c>
    </row>
    <row r="79" spans="1:5">
      <c r="A79" s="6" t="s">
        <v>9</v>
      </c>
      <c r="B79" s="12">
        <v>1637630</v>
      </c>
      <c r="C79" s="12">
        <v>1622284</v>
      </c>
      <c r="D79" s="33">
        <f t="shared" si="2"/>
        <v>0.99062914089263143</v>
      </c>
      <c r="E79" s="2">
        <f t="shared" si="3"/>
        <v>4000</v>
      </c>
    </row>
    <row r="80" spans="1:5">
      <c r="A80" s="6" t="s">
        <v>9</v>
      </c>
      <c r="B80" s="12">
        <v>612564</v>
      </c>
      <c r="C80" s="12">
        <v>407228</v>
      </c>
      <c r="D80" s="33">
        <f t="shared" si="2"/>
        <v>0.66479257677565118</v>
      </c>
      <c r="E80" s="2" t="e">
        <f t="shared" si="3"/>
        <v>#N/A</v>
      </c>
    </row>
    <row r="81" spans="1:5">
      <c r="A81" s="6" t="s">
        <v>9</v>
      </c>
      <c r="B81" s="12">
        <v>856327</v>
      </c>
      <c r="C81" s="12">
        <v>650638</v>
      </c>
      <c r="D81" s="33">
        <f t="shared" si="2"/>
        <v>0.75980087046186795</v>
      </c>
      <c r="E81" s="2">
        <f t="shared" si="3"/>
        <v>2000</v>
      </c>
    </row>
    <row r="82" spans="1:5">
      <c r="A82" s="6" t="s">
        <v>9</v>
      </c>
      <c r="B82" s="12">
        <v>289546</v>
      </c>
      <c r="C82" s="12">
        <v>582785</v>
      </c>
      <c r="D82" s="33">
        <f t="shared" si="2"/>
        <v>2.0127544500701098</v>
      </c>
      <c r="E82" s="2">
        <f t="shared" si="3"/>
        <v>5000</v>
      </c>
    </row>
    <row r="83" spans="1:5">
      <c r="A83" s="6" t="s">
        <v>9</v>
      </c>
      <c r="B83" s="12">
        <v>1550092</v>
      </c>
      <c r="C83" s="12">
        <v>1742205</v>
      </c>
      <c r="D83" s="33">
        <f t="shared" si="2"/>
        <v>1.1239365147358995</v>
      </c>
      <c r="E83" s="2">
        <f t="shared" si="3"/>
        <v>5000</v>
      </c>
    </row>
    <row r="84" spans="1:5">
      <c r="A84" s="6" t="s">
        <v>9</v>
      </c>
      <c r="B84" s="12">
        <v>646446</v>
      </c>
      <c r="C84" s="12">
        <v>649303</v>
      </c>
      <c r="D84" s="33">
        <f t="shared" si="2"/>
        <v>1.0044195493513766</v>
      </c>
      <c r="E84" s="2">
        <f t="shared" si="3"/>
        <v>5000</v>
      </c>
    </row>
    <row r="85" spans="1:5">
      <c r="A85" s="6" t="s">
        <v>9</v>
      </c>
      <c r="B85" s="12">
        <v>966395</v>
      </c>
      <c r="C85" s="12">
        <v>237530</v>
      </c>
      <c r="D85" s="33">
        <f t="shared" si="2"/>
        <v>0.24578976505466191</v>
      </c>
      <c r="E85" s="2" t="e">
        <f t="shared" si="3"/>
        <v>#N/A</v>
      </c>
    </row>
    <row r="86" spans="1:5">
      <c r="A86" s="6" t="s">
        <v>9</v>
      </c>
      <c r="B86" s="12">
        <v>1169298</v>
      </c>
      <c r="C86" s="12">
        <v>857595</v>
      </c>
      <c r="D86" s="33">
        <f t="shared" si="2"/>
        <v>0.73342723582867664</v>
      </c>
      <c r="E86" s="2">
        <f t="shared" si="3"/>
        <v>2000</v>
      </c>
    </row>
    <row r="87" spans="1:5">
      <c r="A87" s="6" t="s">
        <v>9</v>
      </c>
      <c r="B87" s="12">
        <v>1213306</v>
      </c>
      <c r="C87" s="12">
        <v>1613126</v>
      </c>
      <c r="D87" s="33">
        <f t="shared" si="2"/>
        <v>1.3295294014865171</v>
      </c>
      <c r="E87" s="2">
        <f t="shared" si="3"/>
        <v>5000</v>
      </c>
    </row>
    <row r="88" spans="1:5">
      <c r="A88" s="6" t="s">
        <v>9</v>
      </c>
      <c r="B88" s="12">
        <v>1947219</v>
      </c>
      <c r="C88" s="12">
        <v>2294470</v>
      </c>
      <c r="D88" s="33">
        <f t="shared" si="2"/>
        <v>1.178331764429168</v>
      </c>
      <c r="E88" s="2">
        <f t="shared" si="3"/>
        <v>5000</v>
      </c>
    </row>
    <row r="89" spans="1:5">
      <c r="A89" s="6" t="s">
        <v>9</v>
      </c>
      <c r="B89" s="12">
        <v>535753</v>
      </c>
      <c r="C89" s="12">
        <v>838142</v>
      </c>
      <c r="D89" s="33">
        <f t="shared" si="2"/>
        <v>1.5644186780102025</v>
      </c>
      <c r="E89" s="2">
        <f t="shared" si="3"/>
        <v>5000</v>
      </c>
    </row>
    <row r="90" spans="1:5">
      <c r="A90" s="6" t="s">
        <v>9</v>
      </c>
      <c r="B90" s="12">
        <v>1687367</v>
      </c>
      <c r="C90" s="12">
        <v>565122</v>
      </c>
      <c r="D90" s="33">
        <f t="shared" si="2"/>
        <v>0.33491350725716457</v>
      </c>
      <c r="E90" s="2" t="e">
        <f t="shared" si="3"/>
        <v>#N/A</v>
      </c>
    </row>
    <row r="91" spans="1:5">
      <c r="A91" s="6" t="s">
        <v>9</v>
      </c>
      <c r="B91" s="12">
        <v>828145</v>
      </c>
      <c r="C91" s="12">
        <v>883582</v>
      </c>
      <c r="D91" s="33">
        <f t="shared" si="2"/>
        <v>1.0669411757602836</v>
      </c>
      <c r="E91" s="2">
        <f t="shared" si="3"/>
        <v>5000</v>
      </c>
    </row>
    <row r="92" spans="1:5">
      <c r="A92" s="6" t="s">
        <v>9</v>
      </c>
      <c r="B92" s="12">
        <v>1264265</v>
      </c>
      <c r="C92" s="12">
        <v>939205</v>
      </c>
      <c r="D92" s="33">
        <f t="shared" si="2"/>
        <v>0.74288618288096242</v>
      </c>
      <c r="E92" s="2">
        <f t="shared" si="3"/>
        <v>2000</v>
      </c>
    </row>
    <row r="93" spans="1:5">
      <c r="A93" s="6" t="s">
        <v>9</v>
      </c>
      <c r="B93" s="12">
        <v>485456</v>
      </c>
      <c r="C93" s="12">
        <v>931058</v>
      </c>
      <c r="D93" s="33">
        <f t="shared" si="2"/>
        <v>1.9179039912989024</v>
      </c>
      <c r="E93" s="2">
        <f t="shared" si="3"/>
        <v>5000</v>
      </c>
    </row>
    <row r="94" spans="1:5">
      <c r="A94" s="6" t="s">
        <v>9</v>
      </c>
      <c r="B94" s="12">
        <v>2058480</v>
      </c>
      <c r="C94" s="12">
        <v>930559</v>
      </c>
      <c r="D94" s="33">
        <f t="shared" si="2"/>
        <v>0.45206122964517509</v>
      </c>
      <c r="E94" s="2" t="e">
        <f t="shared" si="3"/>
        <v>#N/A</v>
      </c>
    </row>
    <row r="95" spans="1:5">
      <c r="A95" s="6" t="s">
        <v>9</v>
      </c>
      <c r="B95" s="12">
        <v>2013090</v>
      </c>
      <c r="C95" s="12">
        <v>1116388</v>
      </c>
      <c r="D95" s="33">
        <f t="shared" si="2"/>
        <v>0.55456437615804555</v>
      </c>
      <c r="E95" s="2" t="e">
        <f t="shared" si="3"/>
        <v>#N/A</v>
      </c>
    </row>
    <row r="96" spans="1:5">
      <c r="A96" s="6" t="s">
        <v>9</v>
      </c>
      <c r="B96" s="12">
        <v>400726</v>
      </c>
      <c r="C96" s="12">
        <v>1174992</v>
      </c>
      <c r="D96" s="33">
        <f t="shared" si="2"/>
        <v>2.9321581329886257</v>
      </c>
      <c r="E96" s="2">
        <f t="shared" si="3"/>
        <v>5000</v>
      </c>
    </row>
    <row r="97" spans="1:5">
      <c r="A97" s="6" t="s">
        <v>9</v>
      </c>
      <c r="B97" s="12">
        <v>444702</v>
      </c>
      <c r="C97" s="12">
        <v>887293</v>
      </c>
      <c r="D97" s="33">
        <f t="shared" si="2"/>
        <v>1.9952530008859866</v>
      </c>
      <c r="E97" s="2">
        <f t="shared" si="3"/>
        <v>5000</v>
      </c>
    </row>
    <row r="98" spans="1:5">
      <c r="A98" s="6" t="s">
        <v>9</v>
      </c>
      <c r="B98" s="12">
        <v>2483520</v>
      </c>
      <c r="C98" s="12">
        <v>3113011</v>
      </c>
      <c r="D98" s="33">
        <f t="shared" si="2"/>
        <v>1.2534672561525577</v>
      </c>
      <c r="E98" s="2">
        <f t="shared" si="3"/>
        <v>5000</v>
      </c>
    </row>
    <row r="99" spans="1:5">
      <c r="A99" s="6" t="s">
        <v>9</v>
      </c>
      <c r="B99" s="12">
        <v>435580</v>
      </c>
      <c r="C99" s="12">
        <v>1114660</v>
      </c>
      <c r="D99" s="33">
        <f t="shared" si="2"/>
        <v>2.5590247486110473</v>
      </c>
      <c r="E99" s="2">
        <f t="shared" si="3"/>
        <v>5000</v>
      </c>
    </row>
    <row r="100" spans="1:5">
      <c r="A100" s="6" t="s">
        <v>9</v>
      </c>
      <c r="B100" s="12">
        <v>780807</v>
      </c>
      <c r="C100" s="12">
        <v>914583</v>
      </c>
      <c r="D100" s="33">
        <f t="shared" si="2"/>
        <v>1.171330431207712</v>
      </c>
      <c r="E100" s="2">
        <f t="shared" si="3"/>
        <v>5000</v>
      </c>
    </row>
    <row r="101" spans="1:5">
      <c r="A101" s="6" t="s">
        <v>9</v>
      </c>
      <c r="B101" s="12">
        <v>411767</v>
      </c>
      <c r="C101" s="12">
        <v>1087315</v>
      </c>
      <c r="D101" s="33">
        <f t="shared" si="2"/>
        <v>2.6406074309014564</v>
      </c>
      <c r="E101" s="2">
        <f t="shared" si="3"/>
        <v>5000</v>
      </c>
    </row>
    <row r="102" spans="1:5">
      <c r="A102" s="6" t="s">
        <v>9</v>
      </c>
      <c r="B102" s="12">
        <v>691804</v>
      </c>
      <c r="C102" s="12">
        <v>869268</v>
      </c>
      <c r="D102" s="33">
        <f t="shared" si="2"/>
        <v>1.2565235240039085</v>
      </c>
      <c r="E102" s="2">
        <f t="shared" si="3"/>
        <v>5000</v>
      </c>
    </row>
    <row r="103" spans="1:5">
      <c r="A103" s="6" t="s">
        <v>9</v>
      </c>
      <c r="B103" s="12">
        <v>810587</v>
      </c>
      <c r="C103" s="12">
        <v>1226572</v>
      </c>
      <c r="D103" s="33">
        <f t="shared" si="2"/>
        <v>1.5131898241644635</v>
      </c>
      <c r="E103" s="2">
        <f t="shared" si="3"/>
        <v>5000</v>
      </c>
    </row>
    <row r="104" spans="1:5">
      <c r="A104" s="6" t="s">
        <v>9</v>
      </c>
      <c r="B104" s="12">
        <v>917071</v>
      </c>
      <c r="C104" s="12">
        <v>1239873</v>
      </c>
      <c r="D104" s="33">
        <f t="shared" si="2"/>
        <v>1.3519923757266341</v>
      </c>
      <c r="E104" s="2">
        <f t="shared" si="3"/>
        <v>5000</v>
      </c>
    </row>
    <row r="105" spans="1:5">
      <c r="A105" s="6" t="s">
        <v>9</v>
      </c>
      <c r="B105" s="12">
        <v>601239</v>
      </c>
      <c r="C105" s="12">
        <v>461058</v>
      </c>
      <c r="D105" s="33">
        <f t="shared" si="2"/>
        <v>0.76684646205585461</v>
      </c>
      <c r="E105" s="2">
        <f t="shared" si="3"/>
        <v>2000</v>
      </c>
    </row>
    <row r="106" spans="1:5">
      <c r="A106" s="6" t="s">
        <v>9</v>
      </c>
      <c r="B106" s="12">
        <v>1716009</v>
      </c>
      <c r="C106" s="12">
        <v>2003320</v>
      </c>
      <c r="D106" s="33">
        <f t="shared" si="2"/>
        <v>1.1674297745524644</v>
      </c>
      <c r="E106" s="2">
        <f t="shared" si="3"/>
        <v>5000</v>
      </c>
    </row>
    <row r="107" spans="1:5">
      <c r="A107" s="6" t="s">
        <v>9</v>
      </c>
      <c r="B107" s="12">
        <v>1968985</v>
      </c>
      <c r="C107" s="12">
        <v>4448084</v>
      </c>
      <c r="D107" s="33">
        <f t="shared" si="2"/>
        <v>2.259074599349411</v>
      </c>
      <c r="E107" s="2">
        <f t="shared" si="3"/>
        <v>5000</v>
      </c>
    </row>
    <row r="108" spans="1:5">
      <c r="A108" s="6" t="s">
        <v>9</v>
      </c>
      <c r="B108" s="12">
        <v>1081540</v>
      </c>
      <c r="C108" s="12">
        <v>603660</v>
      </c>
      <c r="D108" s="33">
        <f t="shared" si="2"/>
        <v>0.55814856593376116</v>
      </c>
      <c r="E108" s="2" t="e">
        <f t="shared" si="3"/>
        <v>#N/A</v>
      </c>
    </row>
    <row r="109" spans="1:5">
      <c r="A109" s="6" t="s">
        <v>9</v>
      </c>
      <c r="B109" s="12">
        <v>1251522</v>
      </c>
      <c r="C109" s="12">
        <v>2713231</v>
      </c>
      <c r="D109" s="33">
        <f t="shared" si="2"/>
        <v>2.1679451100340228</v>
      </c>
      <c r="E109" s="2">
        <f t="shared" si="3"/>
        <v>5000</v>
      </c>
    </row>
    <row r="110" spans="1:5">
      <c r="A110" s="6" t="s">
        <v>9</v>
      </c>
      <c r="B110" s="12">
        <v>990654</v>
      </c>
      <c r="C110" s="12">
        <v>1371504</v>
      </c>
      <c r="D110" s="33">
        <f t="shared" si="2"/>
        <v>1.3844430043183593</v>
      </c>
      <c r="E110" s="2">
        <f t="shared" si="3"/>
        <v>5000</v>
      </c>
    </row>
    <row r="111" spans="1:5">
      <c r="A111" s="6" t="s">
        <v>9</v>
      </c>
      <c r="B111" s="12">
        <v>879114</v>
      </c>
      <c r="C111" s="12">
        <v>1779990</v>
      </c>
      <c r="D111" s="33">
        <f t="shared" si="2"/>
        <v>2.0247544687037178</v>
      </c>
      <c r="E111" s="2">
        <f t="shared" si="3"/>
        <v>5000</v>
      </c>
    </row>
    <row r="112" spans="1:5">
      <c r="A112" s="6" t="s">
        <v>9</v>
      </c>
      <c r="B112" s="12">
        <v>1042906</v>
      </c>
      <c r="C112" s="12">
        <v>1894984</v>
      </c>
      <c r="D112" s="33">
        <f t="shared" si="2"/>
        <v>1.8170228189309487</v>
      </c>
      <c r="E112" s="2">
        <f t="shared" si="3"/>
        <v>5000</v>
      </c>
    </row>
    <row r="113" spans="1:5">
      <c r="A113" s="6" t="s">
        <v>9</v>
      </c>
      <c r="B113" s="12">
        <v>1310557</v>
      </c>
      <c r="C113" s="12">
        <v>1613031</v>
      </c>
      <c r="D113" s="33">
        <f t="shared" si="2"/>
        <v>1.230798049989432</v>
      </c>
      <c r="E113" s="2">
        <f t="shared" si="3"/>
        <v>5000</v>
      </c>
    </row>
    <row r="114" spans="1:5">
      <c r="A114" s="6" t="s">
        <v>9</v>
      </c>
      <c r="B114" s="12">
        <v>1468050</v>
      </c>
      <c r="C114" s="12">
        <v>86210</v>
      </c>
      <c r="D114" s="33">
        <f t="shared" si="2"/>
        <v>5.8724157896529412E-2</v>
      </c>
      <c r="E114" s="2" t="e">
        <f t="shared" si="3"/>
        <v>#N/A</v>
      </c>
    </row>
    <row r="115" spans="1:5">
      <c r="A115" s="6" t="s">
        <v>9</v>
      </c>
      <c r="B115" s="12">
        <v>1385669</v>
      </c>
      <c r="C115" s="12">
        <v>1371471</v>
      </c>
      <c r="D115" s="33">
        <f t="shared" si="2"/>
        <v>0.98975368576478218</v>
      </c>
      <c r="E115" s="2">
        <f t="shared" si="3"/>
        <v>4000</v>
      </c>
    </row>
    <row r="116" spans="1:5">
      <c r="A116" s="6" t="s">
        <v>9</v>
      </c>
      <c r="B116" s="12">
        <v>1369430</v>
      </c>
      <c r="C116" s="12">
        <v>1681629</v>
      </c>
      <c r="D116" s="33">
        <f t="shared" si="2"/>
        <v>1.227977333635162</v>
      </c>
      <c r="E116" s="2">
        <f t="shared" si="3"/>
        <v>5000</v>
      </c>
    </row>
    <row r="117" spans="1:5">
      <c r="A117" s="6" t="s">
        <v>9</v>
      </c>
      <c r="B117" s="12">
        <v>1334527</v>
      </c>
      <c r="C117" s="12">
        <v>1830853</v>
      </c>
      <c r="D117" s="33">
        <f t="shared" si="2"/>
        <v>1.3719115461882749</v>
      </c>
      <c r="E117" s="2">
        <f t="shared" si="3"/>
        <v>5000</v>
      </c>
    </row>
    <row r="118" spans="1:5">
      <c r="A118" s="6" t="s">
        <v>9</v>
      </c>
      <c r="B118" s="12">
        <v>1870500</v>
      </c>
      <c r="C118" s="12">
        <v>2681441</v>
      </c>
      <c r="D118" s="33">
        <f t="shared" si="2"/>
        <v>1.4335423683507085</v>
      </c>
      <c r="E118" s="2">
        <f t="shared" si="3"/>
        <v>5000</v>
      </c>
    </row>
    <row r="119" spans="1:5">
      <c r="A119" s="6" t="s">
        <v>9</v>
      </c>
      <c r="B119" s="12">
        <v>750629</v>
      </c>
      <c r="C119" s="12">
        <v>1009796</v>
      </c>
      <c r="D119" s="33">
        <f t="shared" si="2"/>
        <v>1.3452664365485481</v>
      </c>
      <c r="E119" s="2">
        <f t="shared" si="3"/>
        <v>5000</v>
      </c>
    </row>
    <row r="120" spans="1:5">
      <c r="A120" s="6" t="s">
        <v>9</v>
      </c>
      <c r="B120" s="12">
        <v>1747668</v>
      </c>
      <c r="C120" s="12">
        <v>1535933</v>
      </c>
      <c r="D120" s="33">
        <f t="shared" si="2"/>
        <v>0.87884712657095054</v>
      </c>
      <c r="E120" s="2">
        <f t="shared" si="3"/>
        <v>3000</v>
      </c>
    </row>
    <row r="121" spans="1:5">
      <c r="A121" s="6" t="s">
        <v>9</v>
      </c>
      <c r="B121" s="12">
        <v>1707927</v>
      </c>
      <c r="C121" s="12">
        <v>533145</v>
      </c>
      <c r="D121" s="33">
        <f t="shared" si="2"/>
        <v>0.31215912623900199</v>
      </c>
      <c r="E121" s="2" t="e">
        <f t="shared" si="3"/>
        <v>#N/A</v>
      </c>
    </row>
    <row r="122" spans="1:5">
      <c r="A122" s="6" t="s">
        <v>9</v>
      </c>
      <c r="B122" s="12">
        <v>1318057</v>
      </c>
      <c r="C122" s="12">
        <v>1343236</v>
      </c>
      <c r="D122" s="33">
        <f t="shared" si="2"/>
        <v>1.0191031192125986</v>
      </c>
      <c r="E122" s="2">
        <f t="shared" si="3"/>
        <v>5000</v>
      </c>
    </row>
    <row r="123" spans="1:5">
      <c r="A123" s="6" t="s">
        <v>9</v>
      </c>
      <c r="B123" s="12">
        <v>2481022</v>
      </c>
      <c r="C123" s="12">
        <v>1480697</v>
      </c>
      <c r="D123" s="33">
        <f t="shared" si="2"/>
        <v>0.59680929874866084</v>
      </c>
      <c r="E123" s="2" t="e">
        <f t="shared" si="3"/>
        <v>#N/A</v>
      </c>
    </row>
    <row r="124" spans="1:5">
      <c r="A124" s="6" t="s">
        <v>9</v>
      </c>
      <c r="B124" s="12">
        <v>998001</v>
      </c>
      <c r="C124" s="12">
        <v>1588539</v>
      </c>
      <c r="D124" s="33">
        <f t="shared" si="2"/>
        <v>1.5917208499791082</v>
      </c>
      <c r="E124" s="2">
        <f t="shared" si="3"/>
        <v>5000</v>
      </c>
    </row>
    <row r="125" spans="1:5">
      <c r="A125" s="6" t="s">
        <v>9</v>
      </c>
      <c r="B125" s="12">
        <v>1556738</v>
      </c>
      <c r="C125" s="12">
        <v>2005734</v>
      </c>
      <c r="D125" s="33">
        <f t="shared" si="2"/>
        <v>1.288421044517446</v>
      </c>
      <c r="E125" s="2">
        <f t="shared" si="3"/>
        <v>5000</v>
      </c>
    </row>
    <row r="126" spans="1:5">
      <c r="A126" s="6" t="s">
        <v>9</v>
      </c>
      <c r="B126" s="12">
        <v>2230327</v>
      </c>
      <c r="C126" s="12">
        <v>1640500</v>
      </c>
      <c r="D126" s="33">
        <f t="shared" si="2"/>
        <v>0.73554236665744532</v>
      </c>
      <c r="E126" s="2">
        <f t="shared" si="3"/>
        <v>2000</v>
      </c>
    </row>
    <row r="127" spans="1:5">
      <c r="A127" s="6" t="s">
        <v>9</v>
      </c>
      <c r="B127" s="12">
        <v>1663294</v>
      </c>
      <c r="C127" s="12">
        <v>2408093</v>
      </c>
      <c r="D127" s="33">
        <f t="shared" si="2"/>
        <v>1.4477855388163487</v>
      </c>
      <c r="E127" s="2">
        <f t="shared" si="3"/>
        <v>5000</v>
      </c>
    </row>
    <row r="128" spans="1:5">
      <c r="A128" s="6" t="s">
        <v>9</v>
      </c>
      <c r="B128" s="12">
        <v>2250809</v>
      </c>
      <c r="C128" s="12">
        <v>1553957</v>
      </c>
      <c r="D128" s="33">
        <f t="shared" si="2"/>
        <v>0.69039931864498494</v>
      </c>
      <c r="E128" s="2" t="e">
        <f t="shared" si="3"/>
        <v>#N/A</v>
      </c>
    </row>
    <row r="129" spans="1:5">
      <c r="A129" s="6" t="s">
        <v>9</v>
      </c>
      <c r="B129" s="12">
        <v>875793</v>
      </c>
      <c r="C129" s="12">
        <v>707146</v>
      </c>
      <c r="D129" s="33">
        <f t="shared" si="2"/>
        <v>0.80743509025534577</v>
      </c>
      <c r="E129" s="2">
        <f t="shared" si="3"/>
        <v>2000</v>
      </c>
    </row>
    <row r="130" spans="1:5">
      <c r="A130" s="6" t="s">
        <v>9</v>
      </c>
      <c r="B130" s="12">
        <v>487654</v>
      </c>
      <c r="C130" s="12">
        <v>692772</v>
      </c>
      <c r="D130" s="33">
        <f t="shared" si="2"/>
        <v>1.4206219983841002</v>
      </c>
      <c r="E130" s="2">
        <f t="shared" si="3"/>
        <v>5000</v>
      </c>
    </row>
    <row r="131" spans="1:5">
      <c r="A131" s="6" t="s">
        <v>9</v>
      </c>
      <c r="B131" s="12">
        <v>755988</v>
      </c>
      <c r="C131" s="12">
        <v>609352</v>
      </c>
      <c r="D131" s="33">
        <f t="shared" si="2"/>
        <v>0.8060339582109769</v>
      </c>
      <c r="E131" s="2">
        <f t="shared" si="3"/>
        <v>2000</v>
      </c>
    </row>
    <row r="132" spans="1:5">
      <c r="A132" s="6" t="s">
        <v>9</v>
      </c>
      <c r="B132" s="12">
        <v>1830704</v>
      </c>
      <c r="C132" s="12">
        <v>852436</v>
      </c>
      <c r="D132" s="33">
        <f t="shared" si="2"/>
        <v>0.46563289313837736</v>
      </c>
      <c r="E132" s="2" t="e">
        <f t="shared" si="3"/>
        <v>#N/A</v>
      </c>
    </row>
    <row r="133" spans="1:5">
      <c r="A133" s="6" t="s">
        <v>9</v>
      </c>
      <c r="B133" s="12">
        <v>1912135</v>
      </c>
      <c r="C133" s="12">
        <v>1927825</v>
      </c>
      <c r="D133" s="33">
        <f t="shared" si="2"/>
        <v>1.0082054875832511</v>
      </c>
      <c r="E133" s="2">
        <f t="shared" si="3"/>
        <v>5000</v>
      </c>
    </row>
    <row r="134" spans="1:5">
      <c r="A134" s="6" t="s">
        <v>9</v>
      </c>
      <c r="B134" s="12">
        <v>1290562</v>
      </c>
      <c r="C134" s="12">
        <v>1417700</v>
      </c>
      <c r="D134" s="33">
        <f t="shared" si="2"/>
        <v>1.0985136707883851</v>
      </c>
      <c r="E134" s="2">
        <f t="shared" si="3"/>
        <v>5000</v>
      </c>
    </row>
    <row r="135" spans="1:5">
      <c r="A135" s="6" t="s">
        <v>9</v>
      </c>
      <c r="B135" s="12">
        <v>742985</v>
      </c>
      <c r="C135" s="12">
        <v>501903</v>
      </c>
      <c r="D135" s="33">
        <f t="shared" si="2"/>
        <v>0.67552238605086234</v>
      </c>
      <c r="E135" s="2" t="e">
        <f t="shared" si="3"/>
        <v>#N/A</v>
      </c>
    </row>
    <row r="136" spans="1:5">
      <c r="A136" s="6" t="s">
        <v>9</v>
      </c>
      <c r="B136" s="12">
        <v>1538606</v>
      </c>
      <c r="C136" s="12">
        <v>1568702</v>
      </c>
      <c r="D136" s="33">
        <f t="shared" si="2"/>
        <v>1.0195605632631095</v>
      </c>
      <c r="E136" s="2">
        <f t="shared" si="3"/>
        <v>5000</v>
      </c>
    </row>
    <row r="137" spans="1:5">
      <c r="A137" s="6" t="s">
        <v>9</v>
      </c>
      <c r="B137" s="12">
        <v>665553</v>
      </c>
      <c r="C137" s="12">
        <v>1327624</v>
      </c>
      <c r="D137" s="33">
        <f t="shared" si="2"/>
        <v>1.9947682603789632</v>
      </c>
      <c r="E137" s="2">
        <f t="shared" si="3"/>
        <v>5000</v>
      </c>
    </row>
    <row r="138" spans="1:5">
      <c r="A138" s="6" t="s">
        <v>9</v>
      </c>
      <c r="B138" s="12">
        <v>1196712</v>
      </c>
      <c r="C138" s="12">
        <v>1420871</v>
      </c>
      <c r="D138" s="33">
        <f t="shared" ref="D138:D201" si="4">C138/B138</f>
        <v>1.1873124026499275</v>
      </c>
      <c r="E138" s="2">
        <f t="shared" ref="E138:E201" si="5">IF(A138="Active",VLOOKUP(D138,$H$4:$I$7,2,1))</f>
        <v>5000</v>
      </c>
    </row>
    <row r="139" spans="1:5">
      <c r="A139" s="6" t="s">
        <v>9</v>
      </c>
      <c r="B139" s="12">
        <v>862399</v>
      </c>
      <c r="C139" s="12">
        <v>414765</v>
      </c>
      <c r="D139" s="33">
        <f t="shared" si="4"/>
        <v>0.48094327567634004</v>
      </c>
      <c r="E139" s="2" t="e">
        <f t="shared" si="5"/>
        <v>#N/A</v>
      </c>
    </row>
    <row r="140" spans="1:5">
      <c r="A140" s="6" t="s">
        <v>9</v>
      </c>
      <c r="B140" s="12">
        <v>778623</v>
      </c>
      <c r="C140" s="12">
        <v>1265987</v>
      </c>
      <c r="D140" s="33">
        <f t="shared" si="4"/>
        <v>1.6259306493643264</v>
      </c>
      <c r="E140" s="2">
        <f t="shared" si="5"/>
        <v>5000</v>
      </c>
    </row>
    <row r="141" spans="1:5">
      <c r="A141" s="6" t="s">
        <v>9</v>
      </c>
      <c r="B141" s="12">
        <v>1257021</v>
      </c>
      <c r="C141" s="12">
        <v>1312483</v>
      </c>
      <c r="D141" s="33">
        <f t="shared" si="4"/>
        <v>1.0441217768040469</v>
      </c>
      <c r="E141" s="2">
        <f t="shared" si="5"/>
        <v>5000</v>
      </c>
    </row>
    <row r="142" spans="1:5">
      <c r="A142" s="6" t="s">
        <v>9</v>
      </c>
      <c r="B142" s="12">
        <v>1793146</v>
      </c>
      <c r="C142" s="12">
        <v>1077597</v>
      </c>
      <c r="D142" s="33">
        <f t="shared" si="4"/>
        <v>0.60095329660830743</v>
      </c>
      <c r="E142" s="2" t="e">
        <f t="shared" si="5"/>
        <v>#N/A</v>
      </c>
    </row>
    <row r="143" spans="1:5">
      <c r="A143" s="6" t="s">
        <v>9</v>
      </c>
      <c r="B143" s="12">
        <v>862426</v>
      </c>
      <c r="C143" s="12">
        <v>805521</v>
      </c>
      <c r="D143" s="33">
        <f t="shared" si="4"/>
        <v>0.93401752730089305</v>
      </c>
      <c r="E143" s="2">
        <f t="shared" si="5"/>
        <v>4000</v>
      </c>
    </row>
    <row r="144" spans="1:5">
      <c r="A144" s="6" t="s">
        <v>9</v>
      </c>
      <c r="B144" s="12">
        <v>1564806</v>
      </c>
      <c r="C144" s="12">
        <v>1098883</v>
      </c>
      <c r="D144" s="33">
        <f t="shared" si="4"/>
        <v>0.70224871325902383</v>
      </c>
      <c r="E144" s="2">
        <f t="shared" si="5"/>
        <v>2000</v>
      </c>
    </row>
    <row r="145" spans="1:5">
      <c r="A145" s="6" t="s">
        <v>9</v>
      </c>
      <c r="B145" s="12">
        <v>2241444</v>
      </c>
      <c r="C145" s="12">
        <v>1611487</v>
      </c>
      <c r="D145" s="33">
        <f t="shared" si="4"/>
        <v>0.71895037306307896</v>
      </c>
      <c r="E145" s="2">
        <f t="shared" si="5"/>
        <v>2000</v>
      </c>
    </row>
    <row r="146" spans="1:5">
      <c r="A146" s="6" t="s">
        <v>9</v>
      </c>
      <c r="B146" s="12">
        <v>1048392</v>
      </c>
      <c r="C146" s="12">
        <v>946653</v>
      </c>
      <c r="D146" s="33">
        <f t="shared" si="4"/>
        <v>0.90295710001602458</v>
      </c>
      <c r="E146" s="2">
        <f t="shared" si="5"/>
        <v>3000</v>
      </c>
    </row>
    <row r="147" spans="1:5">
      <c r="A147" s="6" t="s">
        <v>9</v>
      </c>
      <c r="B147" s="12">
        <v>1313432</v>
      </c>
      <c r="C147" s="12">
        <v>1649227</v>
      </c>
      <c r="D147" s="33">
        <f t="shared" si="4"/>
        <v>1.2556622649668958</v>
      </c>
      <c r="E147" s="2">
        <f t="shared" si="5"/>
        <v>5000</v>
      </c>
    </row>
    <row r="148" spans="1:5">
      <c r="A148" s="6" t="s">
        <v>9</v>
      </c>
      <c r="B148" s="12">
        <v>1195090</v>
      </c>
      <c r="C148" s="12">
        <v>2104722</v>
      </c>
      <c r="D148" s="33">
        <f t="shared" si="4"/>
        <v>1.7611410019329088</v>
      </c>
      <c r="E148" s="2">
        <f t="shared" si="5"/>
        <v>5000</v>
      </c>
    </row>
    <row r="149" spans="1:5">
      <c r="A149" s="6" t="s">
        <v>9</v>
      </c>
      <c r="B149" s="12">
        <v>1021030</v>
      </c>
      <c r="C149" s="12">
        <v>1494100</v>
      </c>
      <c r="D149" s="33">
        <f t="shared" si="4"/>
        <v>1.4633262489838692</v>
      </c>
      <c r="E149" s="2">
        <f t="shared" si="5"/>
        <v>5000</v>
      </c>
    </row>
    <row r="150" spans="1:5">
      <c r="A150" s="6" t="s">
        <v>9</v>
      </c>
      <c r="B150" s="12">
        <v>915742</v>
      </c>
      <c r="C150" s="12">
        <v>725958</v>
      </c>
      <c r="D150" s="33">
        <f t="shared" si="4"/>
        <v>0.792753854251525</v>
      </c>
      <c r="E150" s="2">
        <f t="shared" si="5"/>
        <v>2000</v>
      </c>
    </row>
    <row r="151" spans="1:5">
      <c r="A151" s="6" t="s">
        <v>9</v>
      </c>
      <c r="B151" s="12">
        <v>930911</v>
      </c>
      <c r="C151" s="12">
        <v>883871</v>
      </c>
      <c r="D151" s="33">
        <f t="shared" si="4"/>
        <v>0.94946885362832756</v>
      </c>
      <c r="E151" s="2">
        <f t="shared" si="5"/>
        <v>4000</v>
      </c>
    </row>
    <row r="152" spans="1:5">
      <c r="A152" s="6" t="s">
        <v>9</v>
      </c>
      <c r="B152" s="12">
        <v>2308458</v>
      </c>
      <c r="C152" s="12">
        <v>5483338</v>
      </c>
      <c r="D152" s="33">
        <f t="shared" si="4"/>
        <v>2.3753250004981679</v>
      </c>
      <c r="E152" s="2">
        <f t="shared" si="5"/>
        <v>5000</v>
      </c>
    </row>
    <row r="153" spans="1:5">
      <c r="A153" s="6" t="s">
        <v>9</v>
      </c>
      <c r="B153" s="12">
        <v>3243692</v>
      </c>
      <c r="C153" s="12">
        <v>3087643</v>
      </c>
      <c r="D153" s="33">
        <f t="shared" si="4"/>
        <v>0.95189154827277067</v>
      </c>
      <c r="E153" s="2">
        <f t="shared" si="5"/>
        <v>4000</v>
      </c>
    </row>
    <row r="154" spans="1:5">
      <c r="A154" s="6" t="s">
        <v>9</v>
      </c>
      <c r="B154" s="12">
        <v>1388032</v>
      </c>
      <c r="C154" s="12">
        <v>1647574</v>
      </c>
      <c r="D154" s="33">
        <f t="shared" si="4"/>
        <v>1.1869856026374033</v>
      </c>
      <c r="E154" s="2">
        <f t="shared" si="5"/>
        <v>5000</v>
      </c>
    </row>
    <row r="155" spans="1:5">
      <c r="A155" s="6" t="s">
        <v>9</v>
      </c>
      <c r="B155" s="12">
        <v>671013</v>
      </c>
      <c r="C155" s="12">
        <v>982196</v>
      </c>
      <c r="D155" s="33">
        <f t="shared" si="4"/>
        <v>1.4637510748674021</v>
      </c>
      <c r="E155" s="2">
        <f t="shared" si="5"/>
        <v>5000</v>
      </c>
    </row>
    <row r="156" spans="1:5">
      <c r="A156" s="6" t="s">
        <v>9</v>
      </c>
      <c r="B156" s="12">
        <v>970980</v>
      </c>
      <c r="C156" s="12">
        <v>1155017</v>
      </c>
      <c r="D156" s="33">
        <f t="shared" si="4"/>
        <v>1.1895373746112174</v>
      </c>
      <c r="E156" s="2">
        <f t="shared" si="5"/>
        <v>5000</v>
      </c>
    </row>
    <row r="157" spans="1:5">
      <c r="A157" s="6" t="s">
        <v>9</v>
      </c>
      <c r="B157" s="12">
        <v>910054</v>
      </c>
      <c r="C157" s="12">
        <v>1864033</v>
      </c>
      <c r="D157" s="33">
        <f t="shared" si="4"/>
        <v>2.048266366611212</v>
      </c>
      <c r="E157" s="2">
        <f t="shared" si="5"/>
        <v>5000</v>
      </c>
    </row>
    <row r="158" spans="1:5">
      <c r="A158" s="6" t="s">
        <v>9</v>
      </c>
      <c r="B158" s="12">
        <v>1218897</v>
      </c>
      <c r="C158" s="12">
        <v>1262731</v>
      </c>
      <c r="D158" s="33">
        <f t="shared" si="4"/>
        <v>1.0359620214013161</v>
      </c>
      <c r="E158" s="2">
        <f t="shared" si="5"/>
        <v>5000</v>
      </c>
    </row>
    <row r="159" spans="1:5">
      <c r="A159" s="6" t="s">
        <v>9</v>
      </c>
      <c r="B159" s="12">
        <v>430742</v>
      </c>
      <c r="C159" s="12">
        <v>722396</v>
      </c>
      <c r="D159" s="33">
        <f t="shared" si="4"/>
        <v>1.677096730757623</v>
      </c>
      <c r="E159" s="2">
        <f t="shared" si="5"/>
        <v>5000</v>
      </c>
    </row>
    <row r="160" spans="1:5">
      <c r="A160" s="6" t="s">
        <v>9</v>
      </c>
      <c r="B160" s="12">
        <v>1135704</v>
      </c>
      <c r="C160" s="12">
        <v>707183</v>
      </c>
      <c r="D160" s="33">
        <f t="shared" si="4"/>
        <v>0.62268249473454351</v>
      </c>
      <c r="E160" s="2" t="e">
        <f t="shared" si="5"/>
        <v>#N/A</v>
      </c>
    </row>
    <row r="161" spans="1:5">
      <c r="A161" s="6" t="s">
        <v>9</v>
      </c>
      <c r="B161" s="12">
        <v>1469667</v>
      </c>
      <c r="C161" s="12">
        <v>1579531</v>
      </c>
      <c r="D161" s="33">
        <f t="shared" si="4"/>
        <v>1.0747543491144593</v>
      </c>
      <c r="E161" s="2">
        <f t="shared" si="5"/>
        <v>5000</v>
      </c>
    </row>
    <row r="162" spans="1:5">
      <c r="A162" s="6" t="s">
        <v>9</v>
      </c>
      <c r="B162" s="12">
        <v>801545</v>
      </c>
      <c r="C162" s="12">
        <v>1146921</v>
      </c>
      <c r="D162" s="33">
        <f t="shared" si="4"/>
        <v>1.4308878478438516</v>
      </c>
      <c r="E162" s="2">
        <f t="shared" si="5"/>
        <v>5000</v>
      </c>
    </row>
    <row r="163" spans="1:5">
      <c r="A163" s="6" t="s">
        <v>9</v>
      </c>
      <c r="B163" s="12">
        <v>707097</v>
      </c>
      <c r="C163" s="12">
        <v>1020725</v>
      </c>
      <c r="D163" s="33">
        <f t="shared" si="4"/>
        <v>1.4435431065327671</v>
      </c>
      <c r="E163" s="2">
        <f t="shared" si="5"/>
        <v>5000</v>
      </c>
    </row>
    <row r="164" spans="1:5">
      <c r="A164" s="6" t="s">
        <v>9</v>
      </c>
      <c r="B164" s="12">
        <v>1378933</v>
      </c>
      <c r="C164" s="12">
        <v>1760107</v>
      </c>
      <c r="D164" s="33">
        <f t="shared" si="4"/>
        <v>1.2764267734545478</v>
      </c>
      <c r="E164" s="2">
        <f t="shared" si="5"/>
        <v>5000</v>
      </c>
    </row>
    <row r="165" spans="1:5">
      <c r="A165" s="6" t="s">
        <v>9</v>
      </c>
      <c r="B165" s="12">
        <v>739480</v>
      </c>
      <c r="C165" s="12">
        <v>851787</v>
      </c>
      <c r="D165" s="33">
        <f t="shared" si="4"/>
        <v>1.1518729377400336</v>
      </c>
      <c r="E165" s="2">
        <f t="shared" si="5"/>
        <v>5000</v>
      </c>
    </row>
    <row r="166" spans="1:5">
      <c r="A166" s="6" t="s">
        <v>9</v>
      </c>
      <c r="B166" s="12">
        <v>2234479</v>
      </c>
      <c r="C166" s="12">
        <v>947728</v>
      </c>
      <c r="D166" s="33">
        <f t="shared" si="4"/>
        <v>0.42413824430661468</v>
      </c>
      <c r="E166" s="2" t="e">
        <f t="shared" si="5"/>
        <v>#N/A</v>
      </c>
    </row>
    <row r="167" spans="1:5">
      <c r="A167" s="6" t="s">
        <v>9</v>
      </c>
      <c r="B167" s="12">
        <v>427155</v>
      </c>
      <c r="C167" s="12">
        <v>521318</v>
      </c>
      <c r="D167" s="33">
        <f t="shared" si="4"/>
        <v>1.2204422282309699</v>
      </c>
      <c r="E167" s="2">
        <f t="shared" si="5"/>
        <v>5000</v>
      </c>
    </row>
    <row r="168" spans="1:5">
      <c r="A168" s="6" t="s">
        <v>9</v>
      </c>
      <c r="B168" s="12">
        <v>438756</v>
      </c>
      <c r="C168" s="12">
        <v>619590</v>
      </c>
      <c r="D168" s="33">
        <f t="shared" si="4"/>
        <v>1.4121516286956759</v>
      </c>
      <c r="E168" s="2">
        <f t="shared" si="5"/>
        <v>5000</v>
      </c>
    </row>
    <row r="169" spans="1:5">
      <c r="A169" s="6" t="s">
        <v>9</v>
      </c>
      <c r="B169" s="12">
        <v>696929</v>
      </c>
      <c r="C169" s="12">
        <v>1045004</v>
      </c>
      <c r="D169" s="33">
        <f t="shared" si="4"/>
        <v>1.499441119540154</v>
      </c>
      <c r="E169" s="2">
        <f t="shared" si="5"/>
        <v>5000</v>
      </c>
    </row>
    <row r="170" spans="1:5">
      <c r="A170" s="6" t="s">
        <v>9</v>
      </c>
      <c r="B170" s="12">
        <v>1679516</v>
      </c>
      <c r="C170" s="12">
        <v>1124351</v>
      </c>
      <c r="D170" s="33">
        <f t="shared" si="4"/>
        <v>0.66944941280702297</v>
      </c>
      <c r="E170" s="2" t="e">
        <f t="shared" si="5"/>
        <v>#N/A</v>
      </c>
    </row>
    <row r="171" spans="1:5">
      <c r="A171" s="6" t="s">
        <v>9</v>
      </c>
      <c r="B171" s="12">
        <v>449282</v>
      </c>
      <c r="C171" s="12">
        <v>135540</v>
      </c>
      <c r="D171" s="33">
        <f t="shared" si="4"/>
        <v>0.30168134935296764</v>
      </c>
      <c r="E171" s="2" t="e">
        <f t="shared" si="5"/>
        <v>#N/A</v>
      </c>
    </row>
    <row r="172" spans="1:5">
      <c r="A172" s="6" t="s">
        <v>9</v>
      </c>
      <c r="B172" s="12">
        <v>1251943</v>
      </c>
      <c r="C172" s="12">
        <v>435809</v>
      </c>
      <c r="D172" s="33">
        <f t="shared" si="4"/>
        <v>0.34810610387214114</v>
      </c>
      <c r="E172" s="2" t="e">
        <f t="shared" si="5"/>
        <v>#N/A</v>
      </c>
    </row>
    <row r="173" spans="1:5">
      <c r="A173" s="6" t="s">
        <v>9</v>
      </c>
      <c r="B173" s="12">
        <v>741571</v>
      </c>
      <c r="C173" s="12">
        <v>537657</v>
      </c>
      <c r="D173" s="33">
        <f t="shared" si="4"/>
        <v>0.72502430650605265</v>
      </c>
      <c r="E173" s="2">
        <f t="shared" si="5"/>
        <v>2000</v>
      </c>
    </row>
    <row r="174" spans="1:5">
      <c r="A174" s="6" t="s">
        <v>9</v>
      </c>
      <c r="B174" s="12">
        <v>1134925</v>
      </c>
      <c r="C174" s="12">
        <v>487536</v>
      </c>
      <c r="D174" s="33">
        <f t="shared" si="4"/>
        <v>0.42957552261162629</v>
      </c>
      <c r="E174" s="2" t="e">
        <f t="shared" si="5"/>
        <v>#N/A</v>
      </c>
    </row>
    <row r="175" spans="1:5">
      <c r="A175" s="6" t="s">
        <v>9</v>
      </c>
      <c r="B175" s="12">
        <v>1054158</v>
      </c>
      <c r="C175" s="12">
        <v>807818</v>
      </c>
      <c r="D175" s="33">
        <f t="shared" si="4"/>
        <v>0.76631586536363616</v>
      </c>
      <c r="E175" s="2">
        <f t="shared" si="5"/>
        <v>2000</v>
      </c>
    </row>
    <row r="176" spans="1:5">
      <c r="A176" s="6" t="s">
        <v>9</v>
      </c>
      <c r="B176" s="12">
        <v>489148</v>
      </c>
      <c r="C176" s="12">
        <v>140804</v>
      </c>
      <c r="D176" s="33">
        <f t="shared" si="4"/>
        <v>0.28785561834046136</v>
      </c>
      <c r="E176" s="2" t="e">
        <f t="shared" si="5"/>
        <v>#N/A</v>
      </c>
    </row>
    <row r="177" spans="1:5">
      <c r="A177" s="6" t="s">
        <v>9</v>
      </c>
      <c r="B177" s="12">
        <v>1011148</v>
      </c>
      <c r="C177" s="12">
        <v>717079</v>
      </c>
      <c r="D177" s="33">
        <f t="shared" si="4"/>
        <v>0.70917313785914626</v>
      </c>
      <c r="E177" s="2">
        <f t="shared" si="5"/>
        <v>2000</v>
      </c>
    </row>
    <row r="178" spans="1:5">
      <c r="A178" s="6" t="s">
        <v>9</v>
      </c>
      <c r="B178" s="12">
        <v>1120695</v>
      </c>
      <c r="C178" s="12">
        <v>507358</v>
      </c>
      <c r="D178" s="33">
        <f t="shared" si="4"/>
        <v>0.45271728704063102</v>
      </c>
      <c r="E178" s="2" t="e">
        <f t="shared" si="5"/>
        <v>#N/A</v>
      </c>
    </row>
    <row r="179" spans="1:5">
      <c r="A179" s="6" t="s">
        <v>9</v>
      </c>
      <c r="B179" s="12">
        <v>583580</v>
      </c>
      <c r="C179" s="12">
        <v>1251293</v>
      </c>
      <c r="D179" s="33">
        <f t="shared" si="4"/>
        <v>2.1441670379382431</v>
      </c>
      <c r="E179" s="2">
        <f t="shared" si="5"/>
        <v>5000</v>
      </c>
    </row>
    <row r="180" spans="1:5">
      <c r="A180" s="6" t="s">
        <v>9</v>
      </c>
      <c r="B180" s="12">
        <v>919591</v>
      </c>
      <c r="C180" s="12">
        <v>213522</v>
      </c>
      <c r="D180" s="33">
        <f t="shared" si="4"/>
        <v>0.23219235507959518</v>
      </c>
      <c r="E180" s="2" t="e">
        <f t="shared" si="5"/>
        <v>#N/A</v>
      </c>
    </row>
    <row r="181" spans="1:5">
      <c r="A181" s="6" t="s">
        <v>9</v>
      </c>
      <c r="B181" s="12">
        <v>677181</v>
      </c>
      <c r="C181" s="12">
        <v>241496</v>
      </c>
      <c r="D181" s="33">
        <f t="shared" si="4"/>
        <v>0.35661957438262443</v>
      </c>
      <c r="E181" s="2" t="e">
        <f t="shared" si="5"/>
        <v>#N/A</v>
      </c>
    </row>
    <row r="182" spans="1:5">
      <c r="A182" s="6" t="s">
        <v>9</v>
      </c>
      <c r="B182" s="12">
        <v>930138</v>
      </c>
      <c r="C182" s="12">
        <v>1067817</v>
      </c>
      <c r="D182" s="33">
        <f t="shared" si="4"/>
        <v>1.1480199712300756</v>
      </c>
      <c r="E182" s="2">
        <f t="shared" si="5"/>
        <v>5000</v>
      </c>
    </row>
    <row r="183" spans="1:5">
      <c r="A183" s="6" t="s">
        <v>9</v>
      </c>
      <c r="B183" s="12">
        <v>759432</v>
      </c>
      <c r="C183" s="12">
        <v>413446</v>
      </c>
      <c r="D183" s="33">
        <f t="shared" si="4"/>
        <v>0.54441477314624609</v>
      </c>
      <c r="E183" s="2" t="e">
        <f t="shared" si="5"/>
        <v>#N/A</v>
      </c>
    </row>
    <row r="184" spans="1:5">
      <c r="A184" s="6" t="s">
        <v>9</v>
      </c>
      <c r="B184" s="12">
        <v>537502</v>
      </c>
      <c r="C184" s="12">
        <v>696780</v>
      </c>
      <c r="D184" s="33">
        <f t="shared" si="4"/>
        <v>1.2963300601672181</v>
      </c>
      <c r="E184" s="2">
        <f t="shared" si="5"/>
        <v>5000</v>
      </c>
    </row>
    <row r="185" spans="1:5">
      <c r="A185" s="6" t="s">
        <v>9</v>
      </c>
      <c r="B185" s="12">
        <v>544337</v>
      </c>
      <c r="C185" s="12">
        <v>469939</v>
      </c>
      <c r="D185" s="33">
        <f t="shared" si="4"/>
        <v>0.86332363958356684</v>
      </c>
      <c r="E185" s="2">
        <f t="shared" si="5"/>
        <v>3000</v>
      </c>
    </row>
    <row r="186" spans="1:5">
      <c r="A186" s="6" t="s">
        <v>9</v>
      </c>
      <c r="B186" s="12">
        <v>817161</v>
      </c>
      <c r="C186" s="12">
        <v>1328402</v>
      </c>
      <c r="D186" s="33">
        <f t="shared" si="4"/>
        <v>1.625630689668254</v>
      </c>
      <c r="E186" s="2">
        <f t="shared" si="5"/>
        <v>5000</v>
      </c>
    </row>
    <row r="187" spans="1:5">
      <c r="A187" s="6" t="s">
        <v>9</v>
      </c>
      <c r="B187" s="12">
        <v>838292</v>
      </c>
      <c r="C187" s="12">
        <v>963286</v>
      </c>
      <c r="D187" s="33">
        <f t="shared" si="4"/>
        <v>1.1491055622623143</v>
      </c>
      <c r="E187" s="2">
        <f t="shared" si="5"/>
        <v>5000</v>
      </c>
    </row>
    <row r="188" spans="1:5">
      <c r="A188" s="6" t="s">
        <v>9</v>
      </c>
      <c r="B188" s="12">
        <v>689610</v>
      </c>
      <c r="C188" s="12">
        <v>644965</v>
      </c>
      <c r="D188" s="33">
        <f t="shared" si="4"/>
        <v>0.93526050956337636</v>
      </c>
      <c r="E188" s="2">
        <f t="shared" si="5"/>
        <v>4000</v>
      </c>
    </row>
    <row r="189" spans="1:5">
      <c r="A189" s="6" t="s">
        <v>9</v>
      </c>
      <c r="B189" s="12">
        <v>827329</v>
      </c>
      <c r="C189" s="12">
        <v>1291301</v>
      </c>
      <c r="D189" s="33">
        <f t="shared" si="4"/>
        <v>1.5608071275151723</v>
      </c>
      <c r="E189" s="2">
        <f t="shared" si="5"/>
        <v>5000</v>
      </c>
    </row>
    <row r="190" spans="1:5">
      <c r="A190" s="6" t="s">
        <v>9</v>
      </c>
      <c r="B190" s="12">
        <v>1387142</v>
      </c>
      <c r="C190" s="12">
        <v>802110</v>
      </c>
      <c r="D190" s="33">
        <f t="shared" si="4"/>
        <v>0.5782464953119435</v>
      </c>
      <c r="E190" s="2" t="e">
        <f t="shared" si="5"/>
        <v>#N/A</v>
      </c>
    </row>
    <row r="191" spans="1:5">
      <c r="A191" s="6" t="s">
        <v>9</v>
      </c>
      <c r="B191" s="12">
        <v>130988</v>
      </c>
      <c r="C191" s="12">
        <v>142033</v>
      </c>
      <c r="D191" s="33">
        <f t="shared" si="4"/>
        <v>1.0843207011329281</v>
      </c>
      <c r="E191" s="2">
        <f t="shared" si="5"/>
        <v>5000</v>
      </c>
    </row>
    <row r="192" spans="1:5">
      <c r="A192" s="6" t="s">
        <v>9</v>
      </c>
      <c r="B192" s="12">
        <v>1352820</v>
      </c>
      <c r="C192" s="12">
        <v>2159417</v>
      </c>
      <c r="D192" s="33">
        <f t="shared" si="4"/>
        <v>1.5962337931136441</v>
      </c>
      <c r="E192" s="2">
        <f t="shared" si="5"/>
        <v>5000</v>
      </c>
    </row>
    <row r="193" spans="1:5">
      <c r="A193" s="6" t="s">
        <v>9</v>
      </c>
      <c r="B193" s="12">
        <v>1436410</v>
      </c>
      <c r="C193" s="12">
        <v>2725052</v>
      </c>
      <c r="D193" s="33">
        <f t="shared" si="4"/>
        <v>1.8971268648923358</v>
      </c>
      <c r="E193" s="2">
        <f t="shared" si="5"/>
        <v>5000</v>
      </c>
    </row>
    <row r="194" spans="1:5">
      <c r="A194" s="6" t="s">
        <v>9</v>
      </c>
      <c r="B194" s="12">
        <v>672813</v>
      </c>
      <c r="C194" s="12">
        <v>673259</v>
      </c>
      <c r="D194" s="33">
        <f t="shared" si="4"/>
        <v>1.000662888499479</v>
      </c>
      <c r="E194" s="2">
        <f t="shared" si="5"/>
        <v>5000</v>
      </c>
    </row>
    <row r="195" spans="1:5">
      <c r="A195" s="6" t="s">
        <v>9</v>
      </c>
      <c r="B195" s="12">
        <v>603175</v>
      </c>
      <c r="C195" s="12">
        <v>985152</v>
      </c>
      <c r="D195" s="33">
        <f t="shared" si="4"/>
        <v>1.6332772412649728</v>
      </c>
      <c r="E195" s="2">
        <f t="shared" si="5"/>
        <v>5000</v>
      </c>
    </row>
    <row r="196" spans="1:5">
      <c r="A196" s="6" t="s">
        <v>9</v>
      </c>
      <c r="B196" s="12">
        <v>218408</v>
      </c>
      <c r="C196" s="12">
        <v>775994</v>
      </c>
      <c r="D196" s="33">
        <f t="shared" si="4"/>
        <v>3.5529559356800116</v>
      </c>
      <c r="E196" s="2">
        <f t="shared" si="5"/>
        <v>5000</v>
      </c>
    </row>
    <row r="197" spans="1:5">
      <c r="A197" s="6" t="s">
        <v>9</v>
      </c>
      <c r="B197" s="12">
        <v>818705</v>
      </c>
      <c r="C197" s="12">
        <v>1441731</v>
      </c>
      <c r="D197" s="33">
        <f t="shared" si="4"/>
        <v>1.7609896116427772</v>
      </c>
      <c r="E197" s="2">
        <f t="shared" si="5"/>
        <v>5000</v>
      </c>
    </row>
    <row r="198" spans="1:5">
      <c r="A198" s="6" t="s">
        <v>9</v>
      </c>
      <c r="B198" s="12">
        <v>1991768</v>
      </c>
      <c r="C198" s="12">
        <v>1654827</v>
      </c>
      <c r="D198" s="33">
        <f t="shared" si="4"/>
        <v>0.83083320949026196</v>
      </c>
      <c r="E198" s="2">
        <f t="shared" si="5"/>
        <v>3000</v>
      </c>
    </row>
    <row r="199" spans="1:5">
      <c r="A199" s="6" t="s">
        <v>9</v>
      </c>
      <c r="B199" s="12">
        <v>832831</v>
      </c>
      <c r="C199" s="12">
        <v>1664978</v>
      </c>
      <c r="D199" s="33">
        <f t="shared" si="4"/>
        <v>1.9991787049233278</v>
      </c>
      <c r="E199" s="2">
        <f t="shared" si="5"/>
        <v>5000</v>
      </c>
    </row>
    <row r="200" spans="1:5">
      <c r="A200" s="6" t="s">
        <v>9</v>
      </c>
      <c r="B200" s="12">
        <v>1632576</v>
      </c>
      <c r="C200" s="12">
        <v>1853326</v>
      </c>
      <c r="D200" s="33">
        <f t="shared" si="4"/>
        <v>1.1352157571837391</v>
      </c>
      <c r="E200" s="2">
        <f t="shared" si="5"/>
        <v>5000</v>
      </c>
    </row>
    <row r="201" spans="1:5">
      <c r="A201" s="6" t="s">
        <v>9</v>
      </c>
      <c r="B201" s="12">
        <v>1293251</v>
      </c>
      <c r="C201" s="12">
        <v>777108</v>
      </c>
      <c r="D201" s="33">
        <f t="shared" si="4"/>
        <v>0.60089495387979597</v>
      </c>
      <c r="E201" s="2" t="e">
        <f t="shared" si="5"/>
        <v>#N/A</v>
      </c>
    </row>
    <row r="202" spans="1:5">
      <c r="A202" s="6" t="s">
        <v>9</v>
      </c>
      <c r="B202" s="12">
        <v>1464893</v>
      </c>
      <c r="C202" s="12">
        <v>779358</v>
      </c>
      <c r="D202" s="33">
        <f t="shared" ref="D202:D265" si="6">C202/B202</f>
        <v>0.53202384064911223</v>
      </c>
      <c r="E202" s="2" t="e">
        <f t="shared" ref="E202:E265" si="7">IF(A202="Active",VLOOKUP(D202,$H$4:$I$7,2,1))</f>
        <v>#N/A</v>
      </c>
    </row>
    <row r="203" spans="1:5">
      <c r="A203" s="6" t="s">
        <v>9</v>
      </c>
      <c r="B203" s="12">
        <v>2063290</v>
      </c>
      <c r="C203" s="12">
        <v>2788039</v>
      </c>
      <c r="D203" s="33">
        <f t="shared" si="6"/>
        <v>1.3512589117380494</v>
      </c>
      <c r="E203" s="2">
        <f t="shared" si="7"/>
        <v>5000</v>
      </c>
    </row>
    <row r="204" spans="1:5">
      <c r="A204" s="6" t="s">
        <v>9</v>
      </c>
      <c r="B204" s="12">
        <v>1933382</v>
      </c>
      <c r="C204" s="12">
        <v>2083232</v>
      </c>
      <c r="D204" s="33">
        <f t="shared" si="6"/>
        <v>1.0775066696596949</v>
      </c>
      <c r="E204" s="2">
        <f t="shared" si="7"/>
        <v>5000</v>
      </c>
    </row>
    <row r="205" spans="1:5">
      <c r="A205" s="6" t="s">
        <v>9</v>
      </c>
      <c r="B205" s="12">
        <v>770735</v>
      </c>
      <c r="C205" s="12">
        <v>1502422</v>
      </c>
      <c r="D205" s="33">
        <f t="shared" si="6"/>
        <v>1.9493366721376348</v>
      </c>
      <c r="E205" s="2">
        <f t="shared" si="7"/>
        <v>5000</v>
      </c>
    </row>
    <row r="206" spans="1:5">
      <c r="A206" s="6" t="s">
        <v>9</v>
      </c>
      <c r="B206" s="12">
        <v>1127528</v>
      </c>
      <c r="C206" s="12">
        <v>1036632</v>
      </c>
      <c r="D206" s="33">
        <f t="shared" si="6"/>
        <v>0.9193847070760105</v>
      </c>
      <c r="E206" s="2">
        <f t="shared" si="7"/>
        <v>4000</v>
      </c>
    </row>
    <row r="207" spans="1:5">
      <c r="A207" s="6" t="s">
        <v>9</v>
      </c>
      <c r="B207" s="12">
        <v>1339702</v>
      </c>
      <c r="C207" s="12">
        <v>1062645</v>
      </c>
      <c r="D207" s="33">
        <f t="shared" si="6"/>
        <v>0.79319505382540301</v>
      </c>
      <c r="E207" s="2">
        <f t="shared" si="7"/>
        <v>2000</v>
      </c>
    </row>
    <row r="208" spans="1:5">
      <c r="A208" s="6" t="s">
        <v>9</v>
      </c>
      <c r="B208" s="12">
        <v>1033584</v>
      </c>
      <c r="C208" s="12">
        <v>980819</v>
      </c>
      <c r="D208" s="33">
        <f t="shared" si="6"/>
        <v>0.94894948064211515</v>
      </c>
      <c r="E208" s="2">
        <f t="shared" si="7"/>
        <v>4000</v>
      </c>
    </row>
    <row r="209" spans="1:5">
      <c r="A209" s="6" t="s">
        <v>9</v>
      </c>
      <c r="B209" s="12">
        <v>555220</v>
      </c>
      <c r="C209" s="12">
        <v>827627</v>
      </c>
      <c r="D209" s="33">
        <f t="shared" si="6"/>
        <v>1.4906289398796873</v>
      </c>
      <c r="E209" s="2">
        <f t="shared" si="7"/>
        <v>5000</v>
      </c>
    </row>
    <row r="210" spans="1:5">
      <c r="A210" s="6" t="s">
        <v>9</v>
      </c>
      <c r="B210" s="12">
        <v>616914</v>
      </c>
      <c r="C210" s="12">
        <v>564716</v>
      </c>
      <c r="D210" s="33">
        <f t="shared" si="6"/>
        <v>0.91538853065419168</v>
      </c>
      <c r="E210" s="2">
        <f t="shared" si="7"/>
        <v>4000</v>
      </c>
    </row>
    <row r="211" spans="1:5">
      <c r="A211" s="6" t="s">
        <v>9</v>
      </c>
      <c r="B211" s="12">
        <v>1225910</v>
      </c>
      <c r="C211" s="12">
        <v>852604</v>
      </c>
      <c r="D211" s="33">
        <f t="shared" si="6"/>
        <v>0.69548661810410228</v>
      </c>
      <c r="E211" s="2" t="e">
        <f t="shared" si="7"/>
        <v>#N/A</v>
      </c>
    </row>
    <row r="212" spans="1:5">
      <c r="A212" s="6" t="s">
        <v>9</v>
      </c>
      <c r="B212" s="12">
        <v>519650</v>
      </c>
      <c r="C212" s="12">
        <v>281833</v>
      </c>
      <c r="D212" s="33">
        <f t="shared" si="6"/>
        <v>0.54235158279611273</v>
      </c>
      <c r="E212" s="2" t="e">
        <f t="shared" si="7"/>
        <v>#N/A</v>
      </c>
    </row>
    <row r="213" spans="1:5">
      <c r="A213" s="6" t="s">
        <v>9</v>
      </c>
      <c r="B213" s="12">
        <v>668390</v>
      </c>
      <c r="C213" s="12">
        <v>573319</v>
      </c>
      <c r="D213" s="33">
        <f t="shared" si="6"/>
        <v>0.85776118733075002</v>
      </c>
      <c r="E213" s="2">
        <f t="shared" si="7"/>
        <v>3000</v>
      </c>
    </row>
    <row r="214" spans="1:5">
      <c r="A214" s="6" t="s">
        <v>9</v>
      </c>
      <c r="B214" s="12">
        <v>1531391</v>
      </c>
      <c r="C214" s="12">
        <v>549992</v>
      </c>
      <c r="D214" s="33">
        <f t="shared" si="6"/>
        <v>0.35914537828679938</v>
      </c>
      <c r="E214" s="2" t="e">
        <f t="shared" si="7"/>
        <v>#N/A</v>
      </c>
    </row>
    <row r="215" spans="1:5">
      <c r="A215" s="6" t="s">
        <v>9</v>
      </c>
      <c r="B215" s="12">
        <v>756575</v>
      </c>
      <c r="C215" s="12">
        <v>1536368</v>
      </c>
      <c r="D215" s="33">
        <f t="shared" si="6"/>
        <v>2.0306882992433004</v>
      </c>
      <c r="E215" s="2">
        <f t="shared" si="7"/>
        <v>5000</v>
      </c>
    </row>
    <row r="216" spans="1:5">
      <c r="A216" s="6" t="s">
        <v>9</v>
      </c>
      <c r="B216" s="12">
        <v>743023</v>
      </c>
      <c r="C216" s="12">
        <v>835210</v>
      </c>
      <c r="D216" s="33">
        <f t="shared" si="6"/>
        <v>1.1240701835609395</v>
      </c>
      <c r="E216" s="2">
        <f t="shared" si="7"/>
        <v>5000</v>
      </c>
    </row>
    <row r="217" spans="1:5">
      <c r="A217" s="6" t="s">
        <v>9</v>
      </c>
      <c r="B217" s="12">
        <v>1501465</v>
      </c>
      <c r="C217" s="12">
        <v>1620124</v>
      </c>
      <c r="D217" s="33">
        <f t="shared" si="6"/>
        <v>1.0790288151904972</v>
      </c>
      <c r="E217" s="2">
        <f t="shared" si="7"/>
        <v>5000</v>
      </c>
    </row>
    <row r="218" spans="1:5">
      <c r="A218" s="6" t="s">
        <v>9</v>
      </c>
      <c r="B218" s="12">
        <v>401281</v>
      </c>
      <c r="C218" s="12">
        <v>479308</v>
      </c>
      <c r="D218" s="33">
        <f t="shared" si="6"/>
        <v>1.1944447905582372</v>
      </c>
      <c r="E218" s="2">
        <f t="shared" si="7"/>
        <v>5000</v>
      </c>
    </row>
    <row r="219" spans="1:5">
      <c r="A219" s="6" t="s">
        <v>9</v>
      </c>
      <c r="B219" s="12">
        <v>626288</v>
      </c>
      <c r="C219" s="12">
        <v>793523</v>
      </c>
      <c r="D219" s="33">
        <f t="shared" si="6"/>
        <v>1.2670257134098051</v>
      </c>
      <c r="E219" s="2">
        <f t="shared" si="7"/>
        <v>5000</v>
      </c>
    </row>
    <row r="220" spans="1:5">
      <c r="A220" s="6" t="s">
        <v>9</v>
      </c>
      <c r="B220" s="12">
        <v>892225</v>
      </c>
      <c r="C220" s="12">
        <v>980521</v>
      </c>
      <c r="D220" s="33">
        <f t="shared" si="6"/>
        <v>1.0989615848020398</v>
      </c>
      <c r="E220" s="2">
        <f t="shared" si="7"/>
        <v>5000</v>
      </c>
    </row>
    <row r="221" spans="1:5">
      <c r="A221" s="6" t="s">
        <v>9</v>
      </c>
      <c r="B221" s="12">
        <v>1623884</v>
      </c>
      <c r="C221" s="12">
        <v>2213496</v>
      </c>
      <c r="D221" s="33">
        <f t="shared" si="6"/>
        <v>1.3630875111769067</v>
      </c>
      <c r="E221" s="2">
        <f t="shared" si="7"/>
        <v>5000</v>
      </c>
    </row>
    <row r="222" spans="1:5">
      <c r="A222" s="6" t="s">
        <v>9</v>
      </c>
      <c r="B222" s="12">
        <v>841521</v>
      </c>
      <c r="C222" s="12">
        <v>1347892</v>
      </c>
      <c r="D222" s="33">
        <f t="shared" si="6"/>
        <v>1.6017330524134277</v>
      </c>
      <c r="E222" s="2">
        <f t="shared" si="7"/>
        <v>5000</v>
      </c>
    </row>
    <row r="223" spans="1:5">
      <c r="A223" s="6" t="s">
        <v>9</v>
      </c>
      <c r="B223" s="12">
        <v>867416</v>
      </c>
      <c r="C223" s="12">
        <v>656620</v>
      </c>
      <c r="D223" s="33">
        <f t="shared" si="6"/>
        <v>0.75698396155939018</v>
      </c>
      <c r="E223" s="2">
        <f t="shared" si="7"/>
        <v>2000</v>
      </c>
    </row>
    <row r="224" spans="1:5">
      <c r="A224" s="6" t="s">
        <v>9</v>
      </c>
      <c r="B224" s="12">
        <v>730418</v>
      </c>
      <c r="C224" s="12">
        <v>668408</v>
      </c>
      <c r="D224" s="33">
        <f t="shared" si="6"/>
        <v>0.91510340654255506</v>
      </c>
      <c r="E224" s="2">
        <f t="shared" si="7"/>
        <v>4000</v>
      </c>
    </row>
    <row r="225" spans="1:5">
      <c r="A225" s="6" t="s">
        <v>9</v>
      </c>
      <c r="B225" s="12">
        <v>1678380</v>
      </c>
      <c r="C225" s="12">
        <v>2795005</v>
      </c>
      <c r="D225" s="33">
        <f t="shared" si="6"/>
        <v>1.6652992766834687</v>
      </c>
      <c r="E225" s="2">
        <f t="shared" si="7"/>
        <v>5000</v>
      </c>
    </row>
    <row r="226" spans="1:5">
      <c r="A226" s="6" t="s">
        <v>9</v>
      </c>
      <c r="B226" s="12">
        <v>1089506</v>
      </c>
      <c r="C226" s="12">
        <v>634402</v>
      </c>
      <c r="D226" s="33">
        <f t="shared" si="6"/>
        <v>0.58228408104223384</v>
      </c>
      <c r="E226" s="2" t="e">
        <f t="shared" si="7"/>
        <v>#N/A</v>
      </c>
    </row>
    <row r="227" spans="1:5">
      <c r="A227" s="6" t="s">
        <v>9</v>
      </c>
      <c r="B227" s="12">
        <v>672252</v>
      </c>
      <c r="C227" s="12">
        <v>568981</v>
      </c>
      <c r="D227" s="33">
        <f t="shared" si="6"/>
        <v>0.84638052397017782</v>
      </c>
      <c r="E227" s="2">
        <f t="shared" si="7"/>
        <v>3000</v>
      </c>
    </row>
    <row r="228" spans="1:5">
      <c r="A228" s="6" t="s">
        <v>9</v>
      </c>
      <c r="B228" s="12">
        <v>594953</v>
      </c>
      <c r="C228" s="12">
        <v>1328036</v>
      </c>
      <c r="D228" s="33">
        <f t="shared" si="6"/>
        <v>2.2321695999515927</v>
      </c>
      <c r="E228" s="2">
        <f t="shared" si="7"/>
        <v>5000</v>
      </c>
    </row>
    <row r="229" spans="1:5">
      <c r="A229" s="6" t="s">
        <v>9</v>
      </c>
      <c r="B229" s="12">
        <v>947652</v>
      </c>
      <c r="C229" s="12">
        <v>1393095</v>
      </c>
      <c r="D229" s="33">
        <f t="shared" si="6"/>
        <v>1.4700491319598334</v>
      </c>
      <c r="E229" s="2">
        <f t="shared" si="7"/>
        <v>5000</v>
      </c>
    </row>
    <row r="230" spans="1:5">
      <c r="A230" s="6" t="s">
        <v>9</v>
      </c>
      <c r="B230" s="12">
        <v>1827379</v>
      </c>
      <c r="C230" s="12">
        <v>3504062</v>
      </c>
      <c r="D230" s="33">
        <f t="shared" si="6"/>
        <v>1.9175343483754601</v>
      </c>
      <c r="E230" s="2">
        <f t="shared" si="7"/>
        <v>5000</v>
      </c>
    </row>
    <row r="231" spans="1:5">
      <c r="A231" s="6" t="s">
        <v>9</v>
      </c>
      <c r="B231" s="12">
        <v>427485</v>
      </c>
      <c r="C231" s="12">
        <v>333464</v>
      </c>
      <c r="D231" s="33">
        <f t="shared" si="6"/>
        <v>0.78006011906850536</v>
      </c>
      <c r="E231" s="2">
        <f t="shared" si="7"/>
        <v>2000</v>
      </c>
    </row>
    <row r="232" spans="1:5">
      <c r="A232" s="6" t="s">
        <v>9</v>
      </c>
      <c r="B232" s="12">
        <v>2351882</v>
      </c>
      <c r="C232" s="12">
        <v>2179716</v>
      </c>
      <c r="D232" s="33">
        <f t="shared" si="6"/>
        <v>0.92679649744332415</v>
      </c>
      <c r="E232" s="2">
        <f t="shared" si="7"/>
        <v>4000</v>
      </c>
    </row>
    <row r="233" spans="1:5">
      <c r="A233" s="6" t="s">
        <v>9</v>
      </c>
      <c r="B233" s="12">
        <v>2175997</v>
      </c>
      <c r="C233" s="12">
        <v>237839</v>
      </c>
      <c r="D233" s="33">
        <f t="shared" si="6"/>
        <v>0.10930116172035163</v>
      </c>
      <c r="E233" s="2" t="e">
        <f t="shared" si="7"/>
        <v>#N/A</v>
      </c>
    </row>
    <row r="234" spans="1:5">
      <c r="A234" s="6" t="s">
        <v>9</v>
      </c>
      <c r="B234" s="12">
        <v>1529555</v>
      </c>
      <c r="C234" s="12">
        <v>1245185</v>
      </c>
      <c r="D234" s="33">
        <f t="shared" si="6"/>
        <v>0.81408318105592803</v>
      </c>
      <c r="E234" s="2">
        <f t="shared" si="7"/>
        <v>3000</v>
      </c>
    </row>
    <row r="235" spans="1:5">
      <c r="A235" s="6" t="s">
        <v>9</v>
      </c>
      <c r="B235" s="12">
        <v>2157383</v>
      </c>
      <c r="C235" s="12">
        <v>942683</v>
      </c>
      <c r="D235" s="33">
        <f t="shared" si="6"/>
        <v>0.43695672024856042</v>
      </c>
      <c r="E235" s="2" t="e">
        <f t="shared" si="7"/>
        <v>#N/A</v>
      </c>
    </row>
    <row r="236" spans="1:5">
      <c r="A236" s="6" t="s">
        <v>9</v>
      </c>
      <c r="B236" s="12">
        <v>1030200</v>
      </c>
      <c r="C236" s="12">
        <v>2427138</v>
      </c>
      <c r="D236" s="33">
        <f t="shared" si="6"/>
        <v>2.3559871869539895</v>
      </c>
      <c r="E236" s="2">
        <f t="shared" si="7"/>
        <v>5000</v>
      </c>
    </row>
    <row r="237" spans="1:5">
      <c r="A237" s="6" t="s">
        <v>9</v>
      </c>
      <c r="B237" s="12">
        <v>1125254</v>
      </c>
      <c r="C237" s="12">
        <v>1080780</v>
      </c>
      <c r="D237" s="33">
        <f t="shared" si="6"/>
        <v>0.96047647908827694</v>
      </c>
      <c r="E237" s="2">
        <f t="shared" si="7"/>
        <v>4000</v>
      </c>
    </row>
    <row r="238" spans="1:5">
      <c r="A238" s="6" t="s">
        <v>9</v>
      </c>
      <c r="B238" s="12">
        <v>1664973</v>
      </c>
      <c r="C238" s="12">
        <v>1656890</v>
      </c>
      <c r="D238" s="33">
        <f t="shared" si="6"/>
        <v>0.99514526661993918</v>
      </c>
      <c r="E238" s="2">
        <f t="shared" si="7"/>
        <v>4000</v>
      </c>
    </row>
    <row r="239" spans="1:5">
      <c r="A239" s="6" t="s">
        <v>9</v>
      </c>
      <c r="B239" s="12">
        <v>2319005</v>
      </c>
      <c r="C239" s="12">
        <v>3367650</v>
      </c>
      <c r="D239" s="33">
        <f t="shared" si="6"/>
        <v>1.4521960927208004</v>
      </c>
      <c r="E239" s="2">
        <f t="shared" si="7"/>
        <v>5000</v>
      </c>
    </row>
    <row r="240" spans="1:5">
      <c r="A240" s="6" t="s">
        <v>9</v>
      </c>
      <c r="B240" s="12">
        <v>1035787</v>
      </c>
      <c r="C240" s="12">
        <v>1573309</v>
      </c>
      <c r="D240" s="33">
        <f t="shared" si="6"/>
        <v>1.518950324728926</v>
      </c>
      <c r="E240" s="2">
        <f t="shared" si="7"/>
        <v>5000</v>
      </c>
    </row>
    <row r="241" spans="1:5">
      <c r="A241" s="6" t="s">
        <v>9</v>
      </c>
      <c r="B241" s="12">
        <v>1955466</v>
      </c>
      <c r="C241" s="12">
        <v>2334259</v>
      </c>
      <c r="D241" s="33">
        <f t="shared" si="6"/>
        <v>1.1937098369391235</v>
      </c>
      <c r="E241" s="2">
        <f t="shared" si="7"/>
        <v>5000</v>
      </c>
    </row>
    <row r="242" spans="1:5">
      <c r="A242" s="6" t="s">
        <v>9</v>
      </c>
      <c r="B242" s="12">
        <v>966521</v>
      </c>
      <c r="C242" s="12">
        <v>916612</v>
      </c>
      <c r="D242" s="33">
        <f t="shared" si="6"/>
        <v>0.94836221872054516</v>
      </c>
      <c r="E242" s="2">
        <f t="shared" si="7"/>
        <v>4000</v>
      </c>
    </row>
    <row r="243" spans="1:5">
      <c r="A243" s="6" t="s">
        <v>9</v>
      </c>
      <c r="B243" s="12">
        <v>931901</v>
      </c>
      <c r="C243" s="12">
        <v>878675</v>
      </c>
      <c r="D243" s="33">
        <f t="shared" si="6"/>
        <v>0.94288449094914584</v>
      </c>
      <c r="E243" s="2">
        <f t="shared" si="7"/>
        <v>4000</v>
      </c>
    </row>
    <row r="244" spans="1:5">
      <c r="A244" s="6" t="s">
        <v>9</v>
      </c>
      <c r="B244" s="12">
        <v>1322264</v>
      </c>
      <c r="C244" s="12">
        <v>1109555</v>
      </c>
      <c r="D244" s="33">
        <f t="shared" si="6"/>
        <v>0.83913272992382759</v>
      </c>
      <c r="E244" s="2">
        <f t="shared" si="7"/>
        <v>3000</v>
      </c>
    </row>
    <row r="245" spans="1:5">
      <c r="A245" s="6" t="s">
        <v>9</v>
      </c>
      <c r="B245" s="12">
        <v>1878667</v>
      </c>
      <c r="C245" s="12">
        <v>1823446</v>
      </c>
      <c r="D245" s="33">
        <f t="shared" si="6"/>
        <v>0.97060628626574053</v>
      </c>
      <c r="E245" s="2">
        <f t="shared" si="7"/>
        <v>4000</v>
      </c>
    </row>
    <row r="246" spans="1:5">
      <c r="A246" s="6" t="s">
        <v>9</v>
      </c>
      <c r="B246" s="12">
        <v>433287</v>
      </c>
      <c r="C246" s="12">
        <v>649702</v>
      </c>
      <c r="D246" s="33">
        <f t="shared" si="6"/>
        <v>1.4994726359203023</v>
      </c>
      <c r="E246" s="2">
        <f t="shared" si="7"/>
        <v>5000</v>
      </c>
    </row>
    <row r="247" spans="1:5">
      <c r="A247" s="6" t="s">
        <v>9</v>
      </c>
      <c r="B247" s="12">
        <v>801973</v>
      </c>
      <c r="C247" s="12">
        <v>802762</v>
      </c>
      <c r="D247" s="33">
        <f t="shared" si="6"/>
        <v>1.0009838236449358</v>
      </c>
      <c r="E247" s="2">
        <f t="shared" si="7"/>
        <v>5000</v>
      </c>
    </row>
    <row r="248" spans="1:5">
      <c r="A248" s="6" t="s">
        <v>9</v>
      </c>
      <c r="B248" s="12">
        <v>632919</v>
      </c>
      <c r="C248" s="12">
        <v>896064</v>
      </c>
      <c r="D248" s="33">
        <f t="shared" si="6"/>
        <v>1.4157641025154877</v>
      </c>
      <c r="E248" s="2">
        <f t="shared" si="7"/>
        <v>5000</v>
      </c>
    </row>
    <row r="249" spans="1:5">
      <c r="A249" s="6" t="s">
        <v>9</v>
      </c>
      <c r="B249" s="12">
        <v>2701479</v>
      </c>
      <c r="C249" s="12">
        <v>945999</v>
      </c>
      <c r="D249" s="33">
        <f t="shared" si="6"/>
        <v>0.35017818017463764</v>
      </c>
      <c r="E249" s="2" t="e">
        <f t="shared" si="7"/>
        <v>#N/A</v>
      </c>
    </row>
    <row r="250" spans="1:5">
      <c r="A250" s="6" t="s">
        <v>9</v>
      </c>
      <c r="B250" s="12">
        <v>611594</v>
      </c>
      <c r="C250" s="12">
        <v>476676</v>
      </c>
      <c r="D250" s="33">
        <f t="shared" si="6"/>
        <v>0.77939940548795439</v>
      </c>
      <c r="E250" s="2">
        <f t="shared" si="7"/>
        <v>2000</v>
      </c>
    </row>
    <row r="251" spans="1:5">
      <c r="A251" s="6" t="s">
        <v>9</v>
      </c>
      <c r="B251" s="12">
        <v>473351</v>
      </c>
      <c r="C251" s="12">
        <v>835149</v>
      </c>
      <c r="D251" s="33">
        <f t="shared" si="6"/>
        <v>1.7643334438925871</v>
      </c>
      <c r="E251" s="2">
        <f t="shared" si="7"/>
        <v>5000</v>
      </c>
    </row>
    <row r="252" spans="1:5">
      <c r="A252" s="6" t="s">
        <v>9</v>
      </c>
      <c r="B252" s="12">
        <v>2074165</v>
      </c>
      <c r="C252" s="12">
        <v>2019623</v>
      </c>
      <c r="D252" s="33">
        <f t="shared" si="6"/>
        <v>0.97370411707843885</v>
      </c>
      <c r="E252" s="2">
        <f t="shared" si="7"/>
        <v>4000</v>
      </c>
    </row>
    <row r="253" spans="1:5">
      <c r="A253" s="6" t="s">
        <v>9</v>
      </c>
      <c r="B253" s="12">
        <v>1010767</v>
      </c>
      <c r="C253" s="12">
        <v>606449</v>
      </c>
      <c r="D253" s="33">
        <f t="shared" si="6"/>
        <v>0.59998891930583409</v>
      </c>
      <c r="E253" s="2" t="e">
        <f t="shared" si="7"/>
        <v>#N/A</v>
      </c>
    </row>
    <row r="254" spans="1:5">
      <c r="A254" s="6" t="s">
        <v>9</v>
      </c>
      <c r="B254" s="12">
        <v>577050</v>
      </c>
      <c r="C254" s="12">
        <v>481390</v>
      </c>
      <c r="D254" s="33">
        <f t="shared" si="6"/>
        <v>0.83422580365652887</v>
      </c>
      <c r="E254" s="2">
        <f t="shared" si="7"/>
        <v>3000</v>
      </c>
    </row>
    <row r="255" spans="1:5">
      <c r="A255" s="6" t="s">
        <v>9</v>
      </c>
      <c r="B255" s="12">
        <v>659197</v>
      </c>
      <c r="C255" s="12">
        <v>541656</v>
      </c>
      <c r="D255" s="33">
        <f t="shared" si="6"/>
        <v>0.8216906326940201</v>
      </c>
      <c r="E255" s="2">
        <f t="shared" si="7"/>
        <v>3000</v>
      </c>
    </row>
    <row r="256" spans="1:5">
      <c r="A256" s="6" t="s">
        <v>9</v>
      </c>
      <c r="B256" s="12">
        <v>1338661</v>
      </c>
      <c r="C256" s="12">
        <v>2002633</v>
      </c>
      <c r="D256" s="33">
        <f t="shared" si="6"/>
        <v>1.495997119509719</v>
      </c>
      <c r="E256" s="2">
        <f t="shared" si="7"/>
        <v>5000</v>
      </c>
    </row>
    <row r="257" spans="1:5">
      <c r="A257" s="6" t="s">
        <v>9</v>
      </c>
      <c r="B257" s="12">
        <v>673013</v>
      </c>
      <c r="C257" s="12">
        <v>499341</v>
      </c>
      <c r="D257" s="33">
        <f t="shared" si="6"/>
        <v>0.74194852105382814</v>
      </c>
      <c r="E257" s="2">
        <f t="shared" si="7"/>
        <v>2000</v>
      </c>
    </row>
    <row r="258" spans="1:5">
      <c r="A258" s="6" t="s">
        <v>9</v>
      </c>
      <c r="B258" s="12">
        <v>1185578</v>
      </c>
      <c r="C258" s="12">
        <v>1957953</v>
      </c>
      <c r="D258" s="33">
        <f t="shared" si="6"/>
        <v>1.6514754828446547</v>
      </c>
      <c r="E258" s="2">
        <f t="shared" si="7"/>
        <v>5000</v>
      </c>
    </row>
    <row r="259" spans="1:5">
      <c r="A259" s="6" t="s">
        <v>9</v>
      </c>
      <c r="B259" s="12">
        <v>894618</v>
      </c>
      <c r="C259" s="12">
        <v>466931</v>
      </c>
      <c r="D259" s="33">
        <f t="shared" si="6"/>
        <v>0.52193338385769117</v>
      </c>
      <c r="E259" s="2" t="e">
        <f t="shared" si="7"/>
        <v>#N/A</v>
      </c>
    </row>
    <row r="260" spans="1:5">
      <c r="A260" s="6" t="s">
        <v>9</v>
      </c>
      <c r="B260" s="12">
        <v>568506</v>
      </c>
      <c r="C260" s="12">
        <v>451803</v>
      </c>
      <c r="D260" s="33">
        <f t="shared" si="6"/>
        <v>0.7947198446454391</v>
      </c>
      <c r="E260" s="2">
        <f t="shared" si="7"/>
        <v>2000</v>
      </c>
    </row>
    <row r="261" spans="1:5">
      <c r="A261" s="6" t="s">
        <v>9</v>
      </c>
      <c r="B261" s="12">
        <v>704463</v>
      </c>
      <c r="C261" s="12">
        <v>838442</v>
      </c>
      <c r="D261" s="33">
        <f t="shared" si="6"/>
        <v>1.1901859998324966</v>
      </c>
      <c r="E261" s="2">
        <f t="shared" si="7"/>
        <v>5000</v>
      </c>
    </row>
    <row r="262" spans="1:5">
      <c r="A262" s="6" t="s">
        <v>9</v>
      </c>
      <c r="B262" s="12">
        <v>814622</v>
      </c>
      <c r="C262" s="12">
        <v>838540</v>
      </c>
      <c r="D262" s="33">
        <f t="shared" si="6"/>
        <v>1.029360856937328</v>
      </c>
      <c r="E262" s="2">
        <f t="shared" si="7"/>
        <v>5000</v>
      </c>
    </row>
    <row r="263" spans="1:5">
      <c r="A263" s="6" t="s">
        <v>9</v>
      </c>
      <c r="B263" s="12">
        <v>538802</v>
      </c>
      <c r="C263" s="12">
        <v>1036133</v>
      </c>
      <c r="D263" s="33">
        <f t="shared" si="6"/>
        <v>1.9230310949105609</v>
      </c>
      <c r="E263" s="2">
        <f t="shared" si="7"/>
        <v>5000</v>
      </c>
    </row>
    <row r="264" spans="1:5">
      <c r="A264" s="6" t="s">
        <v>9</v>
      </c>
      <c r="B264" s="12">
        <v>802885</v>
      </c>
      <c r="C264" s="12">
        <v>661605</v>
      </c>
      <c r="D264" s="33">
        <f t="shared" si="6"/>
        <v>0.82403457531277824</v>
      </c>
      <c r="E264" s="2">
        <f t="shared" si="7"/>
        <v>3000</v>
      </c>
    </row>
    <row r="265" spans="1:5">
      <c r="A265" s="6" t="s">
        <v>9</v>
      </c>
      <c r="B265" s="12">
        <v>764868</v>
      </c>
      <c r="C265" s="12">
        <v>577090</v>
      </c>
      <c r="D265" s="33">
        <f t="shared" si="6"/>
        <v>0.75449620065161571</v>
      </c>
      <c r="E265" s="2">
        <f t="shared" si="7"/>
        <v>2000</v>
      </c>
    </row>
    <row r="266" spans="1:5">
      <c r="A266" s="6" t="s">
        <v>9</v>
      </c>
      <c r="B266" s="12">
        <v>760024</v>
      </c>
      <c r="C266" s="12">
        <v>1125604</v>
      </c>
      <c r="D266" s="33">
        <f t="shared" ref="D266:D329" si="8">C266/B266</f>
        <v>1.4810111259644432</v>
      </c>
      <c r="E266" s="2">
        <f t="shared" ref="E266:E329" si="9">IF(A266="Active",VLOOKUP(D266,$H$4:$I$7,2,1))</f>
        <v>5000</v>
      </c>
    </row>
    <row r="267" spans="1:5">
      <c r="A267" s="6" t="s">
        <v>9</v>
      </c>
      <c r="B267" s="12">
        <v>1899026</v>
      </c>
      <c r="C267" s="12">
        <v>740768</v>
      </c>
      <c r="D267" s="33">
        <f t="shared" si="8"/>
        <v>0.39007786096662184</v>
      </c>
      <c r="E267" s="2" t="e">
        <f t="shared" si="9"/>
        <v>#N/A</v>
      </c>
    </row>
    <row r="268" spans="1:5">
      <c r="A268" s="6" t="s">
        <v>9</v>
      </c>
      <c r="B268" s="12">
        <v>1783603</v>
      </c>
      <c r="C268" s="12">
        <v>3032784</v>
      </c>
      <c r="D268" s="33">
        <f t="shared" si="8"/>
        <v>1.7003694207735689</v>
      </c>
      <c r="E268" s="2">
        <f t="shared" si="9"/>
        <v>5000</v>
      </c>
    </row>
    <row r="269" spans="1:5">
      <c r="A269" s="6" t="s">
        <v>9</v>
      </c>
      <c r="B269" s="12">
        <v>893272</v>
      </c>
      <c r="C269" s="12">
        <v>785366</v>
      </c>
      <c r="D269" s="33">
        <f t="shared" si="8"/>
        <v>0.87920140785785295</v>
      </c>
      <c r="E269" s="2">
        <f t="shared" si="9"/>
        <v>3000</v>
      </c>
    </row>
    <row r="270" spans="1:5">
      <c r="A270" s="6" t="s">
        <v>9</v>
      </c>
      <c r="B270" s="12">
        <v>1620935</v>
      </c>
      <c r="C270" s="12">
        <v>2031313</v>
      </c>
      <c r="D270" s="33">
        <f t="shared" si="8"/>
        <v>1.2531736312683728</v>
      </c>
      <c r="E270" s="2">
        <f t="shared" si="9"/>
        <v>5000</v>
      </c>
    </row>
    <row r="271" spans="1:5">
      <c r="A271" s="6" t="s">
        <v>9</v>
      </c>
      <c r="B271" s="12">
        <v>2649524</v>
      </c>
      <c r="C271" s="12">
        <v>1932968</v>
      </c>
      <c r="D271" s="33">
        <f t="shared" si="8"/>
        <v>0.7295529310170431</v>
      </c>
      <c r="E271" s="2">
        <f t="shared" si="9"/>
        <v>2000</v>
      </c>
    </row>
    <row r="272" spans="1:5">
      <c r="A272" s="6" t="s">
        <v>9</v>
      </c>
      <c r="B272" s="12">
        <v>1726231</v>
      </c>
      <c r="C272" s="12">
        <v>932764</v>
      </c>
      <c r="D272" s="33">
        <f t="shared" si="8"/>
        <v>0.54034714936761075</v>
      </c>
      <c r="E272" s="2" t="e">
        <f t="shared" si="9"/>
        <v>#N/A</v>
      </c>
    </row>
    <row r="273" spans="1:5">
      <c r="A273" s="6" t="s">
        <v>9</v>
      </c>
      <c r="B273" s="12">
        <v>2056020</v>
      </c>
      <c r="C273" s="12">
        <v>3276405</v>
      </c>
      <c r="D273" s="33">
        <f t="shared" si="8"/>
        <v>1.5935666968220155</v>
      </c>
      <c r="E273" s="2">
        <f t="shared" si="9"/>
        <v>5000</v>
      </c>
    </row>
    <row r="274" spans="1:5">
      <c r="A274" s="6" t="s">
        <v>9</v>
      </c>
      <c r="B274" s="12">
        <v>258553</v>
      </c>
      <c r="C274" s="12">
        <v>498843</v>
      </c>
      <c r="D274" s="33">
        <f t="shared" si="8"/>
        <v>1.9293645790224829</v>
      </c>
      <c r="E274" s="2">
        <f t="shared" si="9"/>
        <v>5000</v>
      </c>
    </row>
    <row r="275" spans="1:5">
      <c r="A275" s="6" t="s">
        <v>9</v>
      </c>
      <c r="B275" s="12">
        <v>743703</v>
      </c>
      <c r="C275" s="12">
        <v>664367</v>
      </c>
      <c r="D275" s="33">
        <f t="shared" si="8"/>
        <v>0.89332300663033493</v>
      </c>
      <c r="E275" s="2">
        <f t="shared" si="9"/>
        <v>3000</v>
      </c>
    </row>
    <row r="276" spans="1:5">
      <c r="A276" s="6" t="s">
        <v>9</v>
      </c>
      <c r="B276" s="12">
        <v>674161</v>
      </c>
      <c r="C276" s="12">
        <v>669553</v>
      </c>
      <c r="D276" s="33">
        <f t="shared" si="8"/>
        <v>0.99316483747947448</v>
      </c>
      <c r="E276" s="2">
        <f t="shared" si="9"/>
        <v>4000</v>
      </c>
    </row>
    <row r="277" spans="1:5">
      <c r="A277" s="6" t="s">
        <v>9</v>
      </c>
      <c r="B277" s="12">
        <v>682479</v>
      </c>
      <c r="C277" s="12">
        <v>943397</v>
      </c>
      <c r="D277" s="33">
        <f t="shared" si="8"/>
        <v>1.382309199257413</v>
      </c>
      <c r="E277" s="2">
        <f t="shared" si="9"/>
        <v>5000</v>
      </c>
    </row>
    <row r="278" spans="1:5">
      <c r="A278" s="6" t="s">
        <v>9</v>
      </c>
      <c r="B278" s="12">
        <v>1614480</v>
      </c>
      <c r="C278" s="12">
        <v>2072906</v>
      </c>
      <c r="D278" s="33">
        <f t="shared" si="8"/>
        <v>1.2839465338684901</v>
      </c>
      <c r="E278" s="2">
        <f t="shared" si="9"/>
        <v>5000</v>
      </c>
    </row>
    <row r="279" spans="1:5">
      <c r="A279" s="6" t="s">
        <v>9</v>
      </c>
      <c r="B279" s="12">
        <v>943861</v>
      </c>
      <c r="C279" s="12">
        <v>704187</v>
      </c>
      <c r="D279" s="33">
        <f t="shared" si="8"/>
        <v>0.74607066082823636</v>
      </c>
      <c r="E279" s="2">
        <f t="shared" si="9"/>
        <v>2000</v>
      </c>
    </row>
    <row r="280" spans="1:5">
      <c r="A280" s="6" t="s">
        <v>9</v>
      </c>
      <c r="B280" s="12">
        <v>1647947</v>
      </c>
      <c r="C280" s="12">
        <v>1281993</v>
      </c>
      <c r="D280" s="33">
        <f t="shared" si="8"/>
        <v>0.7779333922753584</v>
      </c>
      <c r="E280" s="2">
        <f t="shared" si="9"/>
        <v>2000</v>
      </c>
    </row>
    <row r="281" spans="1:5">
      <c r="A281" s="6" t="s">
        <v>9</v>
      </c>
      <c r="B281" s="12">
        <v>668709</v>
      </c>
      <c r="C281" s="12">
        <v>2269116</v>
      </c>
      <c r="D281" s="33">
        <f t="shared" si="8"/>
        <v>3.3932786907309458</v>
      </c>
      <c r="E281" s="2">
        <f t="shared" si="9"/>
        <v>5000</v>
      </c>
    </row>
    <row r="282" spans="1:5">
      <c r="A282" s="6" t="s">
        <v>9</v>
      </c>
      <c r="B282" s="12">
        <v>544300</v>
      </c>
      <c r="C282" s="12">
        <v>1148884</v>
      </c>
      <c r="D282" s="33">
        <f t="shared" si="8"/>
        <v>2.1107550982913836</v>
      </c>
      <c r="E282" s="2">
        <f t="shared" si="9"/>
        <v>5000</v>
      </c>
    </row>
    <row r="283" spans="1:5">
      <c r="A283" s="6" t="s">
        <v>9</v>
      </c>
      <c r="B283" s="12">
        <v>1785131</v>
      </c>
      <c r="C283" s="12">
        <v>1516796</v>
      </c>
      <c r="D283" s="33">
        <f t="shared" si="8"/>
        <v>0.84968330055329278</v>
      </c>
      <c r="E283" s="2">
        <f t="shared" si="9"/>
        <v>3000</v>
      </c>
    </row>
    <row r="284" spans="1:5">
      <c r="A284" s="6" t="s">
        <v>9</v>
      </c>
      <c r="B284" s="12">
        <v>1557540</v>
      </c>
      <c r="C284" s="12">
        <v>1494817</v>
      </c>
      <c r="D284" s="33">
        <f t="shared" si="8"/>
        <v>0.95972944515068637</v>
      </c>
      <c r="E284" s="2">
        <f t="shared" si="9"/>
        <v>4000</v>
      </c>
    </row>
    <row r="285" spans="1:5">
      <c r="A285" s="6" t="s">
        <v>9</v>
      </c>
      <c r="B285" s="12">
        <v>1956239</v>
      </c>
      <c r="C285" s="12">
        <v>1970702</v>
      </c>
      <c r="D285" s="33">
        <f t="shared" si="8"/>
        <v>1.0073932684094327</v>
      </c>
      <c r="E285" s="2">
        <f t="shared" si="9"/>
        <v>5000</v>
      </c>
    </row>
    <row r="286" spans="1:5">
      <c r="A286" s="6" t="s">
        <v>9</v>
      </c>
      <c r="B286" s="12">
        <v>723165</v>
      </c>
      <c r="C286" s="12">
        <v>1609484</v>
      </c>
      <c r="D286" s="33">
        <f t="shared" si="8"/>
        <v>2.2256110292948357</v>
      </c>
      <c r="E286" s="2">
        <f t="shared" si="9"/>
        <v>5000</v>
      </c>
    </row>
    <row r="287" spans="1:5">
      <c r="A287" s="6" t="s">
        <v>9</v>
      </c>
      <c r="B287" s="12">
        <v>1025929</v>
      </c>
      <c r="C287" s="12">
        <v>1060637</v>
      </c>
      <c r="D287" s="33">
        <f t="shared" si="8"/>
        <v>1.0338308011568051</v>
      </c>
      <c r="E287" s="2">
        <f t="shared" si="9"/>
        <v>5000</v>
      </c>
    </row>
    <row r="288" spans="1:5">
      <c r="A288" s="6" t="s">
        <v>9</v>
      </c>
      <c r="B288" s="12">
        <v>1233865</v>
      </c>
      <c r="C288" s="12">
        <v>1347780</v>
      </c>
      <c r="D288" s="33">
        <f t="shared" si="8"/>
        <v>1.0923237145068545</v>
      </c>
      <c r="E288" s="2">
        <f t="shared" si="9"/>
        <v>5000</v>
      </c>
    </row>
    <row r="289" spans="1:5">
      <c r="A289" s="6" t="s">
        <v>9</v>
      </c>
      <c r="B289" s="12">
        <v>559080</v>
      </c>
      <c r="C289" s="12">
        <v>1317816</v>
      </c>
      <c r="D289" s="33">
        <f t="shared" si="8"/>
        <v>2.3571152607855761</v>
      </c>
      <c r="E289" s="2">
        <f t="shared" si="9"/>
        <v>5000</v>
      </c>
    </row>
    <row r="290" spans="1:5">
      <c r="A290" s="6" t="s">
        <v>9</v>
      </c>
      <c r="B290" s="12">
        <v>816657</v>
      </c>
      <c r="C290" s="12">
        <v>1233887</v>
      </c>
      <c r="D290" s="33">
        <f t="shared" si="8"/>
        <v>1.5108999249378869</v>
      </c>
      <c r="E290" s="2">
        <f t="shared" si="9"/>
        <v>5000</v>
      </c>
    </row>
    <row r="291" spans="1:5">
      <c r="A291" s="6" t="s">
        <v>9</v>
      </c>
      <c r="B291" s="12">
        <v>807030</v>
      </c>
      <c r="C291" s="12">
        <v>1181128</v>
      </c>
      <c r="D291" s="33">
        <f t="shared" si="8"/>
        <v>1.4635490626122944</v>
      </c>
      <c r="E291" s="2">
        <f t="shared" si="9"/>
        <v>5000</v>
      </c>
    </row>
    <row r="292" spans="1:5">
      <c r="A292" s="6" t="s">
        <v>9</v>
      </c>
      <c r="B292" s="12">
        <v>822812</v>
      </c>
      <c r="C292" s="12">
        <v>1046934</v>
      </c>
      <c r="D292" s="33">
        <f t="shared" si="8"/>
        <v>1.2723854294784227</v>
      </c>
      <c r="E292" s="2">
        <f t="shared" si="9"/>
        <v>5000</v>
      </c>
    </row>
    <row r="293" spans="1:5">
      <c r="A293" s="6" t="s">
        <v>9</v>
      </c>
      <c r="B293" s="12">
        <v>995452</v>
      </c>
      <c r="C293" s="12">
        <v>547786</v>
      </c>
      <c r="D293" s="33">
        <f t="shared" si="8"/>
        <v>0.55028871306702887</v>
      </c>
      <c r="E293" s="2" t="e">
        <f t="shared" si="9"/>
        <v>#N/A</v>
      </c>
    </row>
    <row r="294" spans="1:5">
      <c r="A294" s="6" t="s">
        <v>9</v>
      </c>
      <c r="B294" s="12">
        <v>1166956</v>
      </c>
      <c r="C294" s="12">
        <v>2833234</v>
      </c>
      <c r="D294" s="33">
        <f t="shared" si="8"/>
        <v>2.4278841704400165</v>
      </c>
      <c r="E294" s="2">
        <f t="shared" si="9"/>
        <v>5000</v>
      </c>
    </row>
    <row r="295" spans="1:5">
      <c r="A295" s="6" t="s">
        <v>9</v>
      </c>
      <c r="B295" s="12">
        <v>668436</v>
      </c>
      <c r="C295" s="12">
        <v>376409</v>
      </c>
      <c r="D295" s="33">
        <f t="shared" si="8"/>
        <v>0.56311898222118495</v>
      </c>
      <c r="E295" s="2" t="e">
        <f t="shared" si="9"/>
        <v>#N/A</v>
      </c>
    </row>
    <row r="296" spans="1:5">
      <c r="A296" s="6" t="s">
        <v>9</v>
      </c>
      <c r="B296" s="12">
        <v>521152</v>
      </c>
      <c r="C296" s="12">
        <v>546252</v>
      </c>
      <c r="D296" s="33">
        <f t="shared" si="8"/>
        <v>1.0481625322362766</v>
      </c>
      <c r="E296" s="2">
        <f t="shared" si="9"/>
        <v>5000</v>
      </c>
    </row>
    <row r="297" spans="1:5">
      <c r="A297" s="6" t="s">
        <v>9</v>
      </c>
      <c r="B297" s="12">
        <v>729581</v>
      </c>
      <c r="C297" s="12">
        <v>1137175</v>
      </c>
      <c r="D297" s="33">
        <f t="shared" si="8"/>
        <v>1.5586686056791501</v>
      </c>
      <c r="E297" s="2">
        <f t="shared" si="9"/>
        <v>5000</v>
      </c>
    </row>
    <row r="298" spans="1:5">
      <c r="A298" s="6" t="s">
        <v>9</v>
      </c>
      <c r="B298" s="12">
        <v>718469</v>
      </c>
      <c r="C298" s="12">
        <v>2006855</v>
      </c>
      <c r="D298" s="33">
        <f t="shared" si="8"/>
        <v>2.7932381216169384</v>
      </c>
      <c r="E298" s="2">
        <f t="shared" si="9"/>
        <v>5000</v>
      </c>
    </row>
    <row r="299" spans="1:5">
      <c r="A299" s="6" t="s">
        <v>9</v>
      </c>
      <c r="B299" s="12">
        <v>64340</v>
      </c>
      <c r="C299" s="12">
        <v>215321</v>
      </c>
      <c r="D299" s="33">
        <f t="shared" si="8"/>
        <v>3.3466117500777122</v>
      </c>
      <c r="E299" s="2">
        <f t="shared" si="9"/>
        <v>5000</v>
      </c>
    </row>
    <row r="300" spans="1:5">
      <c r="A300" s="6" t="s">
        <v>9</v>
      </c>
      <c r="B300" s="12">
        <v>1092369</v>
      </c>
      <c r="C300" s="12">
        <v>874933</v>
      </c>
      <c r="D300" s="33">
        <f t="shared" si="8"/>
        <v>0.80095004526858593</v>
      </c>
      <c r="E300" s="2">
        <f t="shared" si="9"/>
        <v>2000</v>
      </c>
    </row>
    <row r="301" spans="1:5">
      <c r="A301" s="6" t="s">
        <v>9</v>
      </c>
      <c r="B301" s="12">
        <v>228808</v>
      </c>
      <c r="C301" s="12">
        <v>512705</v>
      </c>
      <c r="D301" s="33">
        <f t="shared" si="8"/>
        <v>2.2407651830355584</v>
      </c>
      <c r="E301" s="2">
        <f t="shared" si="9"/>
        <v>5000</v>
      </c>
    </row>
    <row r="302" spans="1:5">
      <c r="A302" s="6" t="s">
        <v>9</v>
      </c>
      <c r="B302" s="12">
        <v>578614</v>
      </c>
      <c r="C302" s="12">
        <v>537081</v>
      </c>
      <c r="D302" s="33">
        <f t="shared" si="8"/>
        <v>0.92821984950243164</v>
      </c>
      <c r="E302" s="2">
        <f t="shared" si="9"/>
        <v>4000</v>
      </c>
    </row>
    <row r="303" spans="1:5">
      <c r="A303" s="6" t="s">
        <v>9</v>
      </c>
      <c r="B303" s="12">
        <v>1235245</v>
      </c>
      <c r="C303" s="12">
        <v>1066581</v>
      </c>
      <c r="D303" s="33">
        <f t="shared" si="8"/>
        <v>0.86345704698258241</v>
      </c>
      <c r="E303" s="2">
        <f t="shared" si="9"/>
        <v>3000</v>
      </c>
    </row>
    <row r="304" spans="1:5">
      <c r="A304" s="6" t="s">
        <v>9</v>
      </c>
      <c r="B304" s="12">
        <v>899191</v>
      </c>
      <c r="C304" s="12">
        <v>680906</v>
      </c>
      <c r="D304" s="33">
        <f t="shared" si="8"/>
        <v>0.75724289945072853</v>
      </c>
      <c r="E304" s="2">
        <f t="shared" si="9"/>
        <v>2000</v>
      </c>
    </row>
    <row r="305" spans="1:5">
      <c r="A305" s="6" t="s">
        <v>9</v>
      </c>
      <c r="B305" s="12">
        <v>367059</v>
      </c>
      <c r="C305" s="12">
        <v>311278</v>
      </c>
      <c r="D305" s="33">
        <f t="shared" si="8"/>
        <v>0.84803260511252965</v>
      </c>
      <c r="E305" s="2">
        <f t="shared" si="9"/>
        <v>3000</v>
      </c>
    </row>
    <row r="306" spans="1:5">
      <c r="A306" s="6" t="s">
        <v>9</v>
      </c>
      <c r="B306" s="12">
        <v>547372</v>
      </c>
      <c r="C306" s="12">
        <v>714900</v>
      </c>
      <c r="D306" s="33">
        <f t="shared" si="8"/>
        <v>1.3060587680772857</v>
      </c>
      <c r="E306" s="2">
        <f t="shared" si="9"/>
        <v>5000</v>
      </c>
    </row>
    <row r="307" spans="1:5">
      <c r="A307" s="6" t="s">
        <v>9</v>
      </c>
      <c r="B307" s="12">
        <v>509618</v>
      </c>
      <c r="C307" s="12">
        <v>462815</v>
      </c>
      <c r="D307" s="33">
        <f t="shared" si="8"/>
        <v>0.90816062227001404</v>
      </c>
      <c r="E307" s="2">
        <f t="shared" si="9"/>
        <v>3000</v>
      </c>
    </row>
    <row r="308" spans="1:5">
      <c r="A308" s="6" t="s">
        <v>9</v>
      </c>
      <c r="B308" s="12">
        <v>895417</v>
      </c>
      <c r="C308" s="12">
        <v>702319</v>
      </c>
      <c r="D308" s="33">
        <f t="shared" si="8"/>
        <v>0.78434852141516187</v>
      </c>
      <c r="E308" s="2">
        <f t="shared" si="9"/>
        <v>2000</v>
      </c>
    </row>
    <row r="309" spans="1:5">
      <c r="A309" s="6" t="s">
        <v>9</v>
      </c>
      <c r="B309" s="12">
        <v>2057816</v>
      </c>
      <c r="C309" s="12">
        <v>2135708</v>
      </c>
      <c r="D309" s="33">
        <f t="shared" si="8"/>
        <v>1.0378517807228635</v>
      </c>
      <c r="E309" s="2">
        <f t="shared" si="9"/>
        <v>5000</v>
      </c>
    </row>
    <row r="310" spans="1:5">
      <c r="A310" s="6" t="s">
        <v>9</v>
      </c>
      <c r="B310" s="12">
        <v>1564390</v>
      </c>
      <c r="C310" s="12">
        <v>1586780</v>
      </c>
      <c r="D310" s="33">
        <f t="shared" si="8"/>
        <v>1.0143122878566087</v>
      </c>
      <c r="E310" s="2">
        <f t="shared" si="9"/>
        <v>5000</v>
      </c>
    </row>
    <row r="311" spans="1:5">
      <c r="A311" s="6" t="s">
        <v>9</v>
      </c>
      <c r="B311" s="12">
        <v>389444</v>
      </c>
      <c r="C311" s="12">
        <v>1431743</v>
      </c>
      <c r="D311" s="33">
        <f t="shared" si="8"/>
        <v>3.6763770914431855</v>
      </c>
      <c r="E311" s="2">
        <f t="shared" si="9"/>
        <v>5000</v>
      </c>
    </row>
    <row r="312" spans="1:5">
      <c r="A312" s="6" t="s">
        <v>9</v>
      </c>
      <c r="B312" s="12">
        <v>942685</v>
      </c>
      <c r="C312" s="12">
        <v>868718</v>
      </c>
      <c r="D312" s="33">
        <f t="shared" si="8"/>
        <v>0.9215358258591152</v>
      </c>
      <c r="E312" s="2">
        <f t="shared" si="9"/>
        <v>4000</v>
      </c>
    </row>
    <row r="313" spans="1:5">
      <c r="A313" s="6" t="s">
        <v>9</v>
      </c>
      <c r="B313" s="12">
        <v>993657</v>
      </c>
      <c r="C313" s="12">
        <v>1301172</v>
      </c>
      <c r="D313" s="33">
        <f t="shared" si="8"/>
        <v>1.3094780190749926</v>
      </c>
      <c r="E313" s="2">
        <f t="shared" si="9"/>
        <v>5000</v>
      </c>
    </row>
    <row r="314" spans="1:5">
      <c r="A314" s="6" t="s">
        <v>9</v>
      </c>
      <c r="B314" s="12">
        <v>568537</v>
      </c>
      <c r="C314" s="12">
        <v>470601</v>
      </c>
      <c r="D314" s="33">
        <f t="shared" si="8"/>
        <v>0.82774032296930544</v>
      </c>
      <c r="E314" s="2">
        <f t="shared" si="9"/>
        <v>3000</v>
      </c>
    </row>
    <row r="315" spans="1:5">
      <c r="A315" s="6" t="s">
        <v>9</v>
      </c>
      <c r="B315" s="12">
        <v>129277</v>
      </c>
      <c r="C315" s="12">
        <v>925878</v>
      </c>
      <c r="D315" s="33">
        <f t="shared" si="8"/>
        <v>7.161970033339264</v>
      </c>
      <c r="E315" s="2">
        <f t="shared" si="9"/>
        <v>5000</v>
      </c>
    </row>
    <row r="316" spans="1:5">
      <c r="A316" s="6" t="s">
        <v>9</v>
      </c>
      <c r="B316" s="12">
        <v>532842</v>
      </c>
      <c r="C316" s="12">
        <v>743984</v>
      </c>
      <c r="D316" s="33">
        <f t="shared" si="8"/>
        <v>1.3962563011174045</v>
      </c>
      <c r="E316" s="2">
        <f t="shared" si="9"/>
        <v>5000</v>
      </c>
    </row>
    <row r="317" spans="1:5">
      <c r="A317" s="6" t="s">
        <v>9</v>
      </c>
      <c r="B317" s="12">
        <v>738233</v>
      </c>
      <c r="C317" s="12">
        <v>235715</v>
      </c>
      <c r="D317" s="33">
        <f t="shared" si="8"/>
        <v>0.31929621135874448</v>
      </c>
      <c r="E317" s="2" t="e">
        <f t="shared" si="9"/>
        <v>#N/A</v>
      </c>
    </row>
    <row r="318" spans="1:5">
      <c r="A318" s="6" t="s">
        <v>9</v>
      </c>
      <c r="B318" s="12">
        <v>848435</v>
      </c>
      <c r="C318" s="12">
        <v>655439</v>
      </c>
      <c r="D318" s="33">
        <f t="shared" si="8"/>
        <v>0.77252706453647013</v>
      </c>
      <c r="E318" s="2">
        <f t="shared" si="9"/>
        <v>2000</v>
      </c>
    </row>
    <row r="319" spans="1:5">
      <c r="A319" s="6" t="s">
        <v>9</v>
      </c>
      <c r="B319" s="12">
        <v>641894</v>
      </c>
      <c r="C319" s="12">
        <v>724784</v>
      </c>
      <c r="D319" s="33">
        <f t="shared" si="8"/>
        <v>1.1291334706353386</v>
      </c>
      <c r="E319" s="2">
        <f t="shared" si="9"/>
        <v>5000</v>
      </c>
    </row>
    <row r="320" spans="1:5">
      <c r="A320" s="6" t="s">
        <v>9</v>
      </c>
      <c r="B320" s="12">
        <v>955879</v>
      </c>
      <c r="C320" s="12">
        <v>1325305</v>
      </c>
      <c r="D320" s="33">
        <f t="shared" si="8"/>
        <v>1.3864777864143893</v>
      </c>
      <c r="E320" s="2">
        <f t="shared" si="9"/>
        <v>5000</v>
      </c>
    </row>
    <row r="321" spans="1:5">
      <c r="A321" s="6" t="s">
        <v>9</v>
      </c>
      <c r="B321" s="12">
        <v>226970</v>
      </c>
      <c r="C321" s="12">
        <v>1125698</v>
      </c>
      <c r="D321" s="33">
        <f t="shared" si="8"/>
        <v>4.9596774904172358</v>
      </c>
      <c r="E321" s="2">
        <f t="shared" si="9"/>
        <v>5000</v>
      </c>
    </row>
    <row r="322" spans="1:5">
      <c r="A322" s="6" t="s">
        <v>9</v>
      </c>
      <c r="B322" s="12">
        <v>100354</v>
      </c>
      <c r="C322" s="12">
        <v>267756</v>
      </c>
      <c r="D322" s="33">
        <f t="shared" si="8"/>
        <v>2.6681148733483471</v>
      </c>
      <c r="E322" s="2">
        <f t="shared" si="9"/>
        <v>5000</v>
      </c>
    </row>
    <row r="323" spans="1:5">
      <c r="A323" s="6" t="s">
        <v>9</v>
      </c>
      <c r="B323" s="12">
        <v>527680</v>
      </c>
      <c r="C323" s="12">
        <v>215755</v>
      </c>
      <c r="D323" s="33">
        <f t="shared" si="8"/>
        <v>0.40887469678593086</v>
      </c>
      <c r="E323" s="2" t="e">
        <f t="shared" si="9"/>
        <v>#N/A</v>
      </c>
    </row>
    <row r="324" spans="1:5">
      <c r="A324" s="6" t="s">
        <v>9</v>
      </c>
      <c r="B324" s="12">
        <v>457021</v>
      </c>
      <c r="C324" s="12">
        <v>1683875</v>
      </c>
      <c r="D324" s="33">
        <f t="shared" si="8"/>
        <v>3.6844587010224914</v>
      </c>
      <c r="E324" s="2">
        <f t="shared" si="9"/>
        <v>5000</v>
      </c>
    </row>
    <row r="325" spans="1:5">
      <c r="A325" s="6" t="s">
        <v>9</v>
      </c>
      <c r="B325" s="12">
        <v>720920</v>
      </c>
      <c r="C325" s="12">
        <v>320993</v>
      </c>
      <c r="D325" s="33">
        <f t="shared" si="8"/>
        <v>0.44525467458247797</v>
      </c>
      <c r="E325" s="2" t="e">
        <f t="shared" si="9"/>
        <v>#N/A</v>
      </c>
    </row>
    <row r="326" spans="1:5">
      <c r="A326" s="6" t="s">
        <v>9</v>
      </c>
      <c r="B326" s="12">
        <v>1160804</v>
      </c>
      <c r="C326" s="12">
        <v>637357</v>
      </c>
      <c r="D326" s="33">
        <f t="shared" si="8"/>
        <v>0.5490651307197425</v>
      </c>
      <c r="E326" s="2" t="e">
        <f t="shared" si="9"/>
        <v>#N/A</v>
      </c>
    </row>
    <row r="327" spans="1:5">
      <c r="A327" s="6" t="s">
        <v>9</v>
      </c>
      <c r="B327" s="12">
        <v>1282772</v>
      </c>
      <c r="C327" s="12">
        <v>952777</v>
      </c>
      <c r="D327" s="33">
        <f t="shared" si="8"/>
        <v>0.74274851649396778</v>
      </c>
      <c r="E327" s="2">
        <f t="shared" si="9"/>
        <v>2000</v>
      </c>
    </row>
    <row r="328" spans="1:5">
      <c r="A328" s="6" t="s">
        <v>9</v>
      </c>
      <c r="B328" s="12">
        <v>2288390</v>
      </c>
      <c r="C328" s="12">
        <v>2239781</v>
      </c>
      <c r="D328" s="33">
        <f t="shared" si="8"/>
        <v>0.97875842841473704</v>
      </c>
      <c r="E328" s="2">
        <f t="shared" si="9"/>
        <v>4000</v>
      </c>
    </row>
    <row r="329" spans="1:5">
      <c r="A329" s="6" t="s">
        <v>9</v>
      </c>
      <c r="B329" s="12">
        <v>1580172</v>
      </c>
      <c r="C329" s="12">
        <v>1575056</v>
      </c>
      <c r="D329" s="33">
        <f t="shared" si="8"/>
        <v>0.99676237776647103</v>
      </c>
      <c r="E329" s="2">
        <f t="shared" si="9"/>
        <v>4000</v>
      </c>
    </row>
    <row r="330" spans="1:5">
      <c r="A330" s="6" t="s">
        <v>9</v>
      </c>
      <c r="B330" s="12">
        <v>882814</v>
      </c>
      <c r="C330" s="12">
        <v>713567</v>
      </c>
      <c r="D330" s="33">
        <f t="shared" ref="D330:D393" si="10">C330/B330</f>
        <v>0.80828690981339213</v>
      </c>
      <c r="E330" s="2">
        <f t="shared" ref="E330:E393" si="11">IF(A330="Active",VLOOKUP(D330,$H$4:$I$7,2,1))</f>
        <v>2000</v>
      </c>
    </row>
    <row r="331" spans="1:5">
      <c r="A331" s="6" t="s">
        <v>9</v>
      </c>
      <c r="B331" s="12">
        <v>664667</v>
      </c>
      <c r="C331" s="12">
        <v>1012731</v>
      </c>
      <c r="D331" s="33">
        <f t="shared" si="10"/>
        <v>1.5236667383817761</v>
      </c>
      <c r="E331" s="2">
        <f t="shared" si="11"/>
        <v>5000</v>
      </c>
    </row>
    <row r="332" spans="1:5">
      <c r="A332" s="6" t="s">
        <v>9</v>
      </c>
      <c r="B332" s="12">
        <v>1393230</v>
      </c>
      <c r="C332" s="12">
        <v>897258</v>
      </c>
      <c r="D332" s="33">
        <f t="shared" si="10"/>
        <v>0.64401283348765104</v>
      </c>
      <c r="E332" s="2" t="e">
        <f t="shared" si="11"/>
        <v>#N/A</v>
      </c>
    </row>
    <row r="333" spans="1:5">
      <c r="A333" s="6" t="s">
        <v>9</v>
      </c>
      <c r="B333" s="12">
        <v>597188</v>
      </c>
      <c r="C333" s="12">
        <v>419213</v>
      </c>
      <c r="D333" s="33">
        <f t="shared" si="10"/>
        <v>0.70197827149909242</v>
      </c>
      <c r="E333" s="2">
        <f t="shared" si="11"/>
        <v>2000</v>
      </c>
    </row>
    <row r="334" spans="1:5">
      <c r="A334" s="6" t="s">
        <v>9</v>
      </c>
      <c r="B334" s="12">
        <v>434247</v>
      </c>
      <c r="C334" s="12">
        <v>333804</v>
      </c>
      <c r="D334" s="33">
        <f t="shared" si="10"/>
        <v>0.76869615679555647</v>
      </c>
      <c r="E334" s="2">
        <f t="shared" si="11"/>
        <v>2000</v>
      </c>
    </row>
    <row r="335" spans="1:5">
      <c r="A335" s="6" t="s">
        <v>9</v>
      </c>
      <c r="B335" s="12">
        <v>3320969</v>
      </c>
      <c r="C335" s="12">
        <v>4435280</v>
      </c>
      <c r="D335" s="33">
        <f t="shared" si="10"/>
        <v>1.3355379107724281</v>
      </c>
      <c r="E335" s="2">
        <f t="shared" si="11"/>
        <v>5000</v>
      </c>
    </row>
    <row r="336" spans="1:5">
      <c r="A336" s="6" t="s">
        <v>9</v>
      </c>
      <c r="B336" s="12">
        <v>457449</v>
      </c>
      <c r="C336" s="12">
        <v>424074</v>
      </c>
      <c r="D336" s="33">
        <f t="shared" si="10"/>
        <v>0.92704104719870417</v>
      </c>
      <c r="E336" s="2">
        <f t="shared" si="11"/>
        <v>4000</v>
      </c>
    </row>
    <row r="337" spans="1:5">
      <c r="A337" s="6" t="s">
        <v>9</v>
      </c>
      <c r="B337" s="12">
        <v>569944</v>
      </c>
      <c r="C337" s="12">
        <v>700539</v>
      </c>
      <c r="D337" s="33">
        <f t="shared" si="10"/>
        <v>1.2291365467484525</v>
      </c>
      <c r="E337" s="2">
        <f t="shared" si="11"/>
        <v>5000</v>
      </c>
    </row>
    <row r="338" spans="1:5">
      <c r="A338" s="6" t="s">
        <v>9</v>
      </c>
      <c r="B338" s="12">
        <v>787624</v>
      </c>
      <c r="C338" s="12">
        <v>537364</v>
      </c>
      <c r="D338" s="33">
        <f t="shared" si="10"/>
        <v>0.68225955532081295</v>
      </c>
      <c r="E338" s="2" t="e">
        <f t="shared" si="11"/>
        <v>#N/A</v>
      </c>
    </row>
    <row r="339" spans="1:5">
      <c r="A339" s="6" t="s">
        <v>9</v>
      </c>
      <c r="B339" s="12">
        <v>667360</v>
      </c>
      <c r="C339" s="12">
        <v>877084</v>
      </c>
      <c r="D339" s="33">
        <f t="shared" si="10"/>
        <v>1.3142591704627187</v>
      </c>
      <c r="E339" s="2">
        <f t="shared" si="11"/>
        <v>5000</v>
      </c>
    </row>
    <row r="340" spans="1:5">
      <c r="A340" s="6" t="s">
        <v>9</v>
      </c>
      <c r="B340" s="12">
        <v>1222206</v>
      </c>
      <c r="C340" s="12">
        <v>1896110</v>
      </c>
      <c r="D340" s="33">
        <f t="shared" si="10"/>
        <v>1.5513833183604073</v>
      </c>
      <c r="E340" s="2">
        <f t="shared" si="11"/>
        <v>5000</v>
      </c>
    </row>
    <row r="341" spans="1:5">
      <c r="A341" s="6" t="s">
        <v>9</v>
      </c>
      <c r="B341" s="12">
        <v>1568877</v>
      </c>
      <c r="C341" s="12">
        <v>606643</v>
      </c>
      <c r="D341" s="33">
        <f t="shared" si="10"/>
        <v>0.38667339759585995</v>
      </c>
      <c r="E341" s="2" t="e">
        <f t="shared" si="11"/>
        <v>#N/A</v>
      </c>
    </row>
    <row r="342" spans="1:5">
      <c r="A342" s="6" t="s">
        <v>9</v>
      </c>
      <c r="B342" s="12">
        <v>1221605</v>
      </c>
      <c r="C342" s="12">
        <v>1241114</v>
      </c>
      <c r="D342" s="33">
        <f t="shared" si="10"/>
        <v>1.0159699739277426</v>
      </c>
      <c r="E342" s="2">
        <f t="shared" si="11"/>
        <v>5000</v>
      </c>
    </row>
    <row r="343" spans="1:5">
      <c r="A343" s="6" t="s">
        <v>9</v>
      </c>
      <c r="B343" s="12">
        <v>415275</v>
      </c>
      <c r="C343" s="12">
        <v>544182</v>
      </c>
      <c r="D343" s="33">
        <f t="shared" si="10"/>
        <v>1.3104135813617483</v>
      </c>
      <c r="E343" s="2">
        <f t="shared" si="11"/>
        <v>5000</v>
      </c>
    </row>
    <row r="344" spans="1:5">
      <c r="A344" s="6" t="s">
        <v>9</v>
      </c>
      <c r="B344" s="12">
        <v>662568</v>
      </c>
      <c r="C344" s="12">
        <v>110049</v>
      </c>
      <c r="D344" s="33">
        <f t="shared" si="10"/>
        <v>0.16609464990763212</v>
      </c>
      <c r="E344" s="2" t="e">
        <f t="shared" si="11"/>
        <v>#N/A</v>
      </c>
    </row>
    <row r="345" spans="1:5">
      <c r="A345" s="6" t="s">
        <v>9</v>
      </c>
      <c r="B345" s="12">
        <v>586434</v>
      </c>
      <c r="C345" s="12">
        <v>548780</v>
      </c>
      <c r="D345" s="33">
        <f t="shared" si="10"/>
        <v>0.93579158097927473</v>
      </c>
      <c r="E345" s="2">
        <f t="shared" si="11"/>
        <v>4000</v>
      </c>
    </row>
    <row r="346" spans="1:5">
      <c r="A346" s="6" t="s">
        <v>9</v>
      </c>
      <c r="B346" s="12">
        <v>734013</v>
      </c>
      <c r="C346" s="12">
        <v>407671</v>
      </c>
      <c r="D346" s="33">
        <f t="shared" si="10"/>
        <v>0.55540024495478968</v>
      </c>
      <c r="E346" s="2" t="e">
        <f t="shared" si="11"/>
        <v>#N/A</v>
      </c>
    </row>
    <row r="347" spans="1:5">
      <c r="A347" s="6" t="s">
        <v>9</v>
      </c>
      <c r="B347" s="12">
        <v>623154</v>
      </c>
      <c r="C347" s="12">
        <v>1090274</v>
      </c>
      <c r="D347" s="33">
        <f t="shared" si="10"/>
        <v>1.7496060363890789</v>
      </c>
      <c r="E347" s="2">
        <f t="shared" si="11"/>
        <v>5000</v>
      </c>
    </row>
    <row r="348" spans="1:5">
      <c r="A348" s="6" t="s">
        <v>9</v>
      </c>
      <c r="B348" s="12">
        <v>1184378</v>
      </c>
      <c r="C348" s="12">
        <v>926912</v>
      </c>
      <c r="D348" s="33">
        <f t="shared" si="10"/>
        <v>0.7826150097350677</v>
      </c>
      <c r="E348" s="2">
        <f t="shared" si="11"/>
        <v>2000</v>
      </c>
    </row>
    <row r="349" spans="1:5">
      <c r="A349" s="6" t="s">
        <v>9</v>
      </c>
      <c r="B349" s="12">
        <v>925647</v>
      </c>
      <c r="C349" s="12">
        <v>716925</v>
      </c>
      <c r="D349" s="33">
        <f t="shared" si="10"/>
        <v>0.77451231408949628</v>
      </c>
      <c r="E349" s="2">
        <f t="shared" si="11"/>
        <v>2000</v>
      </c>
    </row>
    <row r="350" spans="1:5">
      <c r="A350" s="6" t="s">
        <v>9</v>
      </c>
      <c r="B350" s="12">
        <v>556187</v>
      </c>
      <c r="C350" s="12">
        <v>1010911</v>
      </c>
      <c r="D350" s="33">
        <f t="shared" si="10"/>
        <v>1.8175739454535975</v>
      </c>
      <c r="E350" s="2">
        <f t="shared" si="11"/>
        <v>5000</v>
      </c>
    </row>
    <row r="351" spans="1:5">
      <c r="A351" s="6" t="s">
        <v>9</v>
      </c>
      <c r="B351" s="12">
        <v>1596252</v>
      </c>
      <c r="C351" s="12">
        <v>1900913</v>
      </c>
      <c r="D351" s="33">
        <f t="shared" si="10"/>
        <v>1.1908602150537635</v>
      </c>
      <c r="E351" s="2">
        <f t="shared" si="11"/>
        <v>5000</v>
      </c>
    </row>
    <row r="352" spans="1:5">
      <c r="A352" s="6" t="s">
        <v>9</v>
      </c>
      <c r="B352" s="12">
        <v>765120</v>
      </c>
      <c r="C352" s="12">
        <v>747860</v>
      </c>
      <c r="D352" s="33">
        <f t="shared" si="10"/>
        <v>0.97744144709326641</v>
      </c>
      <c r="E352" s="2">
        <f t="shared" si="11"/>
        <v>4000</v>
      </c>
    </row>
    <row r="353" spans="1:5">
      <c r="A353" s="6" t="s">
        <v>9</v>
      </c>
      <c r="B353" s="12">
        <v>1199846</v>
      </c>
      <c r="C353" s="12">
        <v>2047047</v>
      </c>
      <c r="D353" s="33">
        <f t="shared" si="10"/>
        <v>1.7060914484025449</v>
      </c>
      <c r="E353" s="2">
        <f t="shared" si="11"/>
        <v>5000</v>
      </c>
    </row>
    <row r="354" spans="1:5">
      <c r="A354" s="6" t="s">
        <v>9</v>
      </c>
      <c r="B354" s="12">
        <v>1447766</v>
      </c>
      <c r="C354" s="12">
        <v>1404288</v>
      </c>
      <c r="D354" s="33">
        <f t="shared" si="10"/>
        <v>0.96996890381456669</v>
      </c>
      <c r="E354" s="2">
        <f t="shared" si="11"/>
        <v>4000</v>
      </c>
    </row>
    <row r="355" spans="1:5">
      <c r="A355" s="6" t="s">
        <v>9</v>
      </c>
      <c r="B355" s="12">
        <v>847877</v>
      </c>
      <c r="C355" s="12">
        <v>1013930</v>
      </c>
      <c r="D355" s="33">
        <f t="shared" si="10"/>
        <v>1.1958456238345891</v>
      </c>
      <c r="E355" s="2">
        <f t="shared" si="11"/>
        <v>5000</v>
      </c>
    </row>
    <row r="356" spans="1:5">
      <c r="A356" s="6" t="s">
        <v>9</v>
      </c>
      <c r="B356" s="12">
        <v>930023</v>
      </c>
      <c r="C356" s="12">
        <v>699936</v>
      </c>
      <c r="D356" s="33">
        <f t="shared" si="10"/>
        <v>0.75260074213218386</v>
      </c>
      <c r="E356" s="2">
        <f t="shared" si="11"/>
        <v>2000</v>
      </c>
    </row>
    <row r="357" spans="1:5">
      <c r="A357" s="6" t="s">
        <v>9</v>
      </c>
      <c r="B357" s="12">
        <v>899013</v>
      </c>
      <c r="C357" s="12">
        <v>1015196</v>
      </c>
      <c r="D357" s="33">
        <f t="shared" si="10"/>
        <v>1.1292339487860577</v>
      </c>
      <c r="E357" s="2">
        <f t="shared" si="11"/>
        <v>5000</v>
      </c>
    </row>
    <row r="358" spans="1:5">
      <c r="A358" s="6" t="s">
        <v>9</v>
      </c>
      <c r="B358" s="12">
        <v>852441</v>
      </c>
      <c r="C358" s="12">
        <v>805624</v>
      </c>
      <c r="D358" s="33">
        <f t="shared" si="10"/>
        <v>0.9450788969559184</v>
      </c>
      <c r="E358" s="2">
        <f t="shared" si="11"/>
        <v>4000</v>
      </c>
    </row>
    <row r="359" spans="1:5">
      <c r="A359" s="6" t="s">
        <v>9</v>
      </c>
      <c r="B359" s="12">
        <v>459639</v>
      </c>
      <c r="C359" s="12">
        <v>559686</v>
      </c>
      <c r="D359" s="33">
        <f t="shared" si="10"/>
        <v>1.2176642974160157</v>
      </c>
      <c r="E359" s="2">
        <f t="shared" si="11"/>
        <v>5000</v>
      </c>
    </row>
    <row r="360" spans="1:5">
      <c r="A360" s="6" t="s">
        <v>9</v>
      </c>
      <c r="B360" s="12">
        <v>1441571</v>
      </c>
      <c r="C360" s="12">
        <v>1958167</v>
      </c>
      <c r="D360" s="33">
        <f t="shared" si="10"/>
        <v>1.3583562654909123</v>
      </c>
      <c r="E360" s="2">
        <f t="shared" si="11"/>
        <v>5000</v>
      </c>
    </row>
    <row r="361" spans="1:5">
      <c r="A361" s="6" t="s">
        <v>9</v>
      </c>
      <c r="B361" s="12">
        <v>662238</v>
      </c>
      <c r="C361" s="12">
        <v>339253</v>
      </c>
      <c r="D361" s="33">
        <f t="shared" si="10"/>
        <v>0.51228259326707315</v>
      </c>
      <c r="E361" s="2" t="e">
        <f t="shared" si="11"/>
        <v>#N/A</v>
      </c>
    </row>
    <row r="362" spans="1:5">
      <c r="A362" s="6" t="s">
        <v>9</v>
      </c>
      <c r="B362" s="12">
        <v>1009868</v>
      </c>
      <c r="C362" s="12">
        <v>630870</v>
      </c>
      <c r="D362" s="33">
        <f t="shared" si="10"/>
        <v>0.6247054070432968</v>
      </c>
      <c r="E362" s="2" t="e">
        <f t="shared" si="11"/>
        <v>#N/A</v>
      </c>
    </row>
    <row r="363" spans="1:5">
      <c r="A363" s="6" t="s">
        <v>9</v>
      </c>
      <c r="B363" s="12">
        <v>886088</v>
      </c>
      <c r="C363" s="12">
        <v>531020</v>
      </c>
      <c r="D363" s="33">
        <f t="shared" si="10"/>
        <v>0.59928584971244392</v>
      </c>
      <c r="E363" s="2" t="e">
        <f t="shared" si="11"/>
        <v>#N/A</v>
      </c>
    </row>
    <row r="364" spans="1:5">
      <c r="A364" s="6" t="s">
        <v>9</v>
      </c>
      <c r="B364" s="12">
        <v>1237143</v>
      </c>
      <c r="C364" s="12">
        <v>1596579</v>
      </c>
      <c r="D364" s="33">
        <f t="shared" si="10"/>
        <v>1.2905371488987125</v>
      </c>
      <c r="E364" s="2">
        <f t="shared" si="11"/>
        <v>5000</v>
      </c>
    </row>
    <row r="365" spans="1:5">
      <c r="A365" s="6" t="s">
        <v>9</v>
      </c>
      <c r="B365" s="12">
        <v>953276</v>
      </c>
      <c r="C365" s="12">
        <v>1270423</v>
      </c>
      <c r="D365" s="33">
        <f t="shared" si="10"/>
        <v>1.3326916863531653</v>
      </c>
      <c r="E365" s="2">
        <f t="shared" si="11"/>
        <v>5000</v>
      </c>
    </row>
    <row r="366" spans="1:5">
      <c r="A366" s="6" t="s">
        <v>9</v>
      </c>
      <c r="B366" s="12">
        <v>1539799</v>
      </c>
      <c r="C366" s="12">
        <v>1976311</v>
      </c>
      <c r="D366" s="33">
        <f t="shared" si="10"/>
        <v>1.2834863511406358</v>
      </c>
      <c r="E366" s="2">
        <f t="shared" si="11"/>
        <v>5000</v>
      </c>
    </row>
    <row r="367" spans="1:5">
      <c r="A367" s="6" t="s">
        <v>9</v>
      </c>
      <c r="B367" s="12">
        <v>902218</v>
      </c>
      <c r="C367" s="12">
        <v>626976</v>
      </c>
      <c r="D367" s="33">
        <f t="shared" si="10"/>
        <v>0.69492739005428839</v>
      </c>
      <c r="E367" s="2" t="e">
        <f t="shared" si="11"/>
        <v>#N/A</v>
      </c>
    </row>
    <row r="368" spans="1:5">
      <c r="A368" s="6" t="s">
        <v>9</v>
      </c>
      <c r="B368" s="12">
        <v>823901</v>
      </c>
      <c r="C368" s="12">
        <v>523597</v>
      </c>
      <c r="D368" s="33">
        <f t="shared" si="10"/>
        <v>0.63550960612986274</v>
      </c>
      <c r="E368" s="2" t="e">
        <f t="shared" si="11"/>
        <v>#N/A</v>
      </c>
    </row>
    <row r="369" spans="1:5">
      <c r="A369" s="6" t="s">
        <v>9</v>
      </c>
      <c r="B369" s="12">
        <v>961766</v>
      </c>
      <c r="C369" s="12">
        <v>505865</v>
      </c>
      <c r="D369" s="33">
        <f t="shared" si="10"/>
        <v>0.52597513324446898</v>
      </c>
      <c r="E369" s="2" t="e">
        <f t="shared" si="11"/>
        <v>#N/A</v>
      </c>
    </row>
    <row r="370" spans="1:5">
      <c r="A370" s="6" t="s">
        <v>9</v>
      </c>
      <c r="B370" s="12">
        <v>1477869</v>
      </c>
      <c r="C370" s="12">
        <v>2203160</v>
      </c>
      <c r="D370" s="33">
        <f t="shared" si="10"/>
        <v>1.4907681262682957</v>
      </c>
      <c r="E370" s="2">
        <f t="shared" si="11"/>
        <v>5000</v>
      </c>
    </row>
    <row r="371" spans="1:5">
      <c r="A371" s="6" t="s">
        <v>9</v>
      </c>
      <c r="B371" s="12">
        <v>1060723</v>
      </c>
      <c r="C371" s="12">
        <v>1433755</v>
      </c>
      <c r="D371" s="33">
        <f t="shared" si="10"/>
        <v>1.3516771108008405</v>
      </c>
      <c r="E371" s="2">
        <f t="shared" si="11"/>
        <v>5000</v>
      </c>
    </row>
    <row r="372" spans="1:5">
      <c r="A372" s="6" t="s">
        <v>9</v>
      </c>
      <c r="B372" s="12">
        <v>1301578</v>
      </c>
      <c r="C372" s="12">
        <v>2529413</v>
      </c>
      <c r="D372" s="33">
        <f t="shared" si="10"/>
        <v>1.9433433877954298</v>
      </c>
      <c r="E372" s="2">
        <f t="shared" si="11"/>
        <v>5000</v>
      </c>
    </row>
    <row r="373" spans="1:5">
      <c r="A373" s="6" t="s">
        <v>9</v>
      </c>
      <c r="B373" s="12">
        <v>920156</v>
      </c>
      <c r="C373" s="12">
        <v>2360756</v>
      </c>
      <c r="D373" s="33">
        <f t="shared" si="10"/>
        <v>2.5656040932189761</v>
      </c>
      <c r="E373" s="2">
        <f t="shared" si="11"/>
        <v>5000</v>
      </c>
    </row>
    <row r="374" spans="1:5">
      <c r="A374" s="6" t="s">
        <v>9</v>
      </c>
      <c r="B374" s="12">
        <v>940466</v>
      </c>
      <c r="C374" s="12">
        <v>1486097</v>
      </c>
      <c r="D374" s="33">
        <f t="shared" si="10"/>
        <v>1.580170894003611</v>
      </c>
      <c r="E374" s="2">
        <f t="shared" si="11"/>
        <v>5000</v>
      </c>
    </row>
    <row r="375" spans="1:5">
      <c r="A375" s="6" t="s">
        <v>9</v>
      </c>
      <c r="B375" s="12">
        <v>853378</v>
      </c>
      <c r="C375" s="12">
        <v>422681</v>
      </c>
      <c r="D375" s="33">
        <f t="shared" si="10"/>
        <v>0.49530337083918263</v>
      </c>
      <c r="E375" s="2" t="e">
        <f t="shared" si="11"/>
        <v>#N/A</v>
      </c>
    </row>
    <row r="376" spans="1:5">
      <c r="A376" s="6" t="s">
        <v>9</v>
      </c>
      <c r="B376" s="12">
        <v>1508280</v>
      </c>
      <c r="C376" s="12">
        <v>1604460</v>
      </c>
      <c r="D376" s="33">
        <f t="shared" si="10"/>
        <v>1.0637680006364867</v>
      </c>
      <c r="E376" s="2">
        <f t="shared" si="11"/>
        <v>5000</v>
      </c>
    </row>
    <row r="377" spans="1:5">
      <c r="A377" s="6" t="s">
        <v>9</v>
      </c>
      <c r="B377" s="12">
        <v>986874</v>
      </c>
      <c r="C377" s="12">
        <v>1184989</v>
      </c>
      <c r="D377" s="33">
        <f t="shared" si="10"/>
        <v>1.200750045091876</v>
      </c>
      <c r="E377" s="2">
        <f t="shared" si="11"/>
        <v>5000</v>
      </c>
    </row>
    <row r="378" spans="1:5">
      <c r="A378" s="6" t="s">
        <v>9</v>
      </c>
      <c r="B378" s="12">
        <v>816164</v>
      </c>
      <c r="C378" s="12">
        <v>1185146</v>
      </c>
      <c r="D378" s="33">
        <f t="shared" si="10"/>
        <v>1.4520929617086762</v>
      </c>
      <c r="E378" s="2">
        <f t="shared" si="11"/>
        <v>5000</v>
      </c>
    </row>
    <row r="379" spans="1:5">
      <c r="A379" s="6" t="s">
        <v>9</v>
      </c>
      <c r="B379" s="12">
        <v>1554709</v>
      </c>
      <c r="C379" s="12">
        <v>950077</v>
      </c>
      <c r="D379" s="33">
        <f t="shared" si="10"/>
        <v>0.61109635307957955</v>
      </c>
      <c r="E379" s="2" t="e">
        <f t="shared" si="11"/>
        <v>#N/A</v>
      </c>
    </row>
    <row r="380" spans="1:5">
      <c r="A380" s="6" t="s">
        <v>9</v>
      </c>
      <c r="B380" s="12">
        <v>1775819</v>
      </c>
      <c r="C380" s="12">
        <v>1623100</v>
      </c>
      <c r="D380" s="33">
        <f t="shared" si="10"/>
        <v>0.91400080751472979</v>
      </c>
      <c r="E380" s="2">
        <f t="shared" si="11"/>
        <v>4000</v>
      </c>
    </row>
    <row r="381" spans="1:5">
      <c r="A381" s="6" t="s">
        <v>9</v>
      </c>
      <c r="B381" s="12">
        <v>702564</v>
      </c>
      <c r="C381" s="12">
        <v>507751</v>
      </c>
      <c r="D381" s="33">
        <f t="shared" si="10"/>
        <v>0.72271138287757419</v>
      </c>
      <c r="E381" s="2">
        <f t="shared" si="11"/>
        <v>2000</v>
      </c>
    </row>
    <row r="382" spans="1:5">
      <c r="A382" s="6" t="s">
        <v>9</v>
      </c>
      <c r="B382" s="12">
        <v>1413606</v>
      </c>
      <c r="C382" s="12">
        <v>2033479</v>
      </c>
      <c r="D382" s="33">
        <f t="shared" si="10"/>
        <v>1.4385047884629805</v>
      </c>
      <c r="E382" s="2">
        <f t="shared" si="11"/>
        <v>5000</v>
      </c>
    </row>
    <row r="383" spans="1:5">
      <c r="A383" s="6" t="s">
        <v>9</v>
      </c>
      <c r="B383" s="12">
        <v>1781724</v>
      </c>
      <c r="C383" s="12">
        <v>784806</v>
      </c>
      <c r="D383" s="33">
        <f t="shared" si="10"/>
        <v>0.44047562922203437</v>
      </c>
      <c r="E383" s="2" t="e">
        <f t="shared" si="11"/>
        <v>#N/A</v>
      </c>
    </row>
    <row r="384" spans="1:5">
      <c r="A384" s="6" t="s">
        <v>9</v>
      </c>
      <c r="B384" s="12">
        <v>411854</v>
      </c>
      <c r="C384" s="12">
        <v>885981</v>
      </c>
      <c r="D384" s="33">
        <f t="shared" si="10"/>
        <v>2.1512016394159095</v>
      </c>
      <c r="E384" s="2">
        <f t="shared" si="11"/>
        <v>5000</v>
      </c>
    </row>
    <row r="385" spans="1:5">
      <c r="A385" s="6" t="s">
        <v>9</v>
      </c>
      <c r="B385" s="12">
        <v>901004</v>
      </c>
      <c r="C385" s="12">
        <v>1028036</v>
      </c>
      <c r="D385" s="33">
        <f t="shared" si="10"/>
        <v>1.1409893851747606</v>
      </c>
      <c r="E385" s="2">
        <f t="shared" si="11"/>
        <v>5000</v>
      </c>
    </row>
    <row r="386" spans="1:5">
      <c r="A386" s="6" t="s">
        <v>9</v>
      </c>
      <c r="B386" s="12">
        <v>689784</v>
      </c>
      <c r="C386" s="12">
        <v>976203</v>
      </c>
      <c r="D386" s="33">
        <f t="shared" si="10"/>
        <v>1.4152299850387948</v>
      </c>
      <c r="E386" s="2">
        <f t="shared" si="11"/>
        <v>5000</v>
      </c>
    </row>
    <row r="387" spans="1:5">
      <c r="A387" s="6" t="s">
        <v>9</v>
      </c>
      <c r="B387" s="12">
        <v>1185305</v>
      </c>
      <c r="C387" s="12">
        <v>1442358</v>
      </c>
      <c r="D387" s="33">
        <f t="shared" si="10"/>
        <v>1.2168665448977267</v>
      </c>
      <c r="E387" s="2">
        <f t="shared" si="11"/>
        <v>5000</v>
      </c>
    </row>
    <row r="388" spans="1:5">
      <c r="A388" s="6" t="s">
        <v>9</v>
      </c>
      <c r="B388" s="12">
        <v>849408</v>
      </c>
      <c r="C388" s="12">
        <v>952995</v>
      </c>
      <c r="D388" s="33">
        <f t="shared" si="10"/>
        <v>1.121951994801085</v>
      </c>
      <c r="E388" s="2">
        <f t="shared" si="11"/>
        <v>5000</v>
      </c>
    </row>
    <row r="389" spans="1:5">
      <c r="A389" s="6" t="s">
        <v>9</v>
      </c>
      <c r="B389" s="12">
        <v>784932</v>
      </c>
      <c r="C389" s="12">
        <v>345440</v>
      </c>
      <c r="D389" s="33">
        <f t="shared" si="10"/>
        <v>0.44008907777998602</v>
      </c>
      <c r="E389" s="2" t="e">
        <f t="shared" si="11"/>
        <v>#N/A</v>
      </c>
    </row>
    <row r="390" spans="1:5">
      <c r="A390" s="6" t="s">
        <v>9</v>
      </c>
      <c r="B390" s="12">
        <v>923284</v>
      </c>
      <c r="C390" s="12">
        <v>898821</v>
      </c>
      <c r="D390" s="33">
        <f t="shared" si="10"/>
        <v>0.97350436052178957</v>
      </c>
      <c r="E390" s="2">
        <f t="shared" si="11"/>
        <v>4000</v>
      </c>
    </row>
    <row r="391" spans="1:5">
      <c r="A391" s="6" t="s">
        <v>9</v>
      </c>
      <c r="B391" s="12">
        <v>928607</v>
      </c>
      <c r="C391" s="12">
        <v>1577528</v>
      </c>
      <c r="D391" s="33">
        <f t="shared" si="10"/>
        <v>1.698811230154414</v>
      </c>
      <c r="E391" s="2">
        <f t="shared" si="11"/>
        <v>5000</v>
      </c>
    </row>
    <row r="392" spans="1:5">
      <c r="A392" s="6" t="s">
        <v>9</v>
      </c>
      <c r="B392" s="12">
        <v>573994</v>
      </c>
      <c r="C392" s="12">
        <v>359948</v>
      </c>
      <c r="D392" s="33">
        <f t="shared" si="10"/>
        <v>0.62709366299996172</v>
      </c>
      <c r="E392" s="2" t="e">
        <f t="shared" si="11"/>
        <v>#N/A</v>
      </c>
    </row>
    <row r="393" spans="1:5">
      <c r="A393" s="6" t="s">
        <v>9</v>
      </c>
      <c r="B393" s="12">
        <v>1406133</v>
      </c>
      <c r="C393" s="12">
        <v>1113909</v>
      </c>
      <c r="D393" s="33">
        <f t="shared" si="10"/>
        <v>0.79217897595746634</v>
      </c>
      <c r="E393" s="2">
        <f t="shared" si="11"/>
        <v>2000</v>
      </c>
    </row>
    <row r="394" spans="1:5">
      <c r="A394" s="6" t="s">
        <v>9</v>
      </c>
      <c r="B394" s="12">
        <v>1243278</v>
      </c>
      <c r="C394" s="12">
        <v>1477214</v>
      </c>
      <c r="D394" s="33">
        <f t="shared" ref="D394:D457" si="12">C394/B394</f>
        <v>1.1881606527260999</v>
      </c>
      <c r="E394" s="2">
        <f t="shared" ref="E394:E457" si="13">IF(A394="Active",VLOOKUP(D394,$H$4:$I$7,2,1))</f>
        <v>5000</v>
      </c>
    </row>
    <row r="395" spans="1:5">
      <c r="A395" s="6" t="s">
        <v>9</v>
      </c>
      <c r="B395" s="12">
        <v>388734</v>
      </c>
      <c r="C395" s="12">
        <v>641170</v>
      </c>
      <c r="D395" s="33">
        <f t="shared" si="12"/>
        <v>1.649379781547279</v>
      </c>
      <c r="E395" s="2">
        <f t="shared" si="13"/>
        <v>5000</v>
      </c>
    </row>
    <row r="396" spans="1:5">
      <c r="A396" s="6" t="s">
        <v>9</v>
      </c>
      <c r="B396" s="12">
        <v>678005</v>
      </c>
      <c r="C396" s="12">
        <v>489841</v>
      </c>
      <c r="D396" s="33">
        <f t="shared" si="12"/>
        <v>0.72247402305292729</v>
      </c>
      <c r="E396" s="2">
        <f t="shared" si="13"/>
        <v>2000</v>
      </c>
    </row>
    <row r="397" spans="1:5">
      <c r="A397" s="6" t="s">
        <v>9</v>
      </c>
      <c r="B397" s="12">
        <v>940357</v>
      </c>
      <c r="C397" s="12">
        <v>1870482</v>
      </c>
      <c r="D397" s="33">
        <f t="shared" si="12"/>
        <v>1.9891190260720131</v>
      </c>
      <c r="E397" s="2">
        <f t="shared" si="13"/>
        <v>5000</v>
      </c>
    </row>
    <row r="398" spans="1:5">
      <c r="A398" s="6" t="s">
        <v>9</v>
      </c>
      <c r="B398" s="12">
        <v>1252663</v>
      </c>
      <c r="C398" s="12">
        <v>1989311</v>
      </c>
      <c r="D398" s="33">
        <f t="shared" si="12"/>
        <v>1.5880655850775507</v>
      </c>
      <c r="E398" s="2">
        <f t="shared" si="13"/>
        <v>5000</v>
      </c>
    </row>
    <row r="399" spans="1:5">
      <c r="A399" s="6" t="s">
        <v>9</v>
      </c>
      <c r="B399" s="12">
        <v>1335605</v>
      </c>
      <c r="C399" s="12">
        <v>1016487</v>
      </c>
      <c r="D399" s="33">
        <f t="shared" si="12"/>
        <v>0.7610685794078339</v>
      </c>
      <c r="E399" s="2">
        <f t="shared" si="13"/>
        <v>2000</v>
      </c>
    </row>
    <row r="400" spans="1:5">
      <c r="A400" s="6" t="s">
        <v>9</v>
      </c>
      <c r="B400" s="12">
        <v>1128978</v>
      </c>
      <c r="C400" s="12">
        <v>967840</v>
      </c>
      <c r="D400" s="33">
        <f t="shared" si="12"/>
        <v>0.85727091227641283</v>
      </c>
      <c r="E400" s="2">
        <f t="shared" si="13"/>
        <v>3000</v>
      </c>
    </row>
    <row r="401" spans="1:5">
      <c r="A401" s="6" t="s">
        <v>9</v>
      </c>
      <c r="B401" s="12">
        <v>830600</v>
      </c>
      <c r="C401" s="12">
        <v>1152138</v>
      </c>
      <c r="D401" s="33">
        <f t="shared" si="12"/>
        <v>1.3871153383096557</v>
      </c>
      <c r="E401" s="2">
        <f t="shared" si="13"/>
        <v>5000</v>
      </c>
    </row>
    <row r="402" spans="1:5">
      <c r="A402" s="6" t="s">
        <v>9</v>
      </c>
      <c r="B402" s="12">
        <v>730922</v>
      </c>
      <c r="C402" s="12">
        <v>878334</v>
      </c>
      <c r="D402" s="33">
        <f t="shared" si="12"/>
        <v>1.2016795225755963</v>
      </c>
      <c r="E402" s="2">
        <f t="shared" si="13"/>
        <v>5000</v>
      </c>
    </row>
    <row r="403" spans="1:5">
      <c r="A403" s="6" t="s">
        <v>9</v>
      </c>
      <c r="B403" s="12">
        <v>584523</v>
      </c>
      <c r="C403" s="12">
        <v>1888664</v>
      </c>
      <c r="D403" s="33">
        <f t="shared" si="12"/>
        <v>3.2311200756856446</v>
      </c>
      <c r="E403" s="2">
        <f t="shared" si="13"/>
        <v>5000</v>
      </c>
    </row>
    <row r="404" spans="1:5">
      <c r="A404" s="6" t="s">
        <v>9</v>
      </c>
      <c r="B404" s="12">
        <v>867440</v>
      </c>
      <c r="C404" s="12">
        <v>1493161</v>
      </c>
      <c r="D404" s="33">
        <f t="shared" si="12"/>
        <v>1.7213421101171262</v>
      </c>
      <c r="E404" s="2">
        <f t="shared" si="13"/>
        <v>5000</v>
      </c>
    </row>
    <row r="405" spans="1:5">
      <c r="A405" s="6" t="s">
        <v>9</v>
      </c>
      <c r="B405" s="12">
        <v>1688706</v>
      </c>
      <c r="C405" s="12">
        <v>2694294</v>
      </c>
      <c r="D405" s="33">
        <f t="shared" si="12"/>
        <v>1.5954784314143493</v>
      </c>
      <c r="E405" s="2">
        <f t="shared" si="13"/>
        <v>5000</v>
      </c>
    </row>
    <row r="406" spans="1:5">
      <c r="A406" s="6" t="s">
        <v>9</v>
      </c>
      <c r="B406" s="12">
        <v>170145</v>
      </c>
      <c r="C406" s="12">
        <v>569860</v>
      </c>
      <c r="D406" s="33">
        <f t="shared" si="12"/>
        <v>3.3492609245055687</v>
      </c>
      <c r="E406" s="2">
        <f t="shared" si="13"/>
        <v>5000</v>
      </c>
    </row>
    <row r="407" spans="1:5">
      <c r="A407" s="6" t="s">
        <v>9</v>
      </c>
      <c r="B407" s="12">
        <v>994723</v>
      </c>
      <c r="C407" s="12">
        <v>1042862</v>
      </c>
      <c r="D407" s="33">
        <f t="shared" si="12"/>
        <v>1.048394377128105</v>
      </c>
      <c r="E407" s="2">
        <f t="shared" si="13"/>
        <v>5000</v>
      </c>
    </row>
    <row r="408" spans="1:5">
      <c r="A408" s="6" t="s">
        <v>9</v>
      </c>
      <c r="B408" s="12">
        <v>1650609</v>
      </c>
      <c r="C408" s="12">
        <v>2093189</v>
      </c>
      <c r="D408" s="33">
        <f t="shared" si="12"/>
        <v>1.2681313381909345</v>
      </c>
      <c r="E408" s="2">
        <f t="shared" si="13"/>
        <v>5000</v>
      </c>
    </row>
    <row r="409" spans="1:5">
      <c r="A409" s="6" t="s">
        <v>9</v>
      </c>
      <c r="B409" s="12">
        <v>743079</v>
      </c>
      <c r="C409" s="12">
        <v>720562</v>
      </c>
      <c r="D409" s="33">
        <f t="shared" si="12"/>
        <v>0.96969770374347819</v>
      </c>
      <c r="E409" s="2">
        <f t="shared" si="13"/>
        <v>4000</v>
      </c>
    </row>
    <row r="410" spans="1:5">
      <c r="A410" s="6" t="s">
        <v>9</v>
      </c>
      <c r="B410" s="12">
        <v>827718</v>
      </c>
      <c r="C410" s="12">
        <v>1811702</v>
      </c>
      <c r="D410" s="33">
        <f t="shared" si="12"/>
        <v>2.1887913516439172</v>
      </c>
      <c r="E410" s="2">
        <f t="shared" si="13"/>
        <v>5000</v>
      </c>
    </row>
    <row r="411" spans="1:5">
      <c r="A411" s="6" t="s">
        <v>9</v>
      </c>
      <c r="B411" s="12">
        <v>694298</v>
      </c>
      <c r="C411" s="12">
        <v>1264203</v>
      </c>
      <c r="D411" s="33">
        <f t="shared" si="12"/>
        <v>1.8208362979585135</v>
      </c>
      <c r="E411" s="2">
        <f t="shared" si="13"/>
        <v>5000</v>
      </c>
    </row>
    <row r="412" spans="1:5">
      <c r="A412" s="6" t="s">
        <v>9</v>
      </c>
      <c r="B412" s="12">
        <v>599989</v>
      </c>
      <c r="C412" s="12">
        <v>1244319</v>
      </c>
      <c r="D412" s="33">
        <f t="shared" si="12"/>
        <v>2.0739030215553953</v>
      </c>
      <c r="E412" s="2">
        <f t="shared" si="13"/>
        <v>5000</v>
      </c>
    </row>
    <row r="413" spans="1:5">
      <c r="A413" s="6" t="s">
        <v>9</v>
      </c>
      <c r="B413" s="12">
        <v>840749</v>
      </c>
      <c r="C413" s="12">
        <v>1527333</v>
      </c>
      <c r="D413" s="33">
        <f t="shared" si="12"/>
        <v>1.8166337396773591</v>
      </c>
      <c r="E413" s="2">
        <f t="shared" si="13"/>
        <v>5000</v>
      </c>
    </row>
    <row r="414" spans="1:5">
      <c r="A414" s="6" t="s">
        <v>9</v>
      </c>
      <c r="B414" s="12">
        <v>979744</v>
      </c>
      <c r="C414" s="12">
        <v>1528714</v>
      </c>
      <c r="D414" s="33">
        <f t="shared" si="12"/>
        <v>1.5603198386517294</v>
      </c>
      <c r="E414" s="2">
        <f t="shared" si="13"/>
        <v>5000</v>
      </c>
    </row>
    <row r="415" spans="1:5">
      <c r="A415" s="6" t="s">
        <v>9</v>
      </c>
      <c r="B415" s="12">
        <v>894585</v>
      </c>
      <c r="C415" s="12">
        <v>1407729</v>
      </c>
      <c r="D415" s="33">
        <f t="shared" si="12"/>
        <v>1.5736112275524405</v>
      </c>
      <c r="E415" s="2">
        <f t="shared" si="13"/>
        <v>5000</v>
      </c>
    </row>
    <row r="416" spans="1:5">
      <c r="A416" s="6" t="s">
        <v>9</v>
      </c>
      <c r="B416" s="12">
        <v>1294331</v>
      </c>
      <c r="C416" s="12">
        <v>619465</v>
      </c>
      <c r="D416" s="33">
        <f t="shared" si="12"/>
        <v>0.47859859649502329</v>
      </c>
      <c r="E416" s="2" t="e">
        <f t="shared" si="13"/>
        <v>#N/A</v>
      </c>
    </row>
    <row r="417" spans="1:5">
      <c r="A417" s="6" t="s">
        <v>9</v>
      </c>
      <c r="B417" s="12">
        <v>680530</v>
      </c>
      <c r="C417" s="12">
        <v>731178</v>
      </c>
      <c r="D417" s="33">
        <f t="shared" si="12"/>
        <v>1.0744243457305336</v>
      </c>
      <c r="E417" s="2">
        <f t="shared" si="13"/>
        <v>5000</v>
      </c>
    </row>
    <row r="418" spans="1:5">
      <c r="A418" s="6" t="s">
        <v>9</v>
      </c>
      <c r="B418" s="12">
        <v>694915</v>
      </c>
      <c r="C418" s="12">
        <v>434649</v>
      </c>
      <c r="D418" s="33">
        <f t="shared" si="12"/>
        <v>0.62547074102588085</v>
      </c>
      <c r="E418" s="2" t="e">
        <f t="shared" si="13"/>
        <v>#N/A</v>
      </c>
    </row>
    <row r="419" spans="1:5">
      <c r="A419" s="6" t="s">
        <v>9</v>
      </c>
      <c r="B419" s="12">
        <v>1030588</v>
      </c>
      <c r="C419" s="12">
        <v>505761</v>
      </c>
      <c r="D419" s="33">
        <f t="shared" si="12"/>
        <v>0.49074994081048878</v>
      </c>
      <c r="E419" s="2" t="e">
        <f t="shared" si="13"/>
        <v>#N/A</v>
      </c>
    </row>
    <row r="420" spans="1:5">
      <c r="A420" s="6" t="s">
        <v>9</v>
      </c>
      <c r="B420" s="12">
        <v>1370535</v>
      </c>
      <c r="C420" s="12">
        <v>1060550</v>
      </c>
      <c r="D420" s="33">
        <f t="shared" si="12"/>
        <v>0.77382190166613762</v>
      </c>
      <c r="E420" s="2">
        <f t="shared" si="13"/>
        <v>2000</v>
      </c>
    </row>
    <row r="421" spans="1:5">
      <c r="A421" s="6" t="s">
        <v>9</v>
      </c>
      <c r="B421" s="12">
        <v>592555</v>
      </c>
      <c r="C421" s="12">
        <v>796761</v>
      </c>
      <c r="D421" s="33">
        <f t="shared" si="12"/>
        <v>1.3446194867986938</v>
      </c>
      <c r="E421" s="2">
        <f t="shared" si="13"/>
        <v>5000</v>
      </c>
    </row>
    <row r="422" spans="1:5">
      <c r="A422" s="6" t="s">
        <v>9</v>
      </c>
      <c r="B422" s="12">
        <v>526134</v>
      </c>
      <c r="C422" s="12">
        <v>858394</v>
      </c>
      <c r="D422" s="33">
        <f t="shared" si="12"/>
        <v>1.6315121242877291</v>
      </c>
      <c r="E422" s="2">
        <f t="shared" si="13"/>
        <v>5000</v>
      </c>
    </row>
    <row r="423" spans="1:5">
      <c r="A423" s="6" t="s">
        <v>9</v>
      </c>
      <c r="B423" s="12">
        <v>478320</v>
      </c>
      <c r="C423" s="12">
        <v>910569</v>
      </c>
      <c r="D423" s="33">
        <f t="shared" si="12"/>
        <v>1.9036816357250377</v>
      </c>
      <c r="E423" s="2">
        <f t="shared" si="13"/>
        <v>5000</v>
      </c>
    </row>
    <row r="424" spans="1:5">
      <c r="A424" s="6" t="s">
        <v>9</v>
      </c>
      <c r="B424" s="12">
        <v>555961</v>
      </c>
      <c r="C424" s="12">
        <v>183677</v>
      </c>
      <c r="D424" s="33">
        <f t="shared" si="12"/>
        <v>0.33037749050742771</v>
      </c>
      <c r="E424" s="2" t="e">
        <f t="shared" si="13"/>
        <v>#N/A</v>
      </c>
    </row>
    <row r="425" spans="1:5">
      <c r="A425" s="6" t="s">
        <v>9</v>
      </c>
      <c r="B425" s="12">
        <v>768199</v>
      </c>
      <c r="C425" s="12">
        <v>1474099</v>
      </c>
      <c r="D425" s="33">
        <f t="shared" si="12"/>
        <v>1.9189025239553814</v>
      </c>
      <c r="E425" s="2">
        <f t="shared" si="13"/>
        <v>5000</v>
      </c>
    </row>
    <row r="426" spans="1:5">
      <c r="A426" s="6" t="s">
        <v>9</v>
      </c>
      <c r="B426" s="12">
        <v>509756</v>
      </c>
      <c r="C426" s="12">
        <v>619613</v>
      </c>
      <c r="D426" s="33">
        <f t="shared" si="12"/>
        <v>1.2155089886141606</v>
      </c>
      <c r="E426" s="2">
        <f t="shared" si="13"/>
        <v>5000</v>
      </c>
    </row>
    <row r="427" spans="1:5">
      <c r="A427" s="6" t="s">
        <v>9</v>
      </c>
      <c r="B427" s="12">
        <v>2941904</v>
      </c>
      <c r="C427" s="12">
        <v>3086995</v>
      </c>
      <c r="D427" s="33">
        <f t="shared" si="12"/>
        <v>1.0493187405163458</v>
      </c>
      <c r="E427" s="2">
        <f t="shared" si="13"/>
        <v>5000</v>
      </c>
    </row>
    <row r="428" spans="1:5">
      <c r="A428" s="6" t="s">
        <v>9</v>
      </c>
      <c r="B428" s="12">
        <v>1231788</v>
      </c>
      <c r="C428" s="12">
        <v>1093220</v>
      </c>
      <c r="D428" s="33">
        <f t="shared" si="12"/>
        <v>0.88750661639827633</v>
      </c>
      <c r="E428" s="2">
        <f t="shared" si="13"/>
        <v>3000</v>
      </c>
    </row>
    <row r="429" spans="1:5">
      <c r="A429" s="6" t="s">
        <v>9</v>
      </c>
      <c r="B429" s="12">
        <v>646050</v>
      </c>
      <c r="C429" s="12">
        <v>1327831</v>
      </c>
      <c r="D429" s="33">
        <f t="shared" si="12"/>
        <v>2.0553068647937467</v>
      </c>
      <c r="E429" s="2">
        <f t="shared" si="13"/>
        <v>5000</v>
      </c>
    </row>
    <row r="430" spans="1:5">
      <c r="A430" s="6" t="s">
        <v>9</v>
      </c>
      <c r="B430" s="12">
        <v>648036</v>
      </c>
      <c r="C430" s="12">
        <v>797746</v>
      </c>
      <c r="D430" s="33">
        <f t="shared" si="12"/>
        <v>1.2310211161108333</v>
      </c>
      <c r="E430" s="2">
        <f t="shared" si="13"/>
        <v>5000</v>
      </c>
    </row>
    <row r="431" spans="1:5">
      <c r="A431" s="6" t="s">
        <v>9</v>
      </c>
      <c r="B431" s="12">
        <v>1431054</v>
      </c>
      <c r="C431" s="12">
        <v>1077500</v>
      </c>
      <c r="D431" s="33">
        <f t="shared" si="12"/>
        <v>0.75294153819492482</v>
      </c>
      <c r="E431" s="2">
        <f t="shared" si="13"/>
        <v>2000</v>
      </c>
    </row>
    <row r="432" spans="1:5">
      <c r="A432" s="6" t="s">
        <v>9</v>
      </c>
      <c r="B432" s="12">
        <v>471311</v>
      </c>
      <c r="C432" s="12">
        <v>524789</v>
      </c>
      <c r="D432" s="33">
        <f t="shared" si="12"/>
        <v>1.113466479670536</v>
      </c>
      <c r="E432" s="2">
        <f t="shared" si="13"/>
        <v>5000</v>
      </c>
    </row>
    <row r="433" spans="1:5">
      <c r="A433" s="6" t="s">
        <v>9</v>
      </c>
      <c r="B433" s="12">
        <v>363309</v>
      </c>
      <c r="C433" s="12">
        <v>548104</v>
      </c>
      <c r="D433" s="33">
        <f t="shared" si="12"/>
        <v>1.5086441569022513</v>
      </c>
      <c r="E433" s="2">
        <f t="shared" si="13"/>
        <v>5000</v>
      </c>
    </row>
    <row r="434" spans="1:5">
      <c r="A434" s="6" t="s">
        <v>9</v>
      </c>
      <c r="B434" s="12">
        <v>1378261</v>
      </c>
      <c r="C434" s="12">
        <v>2076538</v>
      </c>
      <c r="D434" s="33">
        <f t="shared" si="12"/>
        <v>1.5066362612016158</v>
      </c>
      <c r="E434" s="2">
        <f t="shared" si="13"/>
        <v>5000</v>
      </c>
    </row>
    <row r="435" spans="1:5">
      <c r="A435" s="6" t="s">
        <v>9</v>
      </c>
      <c r="B435" s="12">
        <v>332882</v>
      </c>
      <c r="C435" s="12">
        <v>1152676</v>
      </c>
      <c r="D435" s="33">
        <f t="shared" si="12"/>
        <v>3.4627165181655961</v>
      </c>
      <c r="E435" s="2">
        <f t="shared" si="13"/>
        <v>5000</v>
      </c>
    </row>
    <row r="436" spans="1:5">
      <c r="A436" s="6" t="s">
        <v>9</v>
      </c>
      <c r="B436" s="12">
        <v>2291352</v>
      </c>
      <c r="C436" s="12">
        <v>4753816</v>
      </c>
      <c r="D436" s="33">
        <f t="shared" si="12"/>
        <v>2.0746773084187851</v>
      </c>
      <c r="E436" s="2">
        <f t="shared" si="13"/>
        <v>5000</v>
      </c>
    </row>
    <row r="437" spans="1:5">
      <c r="A437" s="6" t="s">
        <v>9</v>
      </c>
      <c r="B437" s="12">
        <v>510065</v>
      </c>
      <c r="C437" s="12">
        <v>462456</v>
      </c>
      <c r="D437" s="33">
        <f t="shared" si="12"/>
        <v>0.90666091576563768</v>
      </c>
      <c r="E437" s="2">
        <f t="shared" si="13"/>
        <v>3000</v>
      </c>
    </row>
    <row r="438" spans="1:5">
      <c r="A438" s="6" t="s">
        <v>9</v>
      </c>
      <c r="B438" s="12">
        <v>1747024</v>
      </c>
      <c r="C438" s="12">
        <v>2151517</v>
      </c>
      <c r="D438" s="33">
        <f t="shared" si="12"/>
        <v>1.2315325948584563</v>
      </c>
      <c r="E438" s="2">
        <f t="shared" si="13"/>
        <v>5000</v>
      </c>
    </row>
    <row r="439" spans="1:5">
      <c r="A439" s="6" t="s">
        <v>9</v>
      </c>
      <c r="B439" s="12">
        <v>752936</v>
      </c>
      <c r="C439" s="12">
        <v>445356</v>
      </c>
      <c r="D439" s="33">
        <f t="shared" si="12"/>
        <v>0.59149250401096509</v>
      </c>
      <c r="E439" s="2" t="e">
        <f t="shared" si="13"/>
        <v>#N/A</v>
      </c>
    </row>
    <row r="440" spans="1:5">
      <c r="A440" s="6" t="s">
        <v>9</v>
      </c>
      <c r="B440" s="12">
        <v>409058</v>
      </c>
      <c r="C440" s="12">
        <v>204973</v>
      </c>
      <c r="D440" s="33">
        <f t="shared" si="12"/>
        <v>0.50108542064939443</v>
      </c>
      <c r="E440" s="2" t="e">
        <f t="shared" si="13"/>
        <v>#N/A</v>
      </c>
    </row>
    <row r="441" spans="1:5">
      <c r="A441" s="6" t="s">
        <v>9</v>
      </c>
      <c r="B441" s="12">
        <v>579556</v>
      </c>
      <c r="C441" s="12">
        <v>320352</v>
      </c>
      <c r="D441" s="33">
        <f t="shared" si="12"/>
        <v>0.5527541773357536</v>
      </c>
      <c r="E441" s="2" t="e">
        <f t="shared" si="13"/>
        <v>#N/A</v>
      </c>
    </row>
    <row r="442" spans="1:5">
      <c r="A442" s="6" t="s">
        <v>9</v>
      </c>
      <c r="B442" s="12">
        <v>1276033</v>
      </c>
      <c r="C442" s="12">
        <v>802967</v>
      </c>
      <c r="D442" s="33">
        <f t="shared" si="12"/>
        <v>0.62926820858081256</v>
      </c>
      <c r="E442" s="2" t="e">
        <f t="shared" si="13"/>
        <v>#N/A</v>
      </c>
    </row>
    <row r="443" spans="1:5">
      <c r="A443" s="6" t="s">
        <v>9</v>
      </c>
      <c r="B443" s="12">
        <v>640131</v>
      </c>
      <c r="C443" s="12">
        <v>595533</v>
      </c>
      <c r="D443" s="33">
        <f t="shared" si="12"/>
        <v>0.93032988560154095</v>
      </c>
      <c r="E443" s="2">
        <f t="shared" si="13"/>
        <v>4000</v>
      </c>
    </row>
    <row r="444" spans="1:5">
      <c r="A444" s="6" t="s">
        <v>9</v>
      </c>
      <c r="B444" s="12">
        <v>1511402</v>
      </c>
      <c r="C444" s="12">
        <v>2053945</v>
      </c>
      <c r="D444" s="33">
        <f t="shared" si="12"/>
        <v>1.3589667077322909</v>
      </c>
      <c r="E444" s="2">
        <f t="shared" si="13"/>
        <v>5000</v>
      </c>
    </row>
    <row r="445" spans="1:5">
      <c r="A445" s="6" t="s">
        <v>9</v>
      </c>
      <c r="B445" s="12">
        <v>369251</v>
      </c>
      <c r="C445" s="12">
        <v>1402002</v>
      </c>
      <c r="D445" s="33">
        <f t="shared" si="12"/>
        <v>3.7968807125776234</v>
      </c>
      <c r="E445" s="2">
        <f t="shared" si="13"/>
        <v>5000</v>
      </c>
    </row>
    <row r="446" spans="1:5">
      <c r="A446" s="6" t="s">
        <v>9</v>
      </c>
      <c r="B446" s="12">
        <v>713038</v>
      </c>
      <c r="C446" s="12">
        <v>1341030</v>
      </c>
      <c r="D446" s="33">
        <f t="shared" si="12"/>
        <v>1.8807272543679299</v>
      </c>
      <c r="E446" s="2">
        <f t="shared" si="13"/>
        <v>5000</v>
      </c>
    </row>
    <row r="447" spans="1:5">
      <c r="A447" s="6" t="s">
        <v>9</v>
      </c>
      <c r="B447" s="12">
        <v>915757</v>
      </c>
      <c r="C447" s="12">
        <v>415905</v>
      </c>
      <c r="D447" s="33">
        <f t="shared" si="12"/>
        <v>0.45416524252612867</v>
      </c>
      <c r="E447" s="2" t="e">
        <f t="shared" si="13"/>
        <v>#N/A</v>
      </c>
    </row>
    <row r="448" spans="1:5">
      <c r="A448" s="6" t="s">
        <v>9</v>
      </c>
      <c r="B448" s="12">
        <v>715893</v>
      </c>
      <c r="C448" s="12">
        <v>1054571</v>
      </c>
      <c r="D448" s="33">
        <f t="shared" si="12"/>
        <v>1.473084664887071</v>
      </c>
      <c r="E448" s="2">
        <f t="shared" si="13"/>
        <v>5000</v>
      </c>
    </row>
    <row r="449" spans="1:5">
      <c r="A449" s="6" t="s">
        <v>9</v>
      </c>
      <c r="B449" s="12">
        <v>1455873</v>
      </c>
      <c r="C449" s="12">
        <v>1718333</v>
      </c>
      <c r="D449" s="33">
        <f t="shared" si="12"/>
        <v>1.1802767136968677</v>
      </c>
      <c r="E449" s="2">
        <f t="shared" si="13"/>
        <v>5000</v>
      </c>
    </row>
    <row r="450" spans="1:5">
      <c r="A450" s="6" t="s">
        <v>9</v>
      </c>
      <c r="B450" s="12">
        <v>857343</v>
      </c>
      <c r="C450" s="12">
        <v>1003314</v>
      </c>
      <c r="D450" s="33">
        <f t="shared" si="12"/>
        <v>1.1702597443496943</v>
      </c>
      <c r="E450" s="2">
        <f t="shared" si="13"/>
        <v>5000</v>
      </c>
    </row>
    <row r="451" spans="1:5">
      <c r="A451" s="6" t="s">
        <v>9</v>
      </c>
      <c r="B451" s="12">
        <v>660554</v>
      </c>
      <c r="C451" s="12">
        <v>878704</v>
      </c>
      <c r="D451" s="33">
        <f t="shared" si="12"/>
        <v>1.3302530905875978</v>
      </c>
      <c r="E451" s="2">
        <f t="shared" si="13"/>
        <v>5000</v>
      </c>
    </row>
    <row r="452" spans="1:5">
      <c r="A452" s="6" t="s">
        <v>9</v>
      </c>
      <c r="B452" s="12">
        <v>488006</v>
      </c>
      <c r="C452" s="12">
        <v>436700</v>
      </c>
      <c r="D452" s="33">
        <f t="shared" si="12"/>
        <v>0.89486604672893366</v>
      </c>
      <c r="E452" s="2">
        <f t="shared" si="13"/>
        <v>3000</v>
      </c>
    </row>
    <row r="453" spans="1:5">
      <c r="A453" s="6" t="s">
        <v>9</v>
      </c>
      <c r="B453" s="12">
        <v>638650</v>
      </c>
      <c r="C453" s="12">
        <v>1407603</v>
      </c>
      <c r="D453" s="33">
        <f t="shared" si="12"/>
        <v>2.2040288107727237</v>
      </c>
      <c r="E453" s="2">
        <f t="shared" si="13"/>
        <v>5000</v>
      </c>
    </row>
    <row r="454" spans="1:5">
      <c r="A454" s="6" t="s">
        <v>9</v>
      </c>
      <c r="B454" s="12">
        <v>604115</v>
      </c>
      <c r="C454" s="12">
        <v>653212</v>
      </c>
      <c r="D454" s="33">
        <f t="shared" si="12"/>
        <v>1.081270950067454</v>
      </c>
      <c r="E454" s="2">
        <f t="shared" si="13"/>
        <v>5000</v>
      </c>
    </row>
    <row r="455" spans="1:5">
      <c r="A455" s="6" t="s">
        <v>9</v>
      </c>
      <c r="B455" s="12">
        <v>1304784</v>
      </c>
      <c r="C455" s="12">
        <v>2105588</v>
      </c>
      <c r="D455" s="33">
        <f t="shared" si="12"/>
        <v>1.6137444971734785</v>
      </c>
      <c r="E455" s="2">
        <f t="shared" si="13"/>
        <v>5000</v>
      </c>
    </row>
    <row r="456" spans="1:5">
      <c r="A456" s="6" t="s">
        <v>9</v>
      </c>
      <c r="B456" s="12">
        <v>1036060</v>
      </c>
      <c r="C456" s="12">
        <v>666980</v>
      </c>
      <c r="D456" s="33">
        <f t="shared" si="12"/>
        <v>0.64376580506920444</v>
      </c>
      <c r="E456" s="2" t="e">
        <f t="shared" si="13"/>
        <v>#N/A</v>
      </c>
    </row>
    <row r="457" spans="1:5">
      <c r="A457" s="6" t="s">
        <v>9</v>
      </c>
      <c r="B457" s="12">
        <v>933050</v>
      </c>
      <c r="C457" s="12">
        <v>1308846</v>
      </c>
      <c r="D457" s="33">
        <f t="shared" si="12"/>
        <v>1.4027608381115695</v>
      </c>
      <c r="E457" s="2">
        <f t="shared" si="13"/>
        <v>5000</v>
      </c>
    </row>
    <row r="458" spans="1:5">
      <c r="A458" s="6" t="s">
        <v>9</v>
      </c>
      <c r="B458" s="12">
        <v>963718</v>
      </c>
      <c r="C458" s="12">
        <v>1779167</v>
      </c>
      <c r="D458" s="33">
        <f t="shared" ref="D458:D521" si="14">C458/B458</f>
        <v>1.8461489771904229</v>
      </c>
      <c r="E458" s="2">
        <f t="shared" ref="E458:E521" si="15">IF(A458="Active",VLOOKUP(D458,$H$4:$I$7,2,1))</f>
        <v>5000</v>
      </c>
    </row>
    <row r="459" spans="1:5">
      <c r="A459" s="6" t="s">
        <v>9</v>
      </c>
      <c r="B459" s="12">
        <v>1579458</v>
      </c>
      <c r="C459" s="12">
        <v>678936</v>
      </c>
      <c r="D459" s="33">
        <f t="shared" si="14"/>
        <v>0.42985378528583856</v>
      </c>
      <c r="E459" s="2" t="e">
        <f t="shared" si="15"/>
        <v>#N/A</v>
      </c>
    </row>
    <row r="460" spans="1:5">
      <c r="A460" s="6" t="s">
        <v>9</v>
      </c>
      <c r="B460" s="12">
        <v>364206</v>
      </c>
      <c r="C460" s="12">
        <v>594060</v>
      </c>
      <c r="D460" s="33">
        <f t="shared" si="14"/>
        <v>1.6311098663942933</v>
      </c>
      <c r="E460" s="2">
        <f t="shared" si="15"/>
        <v>5000</v>
      </c>
    </row>
    <row r="461" spans="1:5">
      <c r="A461" s="6" t="s">
        <v>9</v>
      </c>
      <c r="B461" s="12">
        <v>378287</v>
      </c>
      <c r="C461" s="12">
        <v>986998</v>
      </c>
      <c r="D461" s="33">
        <f t="shared" si="14"/>
        <v>2.6091248179292443</v>
      </c>
      <c r="E461" s="2">
        <f t="shared" si="15"/>
        <v>5000</v>
      </c>
    </row>
    <row r="462" spans="1:5">
      <c r="A462" s="6" t="s">
        <v>9</v>
      </c>
      <c r="B462" s="12">
        <v>692182</v>
      </c>
      <c r="C462" s="12">
        <v>1257670</v>
      </c>
      <c r="D462" s="33">
        <f t="shared" si="14"/>
        <v>1.8169643244117877</v>
      </c>
      <c r="E462" s="2">
        <f t="shared" si="15"/>
        <v>5000</v>
      </c>
    </row>
    <row r="463" spans="1:5">
      <c r="A463" s="6" t="s">
        <v>9</v>
      </c>
      <c r="B463" s="12">
        <v>337514</v>
      </c>
      <c r="C463" s="12">
        <v>499288</v>
      </c>
      <c r="D463" s="33">
        <f t="shared" si="14"/>
        <v>1.4793104878612442</v>
      </c>
      <c r="E463" s="2">
        <f t="shared" si="15"/>
        <v>5000</v>
      </c>
    </row>
    <row r="464" spans="1:5">
      <c r="A464" s="6" t="s">
        <v>9</v>
      </c>
      <c r="B464" s="12">
        <v>1312192</v>
      </c>
      <c r="C464" s="12">
        <v>1509624</v>
      </c>
      <c r="D464" s="33">
        <f t="shared" si="14"/>
        <v>1.1504596888260255</v>
      </c>
      <c r="E464" s="2">
        <f t="shared" si="15"/>
        <v>5000</v>
      </c>
    </row>
    <row r="465" spans="1:5">
      <c r="A465" s="6" t="s">
        <v>9</v>
      </c>
      <c r="B465" s="12">
        <v>416933</v>
      </c>
      <c r="C465" s="12">
        <v>532750</v>
      </c>
      <c r="D465" s="33">
        <f t="shared" si="14"/>
        <v>1.2777832409523833</v>
      </c>
      <c r="E465" s="2">
        <f t="shared" si="15"/>
        <v>5000</v>
      </c>
    </row>
    <row r="466" spans="1:5">
      <c r="A466" s="6" t="s">
        <v>9</v>
      </c>
      <c r="B466" s="12">
        <v>2089137</v>
      </c>
      <c r="C466" s="12">
        <v>1569127</v>
      </c>
      <c r="D466" s="33">
        <f t="shared" si="14"/>
        <v>0.75108860740104644</v>
      </c>
      <c r="E466" s="2">
        <f t="shared" si="15"/>
        <v>2000</v>
      </c>
    </row>
    <row r="467" spans="1:5">
      <c r="A467" s="6" t="s">
        <v>9</v>
      </c>
      <c r="B467" s="12">
        <v>1159644</v>
      </c>
      <c r="C467" s="12">
        <v>1355874</v>
      </c>
      <c r="D467" s="33">
        <f t="shared" si="14"/>
        <v>1.1692157248258948</v>
      </c>
      <c r="E467" s="2">
        <f t="shared" si="15"/>
        <v>5000</v>
      </c>
    </row>
    <row r="468" spans="1:5">
      <c r="A468" s="6" t="s">
        <v>9</v>
      </c>
      <c r="B468" s="12">
        <v>1325137</v>
      </c>
      <c r="C468" s="12">
        <v>1934975</v>
      </c>
      <c r="D468" s="33">
        <f t="shared" si="14"/>
        <v>1.4602075106196566</v>
      </c>
      <c r="E468" s="2">
        <f t="shared" si="15"/>
        <v>5000</v>
      </c>
    </row>
    <row r="469" spans="1:5">
      <c r="A469" s="6" t="s">
        <v>9</v>
      </c>
      <c r="B469" s="12">
        <v>1555446</v>
      </c>
      <c r="C469" s="12">
        <v>781758</v>
      </c>
      <c r="D469" s="33">
        <f t="shared" si="14"/>
        <v>0.50259411127097953</v>
      </c>
      <c r="E469" s="2" t="e">
        <f t="shared" si="15"/>
        <v>#N/A</v>
      </c>
    </row>
    <row r="470" spans="1:5">
      <c r="A470" s="6" t="s">
        <v>9</v>
      </c>
      <c r="B470" s="12">
        <v>984791</v>
      </c>
      <c r="C470" s="12">
        <v>772167</v>
      </c>
      <c r="D470" s="33">
        <f t="shared" si="14"/>
        <v>0.78409225916971215</v>
      </c>
      <c r="E470" s="2">
        <f t="shared" si="15"/>
        <v>2000</v>
      </c>
    </row>
    <row r="471" spans="1:5">
      <c r="A471" s="6" t="s">
        <v>9</v>
      </c>
      <c r="B471" s="12">
        <v>526157</v>
      </c>
      <c r="C471" s="12">
        <v>938772</v>
      </c>
      <c r="D471" s="33">
        <f t="shared" si="14"/>
        <v>1.784205094677064</v>
      </c>
      <c r="E471" s="2">
        <f t="shared" si="15"/>
        <v>5000</v>
      </c>
    </row>
    <row r="472" spans="1:5">
      <c r="A472" s="6" t="s">
        <v>9</v>
      </c>
      <c r="B472" s="12">
        <v>921476</v>
      </c>
      <c r="C472" s="12">
        <v>829390</v>
      </c>
      <c r="D472" s="33">
        <f t="shared" si="14"/>
        <v>0.90006684927225455</v>
      </c>
      <c r="E472" s="2">
        <f t="shared" si="15"/>
        <v>3000</v>
      </c>
    </row>
    <row r="473" spans="1:5">
      <c r="A473" s="6" t="s">
        <v>9</v>
      </c>
      <c r="B473" s="12">
        <v>494106</v>
      </c>
      <c r="C473" s="12">
        <v>422972</v>
      </c>
      <c r="D473" s="33">
        <f t="shared" si="14"/>
        <v>0.85603493987120172</v>
      </c>
      <c r="E473" s="2">
        <f t="shared" si="15"/>
        <v>3000</v>
      </c>
    </row>
    <row r="474" spans="1:5">
      <c r="A474" s="6" t="s">
        <v>9</v>
      </c>
      <c r="B474" s="12">
        <v>1271133</v>
      </c>
      <c r="C474" s="12">
        <v>1919513</v>
      </c>
      <c r="D474" s="33">
        <f t="shared" si="14"/>
        <v>1.5100803771123872</v>
      </c>
      <c r="E474" s="2">
        <f t="shared" si="15"/>
        <v>5000</v>
      </c>
    </row>
    <row r="475" spans="1:5">
      <c r="A475" s="6" t="s">
        <v>9</v>
      </c>
      <c r="B475" s="12">
        <v>192199</v>
      </c>
      <c r="C475" s="12">
        <v>509304</v>
      </c>
      <c r="D475" s="33">
        <f t="shared" si="14"/>
        <v>2.6498785113346064</v>
      </c>
      <c r="E475" s="2">
        <f t="shared" si="15"/>
        <v>5000</v>
      </c>
    </row>
    <row r="476" spans="1:5">
      <c r="A476" s="6" t="s">
        <v>9</v>
      </c>
      <c r="B476" s="12">
        <v>602078</v>
      </c>
      <c r="C476" s="12">
        <v>718168</v>
      </c>
      <c r="D476" s="33">
        <f t="shared" si="14"/>
        <v>1.1928155488159342</v>
      </c>
      <c r="E476" s="2">
        <f t="shared" si="15"/>
        <v>5000</v>
      </c>
    </row>
    <row r="477" spans="1:5">
      <c r="A477" s="6" t="s">
        <v>9</v>
      </c>
      <c r="B477" s="12">
        <v>1245662</v>
      </c>
      <c r="C477" s="12">
        <v>1251174</v>
      </c>
      <c r="D477" s="33">
        <f t="shared" si="14"/>
        <v>1.0044249563685814</v>
      </c>
      <c r="E477" s="2">
        <f t="shared" si="15"/>
        <v>5000</v>
      </c>
    </row>
    <row r="478" spans="1:5">
      <c r="A478" s="6" t="s">
        <v>9</v>
      </c>
      <c r="B478" s="12">
        <v>1442578</v>
      </c>
      <c r="C478" s="12">
        <v>2442948</v>
      </c>
      <c r="D478" s="33">
        <f t="shared" si="14"/>
        <v>1.6934599030347059</v>
      </c>
      <c r="E478" s="2">
        <f t="shared" si="15"/>
        <v>5000</v>
      </c>
    </row>
    <row r="479" spans="1:5">
      <c r="A479" s="6" t="s">
        <v>9</v>
      </c>
      <c r="B479" s="12">
        <v>766581</v>
      </c>
      <c r="C479" s="12">
        <v>1451145</v>
      </c>
      <c r="D479" s="33">
        <f t="shared" si="14"/>
        <v>1.8930093493055529</v>
      </c>
      <c r="E479" s="2">
        <f t="shared" si="15"/>
        <v>5000</v>
      </c>
    </row>
    <row r="480" spans="1:5">
      <c r="A480" s="6" t="s">
        <v>9</v>
      </c>
      <c r="B480" s="12">
        <v>1296631</v>
      </c>
      <c r="C480" s="12">
        <v>2700607</v>
      </c>
      <c r="D480" s="33">
        <f t="shared" si="14"/>
        <v>2.0827876242354226</v>
      </c>
      <c r="E480" s="2">
        <f t="shared" si="15"/>
        <v>5000</v>
      </c>
    </row>
    <row r="481" spans="1:5">
      <c r="A481" s="6" t="s">
        <v>9</v>
      </c>
      <c r="B481" s="12">
        <v>1266238</v>
      </c>
      <c r="C481" s="12">
        <v>1714284</v>
      </c>
      <c r="D481" s="33">
        <f t="shared" si="14"/>
        <v>1.3538402733135477</v>
      </c>
      <c r="E481" s="2">
        <f t="shared" si="15"/>
        <v>5000</v>
      </c>
    </row>
    <row r="482" spans="1:5">
      <c r="A482" s="6" t="s">
        <v>9</v>
      </c>
      <c r="B482" s="12">
        <v>682689</v>
      </c>
      <c r="C482" s="12">
        <v>978378</v>
      </c>
      <c r="D482" s="33">
        <f t="shared" si="14"/>
        <v>1.4331240140093073</v>
      </c>
      <c r="E482" s="2">
        <f t="shared" si="15"/>
        <v>5000</v>
      </c>
    </row>
    <row r="483" spans="1:5">
      <c r="A483" s="6" t="s">
        <v>9</v>
      </c>
      <c r="B483" s="12">
        <v>889401</v>
      </c>
      <c r="C483" s="12">
        <v>1296088</v>
      </c>
      <c r="D483" s="33">
        <f t="shared" si="14"/>
        <v>1.4572594364071998</v>
      </c>
      <c r="E483" s="2">
        <f t="shared" si="15"/>
        <v>5000</v>
      </c>
    </row>
    <row r="484" spans="1:5">
      <c r="A484" s="6" t="s">
        <v>9</v>
      </c>
      <c r="B484" s="12">
        <v>509523</v>
      </c>
      <c r="C484" s="12">
        <v>964533</v>
      </c>
      <c r="D484" s="33">
        <f t="shared" si="14"/>
        <v>1.8930116991774659</v>
      </c>
      <c r="E484" s="2">
        <f t="shared" si="15"/>
        <v>5000</v>
      </c>
    </row>
    <row r="485" spans="1:5">
      <c r="A485" s="6" t="s">
        <v>9</v>
      </c>
      <c r="B485" s="12">
        <v>430007</v>
      </c>
      <c r="C485" s="12">
        <v>276385</v>
      </c>
      <c r="D485" s="33">
        <f t="shared" si="14"/>
        <v>0.64274535065708238</v>
      </c>
      <c r="E485" s="2" t="e">
        <f t="shared" si="15"/>
        <v>#N/A</v>
      </c>
    </row>
    <row r="486" spans="1:5">
      <c r="A486" s="6" t="s">
        <v>9</v>
      </c>
      <c r="B486" s="12">
        <v>618688</v>
      </c>
      <c r="C486" s="12">
        <v>1271750</v>
      </c>
      <c r="D486" s="33">
        <f t="shared" si="14"/>
        <v>2.0555595065687391</v>
      </c>
      <c r="E486" s="2">
        <f t="shared" si="15"/>
        <v>5000</v>
      </c>
    </row>
    <row r="487" spans="1:5">
      <c r="A487" s="6" t="s">
        <v>9</v>
      </c>
      <c r="B487" s="12">
        <v>773527</v>
      </c>
      <c r="C487" s="12">
        <v>559449</v>
      </c>
      <c r="D487" s="33">
        <f t="shared" si="14"/>
        <v>0.72324430821419294</v>
      </c>
      <c r="E487" s="2">
        <f t="shared" si="15"/>
        <v>2000</v>
      </c>
    </row>
    <row r="488" spans="1:5">
      <c r="A488" s="6" t="s">
        <v>9</v>
      </c>
      <c r="B488" s="12">
        <v>1183280</v>
      </c>
      <c r="C488" s="12">
        <v>719320</v>
      </c>
      <c r="D488" s="33">
        <f t="shared" si="14"/>
        <v>0.60790345480359675</v>
      </c>
      <c r="E488" s="2" t="e">
        <f t="shared" si="15"/>
        <v>#N/A</v>
      </c>
    </row>
    <row r="489" spans="1:5">
      <c r="A489" s="6" t="s">
        <v>9</v>
      </c>
      <c r="B489" s="12">
        <v>356791</v>
      </c>
      <c r="C489" s="12">
        <v>668090</v>
      </c>
      <c r="D489" s="33">
        <f t="shared" si="14"/>
        <v>1.8724967838314308</v>
      </c>
      <c r="E489" s="2">
        <f t="shared" si="15"/>
        <v>5000</v>
      </c>
    </row>
    <row r="490" spans="1:5">
      <c r="A490" s="6" t="s">
        <v>9</v>
      </c>
      <c r="B490" s="12">
        <v>1307492</v>
      </c>
      <c r="C490" s="12">
        <v>1161246</v>
      </c>
      <c r="D490" s="33">
        <f t="shared" si="14"/>
        <v>0.88814769038739816</v>
      </c>
      <c r="E490" s="2">
        <f t="shared" si="15"/>
        <v>3000</v>
      </c>
    </row>
    <row r="491" spans="1:5">
      <c r="A491" s="6" t="s">
        <v>9</v>
      </c>
      <c r="B491" s="12">
        <v>977974</v>
      </c>
      <c r="C491" s="12">
        <v>706887</v>
      </c>
      <c r="D491" s="33">
        <f t="shared" si="14"/>
        <v>0.72280755930116747</v>
      </c>
      <c r="E491" s="2">
        <f t="shared" si="15"/>
        <v>2000</v>
      </c>
    </row>
    <row r="492" spans="1:5">
      <c r="A492" s="6" t="s">
        <v>9</v>
      </c>
      <c r="B492" s="12">
        <v>664572</v>
      </c>
      <c r="C492" s="12">
        <v>692261</v>
      </c>
      <c r="D492" s="33">
        <f t="shared" si="14"/>
        <v>1.0416644095748844</v>
      </c>
      <c r="E492" s="2">
        <f t="shared" si="15"/>
        <v>5000</v>
      </c>
    </row>
    <row r="493" spans="1:5">
      <c r="A493" s="6" t="s">
        <v>9</v>
      </c>
      <c r="B493" s="12">
        <v>1102560</v>
      </c>
      <c r="C493" s="12">
        <v>256592</v>
      </c>
      <c r="D493" s="33">
        <f t="shared" si="14"/>
        <v>0.23272384269336815</v>
      </c>
      <c r="E493" s="2" t="e">
        <f t="shared" si="15"/>
        <v>#N/A</v>
      </c>
    </row>
    <row r="494" spans="1:5">
      <c r="A494" s="6" t="s">
        <v>9</v>
      </c>
      <c r="B494" s="12">
        <v>935559</v>
      </c>
      <c r="C494" s="12">
        <v>912546</v>
      </c>
      <c r="D494" s="33">
        <f t="shared" si="14"/>
        <v>0.97540187203586304</v>
      </c>
      <c r="E494" s="2">
        <f t="shared" si="15"/>
        <v>4000</v>
      </c>
    </row>
    <row r="495" spans="1:5">
      <c r="A495" s="6" t="s">
        <v>9</v>
      </c>
      <c r="B495" s="12">
        <v>1000526</v>
      </c>
      <c r="C495" s="12">
        <v>1274163</v>
      </c>
      <c r="D495" s="33">
        <f t="shared" si="14"/>
        <v>1.2734931426069886</v>
      </c>
      <c r="E495" s="2">
        <f t="shared" si="15"/>
        <v>5000</v>
      </c>
    </row>
    <row r="496" spans="1:5">
      <c r="A496" s="6" t="s">
        <v>9</v>
      </c>
      <c r="B496" s="12">
        <v>618266</v>
      </c>
      <c r="C496" s="12">
        <v>868416</v>
      </c>
      <c r="D496" s="33">
        <f t="shared" si="14"/>
        <v>1.404599314858006</v>
      </c>
      <c r="E496" s="2">
        <f t="shared" si="15"/>
        <v>5000</v>
      </c>
    </row>
    <row r="497" spans="1:5">
      <c r="A497" s="6" t="s">
        <v>9</v>
      </c>
      <c r="B497" s="12">
        <v>859828</v>
      </c>
      <c r="C497" s="12">
        <v>454286</v>
      </c>
      <c r="D497" s="33">
        <f t="shared" si="14"/>
        <v>0.52834520392450579</v>
      </c>
      <c r="E497" s="2" t="e">
        <f t="shared" si="15"/>
        <v>#N/A</v>
      </c>
    </row>
    <row r="498" spans="1:5">
      <c r="A498" s="6" t="s">
        <v>9</v>
      </c>
      <c r="B498" s="12">
        <v>565638</v>
      </c>
      <c r="C498" s="12">
        <v>308798</v>
      </c>
      <c r="D498" s="33">
        <f t="shared" si="14"/>
        <v>0.54592866815878704</v>
      </c>
      <c r="E498" s="2" t="e">
        <f t="shared" si="15"/>
        <v>#N/A</v>
      </c>
    </row>
    <row r="499" spans="1:5">
      <c r="A499" s="6" t="s">
        <v>9</v>
      </c>
      <c r="B499" s="12">
        <v>603057</v>
      </c>
      <c r="C499" s="12">
        <v>280065</v>
      </c>
      <c r="D499" s="33">
        <f t="shared" si="14"/>
        <v>0.46440883697560925</v>
      </c>
      <c r="E499" s="2" t="e">
        <f t="shared" si="15"/>
        <v>#N/A</v>
      </c>
    </row>
    <row r="500" spans="1:5">
      <c r="A500" s="6" t="s">
        <v>9</v>
      </c>
      <c r="B500" s="12">
        <v>600747</v>
      </c>
      <c r="C500" s="12">
        <v>610862</v>
      </c>
      <c r="D500" s="33">
        <f t="shared" si="14"/>
        <v>1.0168373708066789</v>
      </c>
      <c r="E500" s="2">
        <f t="shared" si="15"/>
        <v>5000</v>
      </c>
    </row>
    <row r="501" spans="1:5">
      <c r="A501" s="6" t="s">
        <v>9</v>
      </c>
      <c r="B501" s="12">
        <v>700539</v>
      </c>
      <c r="C501" s="12">
        <v>466900</v>
      </c>
      <c r="D501" s="33">
        <f t="shared" si="14"/>
        <v>0.66648680516002679</v>
      </c>
      <c r="E501" s="2" t="e">
        <f t="shared" si="15"/>
        <v>#N/A</v>
      </c>
    </row>
    <row r="502" spans="1:5">
      <c r="A502" s="6" t="s">
        <v>9</v>
      </c>
      <c r="B502" s="12">
        <v>507699</v>
      </c>
      <c r="C502" s="12">
        <v>970551</v>
      </c>
      <c r="D502" s="33">
        <f t="shared" si="14"/>
        <v>1.9116661644005601</v>
      </c>
      <c r="E502" s="2">
        <f t="shared" si="15"/>
        <v>5000</v>
      </c>
    </row>
    <row r="503" spans="1:5">
      <c r="A503" s="6" t="s">
        <v>9</v>
      </c>
      <c r="B503" s="12">
        <v>374061</v>
      </c>
      <c r="C503" s="12">
        <v>1410274</v>
      </c>
      <c r="D503" s="33">
        <f t="shared" si="14"/>
        <v>3.7701711752895917</v>
      </c>
      <c r="E503" s="2">
        <f t="shared" si="15"/>
        <v>5000</v>
      </c>
    </row>
    <row r="504" spans="1:5">
      <c r="A504" s="6" t="s">
        <v>9</v>
      </c>
      <c r="B504" s="12">
        <v>150689</v>
      </c>
      <c r="C504" s="12">
        <v>547640</v>
      </c>
      <c r="D504" s="33">
        <f t="shared" si="14"/>
        <v>3.6342400573366338</v>
      </c>
      <c r="E504" s="2">
        <f t="shared" si="15"/>
        <v>5000</v>
      </c>
    </row>
    <row r="505" spans="1:5">
      <c r="A505" s="6" t="s">
        <v>9</v>
      </c>
      <c r="B505" s="12">
        <v>292117</v>
      </c>
      <c r="C505" s="12">
        <v>816563</v>
      </c>
      <c r="D505" s="33">
        <f t="shared" si="14"/>
        <v>2.7953285840947291</v>
      </c>
      <c r="E505" s="2">
        <f t="shared" si="15"/>
        <v>5000</v>
      </c>
    </row>
    <row r="506" spans="1:5">
      <c r="A506" s="6" t="s">
        <v>9</v>
      </c>
      <c r="B506" s="12">
        <v>650611</v>
      </c>
      <c r="C506" s="12">
        <v>1136586</v>
      </c>
      <c r="D506" s="33">
        <f t="shared" si="14"/>
        <v>1.746951711544994</v>
      </c>
      <c r="E506" s="2">
        <f t="shared" si="15"/>
        <v>5000</v>
      </c>
    </row>
    <row r="507" spans="1:5">
      <c r="A507" s="6" t="s">
        <v>9</v>
      </c>
      <c r="B507" s="12">
        <v>1813771</v>
      </c>
      <c r="C507" s="12">
        <v>694066</v>
      </c>
      <c r="D507" s="33">
        <f t="shared" si="14"/>
        <v>0.38266462524761946</v>
      </c>
      <c r="E507" s="2" t="e">
        <f t="shared" si="15"/>
        <v>#N/A</v>
      </c>
    </row>
    <row r="508" spans="1:5">
      <c r="A508" s="6" t="s">
        <v>9</v>
      </c>
      <c r="B508" s="12">
        <v>695192</v>
      </c>
      <c r="C508" s="12">
        <v>440991</v>
      </c>
      <c r="D508" s="33">
        <f t="shared" si="14"/>
        <v>0.63434418117584779</v>
      </c>
      <c r="E508" s="2" t="e">
        <f t="shared" si="15"/>
        <v>#N/A</v>
      </c>
    </row>
    <row r="509" spans="1:5">
      <c r="A509" s="6" t="s">
        <v>9</v>
      </c>
      <c r="B509" s="12">
        <v>1033312</v>
      </c>
      <c r="C509" s="12">
        <v>631696</v>
      </c>
      <c r="D509" s="33">
        <f t="shared" si="14"/>
        <v>0.61133133071134371</v>
      </c>
      <c r="E509" s="2" t="e">
        <f t="shared" si="15"/>
        <v>#N/A</v>
      </c>
    </row>
    <row r="510" spans="1:5">
      <c r="A510" s="6" t="s">
        <v>9</v>
      </c>
      <c r="B510" s="12">
        <v>733743</v>
      </c>
      <c r="C510" s="12">
        <v>1028964</v>
      </c>
      <c r="D510" s="33">
        <f t="shared" si="14"/>
        <v>1.4023493239458502</v>
      </c>
      <c r="E510" s="2">
        <f t="shared" si="15"/>
        <v>5000</v>
      </c>
    </row>
    <row r="511" spans="1:5">
      <c r="A511" s="6" t="s">
        <v>9</v>
      </c>
      <c r="B511" s="12">
        <v>679873</v>
      </c>
      <c r="C511" s="12">
        <v>1265555</v>
      </c>
      <c r="D511" s="33">
        <f t="shared" si="14"/>
        <v>1.8614579487639604</v>
      </c>
      <c r="E511" s="2">
        <f t="shared" si="15"/>
        <v>5000</v>
      </c>
    </row>
    <row r="512" spans="1:5">
      <c r="A512" s="6" t="s">
        <v>9</v>
      </c>
      <c r="B512" s="12">
        <v>837621</v>
      </c>
      <c r="C512" s="12">
        <v>1184001</v>
      </c>
      <c r="D512" s="33">
        <f t="shared" si="14"/>
        <v>1.4135283141181991</v>
      </c>
      <c r="E512" s="2">
        <f t="shared" si="15"/>
        <v>5000</v>
      </c>
    </row>
    <row r="513" spans="1:5">
      <c r="A513" s="6" t="s">
        <v>9</v>
      </c>
      <c r="B513" s="12">
        <v>1408192</v>
      </c>
      <c r="C513" s="12">
        <v>1657401</v>
      </c>
      <c r="D513" s="33">
        <f t="shared" si="14"/>
        <v>1.1769708960141798</v>
      </c>
      <c r="E513" s="2">
        <f t="shared" si="15"/>
        <v>5000</v>
      </c>
    </row>
    <row r="514" spans="1:5">
      <c r="A514" s="6" t="s">
        <v>9</v>
      </c>
      <c r="B514" s="12">
        <v>855754</v>
      </c>
      <c r="C514" s="12">
        <v>386638</v>
      </c>
      <c r="D514" s="33">
        <f t="shared" si="14"/>
        <v>0.45180974906339905</v>
      </c>
      <c r="E514" s="2" t="e">
        <f t="shared" si="15"/>
        <v>#N/A</v>
      </c>
    </row>
    <row r="515" spans="1:5">
      <c r="A515" s="6" t="s">
        <v>9</v>
      </c>
      <c r="B515" s="12">
        <v>669002</v>
      </c>
      <c r="C515" s="12">
        <v>258161</v>
      </c>
      <c r="D515" s="33">
        <f t="shared" si="14"/>
        <v>0.38588972828182877</v>
      </c>
      <c r="E515" s="2" t="e">
        <f t="shared" si="15"/>
        <v>#N/A</v>
      </c>
    </row>
    <row r="516" spans="1:5">
      <c r="A516" s="6" t="s">
        <v>9</v>
      </c>
      <c r="B516" s="12">
        <v>521969</v>
      </c>
      <c r="C516" s="12">
        <v>466899</v>
      </c>
      <c r="D516" s="33">
        <f t="shared" si="14"/>
        <v>0.8944956501248158</v>
      </c>
      <c r="E516" s="2">
        <f t="shared" si="15"/>
        <v>3000</v>
      </c>
    </row>
    <row r="517" spans="1:5">
      <c r="A517" s="6" t="s">
        <v>9</v>
      </c>
      <c r="B517" s="12">
        <v>341537</v>
      </c>
      <c r="C517" s="12">
        <v>792176</v>
      </c>
      <c r="D517" s="33">
        <f t="shared" si="14"/>
        <v>2.3194441597835667</v>
      </c>
      <c r="E517" s="2">
        <f t="shared" si="15"/>
        <v>5000</v>
      </c>
    </row>
    <row r="518" spans="1:5">
      <c r="A518" s="6" t="s">
        <v>9</v>
      </c>
      <c r="B518" s="12">
        <v>718093</v>
      </c>
      <c r="C518" s="12">
        <v>1008932</v>
      </c>
      <c r="D518" s="33">
        <f t="shared" si="14"/>
        <v>1.4050157848635205</v>
      </c>
      <c r="E518" s="2">
        <f t="shared" si="15"/>
        <v>5000</v>
      </c>
    </row>
    <row r="519" spans="1:5">
      <c r="A519" s="6" t="s">
        <v>9</v>
      </c>
      <c r="B519" s="12">
        <v>561945</v>
      </c>
      <c r="C519" s="12">
        <v>384765</v>
      </c>
      <c r="D519" s="33">
        <f t="shared" si="14"/>
        <v>0.68470223954301579</v>
      </c>
      <c r="E519" s="2" t="e">
        <f t="shared" si="15"/>
        <v>#N/A</v>
      </c>
    </row>
    <row r="520" spans="1:5">
      <c r="A520" s="6" t="s">
        <v>9</v>
      </c>
      <c r="B520" s="12">
        <v>839726</v>
      </c>
      <c r="C520" s="12">
        <v>1119173</v>
      </c>
      <c r="D520" s="33">
        <f t="shared" si="14"/>
        <v>1.332783550824912</v>
      </c>
      <c r="E520" s="2">
        <f t="shared" si="15"/>
        <v>5000</v>
      </c>
    </row>
    <row r="521" spans="1:5">
      <c r="A521" s="6" t="s">
        <v>9</v>
      </c>
      <c r="B521" s="12">
        <v>724714</v>
      </c>
      <c r="C521" s="12">
        <v>1080787</v>
      </c>
      <c r="D521" s="33">
        <f t="shared" si="14"/>
        <v>1.491328993230433</v>
      </c>
      <c r="E521" s="2">
        <f t="shared" si="15"/>
        <v>5000</v>
      </c>
    </row>
    <row r="522" spans="1:5">
      <c r="A522" s="6" t="s">
        <v>9</v>
      </c>
      <c r="B522" s="12">
        <v>877625</v>
      </c>
      <c r="C522" s="12">
        <v>1724149</v>
      </c>
      <c r="D522" s="33">
        <f t="shared" ref="D522:D585" si="16">C522/B522</f>
        <v>1.9645623130608176</v>
      </c>
      <c r="E522" s="2">
        <f t="shared" ref="E522:E585" si="17">IF(A522="Active",VLOOKUP(D522,$H$4:$I$7,2,1))</f>
        <v>5000</v>
      </c>
    </row>
    <row r="523" spans="1:5">
      <c r="A523" s="6" t="s">
        <v>9</v>
      </c>
      <c r="B523" s="12">
        <v>1372273</v>
      </c>
      <c r="C523" s="12">
        <v>908706</v>
      </c>
      <c r="D523" s="33">
        <f t="shared" si="16"/>
        <v>0.66219039505987509</v>
      </c>
      <c r="E523" s="2" t="e">
        <f t="shared" si="17"/>
        <v>#N/A</v>
      </c>
    </row>
    <row r="524" spans="1:5">
      <c r="A524" s="6" t="s">
        <v>9</v>
      </c>
      <c r="B524" s="12">
        <v>1515941</v>
      </c>
      <c r="C524" s="12">
        <v>1111567</v>
      </c>
      <c r="D524" s="33">
        <f t="shared" si="16"/>
        <v>0.7332521516338697</v>
      </c>
      <c r="E524" s="2">
        <f t="shared" si="17"/>
        <v>2000</v>
      </c>
    </row>
    <row r="525" spans="1:5">
      <c r="A525" s="6" t="s">
        <v>9</v>
      </c>
      <c r="B525" s="12">
        <v>1158399</v>
      </c>
      <c r="C525" s="12">
        <v>1410710</v>
      </c>
      <c r="D525" s="33">
        <f t="shared" si="16"/>
        <v>1.2178100982476676</v>
      </c>
      <c r="E525" s="2">
        <f t="shared" si="17"/>
        <v>5000</v>
      </c>
    </row>
    <row r="526" spans="1:5">
      <c r="A526" s="6" t="s">
        <v>9</v>
      </c>
      <c r="B526" s="12">
        <v>394583</v>
      </c>
      <c r="C526" s="12">
        <v>997705</v>
      </c>
      <c r="D526" s="33">
        <f t="shared" si="16"/>
        <v>2.5285047759280048</v>
      </c>
      <c r="E526" s="2">
        <f t="shared" si="17"/>
        <v>5000</v>
      </c>
    </row>
    <row r="527" spans="1:5">
      <c r="A527" s="6" t="s">
        <v>9</v>
      </c>
      <c r="B527" s="12">
        <v>1209225</v>
      </c>
      <c r="C527" s="12">
        <v>1955619</v>
      </c>
      <c r="D527" s="33">
        <f t="shared" si="16"/>
        <v>1.6172498914594058</v>
      </c>
      <c r="E527" s="2">
        <f t="shared" si="17"/>
        <v>5000</v>
      </c>
    </row>
    <row r="528" spans="1:5">
      <c r="A528" s="6" t="s">
        <v>9</v>
      </c>
      <c r="B528" s="12">
        <v>840427</v>
      </c>
      <c r="C528" s="12">
        <v>980285</v>
      </c>
      <c r="D528" s="33">
        <f t="shared" si="16"/>
        <v>1.1664130257595247</v>
      </c>
      <c r="E528" s="2">
        <f t="shared" si="17"/>
        <v>5000</v>
      </c>
    </row>
    <row r="529" spans="1:5">
      <c r="A529" s="6" t="s">
        <v>9</v>
      </c>
      <c r="B529" s="12">
        <v>352368</v>
      </c>
      <c r="C529" s="12">
        <v>486995</v>
      </c>
      <c r="D529" s="33">
        <f t="shared" si="16"/>
        <v>1.3820636380148028</v>
      </c>
      <c r="E529" s="2">
        <f t="shared" si="17"/>
        <v>5000</v>
      </c>
    </row>
    <row r="530" spans="1:5">
      <c r="A530" s="6" t="s">
        <v>9</v>
      </c>
      <c r="B530" s="12">
        <v>1037339</v>
      </c>
      <c r="C530" s="12">
        <v>1749610</v>
      </c>
      <c r="D530" s="33">
        <f t="shared" si="16"/>
        <v>1.6866328172371809</v>
      </c>
      <c r="E530" s="2">
        <f t="shared" si="17"/>
        <v>5000</v>
      </c>
    </row>
    <row r="531" spans="1:5">
      <c r="A531" s="6" t="s">
        <v>9</v>
      </c>
      <c r="B531" s="12">
        <v>427347</v>
      </c>
      <c r="C531" s="12">
        <v>1013976</v>
      </c>
      <c r="D531" s="33">
        <f t="shared" si="16"/>
        <v>2.3727228692374114</v>
      </c>
      <c r="E531" s="2">
        <f t="shared" si="17"/>
        <v>5000</v>
      </c>
    </row>
    <row r="532" spans="1:5">
      <c r="A532" s="6" t="s">
        <v>9</v>
      </c>
      <c r="B532" s="12">
        <v>2323272</v>
      </c>
      <c r="C532" s="12">
        <v>1893216</v>
      </c>
      <c r="D532" s="33">
        <f t="shared" si="16"/>
        <v>0.81489210045143234</v>
      </c>
      <c r="E532" s="2">
        <f t="shared" si="17"/>
        <v>3000</v>
      </c>
    </row>
    <row r="533" spans="1:5">
      <c r="A533" s="6" t="s">
        <v>9</v>
      </c>
      <c r="B533" s="12">
        <v>471133</v>
      </c>
      <c r="C533" s="12">
        <v>687867</v>
      </c>
      <c r="D533" s="33">
        <f t="shared" si="16"/>
        <v>1.4600272109998662</v>
      </c>
      <c r="E533" s="2">
        <f t="shared" si="17"/>
        <v>5000</v>
      </c>
    </row>
    <row r="534" spans="1:5">
      <c r="A534" s="6" t="s">
        <v>9</v>
      </c>
      <c r="B534" s="12">
        <v>827043</v>
      </c>
      <c r="C534" s="12">
        <v>2707725</v>
      </c>
      <c r="D534" s="33">
        <f t="shared" si="16"/>
        <v>3.2739833358120438</v>
      </c>
      <c r="E534" s="2">
        <f t="shared" si="17"/>
        <v>5000</v>
      </c>
    </row>
    <row r="535" spans="1:5">
      <c r="A535" s="6" t="s">
        <v>9</v>
      </c>
      <c r="B535" s="12">
        <v>822319</v>
      </c>
      <c r="C535" s="12">
        <v>1004926</v>
      </c>
      <c r="D535" s="33">
        <f t="shared" si="16"/>
        <v>1.2220634571255193</v>
      </c>
      <c r="E535" s="2">
        <f t="shared" si="17"/>
        <v>5000</v>
      </c>
    </row>
    <row r="536" spans="1:5">
      <c r="A536" s="6" t="s">
        <v>9</v>
      </c>
      <c r="B536" s="12">
        <v>553168</v>
      </c>
      <c r="C536" s="12">
        <v>910842</v>
      </c>
      <c r="D536" s="33">
        <f t="shared" si="16"/>
        <v>1.6465919937523501</v>
      </c>
      <c r="E536" s="2">
        <f t="shared" si="17"/>
        <v>5000</v>
      </c>
    </row>
    <row r="537" spans="1:5">
      <c r="A537" s="6" t="s">
        <v>9</v>
      </c>
      <c r="B537" s="12">
        <v>1109389</v>
      </c>
      <c r="C537" s="12">
        <v>977787</v>
      </c>
      <c r="D537" s="33">
        <f t="shared" si="16"/>
        <v>0.88137434209280963</v>
      </c>
      <c r="E537" s="2">
        <f t="shared" si="17"/>
        <v>3000</v>
      </c>
    </row>
    <row r="538" spans="1:5">
      <c r="A538" s="6" t="s">
        <v>9</v>
      </c>
      <c r="B538" s="12">
        <v>653669</v>
      </c>
      <c r="C538" s="12">
        <v>1029391</v>
      </c>
      <c r="D538" s="33">
        <f t="shared" si="16"/>
        <v>1.5747893811699805</v>
      </c>
      <c r="E538" s="2">
        <f t="shared" si="17"/>
        <v>5000</v>
      </c>
    </row>
    <row r="539" spans="1:5">
      <c r="A539" s="6" t="s">
        <v>9</v>
      </c>
      <c r="B539" s="12">
        <v>642179</v>
      </c>
      <c r="C539" s="12">
        <v>1129773</v>
      </c>
      <c r="D539" s="33">
        <f t="shared" si="16"/>
        <v>1.7592805121313528</v>
      </c>
      <c r="E539" s="2">
        <f t="shared" si="17"/>
        <v>5000</v>
      </c>
    </row>
    <row r="540" spans="1:5">
      <c r="A540" s="6" t="s">
        <v>9</v>
      </c>
      <c r="B540" s="12">
        <v>911720</v>
      </c>
      <c r="C540" s="12">
        <v>593098</v>
      </c>
      <c r="D540" s="33">
        <f t="shared" si="16"/>
        <v>0.65052647742728031</v>
      </c>
      <c r="E540" s="2" t="e">
        <f t="shared" si="17"/>
        <v>#N/A</v>
      </c>
    </row>
    <row r="541" spans="1:5">
      <c r="A541" s="6" t="s">
        <v>9</v>
      </c>
      <c r="B541" s="12">
        <v>742116</v>
      </c>
      <c r="C541" s="12">
        <v>853212</v>
      </c>
      <c r="D541" s="33">
        <f t="shared" si="16"/>
        <v>1.1497016638908204</v>
      </c>
      <c r="E541" s="2">
        <f t="shared" si="17"/>
        <v>5000</v>
      </c>
    </row>
    <row r="542" spans="1:5">
      <c r="A542" s="6" t="s">
        <v>9</v>
      </c>
      <c r="B542" s="12">
        <v>679909</v>
      </c>
      <c r="C542" s="12">
        <v>780372</v>
      </c>
      <c r="D542" s="33">
        <f t="shared" si="16"/>
        <v>1.147759479577414</v>
      </c>
      <c r="E542" s="2">
        <f t="shared" si="17"/>
        <v>5000</v>
      </c>
    </row>
    <row r="543" spans="1:5">
      <c r="A543" s="6" t="s">
        <v>9</v>
      </c>
      <c r="B543" s="12">
        <v>1701940</v>
      </c>
      <c r="C543" s="12">
        <v>1163537</v>
      </c>
      <c r="D543" s="33">
        <f t="shared" si="16"/>
        <v>0.68365336028297119</v>
      </c>
      <c r="E543" s="2" t="e">
        <f t="shared" si="17"/>
        <v>#N/A</v>
      </c>
    </row>
    <row r="544" spans="1:5">
      <c r="A544" s="6" t="s">
        <v>9</v>
      </c>
      <c r="B544" s="12">
        <v>290767</v>
      </c>
      <c r="C544" s="12">
        <v>497659</v>
      </c>
      <c r="D544" s="33">
        <f t="shared" si="16"/>
        <v>1.7115387922288292</v>
      </c>
      <c r="E544" s="2">
        <f t="shared" si="17"/>
        <v>5000</v>
      </c>
    </row>
    <row r="545" spans="1:5">
      <c r="A545" s="6" t="s">
        <v>9</v>
      </c>
      <c r="B545" s="12">
        <v>896828</v>
      </c>
      <c r="C545" s="12">
        <v>760236</v>
      </c>
      <c r="D545" s="33">
        <f t="shared" si="16"/>
        <v>0.84769431819702323</v>
      </c>
      <c r="E545" s="2">
        <f t="shared" si="17"/>
        <v>3000</v>
      </c>
    </row>
    <row r="546" spans="1:5">
      <c r="A546" s="6" t="s">
        <v>9</v>
      </c>
      <c r="B546" s="12">
        <v>816114</v>
      </c>
      <c r="C546" s="12">
        <v>996628</v>
      </c>
      <c r="D546" s="33">
        <f t="shared" si="16"/>
        <v>1.2211872360969178</v>
      </c>
      <c r="E546" s="2">
        <f t="shared" si="17"/>
        <v>5000</v>
      </c>
    </row>
    <row r="547" spans="1:5">
      <c r="A547" s="6" t="s">
        <v>9</v>
      </c>
      <c r="B547" s="12">
        <v>566053</v>
      </c>
      <c r="C547" s="12">
        <v>573850</v>
      </c>
      <c r="D547" s="33">
        <f t="shared" si="16"/>
        <v>1.0137743285522733</v>
      </c>
      <c r="E547" s="2">
        <f t="shared" si="17"/>
        <v>5000</v>
      </c>
    </row>
    <row r="548" spans="1:5">
      <c r="A548" s="6" t="s">
        <v>9</v>
      </c>
      <c r="B548" s="12">
        <v>833222</v>
      </c>
      <c r="C548" s="12">
        <v>778129</v>
      </c>
      <c r="D548" s="33">
        <f t="shared" si="16"/>
        <v>0.93387956631005897</v>
      </c>
      <c r="E548" s="2">
        <f t="shared" si="17"/>
        <v>4000</v>
      </c>
    </row>
    <row r="549" spans="1:5">
      <c r="A549" s="6" t="s">
        <v>9</v>
      </c>
      <c r="B549" s="12">
        <v>1343640</v>
      </c>
      <c r="C549" s="12">
        <v>1322125</v>
      </c>
      <c r="D549" s="33">
        <f t="shared" si="16"/>
        <v>0.98398752642076748</v>
      </c>
      <c r="E549" s="2">
        <f t="shared" si="17"/>
        <v>4000</v>
      </c>
    </row>
    <row r="550" spans="1:5">
      <c r="A550" s="6" t="s">
        <v>9</v>
      </c>
      <c r="B550" s="12">
        <v>558702</v>
      </c>
      <c r="C550" s="12">
        <v>451396</v>
      </c>
      <c r="D550" s="33">
        <f t="shared" si="16"/>
        <v>0.80793696818697625</v>
      </c>
      <c r="E550" s="2">
        <f t="shared" si="17"/>
        <v>2000</v>
      </c>
    </row>
    <row r="551" spans="1:5">
      <c r="A551" s="6" t="s">
        <v>9</v>
      </c>
      <c r="B551" s="12">
        <v>297365</v>
      </c>
      <c r="C551" s="12">
        <v>438803</v>
      </c>
      <c r="D551" s="33">
        <f t="shared" si="16"/>
        <v>1.4756376843273418</v>
      </c>
      <c r="E551" s="2">
        <f t="shared" si="17"/>
        <v>5000</v>
      </c>
    </row>
    <row r="552" spans="1:5">
      <c r="A552" s="6" t="s">
        <v>9</v>
      </c>
      <c r="B552" s="12">
        <v>303280</v>
      </c>
      <c r="C552" s="12">
        <v>743350</v>
      </c>
      <c r="D552" s="33">
        <f t="shared" si="16"/>
        <v>2.4510353468741757</v>
      </c>
      <c r="E552" s="2">
        <f t="shared" si="17"/>
        <v>5000</v>
      </c>
    </row>
    <row r="553" spans="1:5">
      <c r="A553" s="6" t="s">
        <v>9</v>
      </c>
      <c r="B553" s="12">
        <v>860692</v>
      </c>
      <c r="C553" s="12">
        <v>551982</v>
      </c>
      <c r="D553" s="33">
        <f t="shared" si="16"/>
        <v>0.64132349318920123</v>
      </c>
      <c r="E553" s="2" t="e">
        <f t="shared" si="17"/>
        <v>#N/A</v>
      </c>
    </row>
    <row r="554" spans="1:5">
      <c r="A554" s="6" t="s">
        <v>9</v>
      </c>
      <c r="B554" s="12">
        <v>1594809</v>
      </c>
      <c r="C554" s="12">
        <v>1709449</v>
      </c>
      <c r="D554" s="33">
        <f t="shared" si="16"/>
        <v>1.0718832161092644</v>
      </c>
      <c r="E554" s="2">
        <f t="shared" si="17"/>
        <v>5000</v>
      </c>
    </row>
    <row r="555" spans="1:5">
      <c r="A555" s="6" t="s">
        <v>9</v>
      </c>
      <c r="B555" s="12">
        <v>1286996</v>
      </c>
      <c r="C555" s="12">
        <v>808883</v>
      </c>
      <c r="D555" s="33">
        <f t="shared" si="16"/>
        <v>0.62850467289719625</v>
      </c>
      <c r="E555" s="2" t="e">
        <f t="shared" si="17"/>
        <v>#N/A</v>
      </c>
    </row>
    <row r="556" spans="1:5">
      <c r="A556" s="6" t="s">
        <v>9</v>
      </c>
      <c r="B556" s="12">
        <v>1240139</v>
      </c>
      <c r="C556" s="12">
        <v>946122</v>
      </c>
      <c r="D556" s="33">
        <f t="shared" si="16"/>
        <v>0.76291609247027958</v>
      </c>
      <c r="E556" s="2">
        <f t="shared" si="17"/>
        <v>2000</v>
      </c>
    </row>
    <row r="557" spans="1:5">
      <c r="A557" s="6" t="s">
        <v>9</v>
      </c>
      <c r="B557" s="12">
        <v>1159156</v>
      </c>
      <c r="C557" s="12">
        <v>1440456</v>
      </c>
      <c r="D557" s="33">
        <f t="shared" si="16"/>
        <v>1.2426765681237038</v>
      </c>
      <c r="E557" s="2">
        <f t="shared" si="17"/>
        <v>5000</v>
      </c>
    </row>
    <row r="558" spans="1:5">
      <c r="A558" s="6" t="s">
        <v>9</v>
      </c>
      <c r="B558" s="12">
        <v>1274608</v>
      </c>
      <c r="C558" s="12">
        <v>2228858</v>
      </c>
      <c r="D558" s="33">
        <f t="shared" si="16"/>
        <v>1.7486615492763264</v>
      </c>
      <c r="E558" s="2">
        <f t="shared" si="17"/>
        <v>5000</v>
      </c>
    </row>
    <row r="559" spans="1:5">
      <c r="A559" s="6" t="s">
        <v>9</v>
      </c>
      <c r="B559" s="12">
        <v>2051979</v>
      </c>
      <c r="C559" s="12">
        <v>2136598</v>
      </c>
      <c r="D559" s="33">
        <f t="shared" si="16"/>
        <v>1.0412377514584701</v>
      </c>
      <c r="E559" s="2">
        <f t="shared" si="17"/>
        <v>5000</v>
      </c>
    </row>
    <row r="560" spans="1:5">
      <c r="A560" s="6" t="s">
        <v>9</v>
      </c>
      <c r="B560" s="12">
        <v>1284182</v>
      </c>
      <c r="C560" s="12">
        <v>1889188</v>
      </c>
      <c r="D560" s="33">
        <f t="shared" si="16"/>
        <v>1.4711216945884618</v>
      </c>
      <c r="E560" s="2">
        <f t="shared" si="17"/>
        <v>5000</v>
      </c>
    </row>
    <row r="561" spans="1:5">
      <c r="A561" s="6" t="s">
        <v>9</v>
      </c>
      <c r="B561" s="12">
        <v>872057</v>
      </c>
      <c r="C561" s="12">
        <v>255492</v>
      </c>
      <c r="D561" s="33">
        <f t="shared" si="16"/>
        <v>0.29297626187279041</v>
      </c>
      <c r="E561" s="2" t="e">
        <f t="shared" si="17"/>
        <v>#N/A</v>
      </c>
    </row>
    <row r="562" spans="1:5">
      <c r="A562" s="6" t="s">
        <v>9</v>
      </c>
      <c r="B562" s="12">
        <v>1587692</v>
      </c>
      <c r="C562" s="12">
        <v>1868243</v>
      </c>
      <c r="D562" s="33">
        <f t="shared" si="16"/>
        <v>1.1767036679658271</v>
      </c>
      <c r="E562" s="2">
        <f t="shared" si="17"/>
        <v>5000</v>
      </c>
    </row>
    <row r="563" spans="1:5">
      <c r="A563" s="6" t="s">
        <v>9</v>
      </c>
      <c r="B563" s="12">
        <v>1455971</v>
      </c>
      <c r="C563" s="12">
        <v>1206588</v>
      </c>
      <c r="D563" s="33">
        <f t="shared" si="16"/>
        <v>0.82871705549080299</v>
      </c>
      <c r="E563" s="2">
        <f t="shared" si="17"/>
        <v>3000</v>
      </c>
    </row>
    <row r="564" spans="1:5">
      <c r="A564" s="6" t="s">
        <v>9</v>
      </c>
      <c r="B564" s="12">
        <v>618629</v>
      </c>
      <c r="C564" s="12">
        <v>857905</v>
      </c>
      <c r="D564" s="33">
        <f t="shared" si="16"/>
        <v>1.3867843246921823</v>
      </c>
      <c r="E564" s="2">
        <f t="shared" si="17"/>
        <v>5000</v>
      </c>
    </row>
    <row r="565" spans="1:5">
      <c r="A565" s="6" t="s">
        <v>9</v>
      </c>
      <c r="B565" s="12">
        <v>675864</v>
      </c>
      <c r="C565" s="12">
        <v>947063</v>
      </c>
      <c r="D565" s="33">
        <f t="shared" si="16"/>
        <v>1.4012626800658121</v>
      </c>
      <c r="E565" s="2">
        <f t="shared" si="17"/>
        <v>5000</v>
      </c>
    </row>
    <row r="566" spans="1:5">
      <c r="A566" s="6" t="s">
        <v>9</v>
      </c>
      <c r="B566" s="12">
        <v>829033</v>
      </c>
      <c r="C566" s="12">
        <v>855741</v>
      </c>
      <c r="D566" s="33">
        <f t="shared" si="16"/>
        <v>1.0322158466550788</v>
      </c>
      <c r="E566" s="2">
        <f t="shared" si="17"/>
        <v>5000</v>
      </c>
    </row>
    <row r="567" spans="1:5">
      <c r="A567" s="6" t="s">
        <v>9</v>
      </c>
      <c r="B567" s="12">
        <v>597706</v>
      </c>
      <c r="C567" s="12">
        <v>506912</v>
      </c>
      <c r="D567" s="33">
        <f t="shared" si="16"/>
        <v>0.84809588660645874</v>
      </c>
      <c r="E567" s="2">
        <f t="shared" si="17"/>
        <v>3000</v>
      </c>
    </row>
    <row r="568" spans="1:5">
      <c r="A568" s="6" t="s">
        <v>9</v>
      </c>
      <c r="B568" s="12">
        <v>669433</v>
      </c>
      <c r="C568" s="12">
        <v>745957</v>
      </c>
      <c r="D568" s="33">
        <f t="shared" si="16"/>
        <v>1.1143116637512642</v>
      </c>
      <c r="E568" s="2">
        <f t="shared" si="17"/>
        <v>5000</v>
      </c>
    </row>
    <row r="569" spans="1:5">
      <c r="A569" s="6" t="s">
        <v>9</v>
      </c>
      <c r="B569" s="12">
        <v>1014636</v>
      </c>
      <c r="C569" s="12">
        <v>1637667</v>
      </c>
      <c r="D569" s="33">
        <f t="shared" si="16"/>
        <v>1.614043854150651</v>
      </c>
      <c r="E569" s="2">
        <f t="shared" si="17"/>
        <v>5000</v>
      </c>
    </row>
    <row r="570" spans="1:5">
      <c r="A570" s="6" t="s">
        <v>9</v>
      </c>
      <c r="B570" s="12">
        <v>1008972</v>
      </c>
      <c r="C570" s="12">
        <v>1362486</v>
      </c>
      <c r="D570" s="33">
        <f t="shared" si="16"/>
        <v>1.3503704760885338</v>
      </c>
      <c r="E570" s="2">
        <f t="shared" si="17"/>
        <v>5000</v>
      </c>
    </row>
    <row r="571" spans="1:5">
      <c r="A571" s="6" t="s">
        <v>9</v>
      </c>
      <c r="B571" s="12">
        <v>1011301</v>
      </c>
      <c r="C571" s="12">
        <v>89136</v>
      </c>
      <c r="D571" s="33">
        <f t="shared" si="16"/>
        <v>8.8139930643794481E-2</v>
      </c>
      <c r="E571" s="2" t="e">
        <f t="shared" si="17"/>
        <v>#N/A</v>
      </c>
    </row>
    <row r="572" spans="1:5">
      <c r="A572" s="6" t="s">
        <v>9</v>
      </c>
      <c r="B572" s="12">
        <v>1956094</v>
      </c>
      <c r="C572" s="12">
        <v>1458080</v>
      </c>
      <c r="D572" s="33">
        <f t="shared" si="16"/>
        <v>0.74540385073518967</v>
      </c>
      <c r="E572" s="2">
        <f t="shared" si="17"/>
        <v>2000</v>
      </c>
    </row>
    <row r="573" spans="1:5">
      <c r="A573" s="6" t="s">
        <v>9</v>
      </c>
      <c r="B573" s="12">
        <v>2651982</v>
      </c>
      <c r="C573" s="12">
        <v>911877</v>
      </c>
      <c r="D573" s="33">
        <f t="shared" si="16"/>
        <v>0.34384735643002101</v>
      </c>
      <c r="E573" s="2" t="e">
        <f t="shared" si="17"/>
        <v>#N/A</v>
      </c>
    </row>
    <row r="574" spans="1:5">
      <c r="A574" s="6" t="s">
        <v>9</v>
      </c>
      <c r="B574" s="12">
        <v>1048423</v>
      </c>
      <c r="C574" s="12">
        <v>965272</v>
      </c>
      <c r="D574" s="33">
        <f t="shared" si="16"/>
        <v>0.92068945454267981</v>
      </c>
      <c r="E574" s="2">
        <f t="shared" si="17"/>
        <v>4000</v>
      </c>
    </row>
    <row r="575" spans="1:5">
      <c r="A575" s="6" t="s">
        <v>9</v>
      </c>
      <c r="B575" s="12">
        <v>497087</v>
      </c>
      <c r="C575" s="12">
        <v>553073</v>
      </c>
      <c r="D575" s="33">
        <f t="shared" si="16"/>
        <v>1.1126281717284903</v>
      </c>
      <c r="E575" s="2">
        <f t="shared" si="17"/>
        <v>5000</v>
      </c>
    </row>
    <row r="576" spans="1:5">
      <c r="A576" s="6" t="s">
        <v>9</v>
      </c>
      <c r="B576" s="12">
        <v>598705</v>
      </c>
      <c r="C576" s="12">
        <v>476334</v>
      </c>
      <c r="D576" s="33">
        <f t="shared" si="16"/>
        <v>0.795607185508723</v>
      </c>
      <c r="E576" s="2">
        <f t="shared" si="17"/>
        <v>2000</v>
      </c>
    </row>
    <row r="577" spans="1:5">
      <c r="A577" s="6" t="s">
        <v>9</v>
      </c>
      <c r="B577" s="12">
        <v>463798</v>
      </c>
      <c r="C577" s="12">
        <v>311977</v>
      </c>
      <c r="D577" s="33">
        <f t="shared" si="16"/>
        <v>0.67265706191057317</v>
      </c>
      <c r="E577" s="2" t="e">
        <f t="shared" si="17"/>
        <v>#N/A</v>
      </c>
    </row>
    <row r="578" spans="1:5">
      <c r="A578" s="6" t="s">
        <v>9</v>
      </c>
      <c r="B578" s="12">
        <v>464029</v>
      </c>
      <c r="C578" s="12">
        <v>329868</v>
      </c>
      <c r="D578" s="33">
        <f t="shared" si="16"/>
        <v>0.7108779839191085</v>
      </c>
      <c r="E578" s="2">
        <f t="shared" si="17"/>
        <v>2000</v>
      </c>
    </row>
    <row r="579" spans="1:5">
      <c r="A579" s="6" t="s">
        <v>9</v>
      </c>
      <c r="B579" s="12">
        <v>1009868</v>
      </c>
      <c r="C579" s="12">
        <v>386199</v>
      </c>
      <c r="D579" s="33">
        <f t="shared" si="16"/>
        <v>0.3824252278515608</v>
      </c>
      <c r="E579" s="2" t="e">
        <f t="shared" si="17"/>
        <v>#N/A</v>
      </c>
    </row>
    <row r="580" spans="1:5">
      <c r="A580" s="6" t="s">
        <v>9</v>
      </c>
      <c r="B580" s="12">
        <v>547938</v>
      </c>
      <c r="C580" s="12">
        <v>790951</v>
      </c>
      <c r="D580" s="33">
        <f t="shared" si="16"/>
        <v>1.4435045570849256</v>
      </c>
      <c r="E580" s="2">
        <f t="shared" si="17"/>
        <v>5000</v>
      </c>
    </row>
    <row r="581" spans="1:5">
      <c r="A581" s="6" t="s">
        <v>9</v>
      </c>
      <c r="B581" s="12">
        <v>776226</v>
      </c>
      <c r="C581" s="12">
        <v>2097293</v>
      </c>
      <c r="D581" s="33">
        <f t="shared" si="16"/>
        <v>2.7019102684012131</v>
      </c>
      <c r="E581" s="2">
        <f t="shared" si="17"/>
        <v>5000</v>
      </c>
    </row>
    <row r="582" spans="1:5">
      <c r="A582" s="6" t="s">
        <v>9</v>
      </c>
      <c r="B582" s="12">
        <v>939851</v>
      </c>
      <c r="C582" s="12">
        <v>504287</v>
      </c>
      <c r="D582" s="33">
        <f t="shared" si="16"/>
        <v>0.53656058247530725</v>
      </c>
      <c r="E582" s="2" t="e">
        <f t="shared" si="17"/>
        <v>#N/A</v>
      </c>
    </row>
    <row r="583" spans="1:5">
      <c r="A583" s="6" t="s">
        <v>9</v>
      </c>
      <c r="B583" s="12">
        <v>1880130</v>
      </c>
      <c r="C583" s="12">
        <v>2991444</v>
      </c>
      <c r="D583" s="33">
        <f t="shared" si="16"/>
        <v>1.5910835952833049</v>
      </c>
      <c r="E583" s="2">
        <f t="shared" si="17"/>
        <v>5000</v>
      </c>
    </row>
    <row r="584" spans="1:5">
      <c r="A584" s="6" t="s">
        <v>9</v>
      </c>
      <c r="B584" s="12">
        <v>376570</v>
      </c>
      <c r="C584" s="12">
        <v>559956</v>
      </c>
      <c r="D584" s="33">
        <f t="shared" si="16"/>
        <v>1.4869904665799187</v>
      </c>
      <c r="E584" s="2">
        <f t="shared" si="17"/>
        <v>5000</v>
      </c>
    </row>
    <row r="585" spans="1:5">
      <c r="A585" s="6" t="s">
        <v>9</v>
      </c>
      <c r="B585" s="12">
        <v>880050</v>
      </c>
      <c r="C585" s="12">
        <v>1558696</v>
      </c>
      <c r="D585" s="33">
        <f t="shared" si="16"/>
        <v>1.7711448213169707</v>
      </c>
      <c r="E585" s="2">
        <f t="shared" si="17"/>
        <v>5000</v>
      </c>
    </row>
    <row r="586" spans="1:5">
      <c r="A586" s="6" t="s">
        <v>9</v>
      </c>
      <c r="B586" s="12">
        <v>532042</v>
      </c>
      <c r="C586" s="12">
        <v>742971</v>
      </c>
      <c r="D586" s="33">
        <f t="shared" ref="D586:D649" si="18">C586/B586</f>
        <v>1.3964517838817236</v>
      </c>
      <c r="E586" s="2">
        <f t="shared" ref="E586:E649" si="19">IF(A586="Active",VLOOKUP(D586,$H$4:$I$7,2,1))</f>
        <v>5000</v>
      </c>
    </row>
    <row r="587" spans="1:5">
      <c r="A587" s="6" t="s">
        <v>9</v>
      </c>
      <c r="B587" s="12">
        <v>477070</v>
      </c>
      <c r="C587" s="12">
        <v>1039972</v>
      </c>
      <c r="D587" s="33">
        <f t="shared" si="18"/>
        <v>2.1799148971848994</v>
      </c>
      <c r="E587" s="2">
        <f t="shared" si="19"/>
        <v>5000</v>
      </c>
    </row>
    <row r="588" spans="1:5">
      <c r="A588" s="6" t="s">
        <v>9</v>
      </c>
      <c r="B588" s="12">
        <v>864041</v>
      </c>
      <c r="C588" s="12">
        <v>1148742</v>
      </c>
      <c r="D588" s="33">
        <f t="shared" si="18"/>
        <v>1.3294994103289079</v>
      </c>
      <c r="E588" s="2">
        <f t="shared" si="19"/>
        <v>5000</v>
      </c>
    </row>
    <row r="589" spans="1:5">
      <c r="A589" s="6" t="s">
        <v>9</v>
      </c>
      <c r="B589" s="12">
        <v>1649302</v>
      </c>
      <c r="C589" s="12">
        <v>1222148</v>
      </c>
      <c r="D589" s="33">
        <f t="shared" si="18"/>
        <v>0.74100922693357552</v>
      </c>
      <c r="E589" s="2">
        <f t="shared" si="19"/>
        <v>2000</v>
      </c>
    </row>
    <row r="590" spans="1:5">
      <c r="A590" s="6" t="s">
        <v>9</v>
      </c>
      <c r="B590" s="12">
        <v>756064</v>
      </c>
      <c r="C590" s="12">
        <v>878168</v>
      </c>
      <c r="D590" s="33">
        <f t="shared" si="18"/>
        <v>1.1614995555931773</v>
      </c>
      <c r="E590" s="2">
        <f t="shared" si="19"/>
        <v>5000</v>
      </c>
    </row>
    <row r="591" spans="1:5">
      <c r="A591" s="6" t="s">
        <v>9</v>
      </c>
      <c r="B591" s="12">
        <v>2094541</v>
      </c>
      <c r="C591" s="12">
        <v>1946537</v>
      </c>
      <c r="D591" s="33">
        <f t="shared" si="18"/>
        <v>0.92933821777659165</v>
      </c>
      <c r="E591" s="2">
        <f t="shared" si="19"/>
        <v>4000</v>
      </c>
    </row>
    <row r="592" spans="1:5">
      <c r="A592" s="6" t="s">
        <v>9</v>
      </c>
      <c r="B592" s="12">
        <v>397799</v>
      </c>
      <c r="C592" s="12">
        <v>64465</v>
      </c>
      <c r="D592" s="33">
        <f t="shared" si="18"/>
        <v>0.16205420325340184</v>
      </c>
      <c r="E592" s="2" t="e">
        <f t="shared" si="19"/>
        <v>#N/A</v>
      </c>
    </row>
    <row r="593" spans="1:5">
      <c r="A593" s="6" t="s">
        <v>9</v>
      </c>
      <c r="B593" s="12">
        <v>604642</v>
      </c>
      <c r="C593" s="12">
        <v>698264</v>
      </c>
      <c r="D593" s="33">
        <f t="shared" si="18"/>
        <v>1.1548387310176931</v>
      </c>
      <c r="E593" s="2">
        <f t="shared" si="19"/>
        <v>5000</v>
      </c>
    </row>
    <row r="594" spans="1:5">
      <c r="A594" s="6" t="s">
        <v>9</v>
      </c>
      <c r="B594" s="12">
        <v>737233</v>
      </c>
      <c r="C594" s="12">
        <v>1122700</v>
      </c>
      <c r="D594" s="33">
        <f t="shared" si="18"/>
        <v>1.5228564103885747</v>
      </c>
      <c r="E594" s="2">
        <f t="shared" si="19"/>
        <v>5000</v>
      </c>
    </row>
    <row r="595" spans="1:5">
      <c r="A595" s="6" t="s">
        <v>9</v>
      </c>
      <c r="B595" s="12">
        <v>1276814</v>
      </c>
      <c r="C595" s="12">
        <v>1077621</v>
      </c>
      <c r="D595" s="33">
        <f t="shared" si="18"/>
        <v>0.84399215547448569</v>
      </c>
      <c r="E595" s="2">
        <f t="shared" si="19"/>
        <v>3000</v>
      </c>
    </row>
    <row r="596" spans="1:5">
      <c r="A596" s="6" t="s">
        <v>9</v>
      </c>
      <c r="B596" s="12">
        <v>563065</v>
      </c>
      <c r="C596" s="12">
        <v>502119</v>
      </c>
      <c r="D596" s="33">
        <f t="shared" si="18"/>
        <v>0.89176027634464938</v>
      </c>
      <c r="E596" s="2">
        <f t="shared" si="19"/>
        <v>3000</v>
      </c>
    </row>
    <row r="597" spans="1:5">
      <c r="A597" s="6" t="s">
        <v>9</v>
      </c>
      <c r="B597" s="12">
        <v>1091550</v>
      </c>
      <c r="C597" s="12">
        <v>857512</v>
      </c>
      <c r="D597" s="33">
        <f t="shared" si="18"/>
        <v>0.78559113187668916</v>
      </c>
      <c r="E597" s="2">
        <f t="shared" si="19"/>
        <v>2000</v>
      </c>
    </row>
    <row r="598" spans="1:5">
      <c r="A598" s="6" t="s">
        <v>9</v>
      </c>
      <c r="B598" s="12">
        <v>1099036</v>
      </c>
      <c r="C598" s="12">
        <v>964016</v>
      </c>
      <c r="D598" s="33">
        <f t="shared" si="18"/>
        <v>0.87714688144883335</v>
      </c>
      <c r="E598" s="2">
        <f t="shared" si="19"/>
        <v>3000</v>
      </c>
    </row>
    <row r="599" spans="1:5">
      <c r="A599" s="6" t="s">
        <v>9</v>
      </c>
      <c r="B599" s="12">
        <v>1623365</v>
      </c>
      <c r="C599" s="12">
        <v>801867</v>
      </c>
      <c r="D599" s="33">
        <f t="shared" si="18"/>
        <v>0.49395360870783833</v>
      </c>
      <c r="E599" s="2" t="e">
        <f t="shared" si="19"/>
        <v>#N/A</v>
      </c>
    </row>
    <row r="600" spans="1:5">
      <c r="A600" s="6" t="s">
        <v>9</v>
      </c>
      <c r="B600" s="12">
        <v>627515</v>
      </c>
      <c r="C600" s="12">
        <v>1245514</v>
      </c>
      <c r="D600" s="33">
        <f t="shared" si="18"/>
        <v>1.9848354222608224</v>
      </c>
      <c r="E600" s="2">
        <f t="shared" si="19"/>
        <v>5000</v>
      </c>
    </row>
    <row r="601" spans="1:5">
      <c r="A601" s="6" t="s">
        <v>9</v>
      </c>
      <c r="B601" s="12">
        <v>407201</v>
      </c>
      <c r="C601" s="12">
        <v>280337</v>
      </c>
      <c r="D601" s="33">
        <f t="shared" si="18"/>
        <v>0.68844870223796106</v>
      </c>
      <c r="E601" s="2" t="e">
        <f t="shared" si="19"/>
        <v>#N/A</v>
      </c>
    </row>
    <row r="602" spans="1:5">
      <c r="A602" s="6" t="s">
        <v>9</v>
      </c>
      <c r="B602" s="12">
        <v>906644</v>
      </c>
      <c r="C602" s="12">
        <v>775566</v>
      </c>
      <c r="D602" s="33">
        <f t="shared" si="18"/>
        <v>0.85542506209714064</v>
      </c>
      <c r="E602" s="2">
        <f t="shared" si="19"/>
        <v>3000</v>
      </c>
    </row>
    <row r="603" spans="1:5">
      <c r="A603" s="6" t="s">
        <v>9</v>
      </c>
      <c r="B603" s="12">
        <v>1242853</v>
      </c>
      <c r="C603" s="12">
        <v>1280279</v>
      </c>
      <c r="D603" s="33">
        <f t="shared" si="18"/>
        <v>1.0301129739397983</v>
      </c>
      <c r="E603" s="2">
        <f t="shared" si="19"/>
        <v>5000</v>
      </c>
    </row>
    <row r="604" spans="1:5">
      <c r="A604" s="6" t="s">
        <v>9</v>
      </c>
      <c r="B604" s="12">
        <v>1293096</v>
      </c>
      <c r="C604" s="12">
        <v>434696</v>
      </c>
      <c r="D604" s="33">
        <f t="shared" si="18"/>
        <v>0.33616684298768229</v>
      </c>
      <c r="E604" s="2" t="e">
        <f t="shared" si="19"/>
        <v>#N/A</v>
      </c>
    </row>
    <row r="605" spans="1:5">
      <c r="A605" s="6" t="s">
        <v>9</v>
      </c>
      <c r="B605" s="12">
        <v>346762</v>
      </c>
      <c r="C605" s="12">
        <v>677575</v>
      </c>
      <c r="D605" s="33">
        <f t="shared" si="18"/>
        <v>1.9540059176034283</v>
      </c>
      <c r="E605" s="2">
        <f t="shared" si="19"/>
        <v>5000</v>
      </c>
    </row>
    <row r="606" spans="1:5">
      <c r="A606" s="6" t="s">
        <v>9</v>
      </c>
      <c r="B606" s="12">
        <v>716105</v>
      </c>
      <c r="C606" s="12">
        <v>489971</v>
      </c>
      <c r="D606" s="33">
        <f t="shared" si="18"/>
        <v>0.68421670006493462</v>
      </c>
      <c r="E606" s="2" t="e">
        <f t="shared" si="19"/>
        <v>#N/A</v>
      </c>
    </row>
    <row r="607" spans="1:5">
      <c r="A607" s="6" t="s">
        <v>9</v>
      </c>
      <c r="B607" s="12">
        <v>1653563</v>
      </c>
      <c r="C607" s="12">
        <v>1673251</v>
      </c>
      <c r="D607" s="33">
        <f t="shared" si="18"/>
        <v>1.0119064105812721</v>
      </c>
      <c r="E607" s="2">
        <f t="shared" si="19"/>
        <v>5000</v>
      </c>
    </row>
    <row r="608" spans="1:5">
      <c r="A608" s="6" t="s">
        <v>9</v>
      </c>
      <c r="B608" s="12">
        <v>394412</v>
      </c>
      <c r="C608" s="12">
        <v>627403</v>
      </c>
      <c r="D608" s="33">
        <f t="shared" si="18"/>
        <v>1.5907299980730809</v>
      </c>
      <c r="E608" s="2">
        <f t="shared" si="19"/>
        <v>5000</v>
      </c>
    </row>
    <row r="609" spans="1:5">
      <c r="A609" s="6" t="s">
        <v>9</v>
      </c>
      <c r="B609" s="12">
        <v>807149</v>
      </c>
      <c r="C609" s="12">
        <v>732018</v>
      </c>
      <c r="D609" s="33">
        <f t="shared" si="18"/>
        <v>0.90691805354401722</v>
      </c>
      <c r="E609" s="2">
        <f t="shared" si="19"/>
        <v>3000</v>
      </c>
    </row>
    <row r="610" spans="1:5">
      <c r="A610" s="6" t="s">
        <v>9</v>
      </c>
      <c r="B610" s="12">
        <v>973572</v>
      </c>
      <c r="C610" s="12">
        <v>1406828</v>
      </c>
      <c r="D610" s="33">
        <f t="shared" si="18"/>
        <v>1.4450169068132608</v>
      </c>
      <c r="E610" s="2">
        <f t="shared" si="19"/>
        <v>5000</v>
      </c>
    </row>
    <row r="611" spans="1:5">
      <c r="A611" s="6" t="s">
        <v>9</v>
      </c>
      <c r="B611" s="12">
        <v>1162583</v>
      </c>
      <c r="C611" s="12">
        <v>1036452</v>
      </c>
      <c r="D611" s="33">
        <f t="shared" si="18"/>
        <v>0.89150796115202102</v>
      </c>
      <c r="E611" s="2">
        <f t="shared" si="19"/>
        <v>3000</v>
      </c>
    </row>
    <row r="612" spans="1:5">
      <c r="A612" s="6" t="s">
        <v>9</v>
      </c>
      <c r="B612" s="12">
        <v>868415</v>
      </c>
      <c r="C612" s="12">
        <v>1223691</v>
      </c>
      <c r="D612" s="33">
        <f t="shared" si="18"/>
        <v>1.4091085483323065</v>
      </c>
      <c r="E612" s="2">
        <f t="shared" si="19"/>
        <v>5000</v>
      </c>
    </row>
    <row r="613" spans="1:5">
      <c r="A613" s="6" t="s">
        <v>9</v>
      </c>
      <c r="B613" s="12">
        <v>909482</v>
      </c>
      <c r="C613" s="12">
        <v>1744410</v>
      </c>
      <c r="D613" s="33">
        <f t="shared" si="18"/>
        <v>1.9180258652727598</v>
      </c>
      <c r="E613" s="2">
        <f t="shared" si="19"/>
        <v>5000</v>
      </c>
    </row>
    <row r="614" spans="1:5">
      <c r="A614" s="6" t="s">
        <v>9</v>
      </c>
      <c r="B614" s="12">
        <v>1095907</v>
      </c>
      <c r="C614" s="12">
        <v>2096457</v>
      </c>
      <c r="D614" s="33">
        <f t="shared" si="18"/>
        <v>1.9129880546433229</v>
      </c>
      <c r="E614" s="2">
        <f t="shared" si="19"/>
        <v>5000</v>
      </c>
    </row>
    <row r="615" spans="1:5">
      <c r="A615" s="6" t="s">
        <v>9</v>
      </c>
      <c r="B615" s="12">
        <v>760702</v>
      </c>
      <c r="C615" s="12">
        <v>539301</v>
      </c>
      <c r="D615" s="33">
        <f t="shared" si="18"/>
        <v>0.70895173142702395</v>
      </c>
      <c r="E615" s="2">
        <f t="shared" si="19"/>
        <v>2000</v>
      </c>
    </row>
    <row r="616" spans="1:5">
      <c r="A616" s="6" t="s">
        <v>9</v>
      </c>
      <c r="B616" s="12">
        <v>1042990</v>
      </c>
      <c r="C616" s="12">
        <v>1057312</v>
      </c>
      <c r="D616" s="33">
        <f t="shared" si="18"/>
        <v>1.0137316752797247</v>
      </c>
      <c r="E616" s="2">
        <f t="shared" si="19"/>
        <v>5000</v>
      </c>
    </row>
    <row r="617" spans="1:5">
      <c r="A617" s="6" t="s">
        <v>9</v>
      </c>
      <c r="B617" s="12">
        <v>337507</v>
      </c>
      <c r="C617" s="12">
        <v>1078685</v>
      </c>
      <c r="D617" s="33">
        <f t="shared" si="18"/>
        <v>3.1960374155202707</v>
      </c>
      <c r="E617" s="2">
        <f t="shared" si="19"/>
        <v>5000</v>
      </c>
    </row>
    <row r="618" spans="1:5">
      <c r="A618" s="6" t="s">
        <v>9</v>
      </c>
      <c r="B618" s="12">
        <v>1201711</v>
      </c>
      <c r="C618" s="12">
        <v>1513993</v>
      </c>
      <c r="D618" s="33">
        <f t="shared" si="18"/>
        <v>1.2598644765671614</v>
      </c>
      <c r="E618" s="2">
        <f t="shared" si="19"/>
        <v>5000</v>
      </c>
    </row>
    <row r="619" spans="1:5">
      <c r="A619" s="6" t="s">
        <v>9</v>
      </c>
      <c r="B619" s="12">
        <v>739331</v>
      </c>
      <c r="C619" s="12">
        <v>569631</v>
      </c>
      <c r="D619" s="33">
        <f t="shared" si="18"/>
        <v>0.77046816649105743</v>
      </c>
      <c r="E619" s="2">
        <f t="shared" si="19"/>
        <v>2000</v>
      </c>
    </row>
    <row r="620" spans="1:5">
      <c r="A620" s="6" t="s">
        <v>9</v>
      </c>
      <c r="B620" s="12">
        <v>1226821</v>
      </c>
      <c r="C620" s="12">
        <v>952595</v>
      </c>
      <c r="D620" s="33">
        <f t="shared" si="18"/>
        <v>0.77647431858437377</v>
      </c>
      <c r="E620" s="2">
        <f t="shared" si="19"/>
        <v>2000</v>
      </c>
    </row>
    <row r="621" spans="1:5">
      <c r="A621" s="6" t="s">
        <v>9</v>
      </c>
      <c r="B621" s="12">
        <v>1817559</v>
      </c>
      <c r="C621" s="12">
        <v>4426320</v>
      </c>
      <c r="D621" s="33">
        <f t="shared" si="18"/>
        <v>2.4353102155143245</v>
      </c>
      <c r="E621" s="2">
        <f t="shared" si="19"/>
        <v>5000</v>
      </c>
    </row>
    <row r="622" spans="1:5">
      <c r="A622" s="6" t="s">
        <v>9</v>
      </c>
      <c r="B622" s="12">
        <v>1167762</v>
      </c>
      <c r="C622" s="12">
        <v>1380232</v>
      </c>
      <c r="D622" s="33">
        <f t="shared" si="18"/>
        <v>1.181946321253817</v>
      </c>
      <c r="E622" s="2">
        <f t="shared" si="19"/>
        <v>5000</v>
      </c>
    </row>
    <row r="623" spans="1:5">
      <c r="A623" s="6" t="s">
        <v>9</v>
      </c>
      <c r="B623" s="12">
        <v>914432</v>
      </c>
      <c r="C623" s="12">
        <v>904384</v>
      </c>
      <c r="D623" s="33">
        <f t="shared" si="18"/>
        <v>0.98901175811870101</v>
      </c>
      <c r="E623" s="2">
        <f t="shared" si="19"/>
        <v>4000</v>
      </c>
    </row>
    <row r="624" spans="1:5">
      <c r="A624" s="6" t="s">
        <v>9</v>
      </c>
      <c r="B624" s="12">
        <v>469782</v>
      </c>
      <c r="C624" s="12">
        <v>753780</v>
      </c>
      <c r="D624" s="33">
        <f t="shared" si="18"/>
        <v>1.6045314635298926</v>
      </c>
      <c r="E624" s="2">
        <f t="shared" si="19"/>
        <v>5000</v>
      </c>
    </row>
    <row r="625" spans="1:5">
      <c r="A625" s="6" t="s">
        <v>9</v>
      </c>
      <c r="B625" s="12">
        <v>538621</v>
      </c>
      <c r="C625" s="12">
        <v>884395</v>
      </c>
      <c r="D625" s="33">
        <f t="shared" si="18"/>
        <v>1.641961601942739</v>
      </c>
      <c r="E625" s="2">
        <f t="shared" si="19"/>
        <v>5000</v>
      </c>
    </row>
    <row r="626" spans="1:5">
      <c r="A626" s="6" t="s">
        <v>9</v>
      </c>
      <c r="B626" s="12">
        <v>1142372</v>
      </c>
      <c r="C626" s="12">
        <v>1350520</v>
      </c>
      <c r="D626" s="33">
        <f t="shared" si="18"/>
        <v>1.1822068468064693</v>
      </c>
      <c r="E626" s="2">
        <f t="shared" si="19"/>
        <v>5000</v>
      </c>
    </row>
    <row r="627" spans="1:5">
      <c r="A627" s="6" t="s">
        <v>9</v>
      </c>
      <c r="B627" s="12">
        <v>770655</v>
      </c>
      <c r="C627" s="12">
        <v>1098609</v>
      </c>
      <c r="D627" s="33">
        <f t="shared" si="18"/>
        <v>1.4255522899351849</v>
      </c>
      <c r="E627" s="2">
        <f t="shared" si="19"/>
        <v>5000</v>
      </c>
    </row>
    <row r="628" spans="1:5">
      <c r="A628" s="6" t="s">
        <v>9</v>
      </c>
      <c r="B628" s="12">
        <v>210202</v>
      </c>
      <c r="C628" s="12">
        <v>281018</v>
      </c>
      <c r="D628" s="33">
        <f t="shared" si="18"/>
        <v>1.336894986727053</v>
      </c>
      <c r="E628" s="2">
        <f t="shared" si="19"/>
        <v>5000</v>
      </c>
    </row>
    <row r="629" spans="1:5">
      <c r="A629" s="6" t="s">
        <v>9</v>
      </c>
      <c r="B629" s="12">
        <v>1280289</v>
      </c>
      <c r="C629" s="12">
        <v>1433006</v>
      </c>
      <c r="D629" s="33">
        <f t="shared" si="18"/>
        <v>1.1192832243345057</v>
      </c>
      <c r="E629" s="2">
        <f t="shared" si="19"/>
        <v>5000</v>
      </c>
    </row>
    <row r="630" spans="1:5">
      <c r="A630" s="6" t="s">
        <v>9</v>
      </c>
      <c r="B630" s="12">
        <v>733704</v>
      </c>
      <c r="C630" s="12">
        <v>496348</v>
      </c>
      <c r="D630" s="33">
        <f t="shared" si="18"/>
        <v>0.67649624371681227</v>
      </c>
      <c r="E630" s="2" t="e">
        <f t="shared" si="19"/>
        <v>#N/A</v>
      </c>
    </row>
    <row r="631" spans="1:5">
      <c r="A631" s="6" t="s">
        <v>9</v>
      </c>
      <c r="B631" s="12">
        <v>502293</v>
      </c>
      <c r="C631" s="12">
        <v>581292</v>
      </c>
      <c r="D631" s="33">
        <f t="shared" si="18"/>
        <v>1.1572767289211676</v>
      </c>
      <c r="E631" s="2">
        <f t="shared" si="19"/>
        <v>5000</v>
      </c>
    </row>
    <row r="632" spans="1:5">
      <c r="A632" s="6" t="s">
        <v>9</v>
      </c>
      <c r="B632" s="12">
        <v>425267</v>
      </c>
      <c r="C632" s="12">
        <v>1148398</v>
      </c>
      <c r="D632" s="33">
        <f t="shared" si="18"/>
        <v>2.7004164442573724</v>
      </c>
      <c r="E632" s="2">
        <f t="shared" si="19"/>
        <v>5000</v>
      </c>
    </row>
    <row r="633" spans="1:5">
      <c r="A633" s="6" t="s">
        <v>9</v>
      </c>
      <c r="B633" s="12">
        <v>432012</v>
      </c>
      <c r="C633" s="12">
        <v>866164</v>
      </c>
      <c r="D633" s="33">
        <f t="shared" si="18"/>
        <v>2.0049535661046454</v>
      </c>
      <c r="E633" s="2">
        <f t="shared" si="19"/>
        <v>5000</v>
      </c>
    </row>
    <row r="634" spans="1:5">
      <c r="A634" s="6" t="s">
        <v>9</v>
      </c>
      <c r="B634" s="12">
        <v>418397</v>
      </c>
      <c r="C634" s="12">
        <v>322007</v>
      </c>
      <c r="D634" s="33">
        <f t="shared" si="18"/>
        <v>0.76962071907781371</v>
      </c>
      <c r="E634" s="2">
        <f t="shared" si="19"/>
        <v>2000</v>
      </c>
    </row>
    <row r="635" spans="1:5">
      <c r="A635" s="6" t="s">
        <v>9</v>
      </c>
      <c r="B635" s="12">
        <v>918680</v>
      </c>
      <c r="C635" s="12">
        <v>787803</v>
      </c>
      <c r="D635" s="33">
        <f t="shared" si="18"/>
        <v>0.85753798928897984</v>
      </c>
      <c r="E635" s="2">
        <f t="shared" si="19"/>
        <v>3000</v>
      </c>
    </row>
    <row r="636" spans="1:5">
      <c r="A636" s="6" t="s">
        <v>9</v>
      </c>
      <c r="B636" s="12">
        <v>887523</v>
      </c>
      <c r="C636" s="12">
        <v>433357</v>
      </c>
      <c r="D636" s="33">
        <f t="shared" si="18"/>
        <v>0.48827692352761565</v>
      </c>
      <c r="E636" s="2" t="e">
        <f t="shared" si="19"/>
        <v>#N/A</v>
      </c>
    </row>
    <row r="637" spans="1:5">
      <c r="A637" s="6" t="s">
        <v>9</v>
      </c>
      <c r="B637" s="12">
        <v>398126</v>
      </c>
      <c r="C637" s="12">
        <v>3083627</v>
      </c>
      <c r="D637" s="33">
        <f t="shared" si="18"/>
        <v>7.7453544857658132</v>
      </c>
      <c r="E637" s="2">
        <f t="shared" si="19"/>
        <v>5000</v>
      </c>
    </row>
    <row r="638" spans="1:5">
      <c r="A638" s="6" t="s">
        <v>9</v>
      </c>
      <c r="B638" s="12">
        <v>421519</v>
      </c>
      <c r="C638" s="12">
        <v>300265</v>
      </c>
      <c r="D638" s="33">
        <f t="shared" si="18"/>
        <v>0.71234036899878772</v>
      </c>
      <c r="E638" s="2">
        <f t="shared" si="19"/>
        <v>2000</v>
      </c>
    </row>
    <row r="639" spans="1:5">
      <c r="A639" s="6" t="s">
        <v>9</v>
      </c>
      <c r="B639" s="12">
        <v>706421</v>
      </c>
      <c r="C639" s="12">
        <v>569666</v>
      </c>
      <c r="D639" s="33">
        <f t="shared" si="18"/>
        <v>0.80641147417757963</v>
      </c>
      <c r="E639" s="2">
        <f t="shared" si="19"/>
        <v>2000</v>
      </c>
    </row>
    <row r="640" spans="1:5">
      <c r="A640" s="6" t="s">
        <v>9</v>
      </c>
      <c r="B640" s="12">
        <v>891782</v>
      </c>
      <c r="C640" s="12">
        <v>708237</v>
      </c>
      <c r="D640" s="33">
        <f t="shared" si="18"/>
        <v>0.794181761910422</v>
      </c>
      <c r="E640" s="2">
        <f t="shared" si="19"/>
        <v>2000</v>
      </c>
    </row>
    <row r="641" spans="1:5">
      <c r="A641" s="6" t="s">
        <v>9</v>
      </c>
      <c r="B641" s="12">
        <v>747141</v>
      </c>
      <c r="C641" s="12">
        <v>894564</v>
      </c>
      <c r="D641" s="33">
        <f t="shared" si="18"/>
        <v>1.1973161692371319</v>
      </c>
      <c r="E641" s="2">
        <f t="shared" si="19"/>
        <v>5000</v>
      </c>
    </row>
    <row r="642" spans="1:5">
      <c r="A642" s="6" t="s">
        <v>9</v>
      </c>
      <c r="B642" s="12">
        <v>637143</v>
      </c>
      <c r="C642" s="12">
        <v>1036910</v>
      </c>
      <c r="D642" s="33">
        <f t="shared" si="18"/>
        <v>1.627436854834786</v>
      </c>
      <c r="E642" s="2">
        <f t="shared" si="19"/>
        <v>5000</v>
      </c>
    </row>
    <row r="643" spans="1:5">
      <c r="A643" s="6" t="s">
        <v>9</v>
      </c>
      <c r="B643" s="12">
        <v>1125264</v>
      </c>
      <c r="C643" s="12">
        <v>1640634</v>
      </c>
      <c r="D643" s="33">
        <f t="shared" si="18"/>
        <v>1.4579991895235251</v>
      </c>
      <c r="E643" s="2">
        <f t="shared" si="19"/>
        <v>5000</v>
      </c>
    </row>
    <row r="644" spans="1:5">
      <c r="A644" s="6" t="s">
        <v>9</v>
      </c>
      <c r="B644" s="12">
        <v>663491</v>
      </c>
      <c r="C644" s="12">
        <v>1058560</v>
      </c>
      <c r="D644" s="33">
        <f t="shared" si="18"/>
        <v>1.5954398778581775</v>
      </c>
      <c r="E644" s="2">
        <f t="shared" si="19"/>
        <v>5000</v>
      </c>
    </row>
    <row r="645" spans="1:5">
      <c r="A645" s="6" t="s">
        <v>9</v>
      </c>
      <c r="B645" s="12">
        <v>568610</v>
      </c>
      <c r="C645" s="12">
        <v>797045</v>
      </c>
      <c r="D645" s="33">
        <f t="shared" si="18"/>
        <v>1.4017428465908093</v>
      </c>
      <c r="E645" s="2">
        <f t="shared" si="19"/>
        <v>5000</v>
      </c>
    </row>
    <row r="646" spans="1:5">
      <c r="A646" s="6" t="s">
        <v>9</v>
      </c>
      <c r="B646" s="12">
        <v>677902</v>
      </c>
      <c r="C646" s="12">
        <v>683771</v>
      </c>
      <c r="D646" s="33">
        <f t="shared" si="18"/>
        <v>1.0086575935754725</v>
      </c>
      <c r="E646" s="2">
        <f t="shared" si="19"/>
        <v>5000</v>
      </c>
    </row>
    <row r="647" spans="1:5">
      <c r="A647" s="6" t="s">
        <v>9</v>
      </c>
      <c r="B647" s="12">
        <v>572022</v>
      </c>
      <c r="C647" s="12">
        <v>1263270</v>
      </c>
      <c r="D647" s="33">
        <f t="shared" si="18"/>
        <v>2.2084290464352772</v>
      </c>
      <c r="E647" s="2">
        <f t="shared" si="19"/>
        <v>5000</v>
      </c>
    </row>
    <row r="648" spans="1:5">
      <c r="A648" s="6" t="s">
        <v>9</v>
      </c>
      <c r="B648" s="12">
        <v>249609</v>
      </c>
      <c r="C648" s="12">
        <v>279121</v>
      </c>
      <c r="D648" s="33">
        <f t="shared" si="18"/>
        <v>1.1182329162810636</v>
      </c>
      <c r="E648" s="2">
        <f t="shared" si="19"/>
        <v>5000</v>
      </c>
    </row>
    <row r="649" spans="1:5">
      <c r="A649" s="6" t="s">
        <v>9</v>
      </c>
      <c r="B649" s="12">
        <v>752853</v>
      </c>
      <c r="C649" s="12">
        <v>297037</v>
      </c>
      <c r="D649" s="33">
        <f t="shared" si="18"/>
        <v>0.39454847094984014</v>
      </c>
      <c r="E649" s="2" t="e">
        <f t="shared" si="19"/>
        <v>#N/A</v>
      </c>
    </row>
    <row r="650" spans="1:5">
      <c r="A650" s="6" t="s">
        <v>9</v>
      </c>
      <c r="B650" s="12">
        <v>1468050</v>
      </c>
      <c r="C650" s="12">
        <v>452181</v>
      </c>
      <c r="D650" s="33">
        <f t="shared" ref="D650:D713" si="20">C650/B650</f>
        <v>0.30801471339532033</v>
      </c>
      <c r="E650" s="2" t="e">
        <f t="shared" ref="E650:E713" si="21">IF(A650="Active",VLOOKUP(D650,$H$4:$I$7,2,1))</f>
        <v>#N/A</v>
      </c>
    </row>
    <row r="651" spans="1:5">
      <c r="A651" s="6" t="s">
        <v>9</v>
      </c>
      <c r="B651" s="12">
        <v>690603</v>
      </c>
      <c r="C651" s="12">
        <v>297000</v>
      </c>
      <c r="D651" s="33">
        <f t="shared" si="20"/>
        <v>0.43005894848415083</v>
      </c>
      <c r="E651" s="2" t="e">
        <f t="shared" si="21"/>
        <v>#N/A</v>
      </c>
    </row>
    <row r="652" spans="1:5">
      <c r="A652" s="6" t="s">
        <v>9</v>
      </c>
      <c r="B652" s="12">
        <v>1253980</v>
      </c>
      <c r="C652" s="12">
        <v>427511</v>
      </c>
      <c r="D652" s="33">
        <f t="shared" si="20"/>
        <v>0.34092330021212458</v>
      </c>
      <c r="E652" s="2" t="e">
        <f t="shared" si="21"/>
        <v>#N/A</v>
      </c>
    </row>
    <row r="653" spans="1:5">
      <c r="A653" s="6" t="s">
        <v>9</v>
      </c>
      <c r="B653" s="12">
        <v>633519</v>
      </c>
      <c r="C653" s="12">
        <v>757480</v>
      </c>
      <c r="D653" s="33">
        <f t="shared" si="20"/>
        <v>1.1956705323755088</v>
      </c>
      <c r="E653" s="2">
        <f t="shared" si="21"/>
        <v>5000</v>
      </c>
    </row>
    <row r="654" spans="1:5">
      <c r="A654" s="6" t="s">
        <v>9</v>
      </c>
      <c r="B654" s="12">
        <v>714450</v>
      </c>
      <c r="C654" s="12">
        <v>604675</v>
      </c>
      <c r="D654" s="33">
        <f t="shared" si="20"/>
        <v>0.84635033942193294</v>
      </c>
      <c r="E654" s="2">
        <f t="shared" si="21"/>
        <v>3000</v>
      </c>
    </row>
    <row r="655" spans="1:5">
      <c r="A655" s="6" t="s">
        <v>9</v>
      </c>
      <c r="B655" s="12">
        <v>1215314</v>
      </c>
      <c r="C655" s="12">
        <v>951382</v>
      </c>
      <c r="D655" s="33">
        <f t="shared" si="20"/>
        <v>0.78282814153379288</v>
      </c>
      <c r="E655" s="2">
        <f t="shared" si="21"/>
        <v>2000</v>
      </c>
    </row>
    <row r="656" spans="1:5">
      <c r="A656" s="6" t="s">
        <v>9</v>
      </c>
      <c r="B656" s="12">
        <v>604161</v>
      </c>
      <c r="C656" s="12">
        <v>1104948</v>
      </c>
      <c r="D656" s="33">
        <f t="shared" si="20"/>
        <v>1.8288966020646815</v>
      </c>
      <c r="E656" s="2">
        <f t="shared" si="21"/>
        <v>5000</v>
      </c>
    </row>
    <row r="657" spans="1:5">
      <c r="A657" s="6" t="s">
        <v>9</v>
      </c>
      <c r="B657" s="12">
        <v>1239473</v>
      </c>
      <c r="C657" s="12">
        <v>1627397</v>
      </c>
      <c r="D657" s="33">
        <f t="shared" si="20"/>
        <v>1.312974949837552</v>
      </c>
      <c r="E657" s="2">
        <f t="shared" si="21"/>
        <v>5000</v>
      </c>
    </row>
    <row r="658" spans="1:5">
      <c r="A658" s="6" t="s">
        <v>9</v>
      </c>
      <c r="B658" s="12">
        <v>1891304</v>
      </c>
      <c r="C658" s="12">
        <v>2796390</v>
      </c>
      <c r="D658" s="33">
        <f t="shared" si="20"/>
        <v>1.4785513064002402</v>
      </c>
      <c r="E658" s="2">
        <f t="shared" si="21"/>
        <v>5000</v>
      </c>
    </row>
    <row r="659" spans="1:5">
      <c r="A659" s="6" t="s">
        <v>9</v>
      </c>
      <c r="B659" s="12">
        <v>847698</v>
      </c>
      <c r="C659" s="12">
        <v>509274</v>
      </c>
      <c r="D659" s="33">
        <f t="shared" si="20"/>
        <v>0.60077291676988742</v>
      </c>
      <c r="E659" s="2" t="e">
        <f t="shared" si="21"/>
        <v>#N/A</v>
      </c>
    </row>
    <row r="660" spans="1:5">
      <c r="A660" s="6" t="s">
        <v>9</v>
      </c>
      <c r="B660" s="12">
        <v>383734</v>
      </c>
      <c r="C660" s="12">
        <v>735132</v>
      </c>
      <c r="D660" s="33">
        <f t="shared" si="20"/>
        <v>1.9157332944174872</v>
      </c>
      <c r="E660" s="2">
        <f t="shared" si="21"/>
        <v>5000</v>
      </c>
    </row>
    <row r="661" spans="1:5">
      <c r="A661" s="6" t="s">
        <v>9</v>
      </c>
      <c r="B661" s="12">
        <v>907785</v>
      </c>
      <c r="C661" s="12">
        <v>652099</v>
      </c>
      <c r="D661" s="33">
        <f t="shared" si="20"/>
        <v>0.7183407965542502</v>
      </c>
      <c r="E661" s="2">
        <f t="shared" si="21"/>
        <v>2000</v>
      </c>
    </row>
    <row r="662" spans="1:5">
      <c r="A662" s="6" t="s">
        <v>9</v>
      </c>
      <c r="B662" s="12">
        <v>967579</v>
      </c>
      <c r="C662" s="12">
        <v>361041</v>
      </c>
      <c r="D662" s="33">
        <f t="shared" si="20"/>
        <v>0.37313852408950587</v>
      </c>
      <c r="E662" s="2" t="e">
        <f t="shared" si="21"/>
        <v>#N/A</v>
      </c>
    </row>
    <row r="663" spans="1:5">
      <c r="A663" s="6" t="s">
        <v>9</v>
      </c>
      <c r="B663" s="12">
        <v>1297741</v>
      </c>
      <c r="C663" s="12">
        <v>1005879</v>
      </c>
      <c r="D663" s="33">
        <f t="shared" si="20"/>
        <v>0.77509996216502364</v>
      </c>
      <c r="E663" s="2">
        <f t="shared" si="21"/>
        <v>2000</v>
      </c>
    </row>
    <row r="664" spans="1:5">
      <c r="A664" s="6" t="s">
        <v>9</v>
      </c>
      <c r="B664" s="12">
        <v>1383087</v>
      </c>
      <c r="C664" s="12">
        <v>1785646</v>
      </c>
      <c r="D664" s="33">
        <f t="shared" si="20"/>
        <v>1.2910583354481677</v>
      </c>
      <c r="E664" s="2">
        <f t="shared" si="21"/>
        <v>5000</v>
      </c>
    </row>
    <row r="665" spans="1:5">
      <c r="A665" s="6" t="s">
        <v>9</v>
      </c>
      <c r="B665" s="12">
        <v>398126</v>
      </c>
      <c r="C665" s="12">
        <v>548491</v>
      </c>
      <c r="D665" s="33">
        <f t="shared" si="20"/>
        <v>1.3776819398883771</v>
      </c>
      <c r="E665" s="2">
        <f t="shared" si="21"/>
        <v>5000</v>
      </c>
    </row>
    <row r="666" spans="1:5">
      <c r="A666" s="6" t="s">
        <v>9</v>
      </c>
      <c r="B666" s="12">
        <v>887659</v>
      </c>
      <c r="C666" s="12">
        <v>1633324</v>
      </c>
      <c r="D666" s="33">
        <f t="shared" si="20"/>
        <v>1.840035419006623</v>
      </c>
      <c r="E666" s="2">
        <f t="shared" si="21"/>
        <v>5000</v>
      </c>
    </row>
    <row r="667" spans="1:5">
      <c r="A667" s="6" t="s">
        <v>9</v>
      </c>
      <c r="B667" s="12">
        <v>453528</v>
      </c>
      <c r="C667" s="12">
        <v>907243</v>
      </c>
      <c r="D667" s="33">
        <f t="shared" si="20"/>
        <v>2.000412322943677</v>
      </c>
      <c r="E667" s="2">
        <f t="shared" si="21"/>
        <v>5000</v>
      </c>
    </row>
    <row r="668" spans="1:5">
      <c r="A668" s="6" t="s">
        <v>9</v>
      </c>
      <c r="B668" s="12">
        <v>1575010</v>
      </c>
      <c r="C668" s="12">
        <v>784710</v>
      </c>
      <c r="D668" s="33">
        <f t="shared" si="20"/>
        <v>0.49822540809264704</v>
      </c>
      <c r="E668" s="2" t="e">
        <f t="shared" si="21"/>
        <v>#N/A</v>
      </c>
    </row>
    <row r="669" spans="1:5">
      <c r="A669" s="6" t="s">
        <v>9</v>
      </c>
      <c r="B669" s="12">
        <v>996113</v>
      </c>
      <c r="C669" s="12">
        <v>1907620</v>
      </c>
      <c r="D669" s="33">
        <f t="shared" si="20"/>
        <v>1.9150638531973783</v>
      </c>
      <c r="E669" s="2">
        <f t="shared" si="21"/>
        <v>5000</v>
      </c>
    </row>
    <row r="670" spans="1:5">
      <c r="A670" s="6" t="s">
        <v>9</v>
      </c>
      <c r="B670" s="12">
        <v>611371</v>
      </c>
      <c r="C670" s="12">
        <v>270080</v>
      </c>
      <c r="D670" s="33">
        <f t="shared" si="20"/>
        <v>0.44176122190944617</v>
      </c>
      <c r="E670" s="2" t="e">
        <f t="shared" si="21"/>
        <v>#N/A</v>
      </c>
    </row>
    <row r="671" spans="1:5">
      <c r="A671" s="6" t="s">
        <v>9</v>
      </c>
      <c r="B671" s="12">
        <v>892785</v>
      </c>
      <c r="C671" s="12">
        <v>97091</v>
      </c>
      <c r="D671" s="33">
        <f t="shared" si="20"/>
        <v>0.10875070705713022</v>
      </c>
      <c r="E671" s="2" t="e">
        <f t="shared" si="21"/>
        <v>#N/A</v>
      </c>
    </row>
    <row r="672" spans="1:5">
      <c r="A672" s="6" t="s">
        <v>9</v>
      </c>
      <c r="B672" s="12">
        <v>199063</v>
      </c>
      <c r="C672" s="12">
        <v>599816</v>
      </c>
      <c r="D672" s="33">
        <f t="shared" si="20"/>
        <v>3.0131968271351282</v>
      </c>
      <c r="E672" s="2">
        <f t="shared" si="21"/>
        <v>5000</v>
      </c>
    </row>
    <row r="673" spans="1:5">
      <c r="A673" s="6" t="s">
        <v>9</v>
      </c>
      <c r="B673" s="12">
        <v>640816</v>
      </c>
      <c r="C673" s="12">
        <v>1370948</v>
      </c>
      <c r="D673" s="33">
        <f t="shared" si="20"/>
        <v>2.139378542358493</v>
      </c>
      <c r="E673" s="2">
        <f t="shared" si="21"/>
        <v>5000</v>
      </c>
    </row>
    <row r="674" spans="1:5">
      <c r="A674" s="6" t="s">
        <v>9</v>
      </c>
      <c r="B674" s="12">
        <v>949518</v>
      </c>
      <c r="C674" s="12">
        <v>1283237</v>
      </c>
      <c r="D674" s="33">
        <f t="shared" si="20"/>
        <v>1.3514614783500682</v>
      </c>
      <c r="E674" s="2">
        <f t="shared" si="21"/>
        <v>5000</v>
      </c>
    </row>
    <row r="675" spans="1:5">
      <c r="A675" s="6" t="s">
        <v>9</v>
      </c>
      <c r="B675" s="12">
        <v>863843</v>
      </c>
      <c r="C675" s="12">
        <v>1734943</v>
      </c>
      <c r="D675" s="33">
        <f t="shared" si="20"/>
        <v>2.008400832095647</v>
      </c>
      <c r="E675" s="2">
        <f t="shared" si="21"/>
        <v>5000</v>
      </c>
    </row>
    <row r="676" spans="1:5">
      <c r="A676" s="6" t="s">
        <v>9</v>
      </c>
      <c r="B676" s="12">
        <v>712158</v>
      </c>
      <c r="C676" s="12">
        <v>1166465</v>
      </c>
      <c r="D676" s="33">
        <f t="shared" si="20"/>
        <v>1.6379300660808416</v>
      </c>
      <c r="E676" s="2">
        <f t="shared" si="21"/>
        <v>5000</v>
      </c>
    </row>
    <row r="677" spans="1:5">
      <c r="A677" s="6" t="s">
        <v>9</v>
      </c>
      <c r="B677" s="12">
        <v>580266</v>
      </c>
      <c r="C677" s="12">
        <v>716668</v>
      </c>
      <c r="D677" s="33">
        <f t="shared" si="20"/>
        <v>1.2350680549954676</v>
      </c>
      <c r="E677" s="2">
        <f t="shared" si="21"/>
        <v>5000</v>
      </c>
    </row>
    <row r="678" spans="1:5">
      <c r="A678" s="6" t="s">
        <v>9</v>
      </c>
      <c r="B678" s="12">
        <v>1150741</v>
      </c>
      <c r="C678" s="12">
        <v>1836889</v>
      </c>
      <c r="D678" s="33">
        <f t="shared" si="20"/>
        <v>1.596266231932294</v>
      </c>
      <c r="E678" s="2">
        <f t="shared" si="21"/>
        <v>5000</v>
      </c>
    </row>
    <row r="679" spans="1:5">
      <c r="A679" s="6" t="s">
        <v>9</v>
      </c>
      <c r="B679" s="12">
        <v>498774</v>
      </c>
      <c r="C679" s="12">
        <v>612574</v>
      </c>
      <c r="D679" s="33">
        <f t="shared" si="20"/>
        <v>1.2281594469639556</v>
      </c>
      <c r="E679" s="2">
        <f t="shared" si="21"/>
        <v>5000</v>
      </c>
    </row>
    <row r="680" spans="1:5">
      <c r="A680" s="6" t="s">
        <v>9</v>
      </c>
      <c r="B680" s="12">
        <v>1437227</v>
      </c>
      <c r="C680" s="12">
        <v>875868</v>
      </c>
      <c r="D680" s="33">
        <f t="shared" si="20"/>
        <v>0.60941521415893241</v>
      </c>
      <c r="E680" s="2" t="e">
        <f t="shared" si="21"/>
        <v>#N/A</v>
      </c>
    </row>
    <row r="681" spans="1:5">
      <c r="A681" s="6" t="s">
        <v>9</v>
      </c>
      <c r="B681" s="12">
        <v>669827</v>
      </c>
      <c r="C681" s="12">
        <v>649170</v>
      </c>
      <c r="D681" s="33">
        <f t="shared" si="20"/>
        <v>0.96916069373136648</v>
      </c>
      <c r="E681" s="2">
        <f t="shared" si="21"/>
        <v>4000</v>
      </c>
    </row>
    <row r="682" spans="1:5">
      <c r="A682" s="6" t="s">
        <v>9</v>
      </c>
      <c r="B682" s="12">
        <v>461139</v>
      </c>
      <c r="C682" s="12">
        <v>756153</v>
      </c>
      <c r="D682" s="33">
        <f t="shared" si="20"/>
        <v>1.639750704234515</v>
      </c>
      <c r="E682" s="2">
        <f t="shared" si="21"/>
        <v>5000</v>
      </c>
    </row>
    <row r="683" spans="1:5">
      <c r="A683" s="6" t="s">
        <v>9</v>
      </c>
      <c r="B683" s="12">
        <v>927830</v>
      </c>
      <c r="C683" s="12">
        <v>371789</v>
      </c>
      <c r="D683" s="33">
        <f t="shared" si="20"/>
        <v>0.40070810385523209</v>
      </c>
      <c r="E683" s="2" t="e">
        <f t="shared" si="21"/>
        <v>#N/A</v>
      </c>
    </row>
    <row r="684" spans="1:5">
      <c r="A684" s="6" t="s">
        <v>9</v>
      </c>
      <c r="B684" s="12">
        <v>1437667</v>
      </c>
      <c r="C684" s="12">
        <v>468282</v>
      </c>
      <c r="D684" s="33">
        <f t="shared" si="20"/>
        <v>0.32572355072488968</v>
      </c>
      <c r="E684" s="2" t="e">
        <f t="shared" si="21"/>
        <v>#N/A</v>
      </c>
    </row>
    <row r="685" spans="1:5">
      <c r="A685" s="6" t="s">
        <v>9</v>
      </c>
      <c r="B685" s="12">
        <v>771870</v>
      </c>
      <c r="C685" s="12">
        <v>668292</v>
      </c>
      <c r="D685" s="33">
        <f t="shared" si="20"/>
        <v>0.86580900928912896</v>
      </c>
      <c r="E685" s="2">
        <f t="shared" si="21"/>
        <v>3000</v>
      </c>
    </row>
    <row r="686" spans="1:5">
      <c r="A686" s="6" t="s">
        <v>9</v>
      </c>
      <c r="B686" s="12">
        <v>592611</v>
      </c>
      <c r="C686" s="12">
        <v>559058</v>
      </c>
      <c r="D686" s="33">
        <f t="shared" si="20"/>
        <v>0.9433810712254751</v>
      </c>
      <c r="E686" s="2">
        <f t="shared" si="21"/>
        <v>4000</v>
      </c>
    </row>
    <row r="687" spans="1:5">
      <c r="A687" s="6" t="s">
        <v>9</v>
      </c>
      <c r="B687" s="12">
        <v>984429</v>
      </c>
      <c r="C687" s="12">
        <v>749723</v>
      </c>
      <c r="D687" s="33">
        <f t="shared" si="20"/>
        <v>0.76158158688945576</v>
      </c>
      <c r="E687" s="2">
        <f t="shared" si="21"/>
        <v>2000</v>
      </c>
    </row>
    <row r="688" spans="1:5">
      <c r="A688" s="6" t="s">
        <v>9</v>
      </c>
      <c r="B688" s="12">
        <v>589225</v>
      </c>
      <c r="C688" s="12">
        <v>715652</v>
      </c>
      <c r="D688" s="33">
        <f t="shared" si="20"/>
        <v>1.2145648945648946</v>
      </c>
      <c r="E688" s="2">
        <f t="shared" si="21"/>
        <v>5000</v>
      </c>
    </row>
    <row r="689" spans="1:5">
      <c r="A689" s="6" t="s">
        <v>9</v>
      </c>
      <c r="B689" s="12">
        <v>714450</v>
      </c>
      <c r="C689" s="12">
        <v>275650</v>
      </c>
      <c r="D689" s="33">
        <f t="shared" si="20"/>
        <v>0.38582126110994469</v>
      </c>
      <c r="E689" s="2" t="e">
        <f t="shared" si="21"/>
        <v>#N/A</v>
      </c>
    </row>
    <row r="690" spans="1:5">
      <c r="A690" s="6" t="s">
        <v>9</v>
      </c>
      <c r="B690" s="12">
        <v>1139976</v>
      </c>
      <c r="C690" s="12">
        <v>600750</v>
      </c>
      <c r="D690" s="33">
        <f t="shared" si="20"/>
        <v>0.5269847786269185</v>
      </c>
      <c r="E690" s="2" t="e">
        <f t="shared" si="21"/>
        <v>#N/A</v>
      </c>
    </row>
    <row r="691" spans="1:5">
      <c r="A691" s="6" t="s">
        <v>9</v>
      </c>
      <c r="B691" s="12">
        <v>963413</v>
      </c>
      <c r="C691" s="12">
        <v>892247</v>
      </c>
      <c r="D691" s="33">
        <f t="shared" si="20"/>
        <v>0.92613136837472609</v>
      </c>
      <c r="E691" s="2">
        <f t="shared" si="21"/>
        <v>4000</v>
      </c>
    </row>
    <row r="692" spans="1:5">
      <c r="A692" s="6" t="s">
        <v>9</v>
      </c>
      <c r="B692" s="12">
        <v>762162</v>
      </c>
      <c r="C692" s="12">
        <v>831897</v>
      </c>
      <c r="D692" s="33">
        <f t="shared" si="20"/>
        <v>1.0914962960630417</v>
      </c>
      <c r="E692" s="2">
        <f t="shared" si="21"/>
        <v>5000</v>
      </c>
    </row>
    <row r="693" spans="1:5">
      <c r="A693" s="6" t="s">
        <v>9</v>
      </c>
      <c r="B693" s="12">
        <v>504810</v>
      </c>
      <c r="C693" s="12">
        <v>842747</v>
      </c>
      <c r="D693" s="33">
        <f t="shared" si="20"/>
        <v>1.6694340444919871</v>
      </c>
      <c r="E693" s="2">
        <f t="shared" si="21"/>
        <v>5000</v>
      </c>
    </row>
    <row r="694" spans="1:5">
      <c r="A694" s="6" t="s">
        <v>9</v>
      </c>
      <c r="B694" s="12">
        <v>666009</v>
      </c>
      <c r="C694" s="12">
        <v>307265</v>
      </c>
      <c r="D694" s="33">
        <f t="shared" si="20"/>
        <v>0.46135262436393504</v>
      </c>
      <c r="E694" s="2" t="e">
        <f t="shared" si="21"/>
        <v>#N/A</v>
      </c>
    </row>
    <row r="695" spans="1:5">
      <c r="A695" s="6" t="s">
        <v>9</v>
      </c>
      <c r="B695" s="12">
        <v>761523</v>
      </c>
      <c r="C695" s="12">
        <v>784845</v>
      </c>
      <c r="D695" s="33">
        <f t="shared" si="20"/>
        <v>1.0306254702746995</v>
      </c>
      <c r="E695" s="2">
        <f t="shared" si="21"/>
        <v>5000</v>
      </c>
    </row>
    <row r="696" spans="1:5">
      <c r="A696" s="6" t="s">
        <v>9</v>
      </c>
      <c r="B696" s="12">
        <v>854107</v>
      </c>
      <c r="C696" s="12">
        <v>574408</v>
      </c>
      <c r="D696" s="33">
        <f t="shared" si="20"/>
        <v>0.67252463684292485</v>
      </c>
      <c r="E696" s="2" t="e">
        <f t="shared" si="21"/>
        <v>#N/A</v>
      </c>
    </row>
    <row r="697" spans="1:5">
      <c r="A697" s="6" t="s">
        <v>9</v>
      </c>
      <c r="B697" s="12">
        <v>820846</v>
      </c>
      <c r="C697" s="12">
        <v>1248252</v>
      </c>
      <c r="D697" s="33">
        <f t="shared" si="20"/>
        <v>1.5206896299671315</v>
      </c>
      <c r="E697" s="2">
        <f t="shared" si="21"/>
        <v>5000</v>
      </c>
    </row>
    <row r="698" spans="1:5">
      <c r="A698" s="6" t="s">
        <v>9</v>
      </c>
      <c r="B698" s="12">
        <v>1808638</v>
      </c>
      <c r="C698" s="12">
        <v>583203</v>
      </c>
      <c r="D698" s="33">
        <f t="shared" si="20"/>
        <v>0.32245424457519967</v>
      </c>
      <c r="E698" s="2" t="e">
        <f t="shared" si="21"/>
        <v>#N/A</v>
      </c>
    </row>
    <row r="699" spans="1:5">
      <c r="A699" s="6" t="s">
        <v>9</v>
      </c>
      <c r="B699" s="12">
        <v>810659</v>
      </c>
      <c r="C699" s="12">
        <v>773962</v>
      </c>
      <c r="D699" s="33">
        <f t="shared" si="20"/>
        <v>0.95473189096771882</v>
      </c>
      <c r="E699" s="2">
        <f t="shared" si="21"/>
        <v>4000</v>
      </c>
    </row>
    <row r="700" spans="1:5">
      <c r="A700" s="6" t="s">
        <v>9</v>
      </c>
      <c r="B700" s="12">
        <v>1124187</v>
      </c>
      <c r="C700" s="12">
        <v>949098</v>
      </c>
      <c r="D700" s="33">
        <f t="shared" si="20"/>
        <v>0.84425278000901982</v>
      </c>
      <c r="E700" s="2">
        <f t="shared" si="21"/>
        <v>3000</v>
      </c>
    </row>
    <row r="701" spans="1:5">
      <c r="A701" s="6" t="s">
        <v>9</v>
      </c>
      <c r="B701" s="12">
        <v>330824</v>
      </c>
      <c r="C701" s="12">
        <v>533353</v>
      </c>
      <c r="D701" s="33">
        <f t="shared" si="20"/>
        <v>1.6121956085410973</v>
      </c>
      <c r="E701" s="2">
        <f t="shared" si="21"/>
        <v>5000</v>
      </c>
    </row>
    <row r="702" spans="1:5">
      <c r="A702" s="6" t="s">
        <v>9</v>
      </c>
      <c r="B702" s="12">
        <v>2197062</v>
      </c>
      <c r="C702" s="12">
        <v>2499092</v>
      </c>
      <c r="D702" s="33">
        <f t="shared" si="20"/>
        <v>1.1374699485039566</v>
      </c>
      <c r="E702" s="2">
        <f t="shared" si="21"/>
        <v>5000</v>
      </c>
    </row>
    <row r="703" spans="1:5">
      <c r="A703" s="6" t="s">
        <v>9</v>
      </c>
      <c r="B703" s="12">
        <v>689909</v>
      </c>
      <c r="C703" s="12">
        <v>646429</v>
      </c>
      <c r="D703" s="33">
        <f t="shared" si="20"/>
        <v>0.93697719554318037</v>
      </c>
      <c r="E703" s="2">
        <f t="shared" si="21"/>
        <v>4000</v>
      </c>
    </row>
    <row r="704" spans="1:5">
      <c r="A704" s="6" t="s">
        <v>9</v>
      </c>
      <c r="B704" s="12">
        <v>573558</v>
      </c>
      <c r="C704" s="12">
        <v>1015915</v>
      </c>
      <c r="D704" s="33">
        <f t="shared" si="20"/>
        <v>1.7712506843248634</v>
      </c>
      <c r="E704" s="2">
        <f t="shared" si="21"/>
        <v>5000</v>
      </c>
    </row>
    <row r="705" spans="1:5">
      <c r="A705" s="6" t="s">
        <v>9</v>
      </c>
      <c r="B705" s="12">
        <v>402713</v>
      </c>
      <c r="C705" s="12">
        <v>1030976</v>
      </c>
      <c r="D705" s="33">
        <f t="shared" si="20"/>
        <v>2.560076282613176</v>
      </c>
      <c r="E705" s="2">
        <f t="shared" si="21"/>
        <v>5000</v>
      </c>
    </row>
    <row r="706" spans="1:5">
      <c r="A706" s="6" t="s">
        <v>9</v>
      </c>
      <c r="B706" s="12">
        <v>463527</v>
      </c>
      <c r="C706" s="12">
        <v>1557999</v>
      </c>
      <c r="D706" s="33">
        <f t="shared" si="20"/>
        <v>3.3611828437178417</v>
      </c>
      <c r="E706" s="2">
        <f t="shared" si="21"/>
        <v>5000</v>
      </c>
    </row>
    <row r="707" spans="1:5">
      <c r="A707" s="6" t="s">
        <v>9</v>
      </c>
      <c r="B707" s="12">
        <v>509618</v>
      </c>
      <c r="C707" s="12">
        <v>1397856</v>
      </c>
      <c r="D707" s="33">
        <f t="shared" si="20"/>
        <v>2.7429486399616967</v>
      </c>
      <c r="E707" s="2">
        <f t="shared" si="21"/>
        <v>5000</v>
      </c>
    </row>
    <row r="708" spans="1:5">
      <c r="A708" s="6" t="s">
        <v>9</v>
      </c>
      <c r="B708" s="12">
        <v>472597</v>
      </c>
      <c r="C708" s="12">
        <v>299910</v>
      </c>
      <c r="D708" s="33">
        <f t="shared" si="20"/>
        <v>0.63459988108261378</v>
      </c>
      <c r="E708" s="2" t="e">
        <f t="shared" si="21"/>
        <v>#N/A</v>
      </c>
    </row>
    <row r="709" spans="1:5">
      <c r="A709" s="6" t="s">
        <v>9</v>
      </c>
      <c r="B709" s="12">
        <v>578857</v>
      </c>
      <c r="C709" s="12">
        <v>878857</v>
      </c>
      <c r="D709" s="33">
        <f t="shared" si="20"/>
        <v>1.518262714280038</v>
      </c>
      <c r="E709" s="2">
        <f t="shared" si="21"/>
        <v>5000</v>
      </c>
    </row>
    <row r="710" spans="1:5">
      <c r="A710" s="6" t="s">
        <v>9</v>
      </c>
      <c r="B710" s="12">
        <v>1153732</v>
      </c>
      <c r="C710" s="12">
        <v>1081180</v>
      </c>
      <c r="D710" s="33">
        <f t="shared" si="20"/>
        <v>0.93711537861479099</v>
      </c>
      <c r="E710" s="2">
        <f t="shared" si="21"/>
        <v>4000</v>
      </c>
    </row>
    <row r="711" spans="1:5">
      <c r="A711" s="6" t="s">
        <v>9</v>
      </c>
      <c r="B711" s="12">
        <v>389078</v>
      </c>
      <c r="C711" s="12">
        <v>504998</v>
      </c>
      <c r="D711" s="33">
        <f t="shared" si="20"/>
        <v>1.297935118408134</v>
      </c>
      <c r="E711" s="2">
        <f t="shared" si="21"/>
        <v>5000</v>
      </c>
    </row>
    <row r="712" spans="1:5">
      <c r="A712" s="6" t="s">
        <v>9</v>
      </c>
      <c r="B712" s="12">
        <v>315872</v>
      </c>
      <c r="C712" s="12">
        <v>654034</v>
      </c>
      <c r="D712" s="33">
        <f t="shared" si="20"/>
        <v>2.0705665586060178</v>
      </c>
      <c r="E712" s="2">
        <f t="shared" si="21"/>
        <v>5000</v>
      </c>
    </row>
    <row r="713" spans="1:5">
      <c r="A713" s="6" t="s">
        <v>9</v>
      </c>
      <c r="B713" s="12">
        <v>612821</v>
      </c>
      <c r="C713" s="12">
        <v>838720</v>
      </c>
      <c r="D713" s="33">
        <f t="shared" si="20"/>
        <v>1.3686215061167943</v>
      </c>
      <c r="E713" s="2">
        <f t="shared" si="21"/>
        <v>5000</v>
      </c>
    </row>
    <row r="714" spans="1:5">
      <c r="A714" s="6" t="s">
        <v>9</v>
      </c>
      <c r="B714" s="12">
        <v>378040</v>
      </c>
      <c r="C714" s="12">
        <v>901297</v>
      </c>
      <c r="D714" s="33">
        <f t="shared" ref="D714:D777" si="22">C714/B714</f>
        <v>2.3841313088562055</v>
      </c>
      <c r="E714" s="2">
        <f t="shared" ref="E714:E777" si="23">IF(A714="Active",VLOOKUP(D714,$H$4:$I$7,2,1))</f>
        <v>5000</v>
      </c>
    </row>
    <row r="715" spans="1:5">
      <c r="A715" s="6" t="s">
        <v>9</v>
      </c>
      <c r="B715" s="12">
        <v>770503</v>
      </c>
      <c r="C715" s="12">
        <v>538595</v>
      </c>
      <c r="D715" s="33">
        <f t="shared" si="22"/>
        <v>0.69901739513019412</v>
      </c>
      <c r="E715" s="2" t="e">
        <f t="shared" si="23"/>
        <v>#N/A</v>
      </c>
    </row>
    <row r="716" spans="1:5">
      <c r="A716" s="6" t="s">
        <v>9</v>
      </c>
      <c r="B716" s="12">
        <v>663261</v>
      </c>
      <c r="C716" s="12">
        <v>775028</v>
      </c>
      <c r="D716" s="33">
        <f t="shared" si="22"/>
        <v>1.1685113401813163</v>
      </c>
      <c r="E716" s="2">
        <f t="shared" si="23"/>
        <v>5000</v>
      </c>
    </row>
    <row r="717" spans="1:5">
      <c r="A717" s="6" t="s">
        <v>9</v>
      </c>
      <c r="B717" s="12">
        <v>1028278</v>
      </c>
      <c r="C717" s="12">
        <v>931734</v>
      </c>
      <c r="D717" s="33">
        <f t="shared" si="22"/>
        <v>0.90611099333059741</v>
      </c>
      <c r="E717" s="2">
        <f t="shared" si="23"/>
        <v>3000</v>
      </c>
    </row>
    <row r="718" spans="1:5">
      <c r="A718" s="6" t="s">
        <v>9</v>
      </c>
      <c r="B718" s="12">
        <v>764376</v>
      </c>
      <c r="C718" s="12">
        <v>1736022</v>
      </c>
      <c r="D718" s="33">
        <f t="shared" si="22"/>
        <v>2.2711623598857109</v>
      </c>
      <c r="E718" s="2">
        <f t="shared" si="23"/>
        <v>5000</v>
      </c>
    </row>
    <row r="719" spans="1:5">
      <c r="A719" s="6" t="s">
        <v>9</v>
      </c>
      <c r="B719" s="12">
        <v>1134852</v>
      </c>
      <c r="C719" s="12">
        <v>1538357</v>
      </c>
      <c r="D719" s="33">
        <f t="shared" si="22"/>
        <v>1.3555573766447078</v>
      </c>
      <c r="E719" s="2">
        <f t="shared" si="23"/>
        <v>5000</v>
      </c>
    </row>
    <row r="720" spans="1:5">
      <c r="A720" s="6" t="s">
        <v>9</v>
      </c>
      <c r="B720" s="12">
        <v>411767</v>
      </c>
      <c r="C720" s="12">
        <v>792704</v>
      </c>
      <c r="D720" s="33">
        <f t="shared" si="22"/>
        <v>1.9251275600035942</v>
      </c>
      <c r="E720" s="2">
        <f t="shared" si="23"/>
        <v>5000</v>
      </c>
    </row>
    <row r="721" spans="1:5">
      <c r="A721" s="6" t="s">
        <v>9</v>
      </c>
      <c r="B721" s="12">
        <v>733321</v>
      </c>
      <c r="C721" s="12">
        <v>561664</v>
      </c>
      <c r="D721" s="33">
        <f t="shared" si="22"/>
        <v>0.7659183358992856</v>
      </c>
      <c r="E721" s="2">
        <f t="shared" si="23"/>
        <v>2000</v>
      </c>
    </row>
    <row r="722" spans="1:5">
      <c r="A722" s="6" t="s">
        <v>9</v>
      </c>
      <c r="B722" s="12">
        <v>1164877</v>
      </c>
      <c r="C722" s="12">
        <v>1020326</v>
      </c>
      <c r="D722" s="33">
        <f t="shared" si="22"/>
        <v>0.87590878693630314</v>
      </c>
      <c r="E722" s="2">
        <f t="shared" si="23"/>
        <v>3000</v>
      </c>
    </row>
    <row r="723" spans="1:5">
      <c r="A723" s="6" t="s">
        <v>9</v>
      </c>
      <c r="B723" s="12">
        <v>840716</v>
      </c>
      <c r="C723" s="12">
        <v>597881</v>
      </c>
      <c r="D723" s="33">
        <f t="shared" si="22"/>
        <v>0.7111569186265041</v>
      </c>
      <c r="E723" s="2">
        <f t="shared" si="23"/>
        <v>2000</v>
      </c>
    </row>
    <row r="724" spans="1:5">
      <c r="A724" s="6" t="s">
        <v>9</v>
      </c>
      <c r="B724" s="12">
        <v>998277</v>
      </c>
      <c r="C724" s="12">
        <v>1161376</v>
      </c>
      <c r="D724" s="33">
        <f t="shared" si="22"/>
        <v>1.1633805046094421</v>
      </c>
      <c r="E724" s="2">
        <f t="shared" si="23"/>
        <v>5000</v>
      </c>
    </row>
    <row r="725" spans="1:5">
      <c r="A725" s="6" t="s">
        <v>9</v>
      </c>
      <c r="B725" s="12">
        <v>1587436</v>
      </c>
      <c r="C725" s="12">
        <v>2292194</v>
      </c>
      <c r="D725" s="33">
        <f t="shared" si="22"/>
        <v>1.4439599454718175</v>
      </c>
      <c r="E725" s="2">
        <f t="shared" si="23"/>
        <v>5000</v>
      </c>
    </row>
    <row r="726" spans="1:5">
      <c r="A726" s="6" t="s">
        <v>9</v>
      </c>
      <c r="B726" s="12">
        <v>1681438</v>
      </c>
      <c r="C726" s="12">
        <v>1830603</v>
      </c>
      <c r="D726" s="33">
        <f t="shared" si="22"/>
        <v>1.0887127565809742</v>
      </c>
      <c r="E726" s="2">
        <f t="shared" si="23"/>
        <v>5000</v>
      </c>
    </row>
    <row r="727" spans="1:5">
      <c r="A727" s="6" t="s">
        <v>9</v>
      </c>
      <c r="B727" s="12">
        <v>713828</v>
      </c>
      <c r="C727" s="12">
        <v>1077203</v>
      </c>
      <c r="D727" s="33">
        <f t="shared" si="22"/>
        <v>1.5090512000089658</v>
      </c>
      <c r="E727" s="2">
        <f t="shared" si="23"/>
        <v>5000</v>
      </c>
    </row>
    <row r="728" spans="1:5">
      <c r="A728" s="6" t="s">
        <v>9</v>
      </c>
      <c r="B728" s="12">
        <v>745410</v>
      </c>
      <c r="C728" s="12">
        <v>364177</v>
      </c>
      <c r="D728" s="33">
        <f t="shared" si="22"/>
        <v>0.48855931634939159</v>
      </c>
      <c r="E728" s="2" t="e">
        <f t="shared" si="23"/>
        <v>#N/A</v>
      </c>
    </row>
    <row r="729" spans="1:5">
      <c r="A729" s="6" t="s">
        <v>9</v>
      </c>
      <c r="B729" s="12">
        <v>886446</v>
      </c>
      <c r="C729" s="12">
        <v>1138989</v>
      </c>
      <c r="D729" s="33">
        <f t="shared" si="22"/>
        <v>1.2848938344806113</v>
      </c>
      <c r="E729" s="2">
        <f t="shared" si="23"/>
        <v>5000</v>
      </c>
    </row>
    <row r="730" spans="1:5">
      <c r="A730" s="6" t="s">
        <v>9</v>
      </c>
      <c r="B730" s="12">
        <v>575462</v>
      </c>
      <c r="C730" s="12">
        <v>305764</v>
      </c>
      <c r="D730" s="33">
        <f t="shared" si="22"/>
        <v>0.53133656088499326</v>
      </c>
      <c r="E730" s="2" t="e">
        <f t="shared" si="23"/>
        <v>#N/A</v>
      </c>
    </row>
    <row r="731" spans="1:5">
      <c r="A731" s="6" t="s">
        <v>9</v>
      </c>
      <c r="B731" s="12">
        <v>1775819</v>
      </c>
      <c r="C731" s="12">
        <v>2178400</v>
      </c>
      <c r="D731" s="33">
        <f t="shared" si="22"/>
        <v>1.2267015951513076</v>
      </c>
      <c r="E731" s="2">
        <f t="shared" si="23"/>
        <v>5000</v>
      </c>
    </row>
    <row r="732" spans="1:5">
      <c r="A732" s="6" t="s">
        <v>9</v>
      </c>
      <c r="B732" s="12">
        <v>323773</v>
      </c>
      <c r="C732" s="12">
        <v>952484</v>
      </c>
      <c r="D732" s="33">
        <f t="shared" si="22"/>
        <v>2.9418265266096926</v>
      </c>
      <c r="E732" s="2">
        <f t="shared" si="23"/>
        <v>5000</v>
      </c>
    </row>
    <row r="733" spans="1:5">
      <c r="A733" s="6" t="s">
        <v>9</v>
      </c>
      <c r="B733" s="12">
        <v>369997</v>
      </c>
      <c r="C733" s="12">
        <v>1158996</v>
      </c>
      <c r="D733" s="33">
        <f t="shared" si="22"/>
        <v>3.1324470198407015</v>
      </c>
      <c r="E733" s="2">
        <f t="shared" si="23"/>
        <v>5000</v>
      </c>
    </row>
    <row r="734" spans="1:5">
      <c r="A734" s="6" t="s">
        <v>9</v>
      </c>
      <c r="B734" s="12">
        <v>1422054</v>
      </c>
      <c r="C734" s="12">
        <v>1094894</v>
      </c>
      <c r="D734" s="33">
        <f t="shared" si="22"/>
        <v>0.76993841302791599</v>
      </c>
      <c r="E734" s="2">
        <f t="shared" si="23"/>
        <v>2000</v>
      </c>
    </row>
    <row r="735" spans="1:5">
      <c r="A735" s="6" t="s">
        <v>9</v>
      </c>
      <c r="B735" s="12">
        <v>849957</v>
      </c>
      <c r="C735" s="12">
        <v>682442</v>
      </c>
      <c r="D735" s="33">
        <f t="shared" si="22"/>
        <v>0.80291355915652207</v>
      </c>
      <c r="E735" s="2">
        <f t="shared" si="23"/>
        <v>2000</v>
      </c>
    </row>
    <row r="736" spans="1:5">
      <c r="A736" s="6" t="s">
        <v>9</v>
      </c>
      <c r="B736" s="12">
        <v>1069933</v>
      </c>
      <c r="C736" s="12">
        <v>975166</v>
      </c>
      <c r="D736" s="33">
        <f t="shared" si="22"/>
        <v>0.91142716413083813</v>
      </c>
      <c r="E736" s="2">
        <f t="shared" si="23"/>
        <v>4000</v>
      </c>
    </row>
    <row r="737" spans="1:5">
      <c r="A737" s="6" t="s">
        <v>9</v>
      </c>
      <c r="B737" s="12">
        <v>1136106</v>
      </c>
      <c r="C737" s="12">
        <v>1116560</v>
      </c>
      <c r="D737" s="33">
        <f t="shared" si="22"/>
        <v>0.98279561942283555</v>
      </c>
      <c r="E737" s="2">
        <f t="shared" si="23"/>
        <v>4000</v>
      </c>
    </row>
    <row r="738" spans="1:5">
      <c r="A738" s="6" t="s">
        <v>9</v>
      </c>
      <c r="B738" s="12">
        <v>759415</v>
      </c>
      <c r="C738" s="12">
        <v>835584</v>
      </c>
      <c r="D738" s="33">
        <f t="shared" si="22"/>
        <v>1.1002995726974052</v>
      </c>
      <c r="E738" s="2">
        <f t="shared" si="23"/>
        <v>5000</v>
      </c>
    </row>
    <row r="739" spans="1:5">
      <c r="A739" s="6" t="s">
        <v>9</v>
      </c>
      <c r="B739" s="12">
        <v>846083</v>
      </c>
      <c r="C739" s="12">
        <v>457283</v>
      </c>
      <c r="D739" s="33">
        <f t="shared" si="22"/>
        <v>0.54047061576701105</v>
      </c>
      <c r="E739" s="2" t="e">
        <f t="shared" si="23"/>
        <v>#N/A</v>
      </c>
    </row>
    <row r="740" spans="1:5">
      <c r="A740" s="6" t="s">
        <v>9</v>
      </c>
      <c r="B740" s="12">
        <v>796154</v>
      </c>
      <c r="C740" s="12">
        <v>1163787</v>
      </c>
      <c r="D740" s="33">
        <f t="shared" si="22"/>
        <v>1.4617611668094364</v>
      </c>
      <c r="E740" s="2">
        <f t="shared" si="23"/>
        <v>5000</v>
      </c>
    </row>
    <row r="741" spans="1:5">
      <c r="A741" s="6" t="s">
        <v>9</v>
      </c>
      <c r="B741" s="12">
        <v>598195</v>
      </c>
      <c r="C741" s="12">
        <v>382964</v>
      </c>
      <c r="D741" s="33">
        <f t="shared" si="22"/>
        <v>0.64019926612559452</v>
      </c>
      <c r="E741" s="2" t="e">
        <f t="shared" si="23"/>
        <v>#N/A</v>
      </c>
    </row>
    <row r="742" spans="1:5">
      <c r="A742" s="6" t="s">
        <v>9</v>
      </c>
      <c r="B742" s="12">
        <v>1153148</v>
      </c>
      <c r="C742" s="12">
        <v>1149366</v>
      </c>
      <c r="D742" s="33">
        <f t="shared" si="22"/>
        <v>0.99672028221876119</v>
      </c>
      <c r="E742" s="2">
        <f t="shared" si="23"/>
        <v>4000</v>
      </c>
    </row>
    <row r="743" spans="1:5">
      <c r="A743" s="6" t="s">
        <v>9</v>
      </c>
      <c r="B743" s="12">
        <v>415266</v>
      </c>
      <c r="C743" s="12">
        <v>854490</v>
      </c>
      <c r="D743" s="33">
        <f t="shared" si="22"/>
        <v>2.0576931412636719</v>
      </c>
      <c r="E743" s="2">
        <f t="shared" si="23"/>
        <v>5000</v>
      </c>
    </row>
    <row r="744" spans="1:5">
      <c r="A744" s="6" t="s">
        <v>9</v>
      </c>
      <c r="B744" s="12">
        <v>420644</v>
      </c>
      <c r="C744" s="12">
        <v>338741</v>
      </c>
      <c r="D744" s="33">
        <f t="shared" si="22"/>
        <v>0.80529141031370943</v>
      </c>
      <c r="E744" s="2">
        <f t="shared" si="23"/>
        <v>2000</v>
      </c>
    </row>
    <row r="745" spans="1:5">
      <c r="A745" s="6" t="s">
        <v>9</v>
      </c>
      <c r="B745" s="12">
        <v>551219</v>
      </c>
      <c r="C745" s="12">
        <v>259591</v>
      </c>
      <c r="D745" s="33">
        <f t="shared" si="22"/>
        <v>0.47093986237774821</v>
      </c>
      <c r="E745" s="2" t="e">
        <f t="shared" si="23"/>
        <v>#N/A</v>
      </c>
    </row>
    <row r="746" spans="1:5">
      <c r="A746" s="6" t="s">
        <v>9</v>
      </c>
      <c r="B746" s="12">
        <v>392055</v>
      </c>
      <c r="C746" s="12">
        <v>458155</v>
      </c>
      <c r="D746" s="33">
        <f t="shared" si="22"/>
        <v>1.1685987935366211</v>
      </c>
      <c r="E746" s="2">
        <f t="shared" si="23"/>
        <v>5000</v>
      </c>
    </row>
    <row r="747" spans="1:5">
      <c r="A747" s="6" t="s">
        <v>9</v>
      </c>
      <c r="B747" s="12">
        <v>696168</v>
      </c>
      <c r="C747" s="12">
        <v>189731</v>
      </c>
      <c r="D747" s="33">
        <f t="shared" si="22"/>
        <v>0.27253622688776274</v>
      </c>
      <c r="E747" s="2" t="e">
        <f t="shared" si="23"/>
        <v>#N/A</v>
      </c>
    </row>
    <row r="748" spans="1:5">
      <c r="A748" s="6" t="s">
        <v>9</v>
      </c>
      <c r="B748" s="12">
        <v>458602</v>
      </c>
      <c r="C748" s="12">
        <v>412372</v>
      </c>
      <c r="D748" s="33">
        <f t="shared" si="22"/>
        <v>0.89919363631209637</v>
      </c>
      <c r="E748" s="2">
        <f t="shared" si="23"/>
        <v>3000</v>
      </c>
    </row>
    <row r="749" spans="1:5">
      <c r="A749" s="6" t="s">
        <v>9</v>
      </c>
      <c r="B749" s="12">
        <v>1421626</v>
      </c>
      <c r="C749" s="12">
        <v>1539406</v>
      </c>
      <c r="D749" s="33">
        <f t="shared" si="22"/>
        <v>1.0828487942679721</v>
      </c>
      <c r="E749" s="2">
        <f t="shared" si="23"/>
        <v>5000</v>
      </c>
    </row>
    <row r="750" spans="1:5">
      <c r="A750" s="6" t="s">
        <v>9</v>
      </c>
      <c r="B750" s="12">
        <v>526795</v>
      </c>
      <c r="C750" s="12">
        <v>836698</v>
      </c>
      <c r="D750" s="33">
        <f t="shared" si="22"/>
        <v>1.5882800709953586</v>
      </c>
      <c r="E750" s="2">
        <f t="shared" si="23"/>
        <v>5000</v>
      </c>
    </row>
    <row r="751" spans="1:5">
      <c r="A751" s="6" t="s">
        <v>9</v>
      </c>
      <c r="B751" s="12">
        <v>2602229</v>
      </c>
      <c r="C751" s="12">
        <v>1556397</v>
      </c>
      <c r="D751" s="33">
        <f t="shared" si="22"/>
        <v>0.59810147377498291</v>
      </c>
      <c r="E751" s="2" t="e">
        <f t="shared" si="23"/>
        <v>#N/A</v>
      </c>
    </row>
    <row r="752" spans="1:5">
      <c r="A752" s="6" t="s">
        <v>9</v>
      </c>
      <c r="B752" s="12">
        <v>734302</v>
      </c>
      <c r="C752" s="12">
        <v>1384767</v>
      </c>
      <c r="D752" s="33">
        <f t="shared" si="22"/>
        <v>1.8858276295039371</v>
      </c>
      <c r="E752" s="2">
        <f t="shared" si="23"/>
        <v>5000</v>
      </c>
    </row>
    <row r="753" spans="1:5">
      <c r="A753" s="6" t="s">
        <v>9</v>
      </c>
      <c r="B753" s="12">
        <v>701988</v>
      </c>
      <c r="C753" s="12">
        <v>541579</v>
      </c>
      <c r="D753" s="33">
        <f t="shared" si="22"/>
        <v>0.77149324489877324</v>
      </c>
      <c r="E753" s="2">
        <f t="shared" si="23"/>
        <v>2000</v>
      </c>
    </row>
    <row r="754" spans="1:5">
      <c r="A754" s="6" t="s">
        <v>9</v>
      </c>
      <c r="B754" s="12">
        <v>522058</v>
      </c>
      <c r="C754" s="12">
        <v>711584</v>
      </c>
      <c r="D754" s="33">
        <f t="shared" si="22"/>
        <v>1.3630362909868252</v>
      </c>
      <c r="E754" s="2">
        <f t="shared" si="23"/>
        <v>5000</v>
      </c>
    </row>
    <row r="755" spans="1:5">
      <c r="A755" s="6" t="s">
        <v>9</v>
      </c>
      <c r="B755" s="12">
        <v>1159723</v>
      </c>
      <c r="C755" s="12">
        <v>824616</v>
      </c>
      <c r="D755" s="33">
        <f t="shared" si="22"/>
        <v>0.71104565486758475</v>
      </c>
      <c r="E755" s="2">
        <f t="shared" si="23"/>
        <v>2000</v>
      </c>
    </row>
    <row r="756" spans="1:5">
      <c r="A756" s="6" t="s">
        <v>9</v>
      </c>
      <c r="B756" s="12">
        <v>3034101</v>
      </c>
      <c r="C756" s="12">
        <v>1945465</v>
      </c>
      <c r="D756" s="33">
        <f t="shared" si="22"/>
        <v>0.64119981503582113</v>
      </c>
      <c r="E756" s="2" t="e">
        <f t="shared" si="23"/>
        <v>#N/A</v>
      </c>
    </row>
    <row r="757" spans="1:5">
      <c r="A757" s="6" t="s">
        <v>9</v>
      </c>
      <c r="B757" s="12">
        <v>822272</v>
      </c>
      <c r="C757" s="12">
        <v>1363710</v>
      </c>
      <c r="D757" s="33">
        <f t="shared" si="22"/>
        <v>1.6584658117995019</v>
      </c>
      <c r="E757" s="2">
        <f t="shared" si="23"/>
        <v>5000</v>
      </c>
    </row>
    <row r="758" spans="1:5">
      <c r="A758" s="6" t="s">
        <v>9</v>
      </c>
      <c r="B758" s="12">
        <v>517106</v>
      </c>
      <c r="C758" s="12">
        <v>779498</v>
      </c>
      <c r="D758" s="33">
        <f t="shared" si="22"/>
        <v>1.5074240097774925</v>
      </c>
      <c r="E758" s="2">
        <f t="shared" si="23"/>
        <v>5000</v>
      </c>
    </row>
    <row r="759" spans="1:5">
      <c r="A759" s="6" t="s">
        <v>9</v>
      </c>
      <c r="B759" s="12">
        <v>585753</v>
      </c>
      <c r="C759" s="12">
        <v>569296</v>
      </c>
      <c r="D759" s="33">
        <f t="shared" si="22"/>
        <v>0.97190453996821191</v>
      </c>
      <c r="E759" s="2">
        <f t="shared" si="23"/>
        <v>4000</v>
      </c>
    </row>
    <row r="760" spans="1:5">
      <c r="A760" s="6" t="s">
        <v>9</v>
      </c>
      <c r="B760" s="12">
        <v>1001514</v>
      </c>
      <c r="C760" s="12">
        <v>1145414</v>
      </c>
      <c r="D760" s="33">
        <f t="shared" si="22"/>
        <v>1.143682464748371</v>
      </c>
      <c r="E760" s="2">
        <f t="shared" si="23"/>
        <v>5000</v>
      </c>
    </row>
    <row r="761" spans="1:5">
      <c r="A761" s="6" t="s">
        <v>9</v>
      </c>
      <c r="B761" s="12">
        <v>1645216</v>
      </c>
      <c r="C761" s="12">
        <v>1958663</v>
      </c>
      <c r="D761" s="33">
        <f t="shared" si="22"/>
        <v>1.1905202721101666</v>
      </c>
      <c r="E761" s="2">
        <f t="shared" si="23"/>
        <v>5000</v>
      </c>
    </row>
    <row r="762" spans="1:5">
      <c r="A762" s="6" t="s">
        <v>9</v>
      </c>
      <c r="B762" s="12">
        <v>903881</v>
      </c>
      <c r="C762" s="12">
        <v>1331349</v>
      </c>
      <c r="D762" s="33">
        <f t="shared" si="22"/>
        <v>1.472925086377521</v>
      </c>
      <c r="E762" s="2">
        <f t="shared" si="23"/>
        <v>5000</v>
      </c>
    </row>
    <row r="763" spans="1:5">
      <c r="A763" s="6" t="s">
        <v>9</v>
      </c>
      <c r="B763" s="12">
        <v>370541</v>
      </c>
      <c r="C763" s="12">
        <v>946977</v>
      </c>
      <c r="D763" s="33">
        <f t="shared" si="22"/>
        <v>2.555660507204331</v>
      </c>
      <c r="E763" s="2">
        <f t="shared" si="23"/>
        <v>5000</v>
      </c>
    </row>
    <row r="764" spans="1:5">
      <c r="A764" s="6" t="s">
        <v>9</v>
      </c>
      <c r="B764" s="12">
        <v>928509</v>
      </c>
      <c r="C764" s="12">
        <v>624832</v>
      </c>
      <c r="D764" s="33">
        <f t="shared" si="22"/>
        <v>0.67294124235737085</v>
      </c>
      <c r="E764" s="2" t="e">
        <f t="shared" si="23"/>
        <v>#N/A</v>
      </c>
    </row>
    <row r="765" spans="1:5">
      <c r="A765" s="6" t="s">
        <v>9</v>
      </c>
      <c r="B765" s="12">
        <v>862478</v>
      </c>
      <c r="C765" s="12">
        <v>1984103</v>
      </c>
      <c r="D765" s="33">
        <f t="shared" si="22"/>
        <v>2.3004679539652026</v>
      </c>
      <c r="E765" s="2">
        <f t="shared" si="23"/>
        <v>5000</v>
      </c>
    </row>
    <row r="766" spans="1:5">
      <c r="A766" s="6" t="s">
        <v>9</v>
      </c>
      <c r="B766" s="12">
        <v>497547</v>
      </c>
      <c r="C766" s="12">
        <v>866034</v>
      </c>
      <c r="D766" s="33">
        <f t="shared" si="22"/>
        <v>1.7406074200025323</v>
      </c>
      <c r="E766" s="2">
        <f t="shared" si="23"/>
        <v>5000</v>
      </c>
    </row>
    <row r="767" spans="1:5">
      <c r="A767" s="6" t="s">
        <v>9</v>
      </c>
      <c r="B767" s="12">
        <v>211309</v>
      </c>
      <c r="C767" s="12">
        <v>23</v>
      </c>
      <c r="D767" s="33">
        <f t="shared" si="22"/>
        <v>1.0884534023633636E-4</v>
      </c>
      <c r="E767" s="2" t="e">
        <f t="shared" si="23"/>
        <v>#N/A</v>
      </c>
    </row>
    <row r="768" spans="1:5">
      <c r="A768" s="6" t="s">
        <v>9</v>
      </c>
      <c r="B768" s="12">
        <v>510307</v>
      </c>
      <c r="C768" s="12">
        <v>929799</v>
      </c>
      <c r="D768" s="33">
        <f t="shared" si="22"/>
        <v>1.822038498394104</v>
      </c>
      <c r="E768" s="2">
        <f t="shared" si="23"/>
        <v>5000</v>
      </c>
    </row>
    <row r="769" spans="1:5">
      <c r="A769" s="6" t="s">
        <v>9</v>
      </c>
      <c r="B769" s="12">
        <v>560999</v>
      </c>
      <c r="C769" s="12">
        <v>822421</v>
      </c>
      <c r="D769" s="33">
        <f t="shared" si="22"/>
        <v>1.4659937005235304</v>
      </c>
      <c r="E769" s="2">
        <f t="shared" si="23"/>
        <v>5000</v>
      </c>
    </row>
    <row r="770" spans="1:5">
      <c r="A770" s="6" t="s">
        <v>9</v>
      </c>
      <c r="B770" s="12">
        <v>875764</v>
      </c>
      <c r="C770" s="12">
        <v>441745</v>
      </c>
      <c r="D770" s="33">
        <f t="shared" si="22"/>
        <v>0.50441100570473318</v>
      </c>
      <c r="E770" s="2" t="e">
        <f t="shared" si="23"/>
        <v>#N/A</v>
      </c>
    </row>
    <row r="771" spans="1:5">
      <c r="A771" s="6" t="s">
        <v>9</v>
      </c>
      <c r="B771" s="12">
        <v>543156</v>
      </c>
      <c r="C771" s="12">
        <v>1227108</v>
      </c>
      <c r="D771" s="33">
        <f t="shared" si="22"/>
        <v>2.2592183461105098</v>
      </c>
      <c r="E771" s="2">
        <f t="shared" si="23"/>
        <v>5000</v>
      </c>
    </row>
    <row r="772" spans="1:5">
      <c r="A772" s="6" t="s">
        <v>9</v>
      </c>
      <c r="B772" s="12">
        <v>1245394</v>
      </c>
      <c r="C772" s="12">
        <v>2138203</v>
      </c>
      <c r="D772" s="33">
        <f t="shared" si="22"/>
        <v>1.7168887918200988</v>
      </c>
      <c r="E772" s="2">
        <f t="shared" si="23"/>
        <v>5000</v>
      </c>
    </row>
    <row r="773" spans="1:5">
      <c r="A773" s="6" t="s">
        <v>9</v>
      </c>
      <c r="B773" s="12">
        <v>847959</v>
      </c>
      <c r="C773" s="12">
        <v>439140</v>
      </c>
      <c r="D773" s="33">
        <f t="shared" si="22"/>
        <v>0.51787881253692691</v>
      </c>
      <c r="E773" s="2" t="e">
        <f t="shared" si="23"/>
        <v>#N/A</v>
      </c>
    </row>
    <row r="774" spans="1:5">
      <c r="A774" s="6" t="s">
        <v>9</v>
      </c>
      <c r="B774" s="12">
        <v>928888</v>
      </c>
      <c r="C774" s="12">
        <v>648539</v>
      </c>
      <c r="D774" s="33">
        <f t="shared" si="22"/>
        <v>0.69818858678333662</v>
      </c>
      <c r="E774" s="2" t="e">
        <f t="shared" si="23"/>
        <v>#N/A</v>
      </c>
    </row>
    <row r="775" spans="1:5">
      <c r="A775" s="6" t="s">
        <v>9</v>
      </c>
      <c r="B775" s="12">
        <v>1040869</v>
      </c>
      <c r="C775" s="12">
        <v>735296</v>
      </c>
      <c r="D775" s="33">
        <f t="shared" si="22"/>
        <v>0.70642511209383696</v>
      </c>
      <c r="E775" s="2">
        <f t="shared" si="23"/>
        <v>2000</v>
      </c>
    </row>
    <row r="776" spans="1:5">
      <c r="A776" s="6" t="s">
        <v>9</v>
      </c>
      <c r="B776" s="12">
        <v>543418</v>
      </c>
      <c r="C776" s="12">
        <v>545631</v>
      </c>
      <c r="D776" s="33">
        <f t="shared" si="22"/>
        <v>1.0040723715445568</v>
      </c>
      <c r="E776" s="2">
        <f t="shared" si="23"/>
        <v>5000</v>
      </c>
    </row>
    <row r="777" spans="1:5">
      <c r="A777" s="6" t="s">
        <v>9</v>
      </c>
      <c r="B777" s="12">
        <v>899288</v>
      </c>
      <c r="C777" s="12">
        <v>1558635</v>
      </c>
      <c r="D777" s="33">
        <f t="shared" si="22"/>
        <v>1.733187810801434</v>
      </c>
      <c r="E777" s="2">
        <f t="shared" si="23"/>
        <v>5000</v>
      </c>
    </row>
    <row r="778" spans="1:5">
      <c r="A778" s="6" t="s">
        <v>9</v>
      </c>
      <c r="B778" s="12">
        <v>944280</v>
      </c>
      <c r="C778" s="12">
        <v>1587888</v>
      </c>
      <c r="D778" s="33">
        <f t="shared" ref="D778:D841" si="24">C778/B778</f>
        <v>1.6815859702630576</v>
      </c>
      <c r="E778" s="2">
        <f t="shared" ref="E778:E841" si="25">IF(A778="Active",VLOOKUP(D778,$H$4:$I$7,2,1))</f>
        <v>5000</v>
      </c>
    </row>
    <row r="779" spans="1:5">
      <c r="A779" s="6" t="s">
        <v>9</v>
      </c>
      <c r="B779" s="12">
        <v>572814</v>
      </c>
      <c r="C779" s="12">
        <v>391591</v>
      </c>
      <c r="D779" s="33">
        <f t="shared" si="24"/>
        <v>0.68362679683108307</v>
      </c>
      <c r="E779" s="2" t="e">
        <f t="shared" si="25"/>
        <v>#N/A</v>
      </c>
    </row>
    <row r="780" spans="1:5">
      <c r="A780" s="6" t="s">
        <v>9</v>
      </c>
      <c r="B780" s="12">
        <v>292812</v>
      </c>
      <c r="C780" s="12">
        <v>227795</v>
      </c>
      <c r="D780" s="33">
        <f t="shared" si="24"/>
        <v>0.77795650451484233</v>
      </c>
      <c r="E780" s="2">
        <f t="shared" si="25"/>
        <v>2000</v>
      </c>
    </row>
    <row r="781" spans="1:5">
      <c r="A781" s="6" t="s">
        <v>9</v>
      </c>
      <c r="B781" s="12">
        <v>911020</v>
      </c>
      <c r="C781" s="12">
        <v>522474</v>
      </c>
      <c r="D781" s="33">
        <f t="shared" si="24"/>
        <v>0.57350442361309306</v>
      </c>
      <c r="E781" s="2" t="e">
        <f t="shared" si="25"/>
        <v>#N/A</v>
      </c>
    </row>
    <row r="782" spans="1:5">
      <c r="A782" s="6" t="s">
        <v>9</v>
      </c>
      <c r="B782" s="12">
        <v>701963</v>
      </c>
      <c r="C782" s="12">
        <v>282596</v>
      </c>
      <c r="D782" s="33">
        <f t="shared" si="24"/>
        <v>0.40257962314253032</v>
      </c>
      <c r="E782" s="2" t="e">
        <f t="shared" si="25"/>
        <v>#N/A</v>
      </c>
    </row>
    <row r="783" spans="1:5">
      <c r="A783" s="6" t="s">
        <v>9</v>
      </c>
      <c r="B783" s="12">
        <v>630498</v>
      </c>
      <c r="C783" s="12">
        <v>777618</v>
      </c>
      <c r="D783" s="33">
        <f t="shared" si="24"/>
        <v>1.2333393603151794</v>
      </c>
      <c r="E783" s="2">
        <f t="shared" si="25"/>
        <v>5000</v>
      </c>
    </row>
    <row r="784" spans="1:5">
      <c r="A784" s="6" t="s">
        <v>9</v>
      </c>
      <c r="B784" s="12">
        <v>2549527</v>
      </c>
      <c r="C784" s="12">
        <v>4036488</v>
      </c>
      <c r="D784" s="33">
        <f t="shared" si="24"/>
        <v>1.5832301442581309</v>
      </c>
      <c r="E784" s="2">
        <f t="shared" si="25"/>
        <v>5000</v>
      </c>
    </row>
    <row r="785" spans="1:5">
      <c r="A785" s="6" t="s">
        <v>9</v>
      </c>
      <c r="B785" s="12">
        <v>424442</v>
      </c>
      <c r="C785" s="12">
        <v>350014</v>
      </c>
      <c r="D785" s="33">
        <f t="shared" si="24"/>
        <v>0.82464506340088872</v>
      </c>
      <c r="E785" s="2">
        <f t="shared" si="25"/>
        <v>3000</v>
      </c>
    </row>
    <row r="786" spans="1:5">
      <c r="A786" s="6" t="s">
        <v>9</v>
      </c>
      <c r="B786" s="12">
        <v>1098720</v>
      </c>
      <c r="C786" s="12">
        <v>1733009</v>
      </c>
      <c r="D786" s="33">
        <f t="shared" si="24"/>
        <v>1.577298128731615</v>
      </c>
      <c r="E786" s="2">
        <f t="shared" si="25"/>
        <v>5000</v>
      </c>
    </row>
    <row r="787" spans="1:5">
      <c r="A787" s="6" t="s">
        <v>9</v>
      </c>
      <c r="B787" s="12">
        <v>877058</v>
      </c>
      <c r="C787" s="12">
        <v>1076374</v>
      </c>
      <c r="D787" s="33">
        <f t="shared" si="24"/>
        <v>1.2272552100317198</v>
      </c>
      <c r="E787" s="2">
        <f t="shared" si="25"/>
        <v>5000</v>
      </c>
    </row>
    <row r="788" spans="1:5">
      <c r="A788" s="6" t="s">
        <v>9</v>
      </c>
      <c r="B788" s="12">
        <v>997457</v>
      </c>
      <c r="C788" s="12">
        <v>1309369</v>
      </c>
      <c r="D788" s="33">
        <f t="shared" si="24"/>
        <v>1.312707214446337</v>
      </c>
      <c r="E788" s="2">
        <f t="shared" si="25"/>
        <v>5000</v>
      </c>
    </row>
    <row r="789" spans="1:5">
      <c r="A789" s="6" t="s">
        <v>9</v>
      </c>
      <c r="B789" s="12">
        <v>525167</v>
      </c>
      <c r="C789" s="12">
        <v>1277866</v>
      </c>
      <c r="D789" s="33">
        <f t="shared" si="24"/>
        <v>2.4332564688946565</v>
      </c>
      <c r="E789" s="2">
        <f t="shared" si="25"/>
        <v>5000</v>
      </c>
    </row>
    <row r="790" spans="1:5">
      <c r="A790" s="6" t="s">
        <v>9</v>
      </c>
      <c r="B790" s="12">
        <v>799091</v>
      </c>
      <c r="C790" s="12">
        <v>815408</v>
      </c>
      <c r="D790" s="33">
        <f t="shared" si="24"/>
        <v>1.0204194516018827</v>
      </c>
      <c r="E790" s="2">
        <f t="shared" si="25"/>
        <v>5000</v>
      </c>
    </row>
    <row r="791" spans="1:5">
      <c r="A791" s="6" t="s">
        <v>9</v>
      </c>
      <c r="B791" s="12">
        <v>377811</v>
      </c>
      <c r="C791" s="12">
        <v>2788673</v>
      </c>
      <c r="D791" s="33">
        <f t="shared" si="24"/>
        <v>7.381132365124361</v>
      </c>
      <c r="E791" s="2">
        <f t="shared" si="25"/>
        <v>5000</v>
      </c>
    </row>
    <row r="792" spans="1:5">
      <c r="A792" s="6" t="s">
        <v>9</v>
      </c>
      <c r="B792" s="12">
        <v>1064607</v>
      </c>
      <c r="C792" s="12">
        <v>922893</v>
      </c>
      <c r="D792" s="33">
        <f t="shared" si="24"/>
        <v>0.86688609036010467</v>
      </c>
      <c r="E792" s="2">
        <f t="shared" si="25"/>
        <v>3000</v>
      </c>
    </row>
    <row r="793" spans="1:5">
      <c r="A793" s="6" t="s">
        <v>9</v>
      </c>
      <c r="B793" s="12">
        <v>1119190</v>
      </c>
      <c r="C793" s="12">
        <v>1001877</v>
      </c>
      <c r="D793" s="33">
        <f t="shared" si="24"/>
        <v>0.89518044299895461</v>
      </c>
      <c r="E793" s="2">
        <f t="shared" si="25"/>
        <v>3000</v>
      </c>
    </row>
    <row r="794" spans="1:5">
      <c r="A794" s="6" t="s">
        <v>9</v>
      </c>
      <c r="B794" s="12">
        <v>121787</v>
      </c>
      <c r="C794" s="12">
        <v>285312</v>
      </c>
      <c r="D794" s="33">
        <f t="shared" si="24"/>
        <v>2.3427130974570356</v>
      </c>
      <c r="E794" s="2">
        <f t="shared" si="25"/>
        <v>5000</v>
      </c>
    </row>
    <row r="795" spans="1:5">
      <c r="A795" s="6" t="s">
        <v>9</v>
      </c>
      <c r="B795" s="12">
        <v>228808</v>
      </c>
      <c r="C795" s="12">
        <v>458740</v>
      </c>
      <c r="D795" s="33">
        <f t="shared" si="24"/>
        <v>2.0049124156498026</v>
      </c>
      <c r="E795" s="2">
        <f t="shared" si="25"/>
        <v>5000</v>
      </c>
    </row>
    <row r="796" spans="1:5">
      <c r="A796" s="6" t="s">
        <v>9</v>
      </c>
      <c r="B796" s="12">
        <v>812999</v>
      </c>
      <c r="C796" s="12">
        <v>1389253</v>
      </c>
      <c r="D796" s="33">
        <f t="shared" si="24"/>
        <v>1.7088003798282654</v>
      </c>
      <c r="E796" s="2">
        <f t="shared" si="25"/>
        <v>5000</v>
      </c>
    </row>
    <row r="797" spans="1:5">
      <c r="A797" s="6" t="s">
        <v>9</v>
      </c>
      <c r="B797" s="12">
        <v>777912</v>
      </c>
      <c r="C797" s="12">
        <v>734325</v>
      </c>
      <c r="D797" s="33">
        <f t="shared" si="24"/>
        <v>0.94396924073674138</v>
      </c>
      <c r="E797" s="2">
        <f t="shared" si="25"/>
        <v>4000</v>
      </c>
    </row>
    <row r="798" spans="1:5">
      <c r="A798" s="6" t="s">
        <v>9</v>
      </c>
      <c r="B798" s="12">
        <v>686123</v>
      </c>
      <c r="C798" s="12">
        <v>537611</v>
      </c>
      <c r="D798" s="33">
        <f t="shared" si="24"/>
        <v>0.78354901380656239</v>
      </c>
      <c r="E798" s="2">
        <f t="shared" si="25"/>
        <v>2000</v>
      </c>
    </row>
    <row r="799" spans="1:5">
      <c r="A799" s="6" t="s">
        <v>9</v>
      </c>
      <c r="B799" s="12">
        <v>1292159</v>
      </c>
      <c r="C799" s="12">
        <v>786491</v>
      </c>
      <c r="D799" s="33">
        <f t="shared" si="24"/>
        <v>0.60866425881025477</v>
      </c>
      <c r="E799" s="2" t="e">
        <f t="shared" si="25"/>
        <v>#N/A</v>
      </c>
    </row>
    <row r="800" spans="1:5">
      <c r="A800" s="6" t="s">
        <v>9</v>
      </c>
      <c r="B800" s="12">
        <v>763580</v>
      </c>
      <c r="C800" s="12">
        <v>105150</v>
      </c>
      <c r="D800" s="33">
        <f t="shared" si="24"/>
        <v>0.13770659262945598</v>
      </c>
      <c r="E800" s="2" t="e">
        <f t="shared" si="25"/>
        <v>#N/A</v>
      </c>
    </row>
    <row r="801" spans="1:5">
      <c r="A801" s="6" t="s">
        <v>9</v>
      </c>
      <c r="B801" s="12">
        <v>749991</v>
      </c>
      <c r="C801" s="12">
        <v>525935</v>
      </c>
      <c r="D801" s="33">
        <f t="shared" si="24"/>
        <v>0.70125508172764739</v>
      </c>
      <c r="E801" s="2">
        <f t="shared" si="25"/>
        <v>2000</v>
      </c>
    </row>
    <row r="802" spans="1:5">
      <c r="A802" s="6" t="s">
        <v>9</v>
      </c>
      <c r="B802" s="12">
        <v>512464</v>
      </c>
      <c r="C802" s="12">
        <v>1134834</v>
      </c>
      <c r="D802" s="33">
        <f t="shared" si="24"/>
        <v>2.2144657966218113</v>
      </c>
      <c r="E802" s="2">
        <f t="shared" si="25"/>
        <v>5000</v>
      </c>
    </row>
    <row r="803" spans="1:5">
      <c r="A803" s="6" t="s">
        <v>9</v>
      </c>
      <c r="B803" s="12">
        <v>509523</v>
      </c>
      <c r="C803" s="12">
        <v>837363</v>
      </c>
      <c r="D803" s="33">
        <f t="shared" si="24"/>
        <v>1.6434253213299497</v>
      </c>
      <c r="E803" s="2">
        <f t="shared" si="25"/>
        <v>5000</v>
      </c>
    </row>
    <row r="804" spans="1:5">
      <c r="A804" s="6" t="s">
        <v>9</v>
      </c>
      <c r="B804" s="12">
        <v>835610</v>
      </c>
      <c r="C804" s="12">
        <v>439333</v>
      </c>
      <c r="D804" s="33">
        <f t="shared" si="24"/>
        <v>0.5257632148969017</v>
      </c>
      <c r="E804" s="2" t="e">
        <f t="shared" si="25"/>
        <v>#N/A</v>
      </c>
    </row>
    <row r="805" spans="1:5">
      <c r="A805" s="6" t="s">
        <v>9</v>
      </c>
      <c r="B805" s="12">
        <v>665210</v>
      </c>
      <c r="C805" s="12">
        <v>986659</v>
      </c>
      <c r="D805" s="33">
        <f t="shared" si="24"/>
        <v>1.4832293561431729</v>
      </c>
      <c r="E805" s="2">
        <f t="shared" si="25"/>
        <v>5000</v>
      </c>
    </row>
    <row r="806" spans="1:5">
      <c r="A806" s="6" t="s">
        <v>9</v>
      </c>
      <c r="B806" s="12">
        <v>970129</v>
      </c>
      <c r="C806" s="12">
        <v>244188</v>
      </c>
      <c r="D806" s="33">
        <f t="shared" si="24"/>
        <v>0.25170673178515435</v>
      </c>
      <c r="E806" s="2" t="e">
        <f t="shared" si="25"/>
        <v>#N/A</v>
      </c>
    </row>
    <row r="807" spans="1:5">
      <c r="A807" s="6" t="s">
        <v>9</v>
      </c>
      <c r="B807" s="12">
        <v>621660</v>
      </c>
      <c r="C807" s="12">
        <v>1123397</v>
      </c>
      <c r="D807" s="33">
        <f t="shared" si="24"/>
        <v>1.8070923012579223</v>
      </c>
      <c r="E807" s="2">
        <f t="shared" si="25"/>
        <v>5000</v>
      </c>
    </row>
    <row r="808" spans="1:5">
      <c r="A808" s="6" t="s">
        <v>9</v>
      </c>
      <c r="B808" s="12">
        <v>902922</v>
      </c>
      <c r="C808" s="12">
        <v>761034</v>
      </c>
      <c r="D808" s="33">
        <f t="shared" si="24"/>
        <v>0.84285685806747423</v>
      </c>
      <c r="E808" s="2">
        <f t="shared" si="25"/>
        <v>3000</v>
      </c>
    </row>
    <row r="809" spans="1:5">
      <c r="A809" s="6" t="s">
        <v>9</v>
      </c>
      <c r="B809" s="12">
        <v>586294</v>
      </c>
      <c r="C809" s="12">
        <v>766923</v>
      </c>
      <c r="D809" s="33">
        <f t="shared" si="24"/>
        <v>1.3080860455675822</v>
      </c>
      <c r="E809" s="2">
        <f t="shared" si="25"/>
        <v>5000</v>
      </c>
    </row>
    <row r="810" spans="1:5">
      <c r="A810" s="6" t="s">
        <v>9</v>
      </c>
      <c r="B810" s="12">
        <v>737951</v>
      </c>
      <c r="C810" s="12">
        <v>2006567</v>
      </c>
      <c r="D810" s="33">
        <f t="shared" si="24"/>
        <v>2.7191060111037184</v>
      </c>
      <c r="E810" s="2">
        <f t="shared" si="25"/>
        <v>5000</v>
      </c>
    </row>
    <row r="811" spans="1:5">
      <c r="A811" s="6" t="s">
        <v>9</v>
      </c>
      <c r="B811" s="12">
        <v>721885</v>
      </c>
      <c r="C811" s="12">
        <v>1694328</v>
      </c>
      <c r="D811" s="33">
        <f t="shared" si="24"/>
        <v>2.3470885251806037</v>
      </c>
      <c r="E811" s="2">
        <f t="shared" si="25"/>
        <v>5000</v>
      </c>
    </row>
    <row r="812" spans="1:5">
      <c r="A812" s="6" t="s">
        <v>9</v>
      </c>
      <c r="B812" s="12">
        <v>710764</v>
      </c>
      <c r="C812" s="12">
        <v>675920</v>
      </c>
      <c r="D812" s="33">
        <f t="shared" si="24"/>
        <v>0.95097669549949071</v>
      </c>
      <c r="E812" s="2">
        <f t="shared" si="25"/>
        <v>4000</v>
      </c>
    </row>
    <row r="813" spans="1:5">
      <c r="A813" s="6" t="s">
        <v>9</v>
      </c>
      <c r="B813" s="12">
        <v>438554</v>
      </c>
      <c r="C813" s="12">
        <v>219085</v>
      </c>
      <c r="D813" s="33">
        <f t="shared" si="24"/>
        <v>0.49956219758570208</v>
      </c>
      <c r="E813" s="2" t="e">
        <f t="shared" si="25"/>
        <v>#N/A</v>
      </c>
    </row>
    <row r="814" spans="1:5">
      <c r="A814" s="6" t="s">
        <v>9</v>
      </c>
      <c r="B814" s="12">
        <v>505045</v>
      </c>
      <c r="C814" s="12">
        <v>454368</v>
      </c>
      <c r="D814" s="33">
        <f t="shared" si="24"/>
        <v>0.89965844627706437</v>
      </c>
      <c r="E814" s="2">
        <f t="shared" si="25"/>
        <v>3000</v>
      </c>
    </row>
    <row r="815" spans="1:5">
      <c r="A815" s="6" t="s">
        <v>9</v>
      </c>
      <c r="B815" s="12">
        <v>560916</v>
      </c>
      <c r="C815" s="12">
        <v>1654179</v>
      </c>
      <c r="D815" s="33">
        <f t="shared" si="24"/>
        <v>2.9490672400145477</v>
      </c>
      <c r="E815" s="2">
        <f t="shared" si="25"/>
        <v>5000</v>
      </c>
    </row>
    <row r="816" spans="1:5">
      <c r="A816" s="6" t="s">
        <v>9</v>
      </c>
      <c r="B816" s="12">
        <v>658527</v>
      </c>
      <c r="C816" s="12">
        <v>544971</v>
      </c>
      <c r="D816" s="33">
        <f t="shared" si="24"/>
        <v>0.8275606011598613</v>
      </c>
      <c r="E816" s="2">
        <f t="shared" si="25"/>
        <v>3000</v>
      </c>
    </row>
    <row r="817" spans="1:5">
      <c r="A817" s="6" t="s">
        <v>9</v>
      </c>
      <c r="B817" s="12">
        <v>894327</v>
      </c>
      <c r="C817" s="12">
        <v>1293777</v>
      </c>
      <c r="D817" s="33">
        <f t="shared" si="24"/>
        <v>1.4466487090292477</v>
      </c>
      <c r="E817" s="2">
        <f t="shared" si="25"/>
        <v>5000</v>
      </c>
    </row>
    <row r="818" spans="1:5">
      <c r="A818" s="6" t="s">
        <v>9</v>
      </c>
      <c r="B818" s="12">
        <v>707783</v>
      </c>
      <c r="C818" s="12">
        <v>1711138</v>
      </c>
      <c r="D818" s="33">
        <f t="shared" si="24"/>
        <v>2.4176025702793087</v>
      </c>
      <c r="E818" s="2">
        <f t="shared" si="25"/>
        <v>5000</v>
      </c>
    </row>
    <row r="819" spans="1:5">
      <c r="A819" s="6" t="s">
        <v>9</v>
      </c>
      <c r="B819" s="12">
        <v>1546273</v>
      </c>
      <c r="C819" s="12">
        <v>1529189</v>
      </c>
      <c r="D819" s="33">
        <f t="shared" si="24"/>
        <v>0.9889514982153863</v>
      </c>
      <c r="E819" s="2">
        <f t="shared" si="25"/>
        <v>4000</v>
      </c>
    </row>
    <row r="820" spans="1:5">
      <c r="A820" s="6" t="s">
        <v>9</v>
      </c>
      <c r="B820" s="12">
        <v>1048925</v>
      </c>
      <c r="C820" s="12">
        <v>553353</v>
      </c>
      <c r="D820" s="33">
        <f t="shared" si="24"/>
        <v>0.52754296065018946</v>
      </c>
      <c r="E820" s="2" t="e">
        <f t="shared" si="25"/>
        <v>#N/A</v>
      </c>
    </row>
    <row r="821" spans="1:5">
      <c r="A821" s="6" t="s">
        <v>9</v>
      </c>
      <c r="B821" s="12">
        <v>492427</v>
      </c>
      <c r="C821" s="12">
        <v>1551792</v>
      </c>
      <c r="D821" s="33">
        <f t="shared" si="24"/>
        <v>3.1513137987965729</v>
      </c>
      <c r="E821" s="2">
        <f t="shared" si="25"/>
        <v>5000</v>
      </c>
    </row>
    <row r="822" spans="1:5">
      <c r="A822" s="6" t="s">
        <v>9</v>
      </c>
      <c r="B822" s="12">
        <v>875018</v>
      </c>
      <c r="C822" s="12">
        <v>140401</v>
      </c>
      <c r="D822" s="33">
        <f t="shared" si="24"/>
        <v>0.16045498492602439</v>
      </c>
      <c r="E822" s="2" t="e">
        <f t="shared" si="25"/>
        <v>#N/A</v>
      </c>
    </row>
    <row r="823" spans="1:5">
      <c r="A823" s="6" t="s">
        <v>9</v>
      </c>
      <c r="B823" s="12">
        <v>535167</v>
      </c>
      <c r="C823" s="12">
        <v>125497</v>
      </c>
      <c r="D823" s="33">
        <f t="shared" si="24"/>
        <v>0.23450063251284178</v>
      </c>
      <c r="E823" s="2" t="e">
        <f t="shared" si="25"/>
        <v>#N/A</v>
      </c>
    </row>
    <row r="824" spans="1:5">
      <c r="A824" s="6" t="s">
        <v>9</v>
      </c>
      <c r="B824" s="12">
        <v>664502</v>
      </c>
      <c r="C824" s="12">
        <v>802320</v>
      </c>
      <c r="D824" s="33">
        <f t="shared" si="24"/>
        <v>1.2074004291935916</v>
      </c>
      <c r="E824" s="2">
        <f t="shared" si="25"/>
        <v>5000</v>
      </c>
    </row>
    <row r="825" spans="1:5">
      <c r="A825" s="6" t="s">
        <v>9</v>
      </c>
      <c r="B825" s="12">
        <v>350910</v>
      </c>
      <c r="C825" s="12">
        <v>611864</v>
      </c>
      <c r="D825" s="33">
        <f t="shared" si="24"/>
        <v>1.7436493687840187</v>
      </c>
      <c r="E825" s="2">
        <f t="shared" si="25"/>
        <v>5000</v>
      </c>
    </row>
    <row r="826" spans="1:5">
      <c r="A826" s="6" t="s">
        <v>9</v>
      </c>
      <c r="B826" s="12">
        <v>1305252</v>
      </c>
      <c r="C826" s="12">
        <v>973953</v>
      </c>
      <c r="D826" s="33">
        <f t="shared" si="24"/>
        <v>0.74618004799073279</v>
      </c>
      <c r="E826" s="2">
        <f t="shared" si="25"/>
        <v>2000</v>
      </c>
    </row>
    <row r="827" spans="1:5">
      <c r="A827" s="6" t="s">
        <v>9</v>
      </c>
      <c r="B827" s="12">
        <v>588183</v>
      </c>
      <c r="C827" s="12">
        <v>1031238</v>
      </c>
      <c r="D827" s="33">
        <f t="shared" si="24"/>
        <v>1.7532604648553256</v>
      </c>
      <c r="E827" s="2">
        <f t="shared" si="25"/>
        <v>5000</v>
      </c>
    </row>
    <row r="828" spans="1:5">
      <c r="A828" s="6" t="s">
        <v>9</v>
      </c>
      <c r="B828" s="12">
        <v>744972</v>
      </c>
      <c r="C828" s="12">
        <v>622557</v>
      </c>
      <c r="D828" s="33">
        <f t="shared" si="24"/>
        <v>0.83567838791256588</v>
      </c>
      <c r="E828" s="2">
        <f t="shared" si="25"/>
        <v>3000</v>
      </c>
    </row>
    <row r="829" spans="1:5">
      <c r="A829" s="6" t="s">
        <v>9</v>
      </c>
      <c r="B829" s="12">
        <v>794932</v>
      </c>
      <c r="C829" s="12">
        <v>899370</v>
      </c>
      <c r="D829" s="33">
        <f t="shared" si="24"/>
        <v>1.1313797909758319</v>
      </c>
      <c r="E829" s="2">
        <f t="shared" si="25"/>
        <v>5000</v>
      </c>
    </row>
    <row r="830" spans="1:5">
      <c r="A830" s="6" t="s">
        <v>9</v>
      </c>
      <c r="B830" s="12">
        <v>1076204</v>
      </c>
      <c r="C830" s="12">
        <v>1396649</v>
      </c>
      <c r="D830" s="33">
        <f t="shared" si="24"/>
        <v>1.2977548866200088</v>
      </c>
      <c r="E830" s="2">
        <f t="shared" si="25"/>
        <v>5000</v>
      </c>
    </row>
    <row r="831" spans="1:5">
      <c r="A831" s="6" t="s">
        <v>9</v>
      </c>
      <c r="B831" s="12">
        <v>457692</v>
      </c>
      <c r="C831" s="12">
        <v>735511</v>
      </c>
      <c r="D831" s="33">
        <f t="shared" si="24"/>
        <v>1.6069999038654816</v>
      </c>
      <c r="E831" s="2">
        <f t="shared" si="25"/>
        <v>5000</v>
      </c>
    </row>
    <row r="832" spans="1:5">
      <c r="A832" s="6" t="s">
        <v>9</v>
      </c>
      <c r="B832" s="12">
        <v>745477</v>
      </c>
      <c r="C832" s="12">
        <v>1080756</v>
      </c>
      <c r="D832" s="33">
        <f t="shared" si="24"/>
        <v>1.4497509648184987</v>
      </c>
      <c r="E832" s="2">
        <f t="shared" si="25"/>
        <v>5000</v>
      </c>
    </row>
    <row r="833" spans="1:5">
      <c r="A833" s="6" t="s">
        <v>9</v>
      </c>
      <c r="B833" s="12">
        <v>625582</v>
      </c>
      <c r="C833" s="12">
        <v>895888</v>
      </c>
      <c r="D833" s="33">
        <f t="shared" si="24"/>
        <v>1.432087240361775</v>
      </c>
      <c r="E833" s="2">
        <f t="shared" si="25"/>
        <v>5000</v>
      </c>
    </row>
    <row r="834" spans="1:5">
      <c r="A834" s="6" t="s">
        <v>9</v>
      </c>
      <c r="B834" s="12">
        <v>369885</v>
      </c>
      <c r="C834" s="12">
        <v>841955</v>
      </c>
      <c r="D834" s="33">
        <f t="shared" si="24"/>
        <v>2.2762615407491515</v>
      </c>
      <c r="E834" s="2">
        <f t="shared" si="25"/>
        <v>5000</v>
      </c>
    </row>
    <row r="835" spans="1:5">
      <c r="A835" s="6" t="s">
        <v>9</v>
      </c>
      <c r="B835" s="12">
        <v>1048831</v>
      </c>
      <c r="C835" s="12">
        <v>2418908</v>
      </c>
      <c r="D835" s="33">
        <f t="shared" si="24"/>
        <v>2.3062895738207585</v>
      </c>
      <c r="E835" s="2">
        <f t="shared" si="25"/>
        <v>5000</v>
      </c>
    </row>
    <row r="836" spans="1:5">
      <c r="A836" s="6" t="s">
        <v>9</v>
      </c>
      <c r="B836" s="12">
        <v>497339</v>
      </c>
      <c r="C836" s="12">
        <v>1194245</v>
      </c>
      <c r="D836" s="33">
        <f t="shared" si="24"/>
        <v>2.4012695565801194</v>
      </c>
      <c r="E836" s="2">
        <f t="shared" si="25"/>
        <v>5000</v>
      </c>
    </row>
    <row r="837" spans="1:5">
      <c r="A837" s="6" t="s">
        <v>9</v>
      </c>
      <c r="B837" s="12">
        <v>878760</v>
      </c>
      <c r="C837" s="12">
        <v>748433</v>
      </c>
      <c r="D837" s="33">
        <f t="shared" si="24"/>
        <v>0.85169215713050206</v>
      </c>
      <c r="E837" s="2">
        <f t="shared" si="25"/>
        <v>3000</v>
      </c>
    </row>
    <row r="838" spans="1:5">
      <c r="A838" s="6" t="s">
        <v>9</v>
      </c>
      <c r="B838" s="12">
        <v>812826</v>
      </c>
      <c r="C838" s="12">
        <v>493851</v>
      </c>
      <c r="D838" s="33">
        <f t="shared" si="24"/>
        <v>0.60757283846727339</v>
      </c>
      <c r="E838" s="2" t="e">
        <f t="shared" si="25"/>
        <v>#N/A</v>
      </c>
    </row>
    <row r="839" spans="1:5">
      <c r="A839" s="6" t="s">
        <v>9</v>
      </c>
      <c r="B839" s="12">
        <v>321483</v>
      </c>
      <c r="C839" s="12">
        <v>235064</v>
      </c>
      <c r="D839" s="33">
        <f t="shared" si="24"/>
        <v>0.73118640799046919</v>
      </c>
      <c r="E839" s="2">
        <f t="shared" si="25"/>
        <v>2000</v>
      </c>
    </row>
    <row r="840" spans="1:5">
      <c r="A840" s="6" t="s">
        <v>9</v>
      </c>
      <c r="B840" s="12">
        <v>396451</v>
      </c>
      <c r="C840" s="12">
        <v>126665</v>
      </c>
      <c r="D840" s="33">
        <f t="shared" si="24"/>
        <v>0.31949723925529261</v>
      </c>
      <c r="E840" s="2" t="e">
        <f t="shared" si="25"/>
        <v>#N/A</v>
      </c>
    </row>
    <row r="841" spans="1:5">
      <c r="A841" s="6" t="s">
        <v>9</v>
      </c>
      <c r="B841" s="12">
        <v>520051</v>
      </c>
      <c r="C841" s="12">
        <v>790086</v>
      </c>
      <c r="D841" s="33">
        <f t="shared" si="24"/>
        <v>1.5192471507602139</v>
      </c>
      <c r="E841" s="2">
        <f t="shared" si="25"/>
        <v>5000</v>
      </c>
    </row>
    <row r="842" spans="1:5">
      <c r="A842" s="6" t="s">
        <v>9</v>
      </c>
      <c r="B842" s="12">
        <v>639819</v>
      </c>
      <c r="C842" s="12">
        <v>445040</v>
      </c>
      <c r="D842" s="33">
        <f t="shared" ref="D842:D905" si="26">C842/B842</f>
        <v>0.69557171637603765</v>
      </c>
      <c r="E842" s="2" t="e">
        <f t="shared" ref="E842:E905" si="27">IF(A842="Active",VLOOKUP(D842,$H$4:$I$7,2,1))</f>
        <v>#N/A</v>
      </c>
    </row>
    <row r="843" spans="1:5">
      <c r="A843" s="6" t="s">
        <v>9</v>
      </c>
      <c r="B843" s="12">
        <v>685158</v>
      </c>
      <c r="C843" s="12">
        <v>994780</v>
      </c>
      <c r="D843" s="33">
        <f t="shared" si="26"/>
        <v>1.4518986861424663</v>
      </c>
      <c r="E843" s="2">
        <f t="shared" si="27"/>
        <v>5000</v>
      </c>
    </row>
    <row r="844" spans="1:5">
      <c r="A844" s="6" t="s">
        <v>9</v>
      </c>
      <c r="B844" s="12">
        <v>596038</v>
      </c>
      <c r="C844" s="12">
        <v>265601</v>
      </c>
      <c r="D844" s="33">
        <f t="shared" si="26"/>
        <v>0.44561085031491282</v>
      </c>
      <c r="E844" s="2" t="e">
        <f t="shared" si="27"/>
        <v>#N/A</v>
      </c>
    </row>
    <row r="845" spans="1:5">
      <c r="A845" s="6" t="s">
        <v>9</v>
      </c>
      <c r="B845" s="12">
        <v>704725</v>
      </c>
      <c r="C845" s="12">
        <v>656281</v>
      </c>
      <c r="D845" s="33">
        <f t="shared" si="26"/>
        <v>0.93125829224165457</v>
      </c>
      <c r="E845" s="2">
        <f t="shared" si="27"/>
        <v>4000</v>
      </c>
    </row>
    <row r="846" spans="1:5">
      <c r="A846" s="6" t="s">
        <v>9</v>
      </c>
      <c r="B846" s="12">
        <v>606861</v>
      </c>
      <c r="C846" s="12">
        <v>410409</v>
      </c>
      <c r="D846" s="33">
        <f t="shared" si="26"/>
        <v>0.67628171854839902</v>
      </c>
      <c r="E846" s="2" t="e">
        <f t="shared" si="27"/>
        <v>#N/A</v>
      </c>
    </row>
    <row r="847" spans="1:5">
      <c r="A847" s="6" t="s">
        <v>9</v>
      </c>
      <c r="B847" s="12">
        <v>653699</v>
      </c>
      <c r="C847" s="12">
        <v>866649</v>
      </c>
      <c r="D847" s="33">
        <f t="shared" si="26"/>
        <v>1.325761550805493</v>
      </c>
      <c r="E847" s="2">
        <f t="shared" si="27"/>
        <v>5000</v>
      </c>
    </row>
    <row r="848" spans="1:5">
      <c r="A848" s="6" t="s">
        <v>9</v>
      </c>
      <c r="B848" s="12">
        <v>190015</v>
      </c>
      <c r="C848" s="12">
        <v>582311</v>
      </c>
      <c r="D848" s="33">
        <f t="shared" si="26"/>
        <v>3.064552798463279</v>
      </c>
      <c r="E848" s="2">
        <f t="shared" si="27"/>
        <v>5000</v>
      </c>
    </row>
    <row r="849" spans="1:5">
      <c r="A849" s="6" t="s">
        <v>9</v>
      </c>
      <c r="B849" s="12">
        <v>553257</v>
      </c>
      <c r="C849" s="12">
        <v>715733</v>
      </c>
      <c r="D849" s="33">
        <f t="shared" si="26"/>
        <v>1.29367183786197</v>
      </c>
      <c r="E849" s="2">
        <f t="shared" si="27"/>
        <v>5000</v>
      </c>
    </row>
    <row r="850" spans="1:5">
      <c r="A850" s="6" t="s">
        <v>9</v>
      </c>
      <c r="B850" s="12">
        <v>452839</v>
      </c>
      <c r="C850" s="12">
        <v>1084738</v>
      </c>
      <c r="D850" s="33">
        <f t="shared" si="26"/>
        <v>2.3954164725211387</v>
      </c>
      <c r="E850" s="2">
        <f t="shared" si="27"/>
        <v>5000</v>
      </c>
    </row>
    <row r="851" spans="1:5">
      <c r="A851" s="6" t="s">
        <v>9</v>
      </c>
      <c r="B851" s="12">
        <v>1377672</v>
      </c>
      <c r="C851" s="12">
        <v>1424934</v>
      </c>
      <c r="D851" s="33">
        <f t="shared" si="26"/>
        <v>1.0343056983084509</v>
      </c>
      <c r="E851" s="2">
        <f t="shared" si="27"/>
        <v>5000</v>
      </c>
    </row>
    <row r="852" spans="1:5">
      <c r="A852" s="6" t="s">
        <v>9</v>
      </c>
      <c r="B852" s="12">
        <v>758705</v>
      </c>
      <c r="C852" s="12">
        <v>918006</v>
      </c>
      <c r="D852" s="33">
        <f t="shared" si="26"/>
        <v>1.209964347144147</v>
      </c>
      <c r="E852" s="2">
        <f t="shared" si="27"/>
        <v>5000</v>
      </c>
    </row>
    <row r="853" spans="1:5">
      <c r="A853" s="6" t="s">
        <v>9</v>
      </c>
      <c r="B853" s="12">
        <v>855050</v>
      </c>
      <c r="C853" s="12">
        <v>1045882</v>
      </c>
      <c r="D853" s="33">
        <f t="shared" si="26"/>
        <v>1.2231822700426875</v>
      </c>
      <c r="E853" s="2">
        <f t="shared" si="27"/>
        <v>5000</v>
      </c>
    </row>
    <row r="854" spans="1:5">
      <c r="A854" s="6" t="s">
        <v>9</v>
      </c>
      <c r="B854" s="12">
        <v>53169</v>
      </c>
      <c r="C854" s="12">
        <v>80636</v>
      </c>
      <c r="D854" s="33">
        <f t="shared" si="26"/>
        <v>1.516598017641859</v>
      </c>
      <c r="E854" s="2">
        <f t="shared" si="27"/>
        <v>5000</v>
      </c>
    </row>
    <row r="855" spans="1:5">
      <c r="A855" s="6" t="s">
        <v>9</v>
      </c>
      <c r="B855" s="12">
        <v>776723</v>
      </c>
      <c r="C855" s="12">
        <v>1889387</v>
      </c>
      <c r="D855" s="33">
        <f t="shared" si="26"/>
        <v>2.4325106891388564</v>
      </c>
      <c r="E855" s="2">
        <f t="shared" si="27"/>
        <v>5000</v>
      </c>
    </row>
    <row r="856" spans="1:5">
      <c r="A856" s="6" t="s">
        <v>9</v>
      </c>
      <c r="B856" s="12">
        <v>246695</v>
      </c>
      <c r="C856" s="12">
        <v>168233</v>
      </c>
      <c r="D856" s="33">
        <f t="shared" si="26"/>
        <v>0.68194734388617528</v>
      </c>
      <c r="E856" s="2" t="e">
        <f t="shared" si="27"/>
        <v>#N/A</v>
      </c>
    </row>
    <row r="857" spans="1:5">
      <c r="A857" s="6" t="s">
        <v>9</v>
      </c>
      <c r="B857" s="12">
        <v>1998605</v>
      </c>
      <c r="C857" s="12">
        <v>3959495</v>
      </c>
      <c r="D857" s="33">
        <f t="shared" si="26"/>
        <v>1.9811293377130548</v>
      </c>
      <c r="E857" s="2">
        <f t="shared" si="27"/>
        <v>5000</v>
      </c>
    </row>
    <row r="858" spans="1:5">
      <c r="A858" s="6" t="s">
        <v>9</v>
      </c>
      <c r="B858" s="12">
        <v>508620</v>
      </c>
      <c r="C858" s="12">
        <v>448953</v>
      </c>
      <c r="D858" s="33">
        <f t="shared" si="26"/>
        <v>0.88268845110298455</v>
      </c>
      <c r="E858" s="2">
        <f t="shared" si="27"/>
        <v>3000</v>
      </c>
    </row>
    <row r="859" spans="1:5">
      <c r="A859" s="6" t="s">
        <v>9</v>
      </c>
      <c r="B859" s="12">
        <v>779968</v>
      </c>
      <c r="C859" s="12">
        <v>1065118</v>
      </c>
      <c r="D859" s="33">
        <f t="shared" si="26"/>
        <v>1.3655919217198653</v>
      </c>
      <c r="E859" s="2">
        <f t="shared" si="27"/>
        <v>5000</v>
      </c>
    </row>
    <row r="860" spans="1:5">
      <c r="A860" s="6" t="s">
        <v>9</v>
      </c>
      <c r="B860" s="12">
        <v>740367</v>
      </c>
      <c r="C860" s="12">
        <v>1082488</v>
      </c>
      <c r="D860" s="33">
        <f t="shared" si="26"/>
        <v>1.4620965007894733</v>
      </c>
      <c r="E860" s="2">
        <f t="shared" si="27"/>
        <v>5000</v>
      </c>
    </row>
    <row r="861" spans="1:5">
      <c r="A861" s="6" t="s">
        <v>9</v>
      </c>
      <c r="B861" s="12">
        <v>218408</v>
      </c>
      <c r="C861" s="12">
        <v>1297062</v>
      </c>
      <c r="D861" s="33">
        <f t="shared" si="26"/>
        <v>5.9387110362257793</v>
      </c>
      <c r="E861" s="2">
        <f t="shared" si="27"/>
        <v>5000</v>
      </c>
    </row>
    <row r="862" spans="1:5">
      <c r="A862" s="6" t="s">
        <v>9</v>
      </c>
      <c r="B862" s="12">
        <v>719402</v>
      </c>
      <c r="C862" s="12">
        <v>869901</v>
      </c>
      <c r="D862" s="33">
        <f t="shared" si="26"/>
        <v>1.2092001412284092</v>
      </c>
      <c r="E862" s="2">
        <f t="shared" si="27"/>
        <v>5000</v>
      </c>
    </row>
    <row r="863" spans="1:5">
      <c r="A863" s="6" t="s">
        <v>9</v>
      </c>
      <c r="B863" s="12">
        <v>546453</v>
      </c>
      <c r="C863" s="12">
        <v>1164674</v>
      </c>
      <c r="D863" s="33">
        <f t="shared" si="26"/>
        <v>2.1313342593050089</v>
      </c>
      <c r="E863" s="2">
        <f t="shared" si="27"/>
        <v>5000</v>
      </c>
    </row>
    <row r="864" spans="1:5">
      <c r="A864" s="6" t="s">
        <v>9</v>
      </c>
      <c r="B864" s="12">
        <v>1409306</v>
      </c>
      <c r="C864" s="12">
        <v>919097</v>
      </c>
      <c r="D864" s="33">
        <f t="shared" si="26"/>
        <v>0.65216283759524196</v>
      </c>
      <c r="E864" s="2" t="e">
        <f t="shared" si="27"/>
        <v>#N/A</v>
      </c>
    </row>
    <row r="865" spans="1:5">
      <c r="A865" s="6" t="s">
        <v>9</v>
      </c>
      <c r="B865" s="12">
        <v>504452</v>
      </c>
      <c r="C865" s="12">
        <v>891288</v>
      </c>
      <c r="D865" s="33">
        <f t="shared" si="26"/>
        <v>1.7668440208384544</v>
      </c>
      <c r="E865" s="2">
        <f t="shared" si="27"/>
        <v>5000</v>
      </c>
    </row>
    <row r="866" spans="1:5">
      <c r="A866" s="6" t="s">
        <v>9</v>
      </c>
      <c r="B866" s="12">
        <v>650275</v>
      </c>
      <c r="C866" s="12">
        <v>1627708</v>
      </c>
      <c r="D866" s="33">
        <f t="shared" si="26"/>
        <v>2.5031071469762791</v>
      </c>
      <c r="E866" s="2">
        <f t="shared" si="27"/>
        <v>5000</v>
      </c>
    </row>
    <row r="867" spans="1:5">
      <c r="A867" s="6" t="s">
        <v>9</v>
      </c>
      <c r="B867" s="12">
        <v>1356838</v>
      </c>
      <c r="C867" s="12">
        <v>1173796</v>
      </c>
      <c r="D867" s="33">
        <f t="shared" si="26"/>
        <v>0.86509664381451579</v>
      </c>
      <c r="E867" s="2">
        <f t="shared" si="27"/>
        <v>3000</v>
      </c>
    </row>
    <row r="868" spans="1:5">
      <c r="A868" s="6" t="s">
        <v>9</v>
      </c>
      <c r="B868" s="12">
        <v>1074915</v>
      </c>
      <c r="C868" s="12">
        <v>1422908</v>
      </c>
      <c r="D868" s="33">
        <f t="shared" si="26"/>
        <v>1.3237400166524795</v>
      </c>
      <c r="E868" s="2">
        <f t="shared" si="27"/>
        <v>5000</v>
      </c>
    </row>
    <row r="869" spans="1:5">
      <c r="A869" s="6" t="s">
        <v>9</v>
      </c>
      <c r="B869" s="12">
        <v>366781</v>
      </c>
      <c r="C869" s="12">
        <v>421402</v>
      </c>
      <c r="D869" s="33">
        <f t="shared" si="26"/>
        <v>1.1489199276952733</v>
      </c>
      <c r="E869" s="2">
        <f t="shared" si="27"/>
        <v>5000</v>
      </c>
    </row>
    <row r="870" spans="1:5">
      <c r="A870" s="6" t="s">
        <v>9</v>
      </c>
      <c r="B870" s="12">
        <v>649484</v>
      </c>
      <c r="C870" s="12">
        <v>1033865</v>
      </c>
      <c r="D870" s="33">
        <f t="shared" si="26"/>
        <v>1.5918252027763578</v>
      </c>
      <c r="E870" s="2">
        <f t="shared" si="27"/>
        <v>5000</v>
      </c>
    </row>
    <row r="871" spans="1:5">
      <c r="A871" s="6" t="s">
        <v>9</v>
      </c>
      <c r="B871" s="12">
        <v>384558</v>
      </c>
      <c r="C871" s="12">
        <v>68161</v>
      </c>
      <c r="D871" s="33">
        <f t="shared" si="26"/>
        <v>0.17724504496070814</v>
      </c>
      <c r="E871" s="2" t="e">
        <f t="shared" si="27"/>
        <v>#N/A</v>
      </c>
    </row>
    <row r="872" spans="1:5">
      <c r="A872" s="6" t="s">
        <v>9</v>
      </c>
      <c r="B872" s="12">
        <v>599410</v>
      </c>
      <c r="C872" s="12">
        <v>1078385</v>
      </c>
      <c r="D872" s="33">
        <f t="shared" si="26"/>
        <v>1.7990774261357001</v>
      </c>
      <c r="E872" s="2">
        <f t="shared" si="27"/>
        <v>5000</v>
      </c>
    </row>
    <row r="873" spans="1:5">
      <c r="A873" s="6" t="s">
        <v>9</v>
      </c>
      <c r="B873" s="12">
        <v>913802</v>
      </c>
      <c r="C873" s="12">
        <v>478711</v>
      </c>
      <c r="D873" s="33">
        <f t="shared" si="26"/>
        <v>0.52386731480123705</v>
      </c>
      <c r="E873" s="2" t="e">
        <f t="shared" si="27"/>
        <v>#N/A</v>
      </c>
    </row>
    <row r="874" spans="1:5">
      <c r="A874" s="6" t="s">
        <v>9</v>
      </c>
      <c r="B874" s="12">
        <v>404785</v>
      </c>
      <c r="C874" s="12">
        <v>323134</v>
      </c>
      <c r="D874" s="33">
        <f t="shared" si="26"/>
        <v>0.79828550959151157</v>
      </c>
      <c r="E874" s="2">
        <f t="shared" si="27"/>
        <v>2000</v>
      </c>
    </row>
    <row r="875" spans="1:5">
      <c r="A875" s="6" t="s">
        <v>9</v>
      </c>
      <c r="B875" s="12">
        <v>803391</v>
      </c>
      <c r="C875" s="12">
        <v>560589</v>
      </c>
      <c r="D875" s="33">
        <f t="shared" si="26"/>
        <v>0.69777854120845262</v>
      </c>
      <c r="E875" s="2" t="e">
        <f t="shared" si="27"/>
        <v>#N/A</v>
      </c>
    </row>
    <row r="876" spans="1:5">
      <c r="A876" s="6" t="s">
        <v>9</v>
      </c>
      <c r="B876" s="12">
        <v>917820</v>
      </c>
      <c r="C876" s="12">
        <v>949367</v>
      </c>
      <c r="D876" s="33">
        <f t="shared" si="26"/>
        <v>1.034371663289098</v>
      </c>
      <c r="E876" s="2">
        <f t="shared" si="27"/>
        <v>5000</v>
      </c>
    </row>
    <row r="877" spans="1:5">
      <c r="A877" s="6" t="s">
        <v>9</v>
      </c>
      <c r="B877" s="12">
        <v>252446</v>
      </c>
      <c r="C877" s="12">
        <v>19364</v>
      </c>
      <c r="D877" s="33">
        <f t="shared" si="26"/>
        <v>7.6705513258280983E-2</v>
      </c>
      <c r="E877" s="2" t="e">
        <f t="shared" si="27"/>
        <v>#N/A</v>
      </c>
    </row>
    <row r="878" spans="1:5">
      <c r="A878" s="6" t="s">
        <v>9</v>
      </c>
      <c r="B878" s="12">
        <v>512908</v>
      </c>
      <c r="C878" s="12">
        <v>496437</v>
      </c>
      <c r="D878" s="33">
        <f t="shared" si="26"/>
        <v>0.9678870284729425</v>
      </c>
      <c r="E878" s="2">
        <f t="shared" si="27"/>
        <v>4000</v>
      </c>
    </row>
    <row r="879" spans="1:5">
      <c r="A879" s="6" t="s">
        <v>9</v>
      </c>
      <c r="B879" s="12">
        <v>301322</v>
      </c>
      <c r="C879" s="12">
        <v>506578</v>
      </c>
      <c r="D879" s="33">
        <f t="shared" si="26"/>
        <v>1.6811849118219049</v>
      </c>
      <c r="E879" s="2">
        <f t="shared" si="27"/>
        <v>5000</v>
      </c>
    </row>
    <row r="880" spans="1:5">
      <c r="A880" s="6" t="s">
        <v>9</v>
      </c>
      <c r="B880" s="12">
        <v>1419050</v>
      </c>
      <c r="C880" s="12">
        <v>1705012</v>
      </c>
      <c r="D880" s="33">
        <f t="shared" si="26"/>
        <v>1.2015165075226384</v>
      </c>
      <c r="E880" s="2">
        <f t="shared" si="27"/>
        <v>5000</v>
      </c>
    </row>
    <row r="881" spans="1:5">
      <c r="A881" s="6" t="s">
        <v>9</v>
      </c>
      <c r="B881" s="12">
        <v>569399</v>
      </c>
      <c r="C881" s="12">
        <v>1143469</v>
      </c>
      <c r="D881" s="33">
        <f t="shared" si="26"/>
        <v>2.0082033863775663</v>
      </c>
      <c r="E881" s="2">
        <f t="shared" si="27"/>
        <v>5000</v>
      </c>
    </row>
    <row r="882" spans="1:5">
      <c r="A882" s="6" t="s">
        <v>9</v>
      </c>
      <c r="B882" s="12">
        <v>949848</v>
      </c>
      <c r="C882" s="12">
        <v>413264</v>
      </c>
      <c r="D882" s="33">
        <f t="shared" si="26"/>
        <v>0.43508435033815934</v>
      </c>
      <c r="E882" s="2" t="e">
        <f t="shared" si="27"/>
        <v>#N/A</v>
      </c>
    </row>
    <row r="883" spans="1:5">
      <c r="A883" s="6" t="s">
        <v>9</v>
      </c>
      <c r="B883" s="12">
        <v>1291159</v>
      </c>
      <c r="C883" s="12">
        <v>901742</v>
      </c>
      <c r="D883" s="33">
        <f t="shared" si="26"/>
        <v>0.69839733138985982</v>
      </c>
      <c r="E883" s="2" t="e">
        <f t="shared" si="27"/>
        <v>#N/A</v>
      </c>
    </row>
    <row r="884" spans="1:5">
      <c r="A884" s="6" t="s">
        <v>9</v>
      </c>
      <c r="B884" s="12">
        <v>852034</v>
      </c>
      <c r="C884" s="12">
        <v>807432</v>
      </c>
      <c r="D884" s="33">
        <f t="shared" si="26"/>
        <v>0.9476523237335599</v>
      </c>
      <c r="E884" s="2">
        <f t="shared" si="27"/>
        <v>4000</v>
      </c>
    </row>
    <row r="885" spans="1:5">
      <c r="A885" s="6" t="s">
        <v>9</v>
      </c>
      <c r="B885" s="12">
        <v>1242260</v>
      </c>
      <c r="C885" s="12">
        <v>1098618</v>
      </c>
      <c r="D885" s="33">
        <f t="shared" si="26"/>
        <v>0.8843704216508621</v>
      </c>
      <c r="E885" s="2">
        <f t="shared" si="27"/>
        <v>3000</v>
      </c>
    </row>
    <row r="886" spans="1:5">
      <c r="A886" s="6" t="s">
        <v>9</v>
      </c>
      <c r="B886" s="12">
        <v>1132536</v>
      </c>
      <c r="C886" s="12">
        <v>2301870</v>
      </c>
      <c r="D886" s="33">
        <f t="shared" si="26"/>
        <v>2.0324916823836063</v>
      </c>
      <c r="E886" s="2">
        <f t="shared" si="27"/>
        <v>5000</v>
      </c>
    </row>
    <row r="887" spans="1:5">
      <c r="A887" s="6" t="s">
        <v>9</v>
      </c>
      <c r="B887" s="12">
        <v>235256</v>
      </c>
      <c r="C887" s="12">
        <v>369813</v>
      </c>
      <c r="D887" s="33">
        <f t="shared" si="26"/>
        <v>1.5719599075050159</v>
      </c>
      <c r="E887" s="2">
        <f t="shared" si="27"/>
        <v>5000</v>
      </c>
    </row>
    <row r="888" spans="1:5">
      <c r="A888" s="6" t="s">
        <v>9</v>
      </c>
      <c r="B888" s="12">
        <v>402039</v>
      </c>
      <c r="C888" s="12">
        <v>580367</v>
      </c>
      <c r="D888" s="33">
        <f t="shared" si="26"/>
        <v>1.4435589582105219</v>
      </c>
      <c r="E888" s="2">
        <f t="shared" si="27"/>
        <v>5000</v>
      </c>
    </row>
    <row r="889" spans="1:5">
      <c r="A889" s="6" t="s">
        <v>9</v>
      </c>
      <c r="B889" s="12">
        <v>860647</v>
      </c>
      <c r="C889" s="12">
        <v>1593526</v>
      </c>
      <c r="D889" s="33">
        <f t="shared" si="26"/>
        <v>1.8515442452015751</v>
      </c>
      <c r="E889" s="2">
        <f t="shared" si="27"/>
        <v>5000</v>
      </c>
    </row>
    <row r="890" spans="1:5">
      <c r="A890" s="6" t="s">
        <v>9</v>
      </c>
      <c r="B890" s="12">
        <v>648239</v>
      </c>
      <c r="C890" s="12">
        <v>1687544</v>
      </c>
      <c r="D890" s="33">
        <f t="shared" si="26"/>
        <v>2.6032744095927582</v>
      </c>
      <c r="E890" s="2">
        <f t="shared" si="27"/>
        <v>5000</v>
      </c>
    </row>
    <row r="891" spans="1:5">
      <c r="A891" s="6" t="s">
        <v>9</v>
      </c>
      <c r="B891" s="12">
        <v>597473</v>
      </c>
      <c r="C891" s="12">
        <v>722893</v>
      </c>
      <c r="D891" s="33">
        <f t="shared" si="26"/>
        <v>1.2099174355996003</v>
      </c>
      <c r="E891" s="2">
        <f t="shared" si="27"/>
        <v>5000</v>
      </c>
    </row>
    <row r="892" spans="1:5">
      <c r="A892" s="6" t="s">
        <v>9</v>
      </c>
      <c r="B892" s="12">
        <v>394412</v>
      </c>
      <c r="C892" s="12">
        <v>702264</v>
      </c>
      <c r="D892" s="33">
        <f t="shared" si="26"/>
        <v>1.7805340608297922</v>
      </c>
      <c r="E892" s="2">
        <f t="shared" si="27"/>
        <v>5000</v>
      </c>
    </row>
    <row r="893" spans="1:5">
      <c r="A893" s="6" t="s">
        <v>9</v>
      </c>
      <c r="B893" s="12">
        <v>291312</v>
      </c>
      <c r="C893" s="12">
        <v>374379</v>
      </c>
      <c r="D893" s="33">
        <f t="shared" si="26"/>
        <v>1.2851478826824847</v>
      </c>
      <c r="E893" s="2">
        <f t="shared" si="27"/>
        <v>5000</v>
      </c>
    </row>
    <row r="894" spans="1:5">
      <c r="A894" s="6" t="s">
        <v>9</v>
      </c>
      <c r="B894" s="12">
        <v>468016</v>
      </c>
      <c r="C894" s="12">
        <v>1341247</v>
      </c>
      <c r="D894" s="33">
        <f t="shared" si="26"/>
        <v>2.8658144166011419</v>
      </c>
      <c r="E894" s="2">
        <f t="shared" si="27"/>
        <v>5000</v>
      </c>
    </row>
    <row r="895" spans="1:5">
      <c r="A895" s="6" t="s">
        <v>9</v>
      </c>
      <c r="B895" s="12">
        <v>1025092</v>
      </c>
      <c r="C895" s="12">
        <v>1227982</v>
      </c>
      <c r="D895" s="33">
        <f t="shared" si="26"/>
        <v>1.197923698555837</v>
      </c>
      <c r="E895" s="2">
        <f t="shared" si="27"/>
        <v>5000</v>
      </c>
    </row>
    <row r="896" spans="1:5">
      <c r="A896" s="6" t="s">
        <v>9</v>
      </c>
      <c r="B896" s="12">
        <v>1196723</v>
      </c>
      <c r="C896" s="12">
        <v>1219833</v>
      </c>
      <c r="D896" s="33">
        <f t="shared" si="26"/>
        <v>1.0193110686432867</v>
      </c>
      <c r="E896" s="2">
        <f t="shared" si="27"/>
        <v>5000</v>
      </c>
    </row>
    <row r="897" spans="1:5">
      <c r="A897" s="6" t="s">
        <v>9</v>
      </c>
      <c r="B897" s="12">
        <v>1358264</v>
      </c>
      <c r="C897" s="12">
        <v>1690122</v>
      </c>
      <c r="D897" s="33">
        <f t="shared" si="26"/>
        <v>1.2443251091098637</v>
      </c>
      <c r="E897" s="2">
        <f t="shared" si="27"/>
        <v>5000</v>
      </c>
    </row>
    <row r="898" spans="1:5">
      <c r="A898" s="6" t="s">
        <v>9</v>
      </c>
      <c r="B898" s="12">
        <v>1114322</v>
      </c>
      <c r="C898" s="12">
        <v>1528136</v>
      </c>
      <c r="D898" s="33">
        <f t="shared" si="26"/>
        <v>1.371359445474468</v>
      </c>
      <c r="E898" s="2">
        <f t="shared" si="27"/>
        <v>5000</v>
      </c>
    </row>
    <row r="899" spans="1:5">
      <c r="A899" s="6" t="s">
        <v>9</v>
      </c>
      <c r="B899" s="12">
        <v>1012811</v>
      </c>
      <c r="C899" s="12">
        <v>2217650</v>
      </c>
      <c r="D899" s="33">
        <f t="shared" si="26"/>
        <v>2.1895990466138304</v>
      </c>
      <c r="E899" s="2">
        <f t="shared" si="27"/>
        <v>5000</v>
      </c>
    </row>
    <row r="900" spans="1:5">
      <c r="A900" s="6" t="s">
        <v>9</v>
      </c>
      <c r="B900" s="12">
        <v>585541</v>
      </c>
      <c r="C900" s="12">
        <v>647349</v>
      </c>
      <c r="D900" s="33">
        <f t="shared" si="26"/>
        <v>1.1055570831077586</v>
      </c>
      <c r="E900" s="2">
        <f t="shared" si="27"/>
        <v>5000</v>
      </c>
    </row>
    <row r="901" spans="1:5">
      <c r="A901" s="6" t="s">
        <v>9</v>
      </c>
      <c r="B901" s="12">
        <v>385509</v>
      </c>
      <c r="C901" s="12">
        <v>788795</v>
      </c>
      <c r="D901" s="33">
        <f t="shared" si="26"/>
        <v>2.0461130609142719</v>
      </c>
      <c r="E901" s="2">
        <f t="shared" si="27"/>
        <v>5000</v>
      </c>
    </row>
    <row r="902" spans="1:5">
      <c r="A902" s="6" t="s">
        <v>9</v>
      </c>
      <c r="B902" s="12">
        <v>1113126</v>
      </c>
      <c r="C902" s="12">
        <v>1175016</v>
      </c>
      <c r="D902" s="33">
        <f t="shared" si="26"/>
        <v>1.0556001746433019</v>
      </c>
      <c r="E902" s="2">
        <f t="shared" si="27"/>
        <v>5000</v>
      </c>
    </row>
    <row r="903" spans="1:5">
      <c r="A903" s="6" t="s">
        <v>9</v>
      </c>
      <c r="B903" s="12">
        <v>528307</v>
      </c>
      <c r="C903" s="12">
        <v>238807</v>
      </c>
      <c r="D903" s="33">
        <f t="shared" si="26"/>
        <v>0.45202316077583676</v>
      </c>
      <c r="E903" s="2" t="e">
        <f t="shared" si="27"/>
        <v>#N/A</v>
      </c>
    </row>
    <row r="904" spans="1:5">
      <c r="A904" s="6" t="s">
        <v>9</v>
      </c>
      <c r="B904" s="12">
        <v>464252</v>
      </c>
      <c r="C904" s="12">
        <v>630342</v>
      </c>
      <c r="D904" s="33">
        <f t="shared" si="26"/>
        <v>1.3577582864478774</v>
      </c>
      <c r="E904" s="2">
        <f t="shared" si="27"/>
        <v>5000</v>
      </c>
    </row>
    <row r="905" spans="1:5">
      <c r="A905" s="6" t="s">
        <v>9</v>
      </c>
      <c r="B905" s="12">
        <v>1228426</v>
      </c>
      <c r="C905" s="12">
        <v>2112001</v>
      </c>
      <c r="D905" s="33">
        <f t="shared" si="26"/>
        <v>1.7192740954685102</v>
      </c>
      <c r="E905" s="2">
        <f t="shared" si="27"/>
        <v>5000</v>
      </c>
    </row>
    <row r="906" spans="1:5">
      <c r="A906" s="6" t="s">
        <v>9</v>
      </c>
      <c r="B906" s="12">
        <v>2293982</v>
      </c>
      <c r="C906" s="12">
        <v>2272044</v>
      </c>
      <c r="D906" s="33">
        <f t="shared" ref="D906:D969" si="28">C906/B906</f>
        <v>0.99043671659149901</v>
      </c>
      <c r="E906" s="2">
        <f t="shared" ref="E906:E969" si="29">IF(A906="Active",VLOOKUP(D906,$H$4:$I$7,2,1))</f>
        <v>4000</v>
      </c>
    </row>
    <row r="907" spans="1:5">
      <c r="A907" s="6" t="s">
        <v>9</v>
      </c>
      <c r="B907" s="12">
        <v>1403479</v>
      </c>
      <c r="C907" s="12">
        <v>1886587</v>
      </c>
      <c r="D907" s="33">
        <f t="shared" si="28"/>
        <v>1.3442217518039101</v>
      </c>
      <c r="E907" s="2">
        <f t="shared" si="29"/>
        <v>5000</v>
      </c>
    </row>
    <row r="908" spans="1:5">
      <c r="A908" s="6" t="s">
        <v>9</v>
      </c>
      <c r="B908" s="12">
        <v>759100</v>
      </c>
      <c r="C908" s="12">
        <v>1355858</v>
      </c>
      <c r="D908" s="33">
        <f t="shared" si="28"/>
        <v>1.7861388486365433</v>
      </c>
      <c r="E908" s="2">
        <f t="shared" si="29"/>
        <v>5000</v>
      </c>
    </row>
    <row r="909" spans="1:5">
      <c r="A909" s="6" t="s">
        <v>9</v>
      </c>
      <c r="B909" s="12">
        <v>258553</v>
      </c>
      <c r="C909" s="12">
        <v>117042</v>
      </c>
      <c r="D909" s="33">
        <f t="shared" si="28"/>
        <v>0.45268088167609738</v>
      </c>
      <c r="E909" s="2" t="e">
        <f t="shared" si="29"/>
        <v>#N/A</v>
      </c>
    </row>
    <row r="910" spans="1:5">
      <c r="A910" s="6" t="s">
        <v>9</v>
      </c>
      <c r="B910" s="12">
        <v>627272</v>
      </c>
      <c r="C910" s="12">
        <v>642482</v>
      </c>
      <c r="D910" s="33">
        <f t="shared" si="28"/>
        <v>1.0242478542004108</v>
      </c>
      <c r="E910" s="2">
        <f t="shared" si="29"/>
        <v>5000</v>
      </c>
    </row>
    <row r="911" spans="1:5">
      <c r="A911" s="6" t="s">
        <v>9</v>
      </c>
      <c r="B911" s="12">
        <v>384958</v>
      </c>
      <c r="C911" s="12">
        <v>638244</v>
      </c>
      <c r="D911" s="33">
        <f t="shared" si="28"/>
        <v>1.6579574914666015</v>
      </c>
      <c r="E911" s="2">
        <f t="shared" si="29"/>
        <v>5000</v>
      </c>
    </row>
    <row r="912" spans="1:5">
      <c r="A912" s="6" t="s">
        <v>9</v>
      </c>
      <c r="B912" s="12">
        <v>594331</v>
      </c>
      <c r="C912" s="12">
        <v>1996649</v>
      </c>
      <c r="D912" s="33">
        <f t="shared" si="28"/>
        <v>3.359489913869544</v>
      </c>
      <c r="E912" s="2">
        <f t="shared" si="29"/>
        <v>5000</v>
      </c>
    </row>
    <row r="913" spans="1:5">
      <c r="A913" s="6" t="s">
        <v>9</v>
      </c>
      <c r="B913" s="12">
        <v>968306</v>
      </c>
      <c r="C913" s="12">
        <v>599705</v>
      </c>
      <c r="D913" s="33">
        <f t="shared" si="28"/>
        <v>0.61933417741912167</v>
      </c>
      <c r="E913" s="2" t="e">
        <f t="shared" si="29"/>
        <v>#N/A</v>
      </c>
    </row>
    <row r="914" spans="1:5">
      <c r="A914" s="6" t="s">
        <v>9</v>
      </c>
      <c r="B914" s="12">
        <v>329825</v>
      </c>
      <c r="C914" s="12">
        <v>881554</v>
      </c>
      <c r="D914" s="33">
        <f t="shared" si="28"/>
        <v>2.6727931478814524</v>
      </c>
      <c r="E914" s="2">
        <f t="shared" si="29"/>
        <v>5000</v>
      </c>
    </row>
    <row r="915" spans="1:5">
      <c r="A915" s="6" t="s">
        <v>9</v>
      </c>
      <c r="B915" s="12">
        <v>270769</v>
      </c>
      <c r="C915" s="12">
        <v>595719</v>
      </c>
      <c r="D915" s="33">
        <f t="shared" si="28"/>
        <v>2.2001004546310692</v>
      </c>
      <c r="E915" s="2">
        <f t="shared" si="29"/>
        <v>5000</v>
      </c>
    </row>
    <row r="916" spans="1:5">
      <c r="A916" s="6" t="s">
        <v>9</v>
      </c>
      <c r="B916" s="12">
        <v>545863</v>
      </c>
      <c r="C916" s="12">
        <v>579451</v>
      </c>
      <c r="D916" s="33">
        <f t="shared" si="28"/>
        <v>1.0615319228451094</v>
      </c>
      <c r="E916" s="2">
        <f t="shared" si="29"/>
        <v>5000</v>
      </c>
    </row>
    <row r="917" spans="1:5">
      <c r="A917" s="6" t="s">
        <v>9</v>
      </c>
      <c r="B917" s="12">
        <v>584528</v>
      </c>
      <c r="C917" s="12">
        <v>931309</v>
      </c>
      <c r="D917" s="33">
        <f t="shared" si="28"/>
        <v>1.5932667040757671</v>
      </c>
      <c r="E917" s="2">
        <f t="shared" si="29"/>
        <v>5000</v>
      </c>
    </row>
    <row r="918" spans="1:5">
      <c r="A918" s="6" t="s">
        <v>9</v>
      </c>
      <c r="B918" s="12">
        <v>578951</v>
      </c>
      <c r="C918" s="12">
        <v>907840</v>
      </c>
      <c r="D918" s="33">
        <f t="shared" si="28"/>
        <v>1.5680774366051704</v>
      </c>
      <c r="E918" s="2">
        <f t="shared" si="29"/>
        <v>5000</v>
      </c>
    </row>
    <row r="919" spans="1:5">
      <c r="A919" s="6" t="s">
        <v>9</v>
      </c>
      <c r="B919" s="12">
        <v>404899</v>
      </c>
      <c r="C919" s="12">
        <v>744921</v>
      </c>
      <c r="D919" s="33">
        <f t="shared" si="28"/>
        <v>1.8397699179301505</v>
      </c>
      <c r="E919" s="2">
        <f t="shared" si="29"/>
        <v>5000</v>
      </c>
    </row>
    <row r="920" spans="1:5">
      <c r="A920" s="6" t="s">
        <v>9</v>
      </c>
      <c r="B920" s="12">
        <v>277320</v>
      </c>
      <c r="C920" s="12">
        <v>921437</v>
      </c>
      <c r="D920" s="33">
        <f t="shared" si="28"/>
        <v>3.3226489254291072</v>
      </c>
      <c r="E920" s="2">
        <f t="shared" si="29"/>
        <v>5000</v>
      </c>
    </row>
    <row r="921" spans="1:5">
      <c r="A921" s="6" t="s">
        <v>9</v>
      </c>
      <c r="B921" s="12">
        <v>872252</v>
      </c>
      <c r="C921" s="12">
        <v>828450</v>
      </c>
      <c r="D921" s="33">
        <f t="shared" si="28"/>
        <v>0.94978286091634068</v>
      </c>
      <c r="E921" s="2">
        <f t="shared" si="29"/>
        <v>4000</v>
      </c>
    </row>
    <row r="922" spans="1:5">
      <c r="A922" s="6" t="s">
        <v>9</v>
      </c>
      <c r="B922" s="12">
        <v>249845</v>
      </c>
      <c r="C922" s="12">
        <v>34467</v>
      </c>
      <c r="D922" s="33">
        <f t="shared" si="28"/>
        <v>0.1379535311893374</v>
      </c>
      <c r="E922" s="2" t="e">
        <f t="shared" si="29"/>
        <v>#N/A</v>
      </c>
    </row>
    <row r="923" spans="1:5">
      <c r="A923" s="6" t="s">
        <v>9</v>
      </c>
      <c r="B923" s="12">
        <v>656511</v>
      </c>
      <c r="C923" s="12">
        <v>1164310</v>
      </c>
      <c r="D923" s="33">
        <f t="shared" si="28"/>
        <v>1.7734813278071502</v>
      </c>
      <c r="E923" s="2">
        <f t="shared" si="29"/>
        <v>5000</v>
      </c>
    </row>
    <row r="924" spans="1:5">
      <c r="A924" s="6" t="s">
        <v>9</v>
      </c>
      <c r="B924" s="12">
        <v>592975</v>
      </c>
      <c r="C924" s="12">
        <v>417510</v>
      </c>
      <c r="D924" s="33">
        <f t="shared" si="28"/>
        <v>0.70409376449260086</v>
      </c>
      <c r="E924" s="2">
        <f t="shared" si="29"/>
        <v>2000</v>
      </c>
    </row>
    <row r="925" spans="1:5">
      <c r="A925" s="6" t="s">
        <v>9</v>
      </c>
      <c r="B925" s="12">
        <v>776792</v>
      </c>
      <c r="C925" s="12">
        <v>464551</v>
      </c>
      <c r="D925" s="33">
        <f t="shared" si="28"/>
        <v>0.59803782737206357</v>
      </c>
      <c r="E925" s="2" t="e">
        <f t="shared" si="29"/>
        <v>#N/A</v>
      </c>
    </row>
    <row r="926" spans="1:5">
      <c r="A926" s="6" t="s">
        <v>9</v>
      </c>
      <c r="B926" s="12">
        <v>1205243</v>
      </c>
      <c r="C926" s="12">
        <v>759483</v>
      </c>
      <c r="D926" s="33">
        <f t="shared" si="28"/>
        <v>0.63014927280224819</v>
      </c>
      <c r="E926" s="2" t="e">
        <f t="shared" si="29"/>
        <v>#N/A</v>
      </c>
    </row>
    <row r="927" spans="1:5">
      <c r="A927" s="6" t="s">
        <v>9</v>
      </c>
      <c r="B927" s="12">
        <v>384397</v>
      </c>
      <c r="C927" s="12">
        <v>500570</v>
      </c>
      <c r="D927" s="33">
        <f t="shared" si="28"/>
        <v>1.3022214013116649</v>
      </c>
      <c r="E927" s="2">
        <f t="shared" si="29"/>
        <v>5000</v>
      </c>
    </row>
    <row r="928" spans="1:5">
      <c r="A928" s="6" t="s">
        <v>9</v>
      </c>
      <c r="B928" s="12">
        <v>919187</v>
      </c>
      <c r="C928" s="12">
        <v>1247258</v>
      </c>
      <c r="D928" s="33">
        <f t="shared" si="28"/>
        <v>1.3569143166733211</v>
      </c>
      <c r="E928" s="2">
        <f t="shared" si="29"/>
        <v>5000</v>
      </c>
    </row>
    <row r="929" spans="1:5">
      <c r="A929" s="6" t="s">
        <v>9</v>
      </c>
      <c r="B929" s="12">
        <v>1012280</v>
      </c>
      <c r="C929" s="12">
        <v>640092</v>
      </c>
      <c r="D929" s="33">
        <f t="shared" si="28"/>
        <v>0.6323270241435176</v>
      </c>
      <c r="E929" s="2" t="e">
        <f t="shared" si="29"/>
        <v>#N/A</v>
      </c>
    </row>
    <row r="930" spans="1:5">
      <c r="A930" s="6" t="s">
        <v>9</v>
      </c>
      <c r="B930" s="12">
        <v>550367</v>
      </c>
      <c r="C930" s="12">
        <v>605079</v>
      </c>
      <c r="D930" s="33">
        <f t="shared" si="28"/>
        <v>1.0994100300345042</v>
      </c>
      <c r="E930" s="2">
        <f t="shared" si="29"/>
        <v>5000</v>
      </c>
    </row>
    <row r="931" spans="1:5">
      <c r="A931" s="6" t="s">
        <v>9</v>
      </c>
      <c r="B931" s="12">
        <v>518914</v>
      </c>
      <c r="C931" s="12">
        <v>781425</v>
      </c>
      <c r="D931" s="33">
        <f t="shared" si="28"/>
        <v>1.5058853682883868</v>
      </c>
      <c r="E931" s="2">
        <f t="shared" si="29"/>
        <v>5000</v>
      </c>
    </row>
    <row r="932" spans="1:5">
      <c r="A932" s="6" t="s">
        <v>9</v>
      </c>
      <c r="B932" s="12">
        <v>240248</v>
      </c>
      <c r="C932" s="12">
        <v>1019748</v>
      </c>
      <c r="D932" s="33">
        <f t="shared" si="28"/>
        <v>4.2445639505843964</v>
      </c>
      <c r="E932" s="2">
        <f t="shared" si="29"/>
        <v>5000</v>
      </c>
    </row>
    <row r="933" spans="1:5">
      <c r="A933" s="6" t="s">
        <v>9</v>
      </c>
      <c r="B933" s="12">
        <v>821945</v>
      </c>
      <c r="C933" s="12">
        <v>720967</v>
      </c>
      <c r="D933" s="33">
        <f t="shared" si="28"/>
        <v>0.87714749770361766</v>
      </c>
      <c r="E933" s="2">
        <f t="shared" si="29"/>
        <v>3000</v>
      </c>
    </row>
    <row r="934" spans="1:5">
      <c r="A934" s="6" t="s">
        <v>9</v>
      </c>
      <c r="B934" s="12">
        <v>634298</v>
      </c>
      <c r="C934" s="12">
        <v>1174609</v>
      </c>
      <c r="D934" s="33">
        <f t="shared" si="28"/>
        <v>1.8518251673503621</v>
      </c>
      <c r="E934" s="2">
        <f t="shared" si="29"/>
        <v>5000</v>
      </c>
    </row>
    <row r="935" spans="1:5">
      <c r="A935" s="6" t="s">
        <v>9</v>
      </c>
      <c r="B935" s="12">
        <v>505354</v>
      </c>
      <c r="C935" s="12">
        <v>817339</v>
      </c>
      <c r="D935" s="33">
        <f t="shared" si="28"/>
        <v>1.6173593164395652</v>
      </c>
      <c r="E935" s="2">
        <f t="shared" si="29"/>
        <v>5000</v>
      </c>
    </row>
    <row r="936" spans="1:5">
      <c r="A936" s="6" t="s">
        <v>9</v>
      </c>
      <c r="B936" s="12">
        <v>239208</v>
      </c>
      <c r="C936" s="12">
        <v>320029</v>
      </c>
      <c r="D936" s="33">
        <f t="shared" si="28"/>
        <v>1.3378691348115448</v>
      </c>
      <c r="E936" s="2">
        <f t="shared" si="29"/>
        <v>5000</v>
      </c>
    </row>
    <row r="937" spans="1:5">
      <c r="A937" s="6" t="s">
        <v>9</v>
      </c>
      <c r="B937" s="12">
        <v>408213</v>
      </c>
      <c r="C937" s="12">
        <v>540586</v>
      </c>
      <c r="D937" s="33">
        <f t="shared" si="28"/>
        <v>1.3242743371720156</v>
      </c>
      <c r="E937" s="2">
        <f t="shared" si="29"/>
        <v>5000</v>
      </c>
    </row>
    <row r="938" spans="1:5">
      <c r="A938" s="6" t="s">
        <v>9</v>
      </c>
      <c r="B938" s="12">
        <v>1394593</v>
      </c>
      <c r="C938" s="12">
        <v>1199218</v>
      </c>
      <c r="D938" s="33">
        <f t="shared" si="28"/>
        <v>0.85990536307008569</v>
      </c>
      <c r="E938" s="2">
        <f t="shared" si="29"/>
        <v>3000</v>
      </c>
    </row>
    <row r="939" spans="1:5">
      <c r="A939" s="6" t="s">
        <v>9</v>
      </c>
      <c r="B939" s="12">
        <v>246801</v>
      </c>
      <c r="C939" s="12">
        <v>489729</v>
      </c>
      <c r="D939" s="33">
        <f t="shared" si="28"/>
        <v>1.9843071948654989</v>
      </c>
      <c r="E939" s="2">
        <f t="shared" si="29"/>
        <v>5000</v>
      </c>
    </row>
    <row r="940" spans="1:5">
      <c r="A940" s="6" t="s">
        <v>9</v>
      </c>
      <c r="B940" s="12">
        <v>871667</v>
      </c>
      <c r="C940" s="12">
        <v>686463</v>
      </c>
      <c r="D940" s="33">
        <f t="shared" si="28"/>
        <v>0.78752895314380378</v>
      </c>
      <c r="E940" s="2">
        <f t="shared" si="29"/>
        <v>2000</v>
      </c>
    </row>
    <row r="941" spans="1:5">
      <c r="A941" s="6" t="s">
        <v>9</v>
      </c>
      <c r="B941" s="12">
        <v>245187</v>
      </c>
      <c r="C941" s="12">
        <v>276785</v>
      </c>
      <c r="D941" s="33">
        <f t="shared" si="28"/>
        <v>1.1288730642326061</v>
      </c>
      <c r="E941" s="2">
        <f t="shared" si="29"/>
        <v>5000</v>
      </c>
    </row>
    <row r="942" spans="1:5">
      <c r="A942" s="6" t="s">
        <v>9</v>
      </c>
      <c r="B942" s="12">
        <v>218408</v>
      </c>
      <c r="C942" s="12">
        <v>641666</v>
      </c>
      <c r="D942" s="33">
        <f t="shared" si="28"/>
        <v>2.9379235192850079</v>
      </c>
      <c r="E942" s="2">
        <f t="shared" si="29"/>
        <v>5000</v>
      </c>
    </row>
    <row r="943" spans="1:5">
      <c r="A943" s="6" t="s">
        <v>9</v>
      </c>
      <c r="B943" s="12">
        <v>172593</v>
      </c>
      <c r="C943" s="12">
        <v>705835</v>
      </c>
      <c r="D943" s="33">
        <f t="shared" si="28"/>
        <v>4.0895922777864691</v>
      </c>
      <c r="E943" s="2">
        <f t="shared" si="29"/>
        <v>5000</v>
      </c>
    </row>
    <row r="944" spans="1:5">
      <c r="A944" s="6" t="s">
        <v>9</v>
      </c>
      <c r="B944" s="12">
        <v>784957</v>
      </c>
      <c r="C944" s="12">
        <v>2011042</v>
      </c>
      <c r="D944" s="33">
        <f t="shared" si="28"/>
        <v>2.5619772802841427</v>
      </c>
      <c r="E944" s="2">
        <f t="shared" si="29"/>
        <v>5000</v>
      </c>
    </row>
    <row r="945" spans="1:5">
      <c r="A945" s="6" t="s">
        <v>9</v>
      </c>
      <c r="B945" s="12">
        <v>531237</v>
      </c>
      <c r="C945" s="12">
        <v>727116</v>
      </c>
      <c r="D945" s="33">
        <f t="shared" si="28"/>
        <v>1.3687224346195765</v>
      </c>
      <c r="E945" s="2">
        <f t="shared" si="29"/>
        <v>5000</v>
      </c>
    </row>
    <row r="946" spans="1:5">
      <c r="A946" s="6" t="s">
        <v>9</v>
      </c>
      <c r="B946" s="12">
        <v>164715</v>
      </c>
      <c r="C946" s="12">
        <v>460757</v>
      </c>
      <c r="D946" s="33">
        <f t="shared" si="28"/>
        <v>2.7972983638405733</v>
      </c>
      <c r="E946" s="2">
        <f t="shared" si="29"/>
        <v>5000</v>
      </c>
    </row>
    <row r="947" spans="1:5">
      <c r="A947" s="6" t="s">
        <v>9</v>
      </c>
      <c r="B947" s="12">
        <v>613264</v>
      </c>
      <c r="C947" s="12">
        <v>275316</v>
      </c>
      <c r="D947" s="33">
        <f t="shared" si="28"/>
        <v>0.44893553184273005</v>
      </c>
      <c r="E947" s="2" t="e">
        <f t="shared" si="29"/>
        <v>#N/A</v>
      </c>
    </row>
    <row r="948" spans="1:5">
      <c r="A948" s="6" t="s">
        <v>9</v>
      </c>
      <c r="B948" s="12">
        <v>502199</v>
      </c>
      <c r="C948" s="12">
        <v>717153</v>
      </c>
      <c r="D948" s="33">
        <f t="shared" si="28"/>
        <v>1.4280255436589877</v>
      </c>
      <c r="E948" s="2">
        <f t="shared" si="29"/>
        <v>5000</v>
      </c>
    </row>
    <row r="949" spans="1:5">
      <c r="A949" s="6" t="s">
        <v>9</v>
      </c>
      <c r="B949" s="12">
        <v>218408</v>
      </c>
      <c r="C949" s="12">
        <v>159740</v>
      </c>
      <c r="D949" s="33">
        <f t="shared" si="28"/>
        <v>0.73138346580711333</v>
      </c>
      <c r="E949" s="2">
        <f t="shared" si="29"/>
        <v>2000</v>
      </c>
    </row>
    <row r="950" spans="1:5">
      <c r="A950" s="6" t="s">
        <v>9</v>
      </c>
      <c r="B950" s="12">
        <v>239825</v>
      </c>
      <c r="C950" s="12">
        <v>833736</v>
      </c>
      <c r="D950" s="33">
        <f t="shared" si="28"/>
        <v>3.4764349004482433</v>
      </c>
      <c r="E950" s="2">
        <f t="shared" si="29"/>
        <v>5000</v>
      </c>
    </row>
    <row r="951" spans="1:5">
      <c r="A951" s="6" t="s">
        <v>9</v>
      </c>
      <c r="B951" s="12">
        <v>228808</v>
      </c>
      <c r="C951" s="12">
        <v>578747</v>
      </c>
      <c r="D951" s="33">
        <f t="shared" si="28"/>
        <v>2.5294001957973498</v>
      </c>
      <c r="E951" s="2">
        <f t="shared" si="29"/>
        <v>5000</v>
      </c>
    </row>
    <row r="952" spans="1:5">
      <c r="A952" s="6" t="s">
        <v>9</v>
      </c>
      <c r="B952" s="12">
        <v>345979</v>
      </c>
      <c r="C952" s="12">
        <v>712020</v>
      </c>
      <c r="D952" s="33">
        <f t="shared" si="28"/>
        <v>2.0579861783518654</v>
      </c>
      <c r="E952" s="2">
        <f t="shared" si="29"/>
        <v>5000</v>
      </c>
    </row>
    <row r="953" spans="1:5">
      <c r="A953" s="6" t="s">
        <v>9</v>
      </c>
      <c r="B953" s="12">
        <v>551219</v>
      </c>
      <c r="C953" s="12">
        <v>542668</v>
      </c>
      <c r="D953" s="33">
        <f t="shared" si="28"/>
        <v>0.98448710947917251</v>
      </c>
      <c r="E953" s="2">
        <f t="shared" si="29"/>
        <v>4000</v>
      </c>
    </row>
    <row r="954" spans="1:5">
      <c r="A954" s="6" t="s">
        <v>9</v>
      </c>
      <c r="B954" s="12">
        <v>538877</v>
      </c>
      <c r="C954" s="12">
        <v>274516</v>
      </c>
      <c r="D954" s="33">
        <f t="shared" si="28"/>
        <v>0.50942237282348291</v>
      </c>
      <c r="E954" s="2" t="e">
        <f t="shared" si="29"/>
        <v>#N/A</v>
      </c>
    </row>
    <row r="955" spans="1:5">
      <c r="A955" s="6" t="s">
        <v>9</v>
      </c>
      <c r="B955" s="12">
        <v>199063</v>
      </c>
      <c r="C955" s="12">
        <v>224413</v>
      </c>
      <c r="D955" s="33">
        <f t="shared" si="28"/>
        <v>1.1273466189095915</v>
      </c>
      <c r="E955" s="2">
        <f t="shared" si="29"/>
        <v>5000</v>
      </c>
    </row>
    <row r="956" spans="1:5">
      <c r="A956" s="6" t="s">
        <v>9</v>
      </c>
      <c r="B956" s="12">
        <v>398126</v>
      </c>
      <c r="C956" s="12">
        <v>1070832</v>
      </c>
      <c r="D956" s="33">
        <f t="shared" si="28"/>
        <v>2.6896811562168761</v>
      </c>
      <c r="E956" s="2">
        <f t="shared" si="29"/>
        <v>5000</v>
      </c>
    </row>
    <row r="957" spans="1:5">
      <c r="A957" s="6" t="s">
        <v>9</v>
      </c>
      <c r="B957" s="12">
        <v>246801</v>
      </c>
      <c r="C957" s="12">
        <v>546303</v>
      </c>
      <c r="D957" s="33">
        <f t="shared" si="28"/>
        <v>2.2135364119270182</v>
      </c>
      <c r="E957" s="2">
        <f t="shared" si="29"/>
        <v>5000</v>
      </c>
    </row>
    <row r="958" spans="1:5">
      <c r="A958" s="6" t="s">
        <v>9</v>
      </c>
      <c r="B958" s="12">
        <v>1258986</v>
      </c>
      <c r="C958" s="12">
        <v>1829504</v>
      </c>
      <c r="D958" s="33">
        <f t="shared" si="28"/>
        <v>1.4531567467787569</v>
      </c>
      <c r="E958" s="2">
        <f t="shared" si="29"/>
        <v>5000</v>
      </c>
    </row>
    <row r="959" spans="1:5">
      <c r="A959" s="6" t="s">
        <v>9</v>
      </c>
      <c r="B959" s="12">
        <v>537421</v>
      </c>
      <c r="C959" s="12">
        <v>163843</v>
      </c>
      <c r="D959" s="33">
        <f t="shared" si="28"/>
        <v>0.30486899469875572</v>
      </c>
      <c r="E959" s="2" t="e">
        <f t="shared" si="29"/>
        <v>#N/A</v>
      </c>
    </row>
    <row r="960" spans="1:5">
      <c r="A960" s="6" t="s">
        <v>9</v>
      </c>
      <c r="B960" s="12">
        <v>220839</v>
      </c>
      <c r="C960" s="12">
        <v>1840557</v>
      </c>
      <c r="D960" s="33">
        <f t="shared" si="28"/>
        <v>8.3343838724138397</v>
      </c>
      <c r="E960" s="2">
        <f t="shared" si="29"/>
        <v>5000</v>
      </c>
    </row>
    <row r="961" spans="1:5">
      <c r="A961" s="6" t="s">
        <v>9</v>
      </c>
      <c r="B961" s="12">
        <v>469886</v>
      </c>
      <c r="C961" s="12">
        <v>744983</v>
      </c>
      <c r="D961" s="33">
        <f t="shared" si="28"/>
        <v>1.5854547698803541</v>
      </c>
      <c r="E961" s="2">
        <f t="shared" si="29"/>
        <v>5000</v>
      </c>
    </row>
    <row r="962" spans="1:5">
      <c r="A962" s="6" t="s">
        <v>9</v>
      </c>
      <c r="B962" s="12">
        <v>218408</v>
      </c>
      <c r="C962" s="12">
        <v>261031</v>
      </c>
      <c r="D962" s="33">
        <f t="shared" si="28"/>
        <v>1.1951531079447639</v>
      </c>
      <c r="E962" s="2">
        <f t="shared" si="29"/>
        <v>5000</v>
      </c>
    </row>
    <row r="963" spans="1:5">
      <c r="A963" s="6" t="s">
        <v>9</v>
      </c>
      <c r="B963" s="12">
        <v>437368</v>
      </c>
      <c r="C963" s="12">
        <v>791037</v>
      </c>
      <c r="D963" s="33">
        <f t="shared" si="28"/>
        <v>1.8086302610158951</v>
      </c>
      <c r="E963" s="2">
        <f t="shared" si="29"/>
        <v>5000</v>
      </c>
    </row>
    <row r="964" spans="1:5">
      <c r="A964" s="6" t="s">
        <v>9</v>
      </c>
      <c r="B964" s="12">
        <v>284193</v>
      </c>
      <c r="C964" s="12">
        <v>404660</v>
      </c>
      <c r="D964" s="33">
        <f t="shared" si="28"/>
        <v>1.4238915103468417</v>
      </c>
      <c r="E964" s="2">
        <f t="shared" si="29"/>
        <v>5000</v>
      </c>
    </row>
    <row r="965" spans="1:5">
      <c r="A965" s="6" t="s">
        <v>9</v>
      </c>
      <c r="B965" s="12">
        <v>481843</v>
      </c>
      <c r="C965" s="12">
        <v>239078</v>
      </c>
      <c r="D965" s="33">
        <f t="shared" si="28"/>
        <v>0.4961740649962747</v>
      </c>
      <c r="E965" s="2" t="e">
        <f t="shared" si="29"/>
        <v>#N/A</v>
      </c>
    </row>
    <row r="966" spans="1:5">
      <c r="A966" s="6" t="s">
        <v>9</v>
      </c>
      <c r="B966" s="12">
        <v>1127835</v>
      </c>
      <c r="C966" s="12">
        <v>1603453</v>
      </c>
      <c r="D966" s="33">
        <f t="shared" si="28"/>
        <v>1.421708849255432</v>
      </c>
      <c r="E966" s="2">
        <f t="shared" si="29"/>
        <v>5000</v>
      </c>
    </row>
    <row r="967" spans="1:5">
      <c r="A967" s="6" t="s">
        <v>9</v>
      </c>
      <c r="B967" s="12">
        <v>218408</v>
      </c>
      <c r="C967" s="12">
        <v>839326</v>
      </c>
      <c r="D967" s="33">
        <f t="shared" si="28"/>
        <v>3.8429269990110253</v>
      </c>
      <c r="E967" s="2">
        <f t="shared" si="29"/>
        <v>5000</v>
      </c>
    </row>
    <row r="968" spans="1:5">
      <c r="A968" s="6" t="s">
        <v>9</v>
      </c>
      <c r="B968" s="12">
        <v>283226</v>
      </c>
      <c r="C968" s="12">
        <v>319925</v>
      </c>
      <c r="D968" s="33">
        <f t="shared" si="28"/>
        <v>1.1295749683997938</v>
      </c>
      <c r="E968" s="2">
        <f t="shared" si="29"/>
        <v>5000</v>
      </c>
    </row>
    <row r="969" spans="1:5">
      <c r="A969" s="6" t="s">
        <v>9</v>
      </c>
      <c r="B969" s="12">
        <v>1137184</v>
      </c>
      <c r="C969" s="12">
        <v>973418</v>
      </c>
      <c r="D969" s="33">
        <f t="shared" si="28"/>
        <v>0.85598988378309926</v>
      </c>
      <c r="E969" s="2">
        <f t="shared" si="29"/>
        <v>3000</v>
      </c>
    </row>
    <row r="970" spans="1:5">
      <c r="A970" s="6" t="s">
        <v>9</v>
      </c>
      <c r="B970" s="12">
        <v>228808</v>
      </c>
      <c r="C970" s="12">
        <v>408682</v>
      </c>
      <c r="D970" s="33">
        <f t="shared" ref="D970:D1033" si="30">C970/B970</f>
        <v>1.7861351001713226</v>
      </c>
      <c r="E970" s="2">
        <f t="shared" ref="E970:E1033" si="31">IF(A970="Active",VLOOKUP(D970,$H$4:$I$7,2,1))</f>
        <v>5000</v>
      </c>
    </row>
    <row r="971" spans="1:5">
      <c r="A971" s="6" t="s">
        <v>9</v>
      </c>
      <c r="B971" s="12">
        <v>758098</v>
      </c>
      <c r="C971" s="12">
        <v>1119363</v>
      </c>
      <c r="D971" s="33">
        <f t="shared" si="30"/>
        <v>1.4765412914952949</v>
      </c>
      <c r="E971" s="2">
        <f t="shared" si="31"/>
        <v>5000</v>
      </c>
    </row>
    <row r="972" spans="1:5">
      <c r="A972" s="6" t="s">
        <v>9</v>
      </c>
      <c r="B972" s="12">
        <v>1959822</v>
      </c>
      <c r="C972" s="12">
        <v>2060566</v>
      </c>
      <c r="D972" s="33">
        <f t="shared" si="30"/>
        <v>1.0514046683831491</v>
      </c>
      <c r="E972" s="2">
        <f t="shared" si="31"/>
        <v>5000</v>
      </c>
    </row>
    <row r="973" spans="1:5">
      <c r="A973" s="6" t="s">
        <v>9</v>
      </c>
      <c r="B973" s="12">
        <v>568044</v>
      </c>
      <c r="C973" s="12">
        <v>683427</v>
      </c>
      <c r="D973" s="33">
        <f t="shared" si="30"/>
        <v>1.2031233495996789</v>
      </c>
      <c r="E973" s="2">
        <f t="shared" si="31"/>
        <v>5000</v>
      </c>
    </row>
    <row r="974" spans="1:5">
      <c r="A974" s="6" t="s">
        <v>9</v>
      </c>
      <c r="B974" s="12">
        <v>569066</v>
      </c>
      <c r="C974" s="12">
        <v>505000</v>
      </c>
      <c r="D974" s="33">
        <f t="shared" si="30"/>
        <v>0.88741903399605671</v>
      </c>
      <c r="E974" s="2">
        <f t="shared" si="31"/>
        <v>3000</v>
      </c>
    </row>
    <row r="975" spans="1:5">
      <c r="A975" s="6" t="s">
        <v>9</v>
      </c>
      <c r="B975" s="12">
        <v>453829</v>
      </c>
      <c r="C975" s="12">
        <v>178715</v>
      </c>
      <c r="D975" s="33">
        <f t="shared" si="30"/>
        <v>0.39379369762619842</v>
      </c>
      <c r="E975" s="2" t="e">
        <f t="shared" si="31"/>
        <v>#N/A</v>
      </c>
    </row>
    <row r="976" spans="1:5">
      <c r="A976" s="6" t="s">
        <v>9</v>
      </c>
      <c r="B976" s="12">
        <v>445283</v>
      </c>
      <c r="C976" s="12">
        <v>655640</v>
      </c>
      <c r="D976" s="33">
        <f t="shared" si="30"/>
        <v>1.4724119267971156</v>
      </c>
      <c r="E976" s="2">
        <f t="shared" si="31"/>
        <v>5000</v>
      </c>
    </row>
    <row r="977" spans="1:5">
      <c r="A977" s="6" t="s">
        <v>9</v>
      </c>
      <c r="B977" s="12">
        <v>486933</v>
      </c>
      <c r="C977" s="12">
        <v>1204073</v>
      </c>
      <c r="D977" s="33">
        <f t="shared" si="30"/>
        <v>2.4727693543054179</v>
      </c>
      <c r="E977" s="2">
        <f t="shared" si="31"/>
        <v>5000</v>
      </c>
    </row>
    <row r="978" spans="1:5">
      <c r="A978" s="6" t="s">
        <v>9</v>
      </c>
      <c r="B978" s="12">
        <v>307045</v>
      </c>
      <c r="C978" s="12">
        <v>259530</v>
      </c>
      <c r="D978" s="33">
        <f t="shared" si="30"/>
        <v>0.84525069615202986</v>
      </c>
      <c r="E978" s="2">
        <f t="shared" si="31"/>
        <v>3000</v>
      </c>
    </row>
    <row r="979" spans="1:5">
      <c r="A979" s="6" t="s">
        <v>9</v>
      </c>
      <c r="B979" s="12">
        <v>244538</v>
      </c>
      <c r="C979" s="12">
        <v>1044951</v>
      </c>
      <c r="D979" s="33">
        <f t="shared" si="30"/>
        <v>4.2731640890168396</v>
      </c>
      <c r="E979" s="2">
        <f t="shared" si="31"/>
        <v>5000</v>
      </c>
    </row>
    <row r="980" spans="1:5">
      <c r="A980" s="6" t="s">
        <v>9</v>
      </c>
      <c r="B980" s="12">
        <v>296380</v>
      </c>
      <c r="C980" s="12">
        <v>250594</v>
      </c>
      <c r="D980" s="33">
        <f t="shared" si="30"/>
        <v>0.84551589176057762</v>
      </c>
      <c r="E980" s="2">
        <f t="shared" si="31"/>
        <v>3000</v>
      </c>
    </row>
    <row r="981" spans="1:5">
      <c r="A981" s="6" t="s">
        <v>9</v>
      </c>
      <c r="B981" s="12">
        <v>1032722</v>
      </c>
      <c r="C981" s="12">
        <v>1219387</v>
      </c>
      <c r="D981" s="33">
        <f t="shared" si="30"/>
        <v>1.1807504827049293</v>
      </c>
      <c r="E981" s="2">
        <f t="shared" si="31"/>
        <v>5000</v>
      </c>
    </row>
    <row r="982" spans="1:5">
      <c r="A982" s="6" t="s">
        <v>9</v>
      </c>
      <c r="B982" s="12">
        <v>1899026</v>
      </c>
      <c r="C982" s="12">
        <v>514948</v>
      </c>
      <c r="D982" s="33">
        <f t="shared" si="30"/>
        <v>0.27116427052604863</v>
      </c>
      <c r="E982" s="2" t="e">
        <f t="shared" si="31"/>
        <v>#N/A</v>
      </c>
    </row>
    <row r="983" spans="1:5">
      <c r="A983" s="6" t="s">
        <v>9</v>
      </c>
      <c r="B983" s="12">
        <v>228808</v>
      </c>
      <c r="C983" s="12">
        <v>604712</v>
      </c>
      <c r="D983" s="33">
        <f t="shared" si="30"/>
        <v>2.6428796195937205</v>
      </c>
      <c r="E983" s="2">
        <f t="shared" si="31"/>
        <v>5000</v>
      </c>
    </row>
    <row r="984" spans="1:5">
      <c r="A984" s="6" t="s">
        <v>9</v>
      </c>
      <c r="B984" s="12">
        <v>562399</v>
      </c>
      <c r="C984" s="12">
        <v>540474</v>
      </c>
      <c r="D984" s="33">
        <f t="shared" si="30"/>
        <v>0.9610152222888021</v>
      </c>
      <c r="E984" s="2">
        <f t="shared" si="31"/>
        <v>4000</v>
      </c>
    </row>
    <row r="985" spans="1:5">
      <c r="A985" s="6" t="s">
        <v>9</v>
      </c>
      <c r="B985" s="12">
        <v>762986</v>
      </c>
      <c r="C985" s="12">
        <v>1187867</v>
      </c>
      <c r="D985" s="33">
        <f t="shared" si="30"/>
        <v>1.5568660499668407</v>
      </c>
      <c r="E985" s="2">
        <f t="shared" si="31"/>
        <v>5000</v>
      </c>
    </row>
    <row r="986" spans="1:5">
      <c r="A986" s="6" t="s">
        <v>9</v>
      </c>
      <c r="B986" s="12">
        <v>522611</v>
      </c>
      <c r="C986" s="12">
        <v>662671</v>
      </c>
      <c r="D986" s="33">
        <f t="shared" si="30"/>
        <v>1.2680004821942132</v>
      </c>
      <c r="E986" s="2">
        <f t="shared" si="31"/>
        <v>5000</v>
      </c>
    </row>
    <row r="987" spans="1:5">
      <c r="A987" s="6" t="s">
        <v>9</v>
      </c>
      <c r="B987" s="12">
        <v>382845</v>
      </c>
      <c r="C987" s="12">
        <v>585401</v>
      </c>
      <c r="D987" s="33">
        <f t="shared" si="30"/>
        <v>1.5290809596573025</v>
      </c>
      <c r="E987" s="2">
        <f t="shared" si="31"/>
        <v>5000</v>
      </c>
    </row>
    <row r="988" spans="1:5">
      <c r="A988" s="6" t="s">
        <v>9</v>
      </c>
      <c r="B988" s="12">
        <v>608395</v>
      </c>
      <c r="C988" s="12">
        <v>1301571</v>
      </c>
      <c r="D988" s="33">
        <f t="shared" si="30"/>
        <v>2.1393519013141136</v>
      </c>
      <c r="E988" s="2">
        <f t="shared" si="31"/>
        <v>5000</v>
      </c>
    </row>
    <row r="989" spans="1:5">
      <c r="A989" s="6" t="s">
        <v>9</v>
      </c>
      <c r="B989" s="12">
        <v>725166</v>
      </c>
      <c r="C989" s="12">
        <v>539279</v>
      </c>
      <c r="D989" s="33">
        <f t="shared" si="30"/>
        <v>0.74366283030368219</v>
      </c>
      <c r="E989" s="2">
        <f t="shared" si="31"/>
        <v>2000</v>
      </c>
    </row>
    <row r="990" spans="1:5">
      <c r="A990" s="6" t="s">
        <v>9</v>
      </c>
      <c r="B990" s="12">
        <v>629598</v>
      </c>
      <c r="C990" s="12">
        <v>1118143</v>
      </c>
      <c r="D990" s="33">
        <f t="shared" si="30"/>
        <v>1.7759633925139533</v>
      </c>
      <c r="E990" s="2">
        <f t="shared" si="31"/>
        <v>5000</v>
      </c>
    </row>
    <row r="991" spans="1:5">
      <c r="A991" s="6" t="s">
        <v>9</v>
      </c>
      <c r="B991" s="12">
        <v>1026912</v>
      </c>
      <c r="C991" s="12">
        <v>488326</v>
      </c>
      <c r="D991" s="33">
        <f t="shared" si="30"/>
        <v>0.47552857498987255</v>
      </c>
      <c r="E991" s="2" t="e">
        <f t="shared" si="31"/>
        <v>#N/A</v>
      </c>
    </row>
    <row r="992" spans="1:5">
      <c r="A992" s="6" t="s">
        <v>9</v>
      </c>
      <c r="B992" s="12">
        <v>2651186</v>
      </c>
      <c r="C992" s="12">
        <v>3903640</v>
      </c>
      <c r="D992" s="33">
        <f t="shared" si="30"/>
        <v>1.4724127239658025</v>
      </c>
      <c r="E992" s="2">
        <f t="shared" si="31"/>
        <v>5000</v>
      </c>
    </row>
    <row r="993" spans="1:5">
      <c r="A993" s="6" t="s">
        <v>9</v>
      </c>
      <c r="B993" s="12">
        <v>318056</v>
      </c>
      <c r="C993" s="12">
        <v>346941</v>
      </c>
      <c r="D993" s="33">
        <f t="shared" si="30"/>
        <v>1.0908173403425812</v>
      </c>
      <c r="E993" s="2">
        <f t="shared" si="31"/>
        <v>5000</v>
      </c>
    </row>
    <row r="994" spans="1:5">
      <c r="A994" s="6" t="s">
        <v>9</v>
      </c>
      <c r="B994" s="12">
        <v>425618</v>
      </c>
      <c r="C994" s="12">
        <v>172782</v>
      </c>
      <c r="D994" s="33">
        <f t="shared" si="30"/>
        <v>0.40595557518713965</v>
      </c>
      <c r="E994" s="2" t="e">
        <f t="shared" si="31"/>
        <v>#N/A</v>
      </c>
    </row>
    <row r="995" spans="1:5">
      <c r="A995" s="6" t="s">
        <v>9</v>
      </c>
      <c r="B995" s="12">
        <v>685144</v>
      </c>
      <c r="C995" s="12">
        <v>991680</v>
      </c>
      <c r="D995" s="33">
        <f t="shared" si="30"/>
        <v>1.4474037574582861</v>
      </c>
      <c r="E995" s="2">
        <f t="shared" si="31"/>
        <v>5000</v>
      </c>
    </row>
    <row r="996" spans="1:5">
      <c r="A996" s="6" t="s">
        <v>9</v>
      </c>
      <c r="B996" s="12">
        <v>258553</v>
      </c>
      <c r="C996" s="12">
        <v>1124054</v>
      </c>
      <c r="D996" s="33">
        <f t="shared" si="30"/>
        <v>4.3474800137689371</v>
      </c>
      <c r="E996" s="2">
        <f t="shared" si="31"/>
        <v>5000</v>
      </c>
    </row>
    <row r="997" spans="1:5">
      <c r="A997" s="6" t="s">
        <v>9</v>
      </c>
      <c r="B997" s="12">
        <v>337872</v>
      </c>
      <c r="C997" s="12">
        <v>1157963</v>
      </c>
      <c r="D997" s="33">
        <f t="shared" si="30"/>
        <v>3.4272239191172988</v>
      </c>
      <c r="E997" s="2">
        <f t="shared" si="31"/>
        <v>5000</v>
      </c>
    </row>
    <row r="998" spans="1:5">
      <c r="A998" s="6" t="s">
        <v>9</v>
      </c>
      <c r="B998" s="12">
        <v>508961</v>
      </c>
      <c r="C998" s="12">
        <v>1103172</v>
      </c>
      <c r="D998" s="33">
        <f t="shared" si="30"/>
        <v>2.1674980990684944</v>
      </c>
      <c r="E998" s="2">
        <f t="shared" si="31"/>
        <v>5000</v>
      </c>
    </row>
    <row r="999" spans="1:5">
      <c r="A999" s="6" t="s">
        <v>9</v>
      </c>
      <c r="B999" s="12">
        <v>272260</v>
      </c>
      <c r="C999" s="12">
        <v>547309</v>
      </c>
      <c r="D999" s="33">
        <f t="shared" si="30"/>
        <v>2.010243884522148</v>
      </c>
      <c r="E999" s="2">
        <f t="shared" si="31"/>
        <v>5000</v>
      </c>
    </row>
    <row r="1000" spans="1:5">
      <c r="A1000" s="6" t="s">
        <v>9</v>
      </c>
      <c r="B1000" s="12">
        <v>710380</v>
      </c>
      <c r="C1000" s="12">
        <v>857383</v>
      </c>
      <c r="D1000" s="33">
        <f t="shared" si="30"/>
        <v>1.2069357245417944</v>
      </c>
      <c r="E1000" s="2">
        <f t="shared" si="31"/>
        <v>5000</v>
      </c>
    </row>
    <row r="1001" spans="1:5">
      <c r="A1001" s="6" t="s">
        <v>9</v>
      </c>
      <c r="B1001" s="12">
        <v>190015</v>
      </c>
      <c r="C1001" s="12">
        <v>391030</v>
      </c>
      <c r="D1001" s="33">
        <f t="shared" si="30"/>
        <v>2.0578901665657976</v>
      </c>
      <c r="E1001" s="2">
        <f t="shared" si="31"/>
        <v>5000</v>
      </c>
    </row>
    <row r="1002" spans="1:5">
      <c r="A1002" s="6" t="s">
        <v>9</v>
      </c>
      <c r="B1002" s="12">
        <v>623191</v>
      </c>
      <c r="C1002" s="12">
        <v>925428</v>
      </c>
      <c r="D1002" s="33">
        <f t="shared" si="30"/>
        <v>1.4849829346059233</v>
      </c>
      <c r="E1002" s="2">
        <f t="shared" si="31"/>
        <v>5000</v>
      </c>
    </row>
    <row r="1003" spans="1:5">
      <c r="A1003" s="6" t="s">
        <v>9</v>
      </c>
      <c r="B1003" s="12">
        <v>566643</v>
      </c>
      <c r="C1003" s="12">
        <v>35000</v>
      </c>
      <c r="D1003" s="33">
        <f t="shared" si="30"/>
        <v>6.1767285574868123E-2</v>
      </c>
      <c r="E1003" s="2" t="e">
        <f t="shared" si="31"/>
        <v>#N/A</v>
      </c>
    </row>
    <row r="1004" spans="1:5">
      <c r="A1004" s="6" t="s">
        <v>9</v>
      </c>
      <c r="B1004" s="12">
        <v>720190</v>
      </c>
      <c r="C1004" s="12">
        <v>243182</v>
      </c>
      <c r="D1004" s="33">
        <f t="shared" si="30"/>
        <v>0.3376636720865327</v>
      </c>
      <c r="E1004" s="2" t="e">
        <f t="shared" si="31"/>
        <v>#N/A</v>
      </c>
    </row>
    <row r="1005" spans="1:5">
      <c r="A1005" s="6" t="s">
        <v>9</v>
      </c>
      <c r="B1005" s="12">
        <v>261328</v>
      </c>
      <c r="C1005" s="12">
        <v>638065</v>
      </c>
      <c r="D1005" s="33">
        <f t="shared" si="30"/>
        <v>2.4416250841853917</v>
      </c>
      <c r="E1005" s="2">
        <f t="shared" si="31"/>
        <v>5000</v>
      </c>
    </row>
    <row r="1006" spans="1:5">
      <c r="A1006" s="6" t="s">
        <v>9</v>
      </c>
      <c r="B1006" s="12">
        <v>769980</v>
      </c>
      <c r="C1006" s="12">
        <v>562112</v>
      </c>
      <c r="D1006" s="33">
        <f t="shared" si="30"/>
        <v>0.73003454635185328</v>
      </c>
      <c r="E1006" s="2">
        <f t="shared" si="31"/>
        <v>2000</v>
      </c>
    </row>
    <row r="1007" spans="1:5">
      <c r="A1007" s="6" t="s">
        <v>9</v>
      </c>
      <c r="B1007" s="12">
        <v>785592</v>
      </c>
      <c r="C1007" s="12">
        <v>1715801</v>
      </c>
      <c r="D1007" s="33">
        <f t="shared" si="30"/>
        <v>2.1840866505768899</v>
      </c>
      <c r="E1007" s="2">
        <f t="shared" si="31"/>
        <v>5000</v>
      </c>
    </row>
    <row r="1008" spans="1:5">
      <c r="A1008" s="6" t="s">
        <v>9</v>
      </c>
      <c r="B1008" s="12">
        <v>246801</v>
      </c>
      <c r="C1008" s="12">
        <v>677544</v>
      </c>
      <c r="D1008" s="33">
        <f t="shared" si="30"/>
        <v>2.745304921779085</v>
      </c>
      <c r="E1008" s="2">
        <f t="shared" si="31"/>
        <v>5000</v>
      </c>
    </row>
    <row r="1009" spans="1:5">
      <c r="A1009" s="6" t="s">
        <v>9</v>
      </c>
      <c r="B1009" s="12">
        <v>480302</v>
      </c>
      <c r="C1009" s="12">
        <v>849058</v>
      </c>
      <c r="D1009" s="33">
        <f t="shared" si="30"/>
        <v>1.7677586185358378</v>
      </c>
      <c r="E1009" s="2">
        <f t="shared" si="31"/>
        <v>5000</v>
      </c>
    </row>
    <row r="1010" spans="1:5">
      <c r="A1010" s="6" t="s">
        <v>9</v>
      </c>
      <c r="B1010" s="12">
        <v>1007081</v>
      </c>
      <c r="C1010" s="12">
        <v>763208</v>
      </c>
      <c r="D1010" s="33">
        <f t="shared" si="30"/>
        <v>0.75784172276112849</v>
      </c>
      <c r="E1010" s="2">
        <f t="shared" si="31"/>
        <v>2000</v>
      </c>
    </row>
    <row r="1011" spans="1:5">
      <c r="A1011" s="6" t="s">
        <v>9</v>
      </c>
      <c r="B1011" s="12">
        <v>738426</v>
      </c>
      <c r="C1011" s="12">
        <v>608623</v>
      </c>
      <c r="D1011" s="33">
        <f t="shared" si="30"/>
        <v>0.82421664459268773</v>
      </c>
      <c r="E1011" s="2">
        <f t="shared" si="31"/>
        <v>3000</v>
      </c>
    </row>
    <row r="1012" spans="1:5">
      <c r="A1012" s="6" t="s">
        <v>9</v>
      </c>
      <c r="B1012" s="12">
        <v>665623</v>
      </c>
      <c r="C1012" s="12">
        <v>596103</v>
      </c>
      <c r="D1012" s="33">
        <f t="shared" si="30"/>
        <v>0.89555649369087309</v>
      </c>
      <c r="E1012" s="2">
        <f t="shared" si="31"/>
        <v>3000</v>
      </c>
    </row>
    <row r="1013" spans="1:5">
      <c r="A1013" s="6" t="s">
        <v>9</v>
      </c>
      <c r="B1013" s="12">
        <v>312587</v>
      </c>
      <c r="C1013" s="12">
        <v>473719</v>
      </c>
      <c r="D1013" s="33">
        <f t="shared" si="30"/>
        <v>1.5154788906768355</v>
      </c>
      <c r="E1013" s="2">
        <f t="shared" si="31"/>
        <v>5000</v>
      </c>
    </row>
    <row r="1014" spans="1:5">
      <c r="A1014" s="6" t="s">
        <v>9</v>
      </c>
      <c r="B1014" s="12">
        <v>349286</v>
      </c>
      <c r="C1014" s="12">
        <v>331320</v>
      </c>
      <c r="D1014" s="33">
        <f t="shared" si="30"/>
        <v>0.9485636412567352</v>
      </c>
      <c r="E1014" s="2">
        <f t="shared" si="31"/>
        <v>4000</v>
      </c>
    </row>
    <row r="1015" spans="1:5">
      <c r="A1015" s="6" t="s">
        <v>9</v>
      </c>
      <c r="B1015" s="12">
        <v>956262</v>
      </c>
      <c r="C1015" s="12">
        <v>1069928</v>
      </c>
      <c r="D1015" s="33">
        <f t="shared" si="30"/>
        <v>1.1188649135906268</v>
      </c>
      <c r="E1015" s="2">
        <f t="shared" si="31"/>
        <v>5000</v>
      </c>
    </row>
    <row r="1016" spans="1:5">
      <c r="A1016" s="6" t="s">
        <v>9</v>
      </c>
      <c r="B1016" s="12">
        <v>203063</v>
      </c>
      <c r="C1016" s="12">
        <v>800932</v>
      </c>
      <c r="D1016" s="33">
        <f t="shared" si="30"/>
        <v>3.944253753761148</v>
      </c>
      <c r="E1016" s="2">
        <f t="shared" si="31"/>
        <v>5000</v>
      </c>
    </row>
    <row r="1017" spans="1:5">
      <c r="A1017" s="6" t="s">
        <v>9</v>
      </c>
      <c r="B1017" s="12">
        <v>712761</v>
      </c>
      <c r="C1017" s="12">
        <v>1115981</v>
      </c>
      <c r="D1017" s="33">
        <f t="shared" si="30"/>
        <v>1.5657155764695319</v>
      </c>
      <c r="E1017" s="2">
        <f t="shared" si="31"/>
        <v>5000</v>
      </c>
    </row>
    <row r="1018" spans="1:5">
      <c r="A1018" s="6" t="s">
        <v>9</v>
      </c>
      <c r="B1018" s="12">
        <v>380029</v>
      </c>
      <c r="C1018" s="12">
        <v>559536</v>
      </c>
      <c r="D1018" s="33">
        <f t="shared" si="30"/>
        <v>1.4723507942814891</v>
      </c>
      <c r="E1018" s="2">
        <f t="shared" si="31"/>
        <v>5000</v>
      </c>
    </row>
    <row r="1019" spans="1:5">
      <c r="A1019" s="6" t="s">
        <v>9</v>
      </c>
      <c r="B1019" s="12">
        <v>393057</v>
      </c>
      <c r="C1019" s="12">
        <v>733475</v>
      </c>
      <c r="D1019" s="33">
        <f t="shared" si="30"/>
        <v>1.8660779479820992</v>
      </c>
      <c r="E1019" s="2">
        <f t="shared" si="31"/>
        <v>5000</v>
      </c>
    </row>
    <row r="1020" spans="1:5">
      <c r="A1020" s="6" t="s">
        <v>9</v>
      </c>
      <c r="B1020" s="12">
        <v>53169</v>
      </c>
      <c r="C1020" s="12">
        <v>138965</v>
      </c>
      <c r="D1020" s="33">
        <f t="shared" si="30"/>
        <v>2.6136470499727285</v>
      </c>
      <c r="E1020" s="2">
        <f t="shared" si="31"/>
        <v>5000</v>
      </c>
    </row>
    <row r="1021" spans="1:5">
      <c r="A1021" s="6" t="s">
        <v>9</v>
      </c>
      <c r="B1021" s="12">
        <v>375669</v>
      </c>
      <c r="C1021" s="12">
        <v>304313</v>
      </c>
      <c r="D1021" s="33">
        <f t="shared" si="30"/>
        <v>0.81005619308486998</v>
      </c>
      <c r="E1021" s="2">
        <f t="shared" si="31"/>
        <v>3000</v>
      </c>
    </row>
    <row r="1022" spans="1:5">
      <c r="A1022" s="6" t="s">
        <v>9</v>
      </c>
      <c r="B1022" s="12">
        <v>562755</v>
      </c>
      <c r="C1022" s="12">
        <v>793382</v>
      </c>
      <c r="D1022" s="33">
        <f t="shared" si="30"/>
        <v>1.4098177714991427</v>
      </c>
      <c r="E1022" s="2">
        <f t="shared" si="31"/>
        <v>5000</v>
      </c>
    </row>
    <row r="1023" spans="1:5">
      <c r="A1023" s="6" t="s">
        <v>9</v>
      </c>
      <c r="B1023" s="12">
        <v>665368</v>
      </c>
      <c r="C1023" s="12">
        <v>890263</v>
      </c>
      <c r="D1023" s="33">
        <f t="shared" si="30"/>
        <v>1.3380009258034651</v>
      </c>
      <c r="E1023" s="2">
        <f t="shared" si="31"/>
        <v>5000</v>
      </c>
    </row>
    <row r="1024" spans="1:5">
      <c r="A1024" s="6" t="s">
        <v>9</v>
      </c>
      <c r="B1024" s="12">
        <v>1334018</v>
      </c>
      <c r="C1024" s="12">
        <v>312919</v>
      </c>
      <c r="D1024" s="33">
        <f t="shared" si="30"/>
        <v>0.23456879892175367</v>
      </c>
      <c r="E1024" s="2" t="e">
        <f t="shared" si="31"/>
        <v>#N/A</v>
      </c>
    </row>
    <row r="1025" spans="1:5">
      <c r="A1025" s="6" t="s">
        <v>9</v>
      </c>
      <c r="B1025" s="12">
        <v>284845</v>
      </c>
      <c r="C1025" s="12">
        <v>332257</v>
      </c>
      <c r="D1025" s="33">
        <f t="shared" si="30"/>
        <v>1.1664484193157683</v>
      </c>
      <c r="E1025" s="2">
        <f t="shared" si="31"/>
        <v>5000</v>
      </c>
    </row>
    <row r="1026" spans="1:5">
      <c r="A1026" s="6" t="s">
        <v>9</v>
      </c>
      <c r="B1026" s="12">
        <v>326632</v>
      </c>
      <c r="C1026" s="12">
        <v>275188</v>
      </c>
      <c r="D1026" s="33">
        <f t="shared" si="30"/>
        <v>0.84250165323667003</v>
      </c>
      <c r="E1026" s="2">
        <f t="shared" si="31"/>
        <v>3000</v>
      </c>
    </row>
    <row r="1027" spans="1:5">
      <c r="A1027" s="6" t="s">
        <v>9</v>
      </c>
      <c r="B1027" s="12">
        <v>314768</v>
      </c>
      <c r="C1027" s="12">
        <v>201752</v>
      </c>
      <c r="D1027" s="33">
        <f t="shared" si="30"/>
        <v>0.64095460783815383</v>
      </c>
      <c r="E1027" s="2" t="e">
        <f t="shared" si="31"/>
        <v>#N/A</v>
      </c>
    </row>
    <row r="1028" spans="1:5">
      <c r="A1028" s="6" t="s">
        <v>9</v>
      </c>
      <c r="B1028" s="12">
        <v>512046</v>
      </c>
      <c r="C1028" s="12">
        <v>946422</v>
      </c>
      <c r="D1028" s="33">
        <f t="shared" si="30"/>
        <v>1.8483144092522938</v>
      </c>
      <c r="E1028" s="2">
        <f t="shared" si="31"/>
        <v>5000</v>
      </c>
    </row>
    <row r="1029" spans="1:5">
      <c r="A1029" s="6" t="s">
        <v>9</v>
      </c>
      <c r="B1029" s="12">
        <v>412612</v>
      </c>
      <c r="C1029" s="12">
        <v>268226</v>
      </c>
      <c r="D1029" s="33">
        <f t="shared" si="30"/>
        <v>0.65006834507963895</v>
      </c>
      <c r="E1029" s="2" t="e">
        <f t="shared" si="31"/>
        <v>#N/A</v>
      </c>
    </row>
    <row r="1030" spans="1:5">
      <c r="A1030" s="6" t="s">
        <v>9</v>
      </c>
      <c r="B1030" s="12">
        <v>663371</v>
      </c>
      <c r="C1030" s="12">
        <v>544553</v>
      </c>
      <c r="D1030" s="33">
        <f t="shared" si="30"/>
        <v>0.82088755764119925</v>
      </c>
      <c r="E1030" s="2">
        <f t="shared" si="31"/>
        <v>3000</v>
      </c>
    </row>
    <row r="1031" spans="1:5">
      <c r="A1031" s="6" t="s">
        <v>9</v>
      </c>
      <c r="B1031" s="12">
        <v>199098</v>
      </c>
      <c r="C1031" s="12">
        <v>44231</v>
      </c>
      <c r="D1031" s="33">
        <f t="shared" si="30"/>
        <v>0.22215692774412601</v>
      </c>
      <c r="E1031" s="2" t="e">
        <f t="shared" si="31"/>
        <v>#N/A</v>
      </c>
    </row>
    <row r="1032" spans="1:5">
      <c r="A1032" s="6" t="s">
        <v>9</v>
      </c>
      <c r="B1032" s="12">
        <v>461313</v>
      </c>
      <c r="C1032" s="12">
        <v>635248</v>
      </c>
      <c r="D1032" s="33">
        <f t="shared" si="30"/>
        <v>1.3770433523442869</v>
      </c>
      <c r="E1032" s="2">
        <f t="shared" si="31"/>
        <v>5000</v>
      </c>
    </row>
    <row r="1033" spans="1:5">
      <c r="A1033" s="6" t="s">
        <v>9</v>
      </c>
      <c r="B1033" s="12">
        <v>676101</v>
      </c>
      <c r="C1033" s="12">
        <v>221970</v>
      </c>
      <c r="D1033" s="33">
        <f t="shared" si="30"/>
        <v>0.3283089360909095</v>
      </c>
      <c r="E1033" s="2" t="e">
        <f t="shared" si="31"/>
        <v>#N/A</v>
      </c>
    </row>
    <row r="1034" spans="1:5">
      <c r="A1034" s="6" t="s">
        <v>9</v>
      </c>
      <c r="B1034" s="12">
        <v>324595</v>
      </c>
      <c r="C1034" s="12">
        <v>1575470</v>
      </c>
      <c r="D1034" s="33">
        <f t="shared" ref="D1034:D1097" si="32">C1034/B1034</f>
        <v>4.8536483926123326</v>
      </c>
      <c r="E1034" s="2">
        <f t="shared" ref="E1034:E1097" si="33">IF(A1034="Active",VLOOKUP(D1034,$H$4:$I$7,2,1))</f>
        <v>5000</v>
      </c>
    </row>
    <row r="1035" spans="1:5">
      <c r="A1035" s="6" t="s">
        <v>9</v>
      </c>
      <c r="B1035" s="12">
        <v>725991</v>
      </c>
      <c r="C1035" s="12">
        <v>773405</v>
      </c>
      <c r="D1035" s="33">
        <f t="shared" si="32"/>
        <v>1.0653093495649395</v>
      </c>
      <c r="E1035" s="2">
        <f t="shared" si="33"/>
        <v>5000</v>
      </c>
    </row>
    <row r="1036" spans="1:5">
      <c r="A1036" s="6" t="s">
        <v>9</v>
      </c>
      <c r="B1036" s="12">
        <v>656508</v>
      </c>
      <c r="C1036" s="12">
        <v>452184</v>
      </c>
      <c r="D1036" s="33">
        <f t="shared" si="32"/>
        <v>0.68877150011881039</v>
      </c>
      <c r="E1036" s="2" t="e">
        <f t="shared" si="33"/>
        <v>#N/A</v>
      </c>
    </row>
    <row r="1037" spans="1:5">
      <c r="A1037" s="6" t="s">
        <v>9</v>
      </c>
      <c r="B1037" s="12">
        <v>324420</v>
      </c>
      <c r="C1037" s="12">
        <v>25000</v>
      </c>
      <c r="D1037" s="33">
        <f t="shared" si="32"/>
        <v>7.7060600456198752E-2</v>
      </c>
      <c r="E1037" s="2" t="e">
        <f t="shared" si="33"/>
        <v>#N/A</v>
      </c>
    </row>
    <row r="1038" spans="1:5">
      <c r="A1038" s="6" t="s">
        <v>9</v>
      </c>
      <c r="B1038" s="12">
        <v>655934</v>
      </c>
      <c r="C1038" s="12">
        <v>579969</v>
      </c>
      <c r="D1038" s="33">
        <f t="shared" si="32"/>
        <v>0.88418804330923539</v>
      </c>
      <c r="E1038" s="2">
        <f t="shared" si="33"/>
        <v>3000</v>
      </c>
    </row>
    <row r="1039" spans="1:5">
      <c r="A1039" s="6" t="s">
        <v>9</v>
      </c>
      <c r="B1039" s="12">
        <v>903584</v>
      </c>
      <c r="C1039" s="12">
        <v>1237000</v>
      </c>
      <c r="D1039" s="33">
        <f t="shared" si="32"/>
        <v>1.368992810851011</v>
      </c>
      <c r="E1039" s="2">
        <f t="shared" si="33"/>
        <v>5000</v>
      </c>
    </row>
    <row r="1040" spans="1:5">
      <c r="A1040" s="6" t="s">
        <v>9</v>
      </c>
      <c r="B1040" s="12">
        <v>401521</v>
      </c>
      <c r="C1040" s="12">
        <v>491866</v>
      </c>
      <c r="D1040" s="33">
        <f t="shared" si="32"/>
        <v>1.2250069112200856</v>
      </c>
      <c r="E1040" s="2">
        <f t="shared" si="33"/>
        <v>5000</v>
      </c>
    </row>
    <row r="1041" spans="1:5">
      <c r="A1041" s="6" t="s">
        <v>9</v>
      </c>
      <c r="B1041" s="12">
        <v>205227</v>
      </c>
      <c r="C1041" s="12">
        <v>60000</v>
      </c>
      <c r="D1041" s="33">
        <f t="shared" si="32"/>
        <v>0.29235919250391029</v>
      </c>
      <c r="E1041" s="2" t="e">
        <f t="shared" si="33"/>
        <v>#N/A</v>
      </c>
    </row>
    <row r="1042" spans="1:5">
      <c r="A1042" s="6" t="s">
        <v>9</v>
      </c>
      <c r="B1042" s="12">
        <v>1122818</v>
      </c>
      <c r="C1042" s="12">
        <v>628690</v>
      </c>
      <c r="D1042" s="33">
        <f t="shared" si="32"/>
        <v>0.55992155451729486</v>
      </c>
      <c r="E1042" s="2" t="e">
        <f t="shared" si="33"/>
        <v>#N/A</v>
      </c>
    </row>
    <row r="1043" spans="1:5">
      <c r="A1043" s="6" t="s">
        <v>9</v>
      </c>
      <c r="B1043" s="12">
        <v>806346</v>
      </c>
      <c r="C1043" s="12">
        <v>840007</v>
      </c>
      <c r="D1043" s="33">
        <f t="shared" si="32"/>
        <v>1.0417451069392047</v>
      </c>
      <c r="E1043" s="2">
        <f t="shared" si="33"/>
        <v>5000</v>
      </c>
    </row>
    <row r="1044" spans="1:5">
      <c r="A1044" s="6" t="s">
        <v>9</v>
      </c>
      <c r="B1044" s="12">
        <v>309650</v>
      </c>
      <c r="C1044" s="12">
        <v>751391</v>
      </c>
      <c r="D1044" s="33">
        <f t="shared" si="32"/>
        <v>2.4265816244146619</v>
      </c>
      <c r="E1044" s="2">
        <f t="shared" si="33"/>
        <v>5000</v>
      </c>
    </row>
    <row r="1045" spans="1:5">
      <c r="A1045" s="6" t="s">
        <v>9</v>
      </c>
      <c r="B1045" s="12">
        <v>573425</v>
      </c>
      <c r="C1045" s="12">
        <v>933384</v>
      </c>
      <c r="D1045" s="33">
        <f t="shared" si="32"/>
        <v>1.6277351004926537</v>
      </c>
      <c r="E1045" s="2">
        <f t="shared" si="33"/>
        <v>5000</v>
      </c>
    </row>
    <row r="1046" spans="1:5">
      <c r="A1046" s="6" t="s">
        <v>9</v>
      </c>
      <c r="B1046" s="12">
        <v>349922</v>
      </c>
      <c r="C1046" s="12">
        <v>484530</v>
      </c>
      <c r="D1046" s="33">
        <f t="shared" si="32"/>
        <v>1.3846800144032099</v>
      </c>
      <c r="E1046" s="2">
        <f t="shared" si="33"/>
        <v>5000</v>
      </c>
    </row>
    <row r="1047" spans="1:5">
      <c r="A1047" s="6" t="s">
        <v>9</v>
      </c>
      <c r="B1047" s="12">
        <v>1116004</v>
      </c>
      <c r="C1047" s="12">
        <v>1157704</v>
      </c>
      <c r="D1047" s="33">
        <f t="shared" si="32"/>
        <v>1.0373654574714786</v>
      </c>
      <c r="E1047" s="2">
        <f t="shared" si="33"/>
        <v>5000</v>
      </c>
    </row>
    <row r="1048" spans="1:5">
      <c r="A1048" s="6" t="s">
        <v>9</v>
      </c>
      <c r="B1048" s="12">
        <v>672537</v>
      </c>
      <c r="C1048" s="12">
        <v>341294</v>
      </c>
      <c r="D1048" s="33">
        <f t="shared" si="32"/>
        <v>0.50747245132981533</v>
      </c>
      <c r="E1048" s="2" t="e">
        <f t="shared" si="33"/>
        <v>#N/A</v>
      </c>
    </row>
    <row r="1049" spans="1:5">
      <c r="A1049" s="6" t="s">
        <v>9</v>
      </c>
      <c r="B1049" s="12">
        <v>480229</v>
      </c>
      <c r="C1049" s="12">
        <v>731602</v>
      </c>
      <c r="D1049" s="33">
        <f t="shared" si="32"/>
        <v>1.5234440235804168</v>
      </c>
      <c r="E1049" s="2">
        <f t="shared" si="33"/>
        <v>5000</v>
      </c>
    </row>
    <row r="1050" spans="1:5">
      <c r="A1050" s="6" t="s">
        <v>9</v>
      </c>
      <c r="B1050" s="12">
        <v>469886</v>
      </c>
      <c r="C1050" s="12">
        <v>316203</v>
      </c>
      <c r="D1050" s="33">
        <f t="shared" si="32"/>
        <v>0.67293556309402702</v>
      </c>
      <c r="E1050" s="2" t="e">
        <f t="shared" si="33"/>
        <v>#N/A</v>
      </c>
    </row>
    <row r="1051" spans="1:5">
      <c r="A1051" s="6" t="s">
        <v>9</v>
      </c>
      <c r="B1051" s="12">
        <v>405815</v>
      </c>
      <c r="C1051" s="12">
        <v>423780</v>
      </c>
      <c r="D1051" s="33">
        <f t="shared" si="32"/>
        <v>1.0442689402806697</v>
      </c>
      <c r="E1051" s="2">
        <f t="shared" si="33"/>
        <v>5000</v>
      </c>
    </row>
    <row r="1052" spans="1:5">
      <c r="A1052" s="6" t="s">
        <v>9</v>
      </c>
      <c r="B1052" s="12">
        <v>362561</v>
      </c>
      <c r="C1052" s="12">
        <v>1581111</v>
      </c>
      <c r="D1052" s="33">
        <f t="shared" si="32"/>
        <v>4.3609516743389385</v>
      </c>
      <c r="E1052" s="2">
        <f t="shared" si="33"/>
        <v>5000</v>
      </c>
    </row>
    <row r="1053" spans="1:5">
      <c r="A1053" s="6" t="s">
        <v>9</v>
      </c>
      <c r="B1053" s="12">
        <v>1057926</v>
      </c>
      <c r="C1053" s="12">
        <v>1800670</v>
      </c>
      <c r="D1053" s="33">
        <f t="shared" si="32"/>
        <v>1.7020755705030408</v>
      </c>
      <c r="E1053" s="2">
        <f t="shared" si="33"/>
        <v>5000</v>
      </c>
    </row>
    <row r="1054" spans="1:5">
      <c r="A1054" s="6" t="s">
        <v>9</v>
      </c>
      <c r="B1054" s="12">
        <v>369117</v>
      </c>
      <c r="C1054" s="12">
        <v>508877</v>
      </c>
      <c r="D1054" s="33">
        <f t="shared" si="32"/>
        <v>1.3786333330624165</v>
      </c>
      <c r="E1054" s="2">
        <f t="shared" si="33"/>
        <v>5000</v>
      </c>
    </row>
    <row r="1055" spans="1:5">
      <c r="A1055" s="6" t="s">
        <v>9</v>
      </c>
      <c r="B1055" s="12">
        <v>390249</v>
      </c>
      <c r="C1055" s="12">
        <v>542716</v>
      </c>
      <c r="D1055" s="33">
        <f t="shared" si="32"/>
        <v>1.3906915840911829</v>
      </c>
      <c r="E1055" s="2">
        <f t="shared" si="33"/>
        <v>5000</v>
      </c>
    </row>
    <row r="1056" spans="1:5">
      <c r="A1056" s="6" t="s">
        <v>9</v>
      </c>
      <c r="B1056" s="12">
        <v>1203686</v>
      </c>
      <c r="C1056" s="12">
        <v>593312</v>
      </c>
      <c r="D1056" s="33">
        <f t="shared" si="32"/>
        <v>0.49291260345306004</v>
      </c>
      <c r="E1056" s="2" t="e">
        <f t="shared" si="33"/>
        <v>#N/A</v>
      </c>
    </row>
    <row r="1057" spans="1:5">
      <c r="A1057" s="6" t="s">
        <v>9</v>
      </c>
      <c r="B1057" s="12">
        <v>326754</v>
      </c>
      <c r="C1057" s="12">
        <v>828061</v>
      </c>
      <c r="D1057" s="33">
        <f t="shared" si="32"/>
        <v>2.5342031008036625</v>
      </c>
      <c r="E1057" s="2">
        <f t="shared" si="33"/>
        <v>5000</v>
      </c>
    </row>
    <row r="1058" spans="1:5">
      <c r="A1058" s="6" t="s">
        <v>9</v>
      </c>
      <c r="B1058" s="12">
        <v>1023709</v>
      </c>
      <c r="C1058" s="12">
        <v>1041240</v>
      </c>
      <c r="D1058" s="33">
        <f t="shared" si="32"/>
        <v>1.0171249837600334</v>
      </c>
      <c r="E1058" s="2">
        <f t="shared" si="33"/>
        <v>5000</v>
      </c>
    </row>
    <row r="1059" spans="1:5">
      <c r="A1059" s="6" t="s">
        <v>9</v>
      </c>
      <c r="B1059" s="12">
        <v>570889</v>
      </c>
      <c r="C1059" s="12">
        <v>359944</v>
      </c>
      <c r="D1059" s="33">
        <f t="shared" si="32"/>
        <v>0.63049734712001804</v>
      </c>
      <c r="E1059" s="2" t="e">
        <f t="shared" si="33"/>
        <v>#N/A</v>
      </c>
    </row>
    <row r="1060" spans="1:5">
      <c r="A1060" s="6" t="s">
        <v>9</v>
      </c>
      <c r="B1060" s="12">
        <v>339444</v>
      </c>
      <c r="C1060" s="12">
        <v>756631</v>
      </c>
      <c r="D1060" s="33">
        <f t="shared" si="32"/>
        <v>2.2290304144424411</v>
      </c>
      <c r="E1060" s="2">
        <f t="shared" si="33"/>
        <v>5000</v>
      </c>
    </row>
    <row r="1061" spans="1:5">
      <c r="A1061" s="6" t="s">
        <v>9</v>
      </c>
      <c r="B1061" s="12">
        <v>135205</v>
      </c>
      <c r="C1061" s="12">
        <v>179372</v>
      </c>
      <c r="D1061" s="33">
        <f t="shared" si="32"/>
        <v>1.3266669132058726</v>
      </c>
      <c r="E1061" s="2">
        <f t="shared" si="33"/>
        <v>5000</v>
      </c>
    </row>
    <row r="1062" spans="1:5">
      <c r="A1062" s="6" t="s">
        <v>9</v>
      </c>
      <c r="B1062" s="12">
        <v>252446</v>
      </c>
      <c r="C1062" s="12">
        <v>711437</v>
      </c>
      <c r="D1062" s="33">
        <f t="shared" si="32"/>
        <v>2.8181749760344785</v>
      </c>
      <c r="E1062" s="2">
        <f t="shared" si="33"/>
        <v>5000</v>
      </c>
    </row>
    <row r="1063" spans="1:5">
      <c r="A1063" s="6" t="s">
        <v>9</v>
      </c>
      <c r="B1063" s="12">
        <v>1174275</v>
      </c>
      <c r="C1063" s="12">
        <v>1722760</v>
      </c>
      <c r="D1063" s="33">
        <f t="shared" si="32"/>
        <v>1.4670839454131273</v>
      </c>
      <c r="E1063" s="2">
        <f t="shared" si="33"/>
        <v>5000</v>
      </c>
    </row>
    <row r="1064" spans="1:5">
      <c r="A1064" s="6" t="s">
        <v>9</v>
      </c>
      <c r="B1064" s="12">
        <v>499217</v>
      </c>
      <c r="C1064" s="12">
        <v>470034</v>
      </c>
      <c r="D1064" s="33">
        <f t="shared" si="32"/>
        <v>0.94154245548528992</v>
      </c>
      <c r="E1064" s="2">
        <f t="shared" si="33"/>
        <v>4000</v>
      </c>
    </row>
    <row r="1065" spans="1:5">
      <c r="A1065" s="6" t="s">
        <v>9</v>
      </c>
      <c r="B1065" s="12">
        <v>505622</v>
      </c>
      <c r="C1065" s="12">
        <v>404325</v>
      </c>
      <c r="D1065" s="33">
        <f t="shared" si="32"/>
        <v>0.7996586382712777</v>
      </c>
      <c r="E1065" s="2">
        <f t="shared" si="33"/>
        <v>2000</v>
      </c>
    </row>
    <row r="1066" spans="1:5">
      <c r="A1066" s="6" t="s">
        <v>9</v>
      </c>
      <c r="B1066" s="12">
        <v>417648</v>
      </c>
      <c r="C1066" s="12">
        <v>653500</v>
      </c>
      <c r="D1066" s="33">
        <f t="shared" si="32"/>
        <v>1.5647147837413324</v>
      </c>
      <c r="E1066" s="2">
        <f t="shared" si="33"/>
        <v>5000</v>
      </c>
    </row>
    <row r="1067" spans="1:5">
      <c r="A1067" s="6" t="s">
        <v>9</v>
      </c>
      <c r="B1067" s="12">
        <v>822393</v>
      </c>
      <c r="C1067" s="12">
        <v>1351469</v>
      </c>
      <c r="D1067" s="33">
        <f t="shared" si="32"/>
        <v>1.6433371879381269</v>
      </c>
      <c r="E1067" s="2">
        <f t="shared" si="33"/>
        <v>5000</v>
      </c>
    </row>
    <row r="1068" spans="1:5">
      <c r="A1068" s="6" t="s">
        <v>9</v>
      </c>
      <c r="B1068" s="12">
        <v>232585</v>
      </c>
      <c r="C1068" s="12">
        <v>824453</v>
      </c>
      <c r="D1068" s="33">
        <f t="shared" si="32"/>
        <v>3.5447384827052475</v>
      </c>
      <c r="E1068" s="2">
        <f t="shared" si="33"/>
        <v>5000</v>
      </c>
    </row>
    <row r="1069" spans="1:5">
      <c r="A1069" s="6" t="s">
        <v>9</v>
      </c>
      <c r="B1069" s="12">
        <v>546019</v>
      </c>
      <c r="C1069" s="12">
        <v>1225000</v>
      </c>
      <c r="D1069" s="33">
        <f t="shared" si="32"/>
        <v>2.2435116726707314</v>
      </c>
      <c r="E1069" s="2">
        <f t="shared" si="33"/>
        <v>5000</v>
      </c>
    </row>
    <row r="1070" spans="1:5">
      <c r="A1070" s="6" t="s">
        <v>9</v>
      </c>
      <c r="B1070" s="12">
        <v>394769</v>
      </c>
      <c r="C1070" s="12">
        <v>845915</v>
      </c>
      <c r="D1070" s="33">
        <f t="shared" si="32"/>
        <v>2.1428100990705956</v>
      </c>
      <c r="E1070" s="2">
        <f t="shared" si="33"/>
        <v>5000</v>
      </c>
    </row>
    <row r="1071" spans="1:5">
      <c r="A1071" s="6" t="s">
        <v>9</v>
      </c>
      <c r="B1071" s="12">
        <v>759113</v>
      </c>
      <c r="C1071" s="12">
        <v>723490</v>
      </c>
      <c r="D1071" s="33">
        <f t="shared" si="32"/>
        <v>0.95307286266998459</v>
      </c>
      <c r="E1071" s="2">
        <f t="shared" si="33"/>
        <v>4000</v>
      </c>
    </row>
    <row r="1072" spans="1:5">
      <c r="A1072" s="6" t="s">
        <v>9</v>
      </c>
      <c r="B1072" s="12">
        <v>540819</v>
      </c>
      <c r="C1072" s="12">
        <v>306376</v>
      </c>
      <c r="D1072" s="33">
        <f t="shared" si="32"/>
        <v>0.5665037655851588</v>
      </c>
      <c r="E1072" s="2" t="e">
        <f t="shared" si="33"/>
        <v>#N/A</v>
      </c>
    </row>
    <row r="1073" spans="1:5">
      <c r="A1073" s="6" t="s">
        <v>9</v>
      </c>
      <c r="B1073" s="12">
        <v>1231688</v>
      </c>
      <c r="C1073" s="12">
        <v>1424410</v>
      </c>
      <c r="D1073" s="33">
        <f t="shared" si="32"/>
        <v>1.1564698202791617</v>
      </c>
      <c r="E1073" s="2">
        <f t="shared" si="33"/>
        <v>5000</v>
      </c>
    </row>
    <row r="1074" spans="1:5">
      <c r="A1074" s="6" t="s">
        <v>9</v>
      </c>
      <c r="B1074" s="12">
        <v>697901</v>
      </c>
      <c r="C1074" s="12">
        <v>1176747</v>
      </c>
      <c r="D1074" s="33">
        <f t="shared" si="32"/>
        <v>1.6861231034201125</v>
      </c>
      <c r="E1074" s="2">
        <f t="shared" si="33"/>
        <v>5000</v>
      </c>
    </row>
    <row r="1075" spans="1:5">
      <c r="A1075" s="6" t="s">
        <v>9</v>
      </c>
      <c r="B1075" s="12">
        <v>886730</v>
      </c>
      <c r="C1075" s="12">
        <v>1072697</v>
      </c>
      <c r="D1075" s="33">
        <f t="shared" si="32"/>
        <v>1.2097222378852639</v>
      </c>
      <c r="E1075" s="2">
        <f t="shared" si="33"/>
        <v>5000</v>
      </c>
    </row>
    <row r="1076" spans="1:5">
      <c r="A1076" s="6" t="s">
        <v>9</v>
      </c>
      <c r="B1076" s="12">
        <v>427485</v>
      </c>
      <c r="C1076" s="12">
        <v>439890</v>
      </c>
      <c r="D1076" s="33">
        <f t="shared" si="32"/>
        <v>1.0290185620548089</v>
      </c>
      <c r="E1076" s="2">
        <f t="shared" si="33"/>
        <v>5000</v>
      </c>
    </row>
    <row r="1077" spans="1:5">
      <c r="A1077" s="6" t="s">
        <v>9</v>
      </c>
      <c r="B1077" s="12">
        <v>567713</v>
      </c>
      <c r="C1077" s="12">
        <v>673029</v>
      </c>
      <c r="D1077" s="33">
        <f t="shared" si="32"/>
        <v>1.1855092273736907</v>
      </c>
      <c r="E1077" s="2">
        <f t="shared" si="33"/>
        <v>5000</v>
      </c>
    </row>
    <row r="1078" spans="1:5">
      <c r="A1078" s="6" t="s">
        <v>9</v>
      </c>
      <c r="B1078" s="12">
        <v>292707</v>
      </c>
      <c r="C1078" s="12">
        <v>834662</v>
      </c>
      <c r="D1078" s="33">
        <f t="shared" si="32"/>
        <v>2.8515272952133022</v>
      </c>
      <c r="E1078" s="2">
        <f t="shared" si="33"/>
        <v>5000</v>
      </c>
    </row>
    <row r="1079" spans="1:5">
      <c r="A1079" s="6" t="s">
        <v>9</v>
      </c>
      <c r="B1079" s="12">
        <v>480497</v>
      </c>
      <c r="C1079" s="12">
        <v>1298504</v>
      </c>
      <c r="D1079" s="33">
        <f t="shared" si="32"/>
        <v>2.7024185374726586</v>
      </c>
      <c r="E1079" s="2">
        <f t="shared" si="33"/>
        <v>5000</v>
      </c>
    </row>
    <row r="1080" spans="1:5">
      <c r="A1080" s="6" t="s">
        <v>9</v>
      </c>
      <c r="B1080" s="12">
        <v>734327</v>
      </c>
      <c r="C1080" s="12">
        <v>1461166</v>
      </c>
      <c r="D1080" s="33">
        <f t="shared" si="32"/>
        <v>1.9898029079687931</v>
      </c>
      <c r="E1080" s="2">
        <f t="shared" si="33"/>
        <v>5000</v>
      </c>
    </row>
    <row r="1081" spans="1:5">
      <c r="A1081" s="6" t="s">
        <v>9</v>
      </c>
      <c r="B1081" s="12">
        <v>482901</v>
      </c>
      <c r="C1081" s="12">
        <v>407046</v>
      </c>
      <c r="D1081" s="33">
        <f t="shared" si="32"/>
        <v>0.84291811365062408</v>
      </c>
      <c r="E1081" s="2">
        <f t="shared" si="33"/>
        <v>3000</v>
      </c>
    </row>
    <row r="1082" spans="1:5">
      <c r="A1082" s="6" t="s">
        <v>9</v>
      </c>
      <c r="B1082" s="12">
        <v>294882</v>
      </c>
      <c r="C1082" s="12">
        <v>464405</v>
      </c>
      <c r="D1082" s="33">
        <f t="shared" si="32"/>
        <v>1.5748841909645215</v>
      </c>
      <c r="E1082" s="2">
        <f t="shared" si="33"/>
        <v>5000</v>
      </c>
    </row>
    <row r="1083" spans="1:5">
      <c r="A1083" s="6" t="s">
        <v>9</v>
      </c>
      <c r="B1083" s="12">
        <v>876741</v>
      </c>
      <c r="C1083" s="12">
        <v>1172204</v>
      </c>
      <c r="D1083" s="33">
        <f t="shared" si="32"/>
        <v>1.3370014633740182</v>
      </c>
      <c r="E1083" s="2">
        <f t="shared" si="33"/>
        <v>5000</v>
      </c>
    </row>
    <row r="1084" spans="1:5">
      <c r="A1084" s="6" t="s">
        <v>9</v>
      </c>
      <c r="B1084" s="12">
        <v>869179</v>
      </c>
      <c r="C1084" s="12">
        <v>726246</v>
      </c>
      <c r="D1084" s="33">
        <f t="shared" si="32"/>
        <v>0.83555401131412521</v>
      </c>
      <c r="E1084" s="2">
        <f t="shared" si="33"/>
        <v>3000</v>
      </c>
    </row>
    <row r="1085" spans="1:5">
      <c r="A1085" s="6" t="s">
        <v>9</v>
      </c>
      <c r="B1085" s="12">
        <v>447421</v>
      </c>
      <c r="C1085" s="12">
        <v>265116</v>
      </c>
      <c r="D1085" s="33">
        <f t="shared" si="32"/>
        <v>0.59254259411158616</v>
      </c>
      <c r="E1085" s="2" t="e">
        <f t="shared" si="33"/>
        <v>#N/A</v>
      </c>
    </row>
    <row r="1086" spans="1:5">
      <c r="A1086" s="6" t="s">
        <v>9</v>
      </c>
      <c r="B1086" s="12">
        <v>235256</v>
      </c>
      <c r="C1086" s="12">
        <v>56259</v>
      </c>
      <c r="D1086" s="33">
        <f t="shared" si="32"/>
        <v>0.2391394905974768</v>
      </c>
      <c r="E1086" s="2" t="e">
        <f t="shared" si="33"/>
        <v>#N/A</v>
      </c>
    </row>
    <row r="1087" spans="1:5">
      <c r="A1087" s="6" t="s">
        <v>9</v>
      </c>
      <c r="B1087" s="12">
        <v>1618512</v>
      </c>
      <c r="C1087" s="12">
        <v>2995741</v>
      </c>
      <c r="D1087" s="33">
        <f t="shared" si="32"/>
        <v>1.8509229465088921</v>
      </c>
      <c r="E1087" s="2">
        <f t="shared" si="33"/>
        <v>5000</v>
      </c>
    </row>
    <row r="1088" spans="1:5">
      <c r="A1088" s="6" t="s">
        <v>9</v>
      </c>
      <c r="B1088" s="12">
        <v>368382</v>
      </c>
      <c r="C1088" s="12">
        <v>463443</v>
      </c>
      <c r="D1088" s="33">
        <f t="shared" si="32"/>
        <v>1.2580500675928792</v>
      </c>
      <c r="E1088" s="2">
        <f t="shared" si="33"/>
        <v>5000</v>
      </c>
    </row>
    <row r="1089" spans="1:5">
      <c r="A1089" s="6" t="s">
        <v>9</v>
      </c>
      <c r="B1089" s="12">
        <v>826527</v>
      </c>
      <c r="C1089" s="12">
        <v>679378</v>
      </c>
      <c r="D1089" s="33">
        <f t="shared" si="32"/>
        <v>0.82196709847349214</v>
      </c>
      <c r="E1089" s="2">
        <f t="shared" si="33"/>
        <v>3000</v>
      </c>
    </row>
    <row r="1090" spans="1:5">
      <c r="A1090" s="6" t="s">
        <v>9</v>
      </c>
      <c r="B1090" s="12">
        <v>663572</v>
      </c>
      <c r="C1090" s="12">
        <v>768299</v>
      </c>
      <c r="D1090" s="33">
        <f t="shared" si="32"/>
        <v>1.1578231148993627</v>
      </c>
      <c r="E1090" s="2">
        <f t="shared" si="33"/>
        <v>5000</v>
      </c>
    </row>
    <row r="1091" spans="1:5">
      <c r="A1091" s="6" t="s">
        <v>9</v>
      </c>
      <c r="B1091" s="12">
        <v>632243</v>
      </c>
      <c r="C1091" s="12">
        <v>640036</v>
      </c>
      <c r="D1091" s="33">
        <f t="shared" si="32"/>
        <v>1.0123259569500966</v>
      </c>
      <c r="E1091" s="2">
        <f t="shared" si="33"/>
        <v>5000</v>
      </c>
    </row>
    <row r="1092" spans="1:5">
      <c r="A1092" s="6" t="s">
        <v>9</v>
      </c>
      <c r="B1092" s="12">
        <v>522573</v>
      </c>
      <c r="C1092" s="12">
        <v>500449</v>
      </c>
      <c r="D1092" s="33">
        <f t="shared" si="32"/>
        <v>0.95766333124750036</v>
      </c>
      <c r="E1092" s="2">
        <f t="shared" si="33"/>
        <v>4000</v>
      </c>
    </row>
    <row r="1093" spans="1:5">
      <c r="A1093" s="6" t="s">
        <v>9</v>
      </c>
      <c r="B1093" s="12">
        <v>803347</v>
      </c>
      <c r="C1093" s="12">
        <v>1196003</v>
      </c>
      <c r="D1093" s="33">
        <f t="shared" si="32"/>
        <v>1.4887750872288066</v>
      </c>
      <c r="E1093" s="2">
        <f t="shared" si="33"/>
        <v>5000</v>
      </c>
    </row>
    <row r="1094" spans="1:5">
      <c r="A1094" s="6" t="s">
        <v>9</v>
      </c>
      <c r="B1094" s="12">
        <v>1087530</v>
      </c>
      <c r="C1094" s="12">
        <v>1125058</v>
      </c>
      <c r="D1094" s="33">
        <f t="shared" si="32"/>
        <v>1.0345075538146074</v>
      </c>
      <c r="E1094" s="2">
        <f t="shared" si="33"/>
        <v>5000</v>
      </c>
    </row>
    <row r="1095" spans="1:5">
      <c r="A1095" s="6" t="s">
        <v>9</v>
      </c>
      <c r="B1095" s="12">
        <v>784925</v>
      </c>
      <c r="C1095" s="12">
        <v>834346</v>
      </c>
      <c r="D1095" s="33">
        <f t="shared" si="32"/>
        <v>1.062962703443004</v>
      </c>
      <c r="E1095" s="2">
        <f t="shared" si="33"/>
        <v>5000</v>
      </c>
    </row>
    <row r="1096" spans="1:5">
      <c r="A1096" s="6" t="s">
        <v>9</v>
      </c>
      <c r="B1096" s="12">
        <v>810160</v>
      </c>
      <c r="C1096" s="12">
        <v>1293915</v>
      </c>
      <c r="D1096" s="33">
        <f t="shared" si="32"/>
        <v>1.5971104473190481</v>
      </c>
      <c r="E1096" s="2">
        <f t="shared" si="33"/>
        <v>5000</v>
      </c>
    </row>
    <row r="1097" spans="1:5">
      <c r="A1097" s="6" t="s">
        <v>9</v>
      </c>
      <c r="B1097" s="12">
        <v>540981</v>
      </c>
      <c r="C1097" s="12">
        <v>1685916</v>
      </c>
      <c r="D1097" s="33">
        <f t="shared" si="32"/>
        <v>3.1164051972250411</v>
      </c>
      <c r="E1097" s="2">
        <f t="shared" si="33"/>
        <v>5000</v>
      </c>
    </row>
    <row r="1098" spans="1:5">
      <c r="A1098" s="6" t="s">
        <v>9</v>
      </c>
      <c r="B1098" s="12">
        <v>1693027</v>
      </c>
      <c r="C1098" s="12">
        <v>2303057</v>
      </c>
      <c r="D1098" s="33">
        <f t="shared" ref="D1098:D1161" si="34">C1098/B1098</f>
        <v>1.3603191207228236</v>
      </c>
      <c r="E1098" s="2">
        <f t="shared" ref="E1098:E1161" si="35">IF(A1098="Active",VLOOKUP(D1098,$H$4:$I$7,2,1))</f>
        <v>5000</v>
      </c>
    </row>
    <row r="1099" spans="1:5">
      <c r="A1099" s="6" t="s">
        <v>9</v>
      </c>
      <c r="B1099" s="12">
        <v>1338459</v>
      </c>
      <c r="C1099" s="12">
        <v>1211344</v>
      </c>
      <c r="D1099" s="33">
        <f t="shared" si="34"/>
        <v>0.90502884287079399</v>
      </c>
      <c r="E1099" s="2">
        <f t="shared" si="35"/>
        <v>3000</v>
      </c>
    </row>
    <row r="1100" spans="1:5">
      <c r="A1100" s="6" t="s">
        <v>9</v>
      </c>
      <c r="B1100" s="12">
        <v>1181832</v>
      </c>
      <c r="C1100" s="12">
        <v>847127</v>
      </c>
      <c r="D1100" s="33">
        <f t="shared" si="34"/>
        <v>0.7167913882853062</v>
      </c>
      <c r="E1100" s="2">
        <f t="shared" si="35"/>
        <v>2000</v>
      </c>
    </row>
    <row r="1101" spans="1:5">
      <c r="A1101" s="6" t="s">
        <v>9</v>
      </c>
      <c r="B1101" s="12">
        <v>627050</v>
      </c>
      <c r="C1101" s="12">
        <v>940764</v>
      </c>
      <c r="D1101" s="33">
        <f t="shared" si="34"/>
        <v>1.5003014113707041</v>
      </c>
      <c r="E1101" s="2">
        <f t="shared" si="35"/>
        <v>5000</v>
      </c>
    </row>
    <row r="1102" spans="1:5">
      <c r="A1102" s="6" t="s">
        <v>9</v>
      </c>
      <c r="B1102" s="12">
        <v>1432619</v>
      </c>
      <c r="C1102" s="12">
        <v>3341599</v>
      </c>
      <c r="D1102" s="33">
        <f t="shared" si="34"/>
        <v>2.3325105977234699</v>
      </c>
      <c r="E1102" s="2">
        <f t="shared" si="35"/>
        <v>5000</v>
      </c>
    </row>
    <row r="1103" spans="1:5">
      <c r="A1103" s="6" t="s">
        <v>9</v>
      </c>
      <c r="B1103" s="12">
        <v>528061</v>
      </c>
      <c r="C1103" s="12">
        <v>760148</v>
      </c>
      <c r="D1103" s="33">
        <f t="shared" si="34"/>
        <v>1.4395079356362239</v>
      </c>
      <c r="E1103" s="2">
        <f t="shared" si="35"/>
        <v>5000</v>
      </c>
    </row>
    <row r="1104" spans="1:5">
      <c r="A1104" s="6" t="s">
        <v>9</v>
      </c>
      <c r="B1104" s="12">
        <v>570231</v>
      </c>
      <c r="C1104" s="12">
        <v>804571</v>
      </c>
      <c r="D1104" s="33">
        <f t="shared" si="34"/>
        <v>1.4109562615852171</v>
      </c>
      <c r="E1104" s="2">
        <f t="shared" si="35"/>
        <v>5000</v>
      </c>
    </row>
    <row r="1105" spans="1:5">
      <c r="A1105" s="6" t="s">
        <v>9</v>
      </c>
      <c r="B1105" s="12">
        <v>572020</v>
      </c>
      <c r="C1105" s="12">
        <v>300185</v>
      </c>
      <c r="D1105" s="33">
        <f t="shared" si="34"/>
        <v>0.52478060207685051</v>
      </c>
      <c r="E1105" s="2" t="e">
        <f t="shared" si="35"/>
        <v>#N/A</v>
      </c>
    </row>
    <row r="1106" spans="1:5">
      <c r="A1106" s="6" t="s">
        <v>9</v>
      </c>
      <c r="B1106" s="12">
        <v>1710566</v>
      </c>
      <c r="C1106" s="12">
        <v>1247410</v>
      </c>
      <c r="D1106" s="33">
        <f t="shared" si="34"/>
        <v>0.7292381585977975</v>
      </c>
      <c r="E1106" s="2">
        <f t="shared" si="35"/>
        <v>2000</v>
      </c>
    </row>
    <row r="1107" spans="1:5">
      <c r="A1107" s="6" t="s">
        <v>9</v>
      </c>
      <c r="B1107" s="12">
        <v>870791</v>
      </c>
      <c r="C1107" s="12">
        <v>742822</v>
      </c>
      <c r="D1107" s="33">
        <f t="shared" si="34"/>
        <v>0.85304280820541323</v>
      </c>
      <c r="E1107" s="2">
        <f t="shared" si="35"/>
        <v>3000</v>
      </c>
    </row>
    <row r="1108" spans="1:5">
      <c r="A1108" s="6" t="s">
        <v>9</v>
      </c>
      <c r="B1108" s="12">
        <v>873780</v>
      </c>
      <c r="C1108" s="12">
        <v>875444</v>
      </c>
      <c r="D1108" s="33">
        <f t="shared" si="34"/>
        <v>1.001904369520932</v>
      </c>
      <c r="E1108" s="2">
        <f t="shared" si="35"/>
        <v>5000</v>
      </c>
    </row>
    <row r="1109" spans="1:5">
      <c r="A1109" s="6" t="s">
        <v>9</v>
      </c>
      <c r="B1109" s="12">
        <v>660316</v>
      </c>
      <c r="C1109" s="12">
        <v>197623</v>
      </c>
      <c r="D1109" s="33">
        <f t="shared" si="34"/>
        <v>0.29928549361214934</v>
      </c>
      <c r="E1109" s="2" t="e">
        <f t="shared" si="35"/>
        <v>#N/A</v>
      </c>
    </row>
    <row r="1110" spans="1:5">
      <c r="A1110" s="6" t="s">
        <v>9</v>
      </c>
      <c r="B1110" s="12">
        <v>247227</v>
      </c>
      <c r="C1110" s="12">
        <v>261988</v>
      </c>
      <c r="D1110" s="33">
        <f t="shared" si="34"/>
        <v>1.0597062618565125</v>
      </c>
      <c r="E1110" s="2">
        <f t="shared" si="35"/>
        <v>5000</v>
      </c>
    </row>
    <row r="1111" spans="1:5">
      <c r="A1111" s="6" t="s">
        <v>9</v>
      </c>
      <c r="B1111" s="12">
        <v>489820</v>
      </c>
      <c r="C1111" s="12">
        <v>640381</v>
      </c>
      <c r="D1111" s="33">
        <f t="shared" si="34"/>
        <v>1.3073802621371116</v>
      </c>
      <c r="E1111" s="2">
        <f t="shared" si="35"/>
        <v>5000</v>
      </c>
    </row>
    <row r="1112" spans="1:5">
      <c r="A1112" s="6" t="s">
        <v>9</v>
      </c>
      <c r="B1112" s="12">
        <v>1606166</v>
      </c>
      <c r="C1112" s="12">
        <v>2950639</v>
      </c>
      <c r="D1112" s="33">
        <f t="shared" si="34"/>
        <v>1.8370697673839442</v>
      </c>
      <c r="E1112" s="2">
        <f t="shared" si="35"/>
        <v>5000</v>
      </c>
    </row>
    <row r="1113" spans="1:5">
      <c r="A1113" s="6" t="s">
        <v>9</v>
      </c>
      <c r="B1113" s="12">
        <v>1102075</v>
      </c>
      <c r="C1113" s="12">
        <v>783994</v>
      </c>
      <c r="D1113" s="33">
        <f t="shared" si="34"/>
        <v>0.71137989701245374</v>
      </c>
      <c r="E1113" s="2">
        <f t="shared" si="35"/>
        <v>2000</v>
      </c>
    </row>
    <row r="1114" spans="1:5">
      <c r="A1114" s="6" t="s">
        <v>9</v>
      </c>
      <c r="B1114" s="12">
        <v>1623688</v>
      </c>
      <c r="C1114" s="12">
        <v>1476951</v>
      </c>
      <c r="D1114" s="33">
        <f t="shared" si="34"/>
        <v>0.90962734219874752</v>
      </c>
      <c r="E1114" s="2">
        <f t="shared" si="35"/>
        <v>3000</v>
      </c>
    </row>
    <row r="1115" spans="1:5">
      <c r="A1115" s="6" t="s">
        <v>9</v>
      </c>
      <c r="B1115" s="12">
        <v>1031661</v>
      </c>
      <c r="C1115" s="12">
        <v>1019607</v>
      </c>
      <c r="D1115" s="33">
        <f t="shared" si="34"/>
        <v>0.98831592936051671</v>
      </c>
      <c r="E1115" s="2">
        <f t="shared" si="35"/>
        <v>4000</v>
      </c>
    </row>
    <row r="1116" spans="1:5">
      <c r="A1116" s="6" t="s">
        <v>9</v>
      </c>
      <c r="B1116" s="12">
        <v>898315</v>
      </c>
      <c r="C1116" s="12">
        <v>98317</v>
      </c>
      <c r="D1116" s="33">
        <f t="shared" si="34"/>
        <v>0.10944601837885375</v>
      </c>
      <c r="E1116" s="2" t="e">
        <f t="shared" si="35"/>
        <v>#N/A</v>
      </c>
    </row>
    <row r="1117" spans="1:5">
      <c r="A1117" s="6" t="s">
        <v>9</v>
      </c>
      <c r="B1117" s="12">
        <v>875487</v>
      </c>
      <c r="C1117" s="12">
        <v>899166</v>
      </c>
      <c r="D1117" s="33">
        <f t="shared" si="34"/>
        <v>1.0270466608870263</v>
      </c>
      <c r="E1117" s="2">
        <f t="shared" si="35"/>
        <v>5000</v>
      </c>
    </row>
    <row r="1118" spans="1:5">
      <c r="A1118" s="6" t="s">
        <v>9</v>
      </c>
      <c r="B1118" s="12">
        <v>337087</v>
      </c>
      <c r="C1118" s="12">
        <v>823588</v>
      </c>
      <c r="D1118" s="33">
        <f t="shared" si="34"/>
        <v>2.4432505554945756</v>
      </c>
      <c r="E1118" s="2">
        <f t="shared" si="35"/>
        <v>5000</v>
      </c>
    </row>
    <row r="1119" spans="1:5">
      <c r="A1119" s="6" t="s">
        <v>9</v>
      </c>
      <c r="B1119" s="12">
        <v>1677248</v>
      </c>
      <c r="C1119" s="12">
        <v>1714490</v>
      </c>
      <c r="D1119" s="33">
        <f t="shared" si="34"/>
        <v>1.0222042297859351</v>
      </c>
      <c r="E1119" s="2">
        <f t="shared" si="35"/>
        <v>5000</v>
      </c>
    </row>
    <row r="1120" spans="1:5">
      <c r="A1120" s="6" t="s">
        <v>9</v>
      </c>
      <c r="B1120" s="12">
        <v>3497419</v>
      </c>
      <c r="C1120" s="12">
        <v>216125</v>
      </c>
      <c r="D1120" s="33">
        <f t="shared" si="34"/>
        <v>6.1795569818772073E-2</v>
      </c>
      <c r="E1120" s="2" t="e">
        <f t="shared" si="35"/>
        <v>#N/A</v>
      </c>
    </row>
    <row r="1121" spans="1:5">
      <c r="A1121" s="6" t="s">
        <v>9</v>
      </c>
      <c r="B1121" s="12">
        <v>400262</v>
      </c>
      <c r="C1121" s="12">
        <v>520242</v>
      </c>
      <c r="D1121" s="33">
        <f t="shared" si="34"/>
        <v>1.2997536613518146</v>
      </c>
      <c r="E1121" s="2">
        <f t="shared" si="35"/>
        <v>5000</v>
      </c>
    </row>
    <row r="1122" spans="1:5">
      <c r="A1122" s="6" t="s">
        <v>9</v>
      </c>
      <c r="B1122" s="12">
        <v>246558</v>
      </c>
      <c r="C1122" s="12">
        <v>281880</v>
      </c>
      <c r="D1122" s="33">
        <f t="shared" si="34"/>
        <v>1.1432604093154553</v>
      </c>
      <c r="E1122" s="2">
        <f t="shared" si="35"/>
        <v>5000</v>
      </c>
    </row>
    <row r="1123" spans="1:5">
      <c r="A1123" s="6" t="s">
        <v>9</v>
      </c>
      <c r="B1123" s="12">
        <v>786376</v>
      </c>
      <c r="C1123" s="12">
        <v>867124</v>
      </c>
      <c r="D1123" s="33">
        <f t="shared" si="34"/>
        <v>1.1026837034700958</v>
      </c>
      <c r="E1123" s="2">
        <f t="shared" si="35"/>
        <v>5000</v>
      </c>
    </row>
    <row r="1124" spans="1:5">
      <c r="A1124" s="6" t="s">
        <v>9</v>
      </c>
      <c r="B1124" s="12">
        <v>1020346</v>
      </c>
      <c r="C1124" s="12">
        <v>1382509</v>
      </c>
      <c r="D1124" s="33">
        <f t="shared" si="34"/>
        <v>1.3549413630278357</v>
      </c>
      <c r="E1124" s="2">
        <f t="shared" si="35"/>
        <v>5000</v>
      </c>
    </row>
    <row r="1125" spans="1:5">
      <c r="A1125" s="6" t="s">
        <v>9</v>
      </c>
      <c r="B1125" s="12">
        <v>667952</v>
      </c>
      <c r="C1125" s="12">
        <v>854719</v>
      </c>
      <c r="D1125" s="33">
        <f t="shared" si="34"/>
        <v>1.2796114092030566</v>
      </c>
      <c r="E1125" s="2">
        <f t="shared" si="35"/>
        <v>5000</v>
      </c>
    </row>
    <row r="1126" spans="1:5">
      <c r="A1126" s="6" t="s">
        <v>9</v>
      </c>
      <c r="B1126" s="12">
        <v>607991</v>
      </c>
      <c r="C1126" s="12">
        <v>892612</v>
      </c>
      <c r="D1126" s="33">
        <f t="shared" si="34"/>
        <v>1.4681335743456729</v>
      </c>
      <c r="E1126" s="2">
        <f t="shared" si="35"/>
        <v>5000</v>
      </c>
    </row>
    <row r="1127" spans="1:5">
      <c r="A1127" s="6" t="s">
        <v>9</v>
      </c>
      <c r="B1127" s="12">
        <v>733275</v>
      </c>
      <c r="C1127" s="12">
        <v>586609</v>
      </c>
      <c r="D1127" s="33">
        <f t="shared" si="34"/>
        <v>0.79998499880672325</v>
      </c>
      <c r="E1127" s="2">
        <f t="shared" si="35"/>
        <v>2000</v>
      </c>
    </row>
    <row r="1128" spans="1:5">
      <c r="A1128" s="6" t="s">
        <v>9</v>
      </c>
      <c r="B1128" s="12">
        <v>708180</v>
      </c>
      <c r="C1128" s="12">
        <v>1222353</v>
      </c>
      <c r="D1128" s="33">
        <f t="shared" si="34"/>
        <v>1.7260484622553589</v>
      </c>
      <c r="E1128" s="2">
        <f t="shared" si="35"/>
        <v>5000</v>
      </c>
    </row>
    <row r="1129" spans="1:5">
      <c r="A1129" s="6" t="s">
        <v>9</v>
      </c>
      <c r="B1129" s="12">
        <v>995439</v>
      </c>
      <c r="C1129" s="12">
        <v>923036</v>
      </c>
      <c r="D1129" s="33">
        <f t="shared" si="34"/>
        <v>0.92726525683643091</v>
      </c>
      <c r="E1129" s="2">
        <f t="shared" si="35"/>
        <v>4000</v>
      </c>
    </row>
    <row r="1130" spans="1:5">
      <c r="A1130" s="6" t="s">
        <v>9</v>
      </c>
      <c r="B1130" s="12">
        <v>708027</v>
      </c>
      <c r="C1130" s="12">
        <v>966610</v>
      </c>
      <c r="D1130" s="33">
        <f t="shared" si="34"/>
        <v>1.3652162982485132</v>
      </c>
      <c r="E1130" s="2">
        <f t="shared" si="35"/>
        <v>5000</v>
      </c>
    </row>
    <row r="1131" spans="1:5">
      <c r="A1131" s="6" t="s">
        <v>9</v>
      </c>
      <c r="B1131" s="12">
        <v>470210</v>
      </c>
      <c r="C1131" s="12">
        <v>1151516</v>
      </c>
      <c r="D1131" s="33">
        <f t="shared" si="34"/>
        <v>2.448939835392697</v>
      </c>
      <c r="E1131" s="2">
        <f t="shared" si="35"/>
        <v>5000</v>
      </c>
    </row>
    <row r="1132" spans="1:5">
      <c r="A1132" s="6" t="s">
        <v>9</v>
      </c>
      <c r="B1132" s="12">
        <v>1138029</v>
      </c>
      <c r="C1132" s="12">
        <v>1619254</v>
      </c>
      <c r="D1132" s="33">
        <f t="shared" si="34"/>
        <v>1.4228582927148605</v>
      </c>
      <c r="E1132" s="2">
        <f t="shared" si="35"/>
        <v>5000</v>
      </c>
    </row>
    <row r="1133" spans="1:5">
      <c r="A1133" s="6" t="s">
        <v>9</v>
      </c>
      <c r="B1133" s="12">
        <v>1947219</v>
      </c>
      <c r="C1133" s="12">
        <v>427539</v>
      </c>
      <c r="D1133" s="33">
        <f t="shared" si="34"/>
        <v>0.21956390113284638</v>
      </c>
      <c r="E1133" s="2" t="e">
        <f t="shared" si="35"/>
        <v>#N/A</v>
      </c>
    </row>
    <row r="1134" spans="1:5">
      <c r="A1134" s="6" t="s">
        <v>9</v>
      </c>
      <c r="B1134" s="12">
        <v>482383</v>
      </c>
      <c r="C1134" s="12">
        <v>581040</v>
      </c>
      <c r="D1134" s="33">
        <f t="shared" si="34"/>
        <v>1.2045200597865182</v>
      </c>
      <c r="E1134" s="2">
        <f t="shared" si="35"/>
        <v>5000</v>
      </c>
    </row>
    <row r="1135" spans="1:5">
      <c r="A1135" s="6" t="s">
        <v>9</v>
      </c>
      <c r="B1135" s="12">
        <v>240254</v>
      </c>
      <c r="C1135" s="12">
        <v>755944</v>
      </c>
      <c r="D1135" s="33">
        <f t="shared" si="34"/>
        <v>3.1464366878387042</v>
      </c>
      <c r="E1135" s="2">
        <f t="shared" si="35"/>
        <v>5000</v>
      </c>
    </row>
    <row r="1136" spans="1:5">
      <c r="A1136" s="6" t="s">
        <v>9</v>
      </c>
      <c r="B1136" s="12">
        <v>1126652</v>
      </c>
      <c r="C1136" s="12">
        <v>988115</v>
      </c>
      <c r="D1136" s="33">
        <f t="shared" si="34"/>
        <v>0.87703656497303517</v>
      </c>
      <c r="E1136" s="2">
        <f t="shared" si="35"/>
        <v>3000</v>
      </c>
    </row>
    <row r="1137" spans="1:5">
      <c r="A1137" s="6" t="s">
        <v>9</v>
      </c>
      <c r="B1137" s="12">
        <v>339278</v>
      </c>
      <c r="C1137" s="12">
        <v>612949</v>
      </c>
      <c r="D1137" s="33">
        <f t="shared" si="34"/>
        <v>1.8066276033223492</v>
      </c>
      <c r="E1137" s="2">
        <f t="shared" si="35"/>
        <v>5000</v>
      </c>
    </row>
    <row r="1138" spans="1:5">
      <c r="A1138" s="6" t="s">
        <v>9</v>
      </c>
      <c r="B1138" s="12">
        <v>521652</v>
      </c>
      <c r="C1138" s="12">
        <v>222694</v>
      </c>
      <c r="D1138" s="33">
        <f t="shared" si="34"/>
        <v>0.42690145921035477</v>
      </c>
      <c r="E1138" s="2" t="e">
        <f t="shared" si="35"/>
        <v>#N/A</v>
      </c>
    </row>
    <row r="1139" spans="1:5">
      <c r="A1139" s="6" t="s">
        <v>9</v>
      </c>
      <c r="B1139" s="12">
        <v>822012</v>
      </c>
      <c r="C1139" s="12">
        <v>786355</v>
      </c>
      <c r="D1139" s="33">
        <f t="shared" si="34"/>
        <v>0.95662228775249025</v>
      </c>
      <c r="E1139" s="2">
        <f t="shared" si="35"/>
        <v>4000</v>
      </c>
    </row>
    <row r="1140" spans="1:5">
      <c r="A1140" s="6" t="s">
        <v>9</v>
      </c>
      <c r="B1140" s="12">
        <v>211147</v>
      </c>
      <c r="C1140" s="12">
        <v>955415</v>
      </c>
      <c r="D1140" s="33">
        <f t="shared" si="34"/>
        <v>4.5248807702690543</v>
      </c>
      <c r="E1140" s="2">
        <f t="shared" si="35"/>
        <v>5000</v>
      </c>
    </row>
    <row r="1141" spans="1:5">
      <c r="A1141" s="6" t="s">
        <v>9</v>
      </c>
      <c r="B1141" s="12">
        <v>790724</v>
      </c>
      <c r="C1141" s="12">
        <v>805496</v>
      </c>
      <c r="D1141" s="33">
        <f t="shared" si="34"/>
        <v>1.0186816133062864</v>
      </c>
      <c r="E1141" s="2">
        <f t="shared" si="35"/>
        <v>5000</v>
      </c>
    </row>
    <row r="1142" spans="1:5">
      <c r="A1142" s="6" t="s">
        <v>9</v>
      </c>
      <c r="B1142" s="12">
        <v>589457</v>
      </c>
      <c r="C1142" s="12">
        <v>1749409</v>
      </c>
      <c r="D1142" s="33">
        <f t="shared" si="34"/>
        <v>2.9678314109426132</v>
      </c>
      <c r="E1142" s="2">
        <f t="shared" si="35"/>
        <v>5000</v>
      </c>
    </row>
    <row r="1143" spans="1:5">
      <c r="A1143" s="6" t="s">
        <v>9</v>
      </c>
      <c r="B1143" s="12">
        <v>525581</v>
      </c>
      <c r="C1143" s="12">
        <v>612527</v>
      </c>
      <c r="D1143" s="33">
        <f t="shared" si="34"/>
        <v>1.1654283545257533</v>
      </c>
      <c r="E1143" s="2">
        <f t="shared" si="35"/>
        <v>5000</v>
      </c>
    </row>
    <row r="1144" spans="1:5">
      <c r="A1144" s="6" t="s">
        <v>9</v>
      </c>
      <c r="B1144" s="12">
        <v>1959822</v>
      </c>
      <c r="C1144" s="12">
        <v>1245533</v>
      </c>
      <c r="D1144" s="33">
        <f t="shared" si="34"/>
        <v>0.63553373724756634</v>
      </c>
      <c r="E1144" s="2" t="e">
        <f t="shared" si="35"/>
        <v>#N/A</v>
      </c>
    </row>
    <row r="1145" spans="1:5">
      <c r="A1145" s="6" t="s">
        <v>9</v>
      </c>
      <c r="B1145" s="12">
        <v>823511</v>
      </c>
      <c r="C1145" s="12">
        <v>642908</v>
      </c>
      <c r="D1145" s="33">
        <f t="shared" si="34"/>
        <v>0.78069145403036511</v>
      </c>
      <c r="E1145" s="2">
        <f t="shared" si="35"/>
        <v>2000</v>
      </c>
    </row>
    <row r="1146" spans="1:5">
      <c r="A1146" s="6" t="s">
        <v>9</v>
      </c>
      <c r="B1146" s="12">
        <v>236157</v>
      </c>
      <c r="C1146" s="12">
        <v>341268</v>
      </c>
      <c r="D1146" s="33">
        <f t="shared" si="34"/>
        <v>1.4450894955474536</v>
      </c>
      <c r="E1146" s="2">
        <f t="shared" si="35"/>
        <v>5000</v>
      </c>
    </row>
    <row r="1147" spans="1:5">
      <c r="A1147" s="6" t="s">
        <v>9</v>
      </c>
      <c r="B1147" s="12">
        <v>384720</v>
      </c>
      <c r="C1147" s="12">
        <v>670705</v>
      </c>
      <c r="D1147" s="33">
        <f t="shared" si="34"/>
        <v>1.7433588064046579</v>
      </c>
      <c r="E1147" s="2">
        <f t="shared" si="35"/>
        <v>5000</v>
      </c>
    </row>
    <row r="1148" spans="1:5">
      <c r="A1148" s="6" t="s">
        <v>9</v>
      </c>
      <c r="B1148" s="12">
        <v>1382590</v>
      </c>
      <c r="C1148" s="12">
        <v>1752679</v>
      </c>
      <c r="D1148" s="33">
        <f t="shared" si="34"/>
        <v>1.2676780535082708</v>
      </c>
      <c r="E1148" s="2">
        <f t="shared" si="35"/>
        <v>5000</v>
      </c>
    </row>
    <row r="1149" spans="1:5">
      <c r="A1149" s="6" t="s">
        <v>9</v>
      </c>
      <c r="B1149" s="12">
        <v>906425</v>
      </c>
      <c r="C1149" s="12">
        <v>48400</v>
      </c>
      <c r="D1149" s="33">
        <f t="shared" si="34"/>
        <v>5.339658548694045E-2</v>
      </c>
      <c r="E1149" s="2" t="e">
        <f t="shared" si="35"/>
        <v>#N/A</v>
      </c>
    </row>
    <row r="1150" spans="1:5">
      <c r="A1150" s="6" t="s">
        <v>9</v>
      </c>
      <c r="B1150" s="12">
        <v>109198</v>
      </c>
      <c r="C1150" s="12">
        <v>812123</v>
      </c>
      <c r="D1150" s="33">
        <f t="shared" si="34"/>
        <v>7.43716002124581</v>
      </c>
      <c r="E1150" s="2">
        <f t="shared" si="35"/>
        <v>5000</v>
      </c>
    </row>
    <row r="1151" spans="1:5">
      <c r="A1151" s="6" t="s">
        <v>9</v>
      </c>
      <c r="B1151" s="12">
        <v>730285</v>
      </c>
      <c r="C1151" s="12">
        <v>418809</v>
      </c>
      <c r="D1151" s="33">
        <f t="shared" si="34"/>
        <v>0.57348706326981935</v>
      </c>
      <c r="E1151" s="2" t="e">
        <f t="shared" si="35"/>
        <v>#N/A</v>
      </c>
    </row>
    <row r="1152" spans="1:5">
      <c r="A1152" s="6" t="s">
        <v>9</v>
      </c>
      <c r="B1152" s="12">
        <v>628215</v>
      </c>
      <c r="C1152" s="12">
        <v>219123</v>
      </c>
      <c r="D1152" s="33">
        <f t="shared" si="34"/>
        <v>0.34880255963324658</v>
      </c>
      <c r="E1152" s="2" t="e">
        <f t="shared" si="35"/>
        <v>#N/A</v>
      </c>
    </row>
    <row r="1153" spans="1:5">
      <c r="A1153" s="6" t="s">
        <v>9</v>
      </c>
      <c r="B1153" s="12">
        <v>609395</v>
      </c>
      <c r="C1153" s="12">
        <v>1063209</v>
      </c>
      <c r="D1153" s="33">
        <f t="shared" si="34"/>
        <v>1.7446959689528139</v>
      </c>
      <c r="E1153" s="2">
        <f t="shared" si="35"/>
        <v>5000</v>
      </c>
    </row>
    <row r="1154" spans="1:5">
      <c r="A1154" s="6" t="s">
        <v>9</v>
      </c>
      <c r="B1154" s="12">
        <v>372781</v>
      </c>
      <c r="C1154" s="12">
        <v>763157</v>
      </c>
      <c r="D1154" s="33">
        <f t="shared" si="34"/>
        <v>2.0471992939554324</v>
      </c>
      <c r="E1154" s="2">
        <f t="shared" si="35"/>
        <v>5000</v>
      </c>
    </row>
    <row r="1155" spans="1:5">
      <c r="A1155" s="6" t="s">
        <v>9</v>
      </c>
      <c r="B1155" s="12">
        <v>926832</v>
      </c>
      <c r="C1155" s="12">
        <v>1065435</v>
      </c>
      <c r="D1155" s="33">
        <f t="shared" si="34"/>
        <v>1.1495449013413435</v>
      </c>
      <c r="E1155" s="2">
        <f t="shared" si="35"/>
        <v>5000</v>
      </c>
    </row>
    <row r="1156" spans="1:5">
      <c r="A1156" s="6" t="s">
        <v>9</v>
      </c>
      <c r="B1156" s="12">
        <v>588919</v>
      </c>
      <c r="C1156" s="12">
        <v>1055610</v>
      </c>
      <c r="D1156" s="33">
        <f t="shared" si="34"/>
        <v>1.7924536311445207</v>
      </c>
      <c r="E1156" s="2">
        <f t="shared" si="35"/>
        <v>5000</v>
      </c>
    </row>
    <row r="1157" spans="1:5">
      <c r="A1157" s="6" t="s">
        <v>9</v>
      </c>
      <c r="B1157" s="12">
        <v>811437</v>
      </c>
      <c r="C1157" s="12">
        <v>286931</v>
      </c>
      <c r="D1157" s="33">
        <f t="shared" si="34"/>
        <v>0.35360847484154656</v>
      </c>
      <c r="E1157" s="2" t="e">
        <f t="shared" si="35"/>
        <v>#N/A</v>
      </c>
    </row>
    <row r="1158" spans="1:5">
      <c r="A1158" s="6" t="s">
        <v>9</v>
      </c>
      <c r="B1158" s="12">
        <v>640904</v>
      </c>
      <c r="C1158" s="12">
        <v>264325</v>
      </c>
      <c r="D1158" s="33">
        <f t="shared" si="34"/>
        <v>0.41242526181768252</v>
      </c>
      <c r="E1158" s="2" t="e">
        <f t="shared" si="35"/>
        <v>#N/A</v>
      </c>
    </row>
    <row r="1159" spans="1:5">
      <c r="A1159" s="6" t="s">
        <v>9</v>
      </c>
      <c r="B1159" s="12">
        <v>760992</v>
      </c>
      <c r="C1159" s="12">
        <v>510891</v>
      </c>
      <c r="D1159" s="33">
        <f t="shared" si="34"/>
        <v>0.67134871325848366</v>
      </c>
      <c r="E1159" s="2" t="e">
        <f t="shared" si="35"/>
        <v>#N/A</v>
      </c>
    </row>
    <row r="1160" spans="1:5">
      <c r="A1160" s="6" t="s">
        <v>9</v>
      </c>
      <c r="B1160" s="12">
        <v>765655</v>
      </c>
      <c r="C1160" s="12">
        <v>174331</v>
      </c>
      <c r="D1160" s="33">
        <f t="shared" si="34"/>
        <v>0.22768871097295779</v>
      </c>
      <c r="E1160" s="2" t="e">
        <f t="shared" si="35"/>
        <v>#N/A</v>
      </c>
    </row>
    <row r="1161" spans="1:5">
      <c r="A1161" s="6" t="s">
        <v>9</v>
      </c>
      <c r="B1161" s="12">
        <v>1648053</v>
      </c>
      <c r="C1161" s="12">
        <v>784858</v>
      </c>
      <c r="D1161" s="33">
        <f t="shared" si="34"/>
        <v>0.47623347064687849</v>
      </c>
      <c r="E1161" s="2" t="e">
        <f t="shared" si="35"/>
        <v>#N/A</v>
      </c>
    </row>
    <row r="1162" spans="1:5">
      <c r="A1162" s="6" t="s">
        <v>9</v>
      </c>
      <c r="B1162" s="12">
        <v>560424</v>
      </c>
      <c r="C1162" s="12">
        <v>711101</v>
      </c>
      <c r="D1162" s="33">
        <f t="shared" ref="D1162:D1225" si="36">C1162/B1162</f>
        <v>1.2688625041040356</v>
      </c>
      <c r="E1162" s="2">
        <f t="shared" ref="E1162:E1225" si="37">IF(A1162="Active",VLOOKUP(D1162,$H$4:$I$7,2,1))</f>
        <v>5000</v>
      </c>
    </row>
    <row r="1163" spans="1:5">
      <c r="A1163" s="6" t="s">
        <v>9</v>
      </c>
      <c r="B1163" s="12">
        <v>724790</v>
      </c>
      <c r="C1163" s="12">
        <v>859892</v>
      </c>
      <c r="D1163" s="33">
        <f t="shared" si="36"/>
        <v>1.1864015783882227</v>
      </c>
      <c r="E1163" s="2">
        <f t="shared" si="37"/>
        <v>5000</v>
      </c>
    </row>
    <row r="1164" spans="1:5">
      <c r="A1164" s="6" t="s">
        <v>9</v>
      </c>
      <c r="B1164" s="12">
        <v>1066948</v>
      </c>
      <c r="C1164" s="12">
        <v>1187856</v>
      </c>
      <c r="D1164" s="33">
        <f t="shared" si="36"/>
        <v>1.1133213614909068</v>
      </c>
      <c r="E1164" s="2">
        <f t="shared" si="37"/>
        <v>5000</v>
      </c>
    </row>
    <row r="1165" spans="1:5">
      <c r="A1165" s="6" t="s">
        <v>9</v>
      </c>
      <c r="B1165" s="12">
        <v>732934</v>
      </c>
      <c r="C1165" s="12">
        <v>855699</v>
      </c>
      <c r="D1165" s="33">
        <f t="shared" si="36"/>
        <v>1.1674980284718679</v>
      </c>
      <c r="E1165" s="2">
        <f t="shared" si="37"/>
        <v>5000</v>
      </c>
    </row>
    <row r="1166" spans="1:5">
      <c r="A1166" s="6" t="s">
        <v>9</v>
      </c>
      <c r="B1166" s="12">
        <v>421214</v>
      </c>
      <c r="C1166" s="12">
        <v>444925</v>
      </c>
      <c r="D1166" s="33">
        <f t="shared" si="36"/>
        <v>1.0562920510714269</v>
      </c>
      <c r="E1166" s="2">
        <f t="shared" si="37"/>
        <v>5000</v>
      </c>
    </row>
    <row r="1167" spans="1:5">
      <c r="A1167" s="6" t="s">
        <v>9</v>
      </c>
      <c r="B1167" s="12">
        <v>438088</v>
      </c>
      <c r="C1167" s="12">
        <v>651726</v>
      </c>
      <c r="D1167" s="33">
        <f t="shared" si="36"/>
        <v>1.4876600135132667</v>
      </c>
      <c r="E1167" s="2">
        <f t="shared" si="37"/>
        <v>5000</v>
      </c>
    </row>
    <row r="1168" spans="1:5">
      <c r="A1168" s="6" t="s">
        <v>9</v>
      </c>
      <c r="B1168" s="12">
        <v>322931</v>
      </c>
      <c r="C1168" s="12">
        <v>779302</v>
      </c>
      <c r="D1168" s="33">
        <f t="shared" si="36"/>
        <v>2.4132152069637165</v>
      </c>
      <c r="E1168" s="2">
        <f t="shared" si="37"/>
        <v>5000</v>
      </c>
    </row>
    <row r="1169" spans="1:5">
      <c r="A1169" s="6" t="s">
        <v>9</v>
      </c>
      <c r="B1169" s="12">
        <v>683909</v>
      </c>
      <c r="C1169" s="12">
        <v>560849</v>
      </c>
      <c r="D1169" s="33">
        <f t="shared" si="36"/>
        <v>0.82006378041523065</v>
      </c>
      <c r="E1169" s="2">
        <f t="shared" si="37"/>
        <v>3000</v>
      </c>
    </row>
    <row r="1170" spans="1:5">
      <c r="A1170" s="6" t="s">
        <v>9</v>
      </c>
      <c r="B1170" s="12">
        <v>912411</v>
      </c>
      <c r="C1170" s="12">
        <v>1238831</v>
      </c>
      <c r="D1170" s="33">
        <f t="shared" si="36"/>
        <v>1.357755441352636</v>
      </c>
      <c r="E1170" s="2">
        <f t="shared" si="37"/>
        <v>5000</v>
      </c>
    </row>
    <row r="1171" spans="1:5">
      <c r="A1171" s="6" t="s">
        <v>9</v>
      </c>
      <c r="B1171" s="12">
        <v>655496</v>
      </c>
      <c r="C1171" s="12">
        <v>1088979</v>
      </c>
      <c r="D1171" s="33">
        <f t="shared" si="36"/>
        <v>1.6613053321454287</v>
      </c>
      <c r="E1171" s="2">
        <f t="shared" si="37"/>
        <v>5000</v>
      </c>
    </row>
    <row r="1172" spans="1:5">
      <c r="A1172" s="6" t="s">
        <v>9</v>
      </c>
      <c r="B1172" s="12">
        <v>906097</v>
      </c>
      <c r="C1172" s="12">
        <v>584093</v>
      </c>
      <c r="D1172" s="33">
        <f t="shared" si="36"/>
        <v>0.64462524431710955</v>
      </c>
      <c r="E1172" s="2" t="e">
        <f t="shared" si="37"/>
        <v>#N/A</v>
      </c>
    </row>
    <row r="1173" spans="1:5">
      <c r="A1173" s="6" t="s">
        <v>9</v>
      </c>
      <c r="B1173" s="12">
        <v>1218494</v>
      </c>
      <c r="C1173" s="12">
        <v>292772</v>
      </c>
      <c r="D1173" s="33">
        <f t="shared" si="36"/>
        <v>0.24027364927525288</v>
      </c>
      <c r="E1173" s="2" t="e">
        <f t="shared" si="37"/>
        <v>#N/A</v>
      </c>
    </row>
    <row r="1174" spans="1:5">
      <c r="A1174" s="6" t="s">
        <v>9</v>
      </c>
      <c r="B1174" s="12">
        <v>1330656</v>
      </c>
      <c r="C1174" s="12">
        <v>2919780</v>
      </c>
      <c r="D1174" s="33">
        <f t="shared" si="36"/>
        <v>2.1942410360002884</v>
      </c>
      <c r="E1174" s="2">
        <f t="shared" si="37"/>
        <v>5000</v>
      </c>
    </row>
    <row r="1175" spans="1:5">
      <c r="A1175" s="6" t="s">
        <v>9</v>
      </c>
      <c r="B1175" s="12">
        <v>611882</v>
      </c>
      <c r="C1175" s="12">
        <v>513955</v>
      </c>
      <c r="D1175" s="33">
        <f t="shared" si="36"/>
        <v>0.83995770426324035</v>
      </c>
      <c r="E1175" s="2">
        <f t="shared" si="37"/>
        <v>3000</v>
      </c>
    </row>
    <row r="1176" spans="1:5">
      <c r="A1176" s="6" t="s">
        <v>9</v>
      </c>
      <c r="B1176" s="12">
        <v>365119</v>
      </c>
      <c r="C1176" s="12">
        <v>353767</v>
      </c>
      <c r="D1176" s="33">
        <f t="shared" si="36"/>
        <v>0.96890876673084669</v>
      </c>
      <c r="E1176" s="2">
        <f t="shared" si="37"/>
        <v>4000</v>
      </c>
    </row>
    <row r="1177" spans="1:5">
      <c r="A1177" s="6" t="s">
        <v>9</v>
      </c>
      <c r="B1177" s="12">
        <v>683289</v>
      </c>
      <c r="C1177" s="12">
        <v>1098053</v>
      </c>
      <c r="D1177" s="33">
        <f t="shared" si="36"/>
        <v>1.6070110890121163</v>
      </c>
      <c r="E1177" s="2">
        <f t="shared" si="37"/>
        <v>5000</v>
      </c>
    </row>
    <row r="1178" spans="1:5">
      <c r="A1178" s="6" t="s">
        <v>9</v>
      </c>
      <c r="B1178" s="12">
        <v>485339</v>
      </c>
      <c r="C1178" s="12">
        <v>1945534</v>
      </c>
      <c r="D1178" s="33">
        <f t="shared" si="36"/>
        <v>4.008608415973165</v>
      </c>
      <c r="E1178" s="2">
        <f t="shared" si="37"/>
        <v>5000</v>
      </c>
    </row>
    <row r="1179" spans="1:5">
      <c r="A1179" s="6" t="s">
        <v>9</v>
      </c>
      <c r="B1179" s="12">
        <v>740367</v>
      </c>
      <c r="C1179" s="12">
        <v>624734</v>
      </c>
      <c r="D1179" s="33">
        <f t="shared" si="36"/>
        <v>0.84381664768959175</v>
      </c>
      <c r="E1179" s="2">
        <f t="shared" si="37"/>
        <v>3000</v>
      </c>
    </row>
    <row r="1180" spans="1:5">
      <c r="A1180" s="6" t="s">
        <v>9</v>
      </c>
      <c r="B1180" s="12">
        <v>771146</v>
      </c>
      <c r="C1180" s="12">
        <v>676382</v>
      </c>
      <c r="D1180" s="33">
        <f t="shared" si="36"/>
        <v>0.87711276463860277</v>
      </c>
      <c r="E1180" s="2">
        <f t="shared" si="37"/>
        <v>3000</v>
      </c>
    </row>
    <row r="1181" spans="1:5">
      <c r="A1181" s="6" t="s">
        <v>9</v>
      </c>
      <c r="B1181" s="12">
        <v>591091</v>
      </c>
      <c r="C1181" s="12">
        <v>385474</v>
      </c>
      <c r="D1181" s="33">
        <f t="shared" si="36"/>
        <v>0.65213985663797958</v>
      </c>
      <c r="E1181" s="2" t="e">
        <f t="shared" si="37"/>
        <v>#N/A</v>
      </c>
    </row>
    <row r="1182" spans="1:5">
      <c r="A1182" s="6" t="s">
        <v>9</v>
      </c>
      <c r="B1182" s="12">
        <v>606065</v>
      </c>
      <c r="C1182" s="12">
        <v>740250</v>
      </c>
      <c r="D1182" s="33">
        <f t="shared" si="36"/>
        <v>1.221403644823575</v>
      </c>
      <c r="E1182" s="2">
        <f t="shared" si="37"/>
        <v>5000</v>
      </c>
    </row>
    <row r="1183" spans="1:5">
      <c r="A1183" s="6" t="s">
        <v>9</v>
      </c>
      <c r="B1183" s="12">
        <v>729456</v>
      </c>
      <c r="C1183" s="12">
        <v>484238</v>
      </c>
      <c r="D1183" s="33">
        <f t="shared" si="36"/>
        <v>0.66383441907394003</v>
      </c>
      <c r="E1183" s="2" t="e">
        <f t="shared" si="37"/>
        <v>#N/A</v>
      </c>
    </row>
    <row r="1184" spans="1:5">
      <c r="A1184" s="6" t="s">
        <v>9</v>
      </c>
      <c r="B1184" s="12">
        <v>258553</v>
      </c>
      <c r="C1184" s="12">
        <v>295221</v>
      </c>
      <c r="D1184" s="33">
        <f t="shared" si="36"/>
        <v>1.1418200523683733</v>
      </c>
      <c r="E1184" s="2">
        <f t="shared" si="37"/>
        <v>5000</v>
      </c>
    </row>
    <row r="1185" spans="1:5">
      <c r="A1185" s="6" t="s">
        <v>9</v>
      </c>
      <c r="B1185" s="12">
        <v>339037</v>
      </c>
      <c r="C1185" s="12">
        <v>398125</v>
      </c>
      <c r="D1185" s="33">
        <f t="shared" si="36"/>
        <v>1.1742818630414968</v>
      </c>
      <c r="E1185" s="2">
        <f t="shared" si="37"/>
        <v>5000</v>
      </c>
    </row>
    <row r="1186" spans="1:5">
      <c r="A1186" s="6" t="s">
        <v>9</v>
      </c>
      <c r="B1186" s="12">
        <v>791407</v>
      </c>
      <c r="C1186" s="12">
        <v>1721299</v>
      </c>
      <c r="D1186" s="33">
        <f t="shared" si="36"/>
        <v>2.1749858164004108</v>
      </c>
      <c r="E1186" s="2">
        <f t="shared" si="37"/>
        <v>5000</v>
      </c>
    </row>
    <row r="1187" spans="1:5">
      <c r="A1187" s="6" t="s">
        <v>9</v>
      </c>
      <c r="B1187" s="12">
        <v>411854</v>
      </c>
      <c r="C1187" s="12">
        <v>849107</v>
      </c>
      <c r="D1187" s="33">
        <f t="shared" si="36"/>
        <v>2.0616699121533357</v>
      </c>
      <c r="E1187" s="2">
        <f t="shared" si="37"/>
        <v>5000</v>
      </c>
    </row>
    <row r="1188" spans="1:5">
      <c r="A1188" s="6" t="s">
        <v>9</v>
      </c>
      <c r="B1188" s="12">
        <v>456229</v>
      </c>
      <c r="C1188" s="12">
        <v>584140</v>
      </c>
      <c r="D1188" s="33">
        <f t="shared" si="36"/>
        <v>1.2803657812195191</v>
      </c>
      <c r="E1188" s="2">
        <f t="shared" si="37"/>
        <v>5000</v>
      </c>
    </row>
    <row r="1189" spans="1:5">
      <c r="A1189" s="6" t="s">
        <v>9</v>
      </c>
      <c r="B1189" s="12">
        <v>1129464</v>
      </c>
      <c r="C1189" s="12">
        <v>1635438</v>
      </c>
      <c r="D1189" s="33">
        <f t="shared" si="36"/>
        <v>1.4479770935594229</v>
      </c>
      <c r="E1189" s="2">
        <f t="shared" si="37"/>
        <v>5000</v>
      </c>
    </row>
    <row r="1190" spans="1:5">
      <c r="A1190" s="6" t="s">
        <v>9</v>
      </c>
      <c r="B1190" s="12">
        <v>576834</v>
      </c>
      <c r="C1190" s="12">
        <v>1097511</v>
      </c>
      <c r="D1190" s="33">
        <f t="shared" si="36"/>
        <v>1.9026461685684271</v>
      </c>
      <c r="E1190" s="2">
        <f t="shared" si="37"/>
        <v>5000</v>
      </c>
    </row>
    <row r="1191" spans="1:5">
      <c r="A1191" s="6" t="s">
        <v>9</v>
      </c>
      <c r="B1191" s="12">
        <v>196413</v>
      </c>
      <c r="C1191" s="12">
        <v>375483</v>
      </c>
      <c r="D1191" s="33">
        <f t="shared" si="36"/>
        <v>1.9117013639626705</v>
      </c>
      <c r="E1191" s="2">
        <f t="shared" si="37"/>
        <v>5000</v>
      </c>
    </row>
    <row r="1192" spans="1:5">
      <c r="A1192" s="6" t="s">
        <v>9</v>
      </c>
      <c r="B1192" s="12">
        <v>1259757</v>
      </c>
      <c r="C1192" s="12">
        <v>2021950</v>
      </c>
      <c r="D1192" s="33">
        <f t="shared" si="36"/>
        <v>1.6050317640624343</v>
      </c>
      <c r="E1192" s="2">
        <f t="shared" si="37"/>
        <v>5000</v>
      </c>
    </row>
    <row r="1193" spans="1:5">
      <c r="A1193" s="6" t="s">
        <v>9</v>
      </c>
      <c r="B1193" s="12">
        <v>485216</v>
      </c>
      <c r="C1193" s="12">
        <v>711372</v>
      </c>
      <c r="D1193" s="33">
        <f t="shared" si="36"/>
        <v>1.4660934511640176</v>
      </c>
      <c r="E1193" s="2">
        <f t="shared" si="37"/>
        <v>5000</v>
      </c>
    </row>
    <row r="1194" spans="1:5">
      <c r="A1194" s="6" t="s">
        <v>9</v>
      </c>
      <c r="B1194" s="12">
        <v>317315</v>
      </c>
      <c r="C1194" s="12">
        <v>38667</v>
      </c>
      <c r="D1194" s="33">
        <f t="shared" si="36"/>
        <v>0.12185682996391599</v>
      </c>
      <c r="E1194" s="2" t="e">
        <f t="shared" si="37"/>
        <v>#N/A</v>
      </c>
    </row>
    <row r="1195" spans="1:5">
      <c r="A1195" s="6" t="s">
        <v>9</v>
      </c>
      <c r="B1195" s="12">
        <v>287589</v>
      </c>
      <c r="C1195" s="12">
        <v>404431</v>
      </c>
      <c r="D1195" s="33">
        <f t="shared" si="36"/>
        <v>1.4062811859980737</v>
      </c>
      <c r="E1195" s="2">
        <f t="shared" si="37"/>
        <v>5000</v>
      </c>
    </row>
    <row r="1196" spans="1:5">
      <c r="A1196" s="6" t="s">
        <v>9</v>
      </c>
      <c r="B1196" s="12">
        <v>678604</v>
      </c>
      <c r="C1196" s="12">
        <v>742546</v>
      </c>
      <c r="D1196" s="33">
        <f t="shared" si="36"/>
        <v>1.0942257929514121</v>
      </c>
      <c r="E1196" s="2">
        <f t="shared" si="37"/>
        <v>5000</v>
      </c>
    </row>
    <row r="1197" spans="1:5">
      <c r="A1197" s="6" t="s">
        <v>9</v>
      </c>
      <c r="B1197" s="12">
        <v>749977</v>
      </c>
      <c r="C1197" s="12">
        <v>336697</v>
      </c>
      <c r="D1197" s="33">
        <f t="shared" si="36"/>
        <v>0.4489431009217616</v>
      </c>
      <c r="E1197" s="2" t="e">
        <f t="shared" si="37"/>
        <v>#N/A</v>
      </c>
    </row>
    <row r="1198" spans="1:5">
      <c r="A1198" s="6" t="s">
        <v>9</v>
      </c>
      <c r="B1198" s="12">
        <v>813461</v>
      </c>
      <c r="C1198" s="12">
        <v>2170758</v>
      </c>
      <c r="D1198" s="33">
        <f t="shared" si="36"/>
        <v>2.6685458798885255</v>
      </c>
      <c r="E1198" s="2">
        <f t="shared" si="37"/>
        <v>5000</v>
      </c>
    </row>
    <row r="1199" spans="1:5">
      <c r="A1199" s="6" t="s">
        <v>9</v>
      </c>
      <c r="B1199" s="12">
        <v>956014</v>
      </c>
      <c r="C1199" s="12">
        <v>1078506</v>
      </c>
      <c r="D1199" s="33">
        <f t="shared" si="36"/>
        <v>1.1281278307639846</v>
      </c>
      <c r="E1199" s="2">
        <f t="shared" si="37"/>
        <v>5000</v>
      </c>
    </row>
    <row r="1200" spans="1:5">
      <c r="A1200" s="6" t="s">
        <v>9</v>
      </c>
      <c r="B1200" s="12">
        <v>339164</v>
      </c>
      <c r="C1200" s="12">
        <v>291828</v>
      </c>
      <c r="D1200" s="33">
        <f t="shared" si="36"/>
        <v>0.86043330070408419</v>
      </c>
      <c r="E1200" s="2">
        <f t="shared" si="37"/>
        <v>3000</v>
      </c>
    </row>
    <row r="1201" spans="1:5">
      <c r="A1201" s="6" t="s">
        <v>9</v>
      </c>
      <c r="B1201" s="12">
        <v>860330</v>
      </c>
      <c r="C1201" s="12">
        <v>503138</v>
      </c>
      <c r="D1201" s="33">
        <f t="shared" si="36"/>
        <v>0.58481977845710365</v>
      </c>
      <c r="E1201" s="2" t="e">
        <f t="shared" si="37"/>
        <v>#N/A</v>
      </c>
    </row>
    <row r="1202" spans="1:5">
      <c r="A1202" s="6" t="s">
        <v>9</v>
      </c>
      <c r="B1202" s="12">
        <v>599989</v>
      </c>
      <c r="C1202" s="12">
        <v>1244390</v>
      </c>
      <c r="D1202" s="33">
        <f t="shared" si="36"/>
        <v>2.0740213570582129</v>
      </c>
      <c r="E1202" s="2">
        <f t="shared" si="37"/>
        <v>5000</v>
      </c>
    </row>
    <row r="1203" spans="1:5">
      <c r="A1203" s="6" t="s">
        <v>9</v>
      </c>
      <c r="B1203" s="12">
        <v>574100</v>
      </c>
      <c r="C1203" s="12">
        <v>877972</v>
      </c>
      <c r="D1203" s="33">
        <f t="shared" si="36"/>
        <v>1.5293015154154328</v>
      </c>
      <c r="E1203" s="2">
        <f t="shared" si="37"/>
        <v>5000</v>
      </c>
    </row>
    <row r="1204" spans="1:5">
      <c r="A1204" s="6" t="s">
        <v>9</v>
      </c>
      <c r="B1204" s="12">
        <v>714413</v>
      </c>
      <c r="C1204" s="12">
        <v>616043</v>
      </c>
      <c r="D1204" s="33">
        <f t="shared" si="36"/>
        <v>0.86230653697511106</v>
      </c>
      <c r="E1204" s="2">
        <f t="shared" si="37"/>
        <v>3000</v>
      </c>
    </row>
    <row r="1205" spans="1:5">
      <c r="A1205" s="6" t="s">
        <v>9</v>
      </c>
      <c r="B1205" s="12">
        <v>917311</v>
      </c>
      <c r="C1205" s="12">
        <v>666397</v>
      </c>
      <c r="D1205" s="33">
        <f t="shared" si="36"/>
        <v>0.7264679045601764</v>
      </c>
      <c r="E1205" s="2">
        <f t="shared" si="37"/>
        <v>2000</v>
      </c>
    </row>
    <row r="1206" spans="1:5">
      <c r="A1206" s="6" t="s">
        <v>9</v>
      </c>
      <c r="B1206" s="12">
        <v>624419</v>
      </c>
      <c r="C1206" s="12">
        <v>576667</v>
      </c>
      <c r="D1206" s="33">
        <f t="shared" si="36"/>
        <v>0.92352570949955082</v>
      </c>
      <c r="E1206" s="2">
        <f t="shared" si="37"/>
        <v>4000</v>
      </c>
    </row>
    <row r="1207" spans="1:5">
      <c r="A1207" s="6" t="s">
        <v>9</v>
      </c>
      <c r="B1207" s="12">
        <v>1147540</v>
      </c>
      <c r="C1207" s="12">
        <v>1347349</v>
      </c>
      <c r="D1207" s="33">
        <f t="shared" si="36"/>
        <v>1.174119420673789</v>
      </c>
      <c r="E1207" s="2">
        <f t="shared" si="37"/>
        <v>5000</v>
      </c>
    </row>
    <row r="1208" spans="1:5">
      <c r="A1208" s="6" t="s">
        <v>9</v>
      </c>
      <c r="B1208" s="12">
        <v>272100</v>
      </c>
      <c r="C1208" s="12">
        <v>859107</v>
      </c>
      <c r="D1208" s="33">
        <f t="shared" si="36"/>
        <v>3.1573208379272328</v>
      </c>
      <c r="E1208" s="2">
        <f t="shared" si="37"/>
        <v>5000</v>
      </c>
    </row>
    <row r="1209" spans="1:5">
      <c r="A1209" s="6" t="s">
        <v>9</v>
      </c>
      <c r="B1209" s="12">
        <v>1070282</v>
      </c>
      <c r="C1209" s="12">
        <v>1650985</v>
      </c>
      <c r="D1209" s="33">
        <f t="shared" si="36"/>
        <v>1.5425700890045801</v>
      </c>
      <c r="E1209" s="2">
        <f t="shared" si="37"/>
        <v>5000</v>
      </c>
    </row>
    <row r="1210" spans="1:5">
      <c r="A1210" s="6" t="s">
        <v>9</v>
      </c>
      <c r="B1210" s="12">
        <v>343148</v>
      </c>
      <c r="C1210" s="12">
        <v>605479</v>
      </c>
      <c r="D1210" s="33">
        <f t="shared" si="36"/>
        <v>1.7644835464580881</v>
      </c>
      <c r="E1210" s="2">
        <f t="shared" si="37"/>
        <v>5000</v>
      </c>
    </row>
    <row r="1211" spans="1:5">
      <c r="A1211" s="6" t="s">
        <v>9</v>
      </c>
      <c r="B1211" s="12">
        <v>841570</v>
      </c>
      <c r="C1211" s="12">
        <v>239188</v>
      </c>
      <c r="D1211" s="33">
        <f t="shared" si="36"/>
        <v>0.28421640505246148</v>
      </c>
      <c r="E1211" s="2" t="e">
        <f t="shared" si="37"/>
        <v>#N/A</v>
      </c>
    </row>
    <row r="1212" spans="1:5">
      <c r="A1212" s="6" t="s">
        <v>9</v>
      </c>
      <c r="B1212" s="12">
        <v>496007</v>
      </c>
      <c r="C1212" s="12">
        <v>619959</v>
      </c>
      <c r="D1212" s="33">
        <f t="shared" si="36"/>
        <v>1.2498996989961835</v>
      </c>
      <c r="E1212" s="2">
        <f t="shared" si="37"/>
        <v>5000</v>
      </c>
    </row>
    <row r="1213" spans="1:5">
      <c r="A1213" s="6" t="s">
        <v>9</v>
      </c>
      <c r="B1213" s="12">
        <v>685158</v>
      </c>
      <c r="C1213" s="12">
        <v>313275</v>
      </c>
      <c r="D1213" s="33">
        <f t="shared" si="36"/>
        <v>0.45723030308337637</v>
      </c>
      <c r="E1213" s="2" t="e">
        <f t="shared" si="37"/>
        <v>#N/A</v>
      </c>
    </row>
    <row r="1214" spans="1:5">
      <c r="A1214" s="6" t="s">
        <v>9</v>
      </c>
      <c r="B1214" s="12">
        <v>840783</v>
      </c>
      <c r="C1214" s="12">
        <v>779618</v>
      </c>
      <c r="D1214" s="33">
        <f t="shared" si="36"/>
        <v>0.92725233502580329</v>
      </c>
      <c r="E1214" s="2">
        <f t="shared" si="37"/>
        <v>4000</v>
      </c>
    </row>
    <row r="1215" spans="1:5">
      <c r="A1215" s="6" t="s">
        <v>9</v>
      </c>
      <c r="B1215" s="12">
        <v>606078</v>
      </c>
      <c r="C1215" s="12">
        <v>643077</v>
      </c>
      <c r="D1215" s="33">
        <f t="shared" si="36"/>
        <v>1.0610465979626384</v>
      </c>
      <c r="E1215" s="2">
        <f t="shared" si="37"/>
        <v>5000</v>
      </c>
    </row>
    <row r="1216" spans="1:5">
      <c r="A1216" s="6" t="s">
        <v>9</v>
      </c>
      <c r="B1216" s="12">
        <v>104043</v>
      </c>
      <c r="C1216" s="12">
        <v>1785572</v>
      </c>
      <c r="D1216" s="33">
        <f t="shared" si="36"/>
        <v>17.161865767038627</v>
      </c>
      <c r="E1216" s="2">
        <f t="shared" si="37"/>
        <v>5000</v>
      </c>
    </row>
    <row r="1217" spans="1:5">
      <c r="A1217" s="6" t="s">
        <v>9</v>
      </c>
      <c r="B1217" s="12">
        <v>1184027</v>
      </c>
      <c r="C1217" s="12">
        <v>941747</v>
      </c>
      <c r="D1217" s="33">
        <f t="shared" si="36"/>
        <v>0.79537628787181369</v>
      </c>
      <c r="E1217" s="2">
        <f t="shared" si="37"/>
        <v>2000</v>
      </c>
    </row>
    <row r="1218" spans="1:5">
      <c r="A1218" s="6" t="s">
        <v>9</v>
      </c>
      <c r="B1218" s="12">
        <v>1038851</v>
      </c>
      <c r="C1218" s="12">
        <v>1392026</v>
      </c>
      <c r="D1218" s="33">
        <f t="shared" si="36"/>
        <v>1.3399669442489828</v>
      </c>
      <c r="E1218" s="2">
        <f t="shared" si="37"/>
        <v>5000</v>
      </c>
    </row>
    <row r="1219" spans="1:5">
      <c r="A1219" s="6" t="s">
        <v>9</v>
      </c>
      <c r="B1219" s="12">
        <v>780814</v>
      </c>
      <c r="C1219" s="12">
        <v>936796</v>
      </c>
      <c r="D1219" s="33">
        <f t="shared" si="36"/>
        <v>1.199768446774776</v>
      </c>
      <c r="E1219" s="2">
        <f t="shared" si="37"/>
        <v>5000</v>
      </c>
    </row>
    <row r="1220" spans="1:5">
      <c r="A1220" s="6" t="s">
        <v>9</v>
      </c>
      <c r="B1220" s="12">
        <v>1099640</v>
      </c>
      <c r="C1220" s="12">
        <v>558887</v>
      </c>
      <c r="D1220" s="33">
        <f t="shared" si="36"/>
        <v>0.50824542577570841</v>
      </c>
      <c r="E1220" s="2" t="e">
        <f t="shared" si="37"/>
        <v>#N/A</v>
      </c>
    </row>
    <row r="1221" spans="1:5">
      <c r="A1221" s="6" t="s">
        <v>9</v>
      </c>
      <c r="B1221" s="12">
        <v>741050</v>
      </c>
      <c r="C1221" s="12">
        <v>803880</v>
      </c>
      <c r="D1221" s="33">
        <f t="shared" si="36"/>
        <v>1.0847851022198232</v>
      </c>
      <c r="E1221" s="2">
        <f t="shared" si="37"/>
        <v>5000</v>
      </c>
    </row>
    <row r="1222" spans="1:5">
      <c r="A1222" s="6" t="s">
        <v>9</v>
      </c>
      <c r="B1222" s="12">
        <v>851871</v>
      </c>
      <c r="C1222" s="12">
        <v>1148946</v>
      </c>
      <c r="D1222" s="33">
        <f t="shared" si="36"/>
        <v>1.3487323784939269</v>
      </c>
      <c r="E1222" s="2">
        <f t="shared" si="37"/>
        <v>5000</v>
      </c>
    </row>
    <row r="1223" spans="1:5">
      <c r="A1223" s="6" t="s">
        <v>9</v>
      </c>
      <c r="B1223" s="12">
        <v>535739</v>
      </c>
      <c r="C1223" s="12">
        <v>547181</v>
      </c>
      <c r="D1223" s="33">
        <f t="shared" si="36"/>
        <v>1.0213574147112681</v>
      </c>
      <c r="E1223" s="2">
        <f t="shared" si="37"/>
        <v>5000</v>
      </c>
    </row>
    <row r="1224" spans="1:5">
      <c r="A1224" s="6" t="s">
        <v>9</v>
      </c>
      <c r="B1224" s="12">
        <v>539776</v>
      </c>
      <c r="C1224" s="12">
        <v>776752</v>
      </c>
      <c r="D1224" s="33">
        <f t="shared" si="36"/>
        <v>1.4390265591652833</v>
      </c>
      <c r="E1224" s="2">
        <f t="shared" si="37"/>
        <v>5000</v>
      </c>
    </row>
    <row r="1225" spans="1:5">
      <c r="A1225" s="6" t="s">
        <v>9</v>
      </c>
      <c r="B1225" s="12">
        <v>390931</v>
      </c>
      <c r="C1225" s="12">
        <v>296652</v>
      </c>
      <c r="D1225" s="33">
        <f t="shared" si="36"/>
        <v>0.75883467926565051</v>
      </c>
      <c r="E1225" s="2">
        <f t="shared" si="37"/>
        <v>2000</v>
      </c>
    </row>
    <row r="1226" spans="1:5">
      <c r="A1226" s="6" t="s">
        <v>9</v>
      </c>
      <c r="B1226" s="12">
        <v>828973</v>
      </c>
      <c r="C1226" s="12">
        <v>1666641</v>
      </c>
      <c r="D1226" s="33">
        <f t="shared" ref="D1226:D1289" si="38">C1226/B1226</f>
        <v>2.0104888820263147</v>
      </c>
      <c r="E1226" s="2">
        <f t="shared" ref="E1226:E1289" si="39">IF(A1226="Active",VLOOKUP(D1226,$H$4:$I$7,2,1))</f>
        <v>5000</v>
      </c>
    </row>
    <row r="1227" spans="1:5">
      <c r="A1227" s="6" t="s">
        <v>9</v>
      </c>
      <c r="B1227" s="12">
        <v>364297</v>
      </c>
      <c r="C1227" s="12">
        <v>458127</v>
      </c>
      <c r="D1227" s="33">
        <f t="shared" si="38"/>
        <v>1.2575645695682369</v>
      </c>
      <c r="E1227" s="2">
        <f t="shared" si="39"/>
        <v>5000</v>
      </c>
    </row>
    <row r="1228" spans="1:5">
      <c r="A1228" s="6" t="s">
        <v>9</v>
      </c>
      <c r="B1228" s="12">
        <v>428093</v>
      </c>
      <c r="C1228" s="12">
        <v>1134260</v>
      </c>
      <c r="D1228" s="33">
        <f t="shared" si="38"/>
        <v>2.649564463796418</v>
      </c>
      <c r="E1228" s="2">
        <f t="shared" si="39"/>
        <v>5000</v>
      </c>
    </row>
    <row r="1229" spans="1:5">
      <c r="A1229" s="6" t="s">
        <v>9</v>
      </c>
      <c r="B1229" s="12">
        <v>251169</v>
      </c>
      <c r="C1229" s="12">
        <v>866993</v>
      </c>
      <c r="D1229" s="33">
        <f t="shared" si="38"/>
        <v>3.4518312371351558</v>
      </c>
      <c r="E1229" s="2">
        <f t="shared" si="39"/>
        <v>5000</v>
      </c>
    </row>
    <row r="1230" spans="1:5">
      <c r="A1230" s="6" t="s">
        <v>9</v>
      </c>
      <c r="B1230" s="12">
        <v>514452</v>
      </c>
      <c r="C1230" s="12">
        <v>109983</v>
      </c>
      <c r="D1230" s="33">
        <f t="shared" si="38"/>
        <v>0.2137867089641016</v>
      </c>
      <c r="E1230" s="2" t="e">
        <f t="shared" si="39"/>
        <v>#N/A</v>
      </c>
    </row>
    <row r="1231" spans="1:5">
      <c r="A1231" s="6" t="s">
        <v>9</v>
      </c>
      <c r="B1231" s="12">
        <v>464695</v>
      </c>
      <c r="C1231" s="12">
        <v>484192</v>
      </c>
      <c r="D1231" s="33">
        <f t="shared" si="38"/>
        <v>1.0419565521471073</v>
      </c>
      <c r="E1231" s="2">
        <f t="shared" si="39"/>
        <v>5000</v>
      </c>
    </row>
    <row r="1232" spans="1:5">
      <c r="A1232" s="6" t="s">
        <v>9</v>
      </c>
      <c r="B1232" s="12">
        <v>408605</v>
      </c>
      <c r="C1232" s="12">
        <v>757475</v>
      </c>
      <c r="D1232" s="33">
        <f t="shared" si="38"/>
        <v>1.853807466868981</v>
      </c>
      <c r="E1232" s="2">
        <f t="shared" si="39"/>
        <v>5000</v>
      </c>
    </row>
    <row r="1233" spans="1:5">
      <c r="A1233" s="6" t="s">
        <v>9</v>
      </c>
      <c r="B1233" s="12">
        <v>845112</v>
      </c>
      <c r="C1233" s="12">
        <v>1290857</v>
      </c>
      <c r="D1233" s="33">
        <f t="shared" si="38"/>
        <v>1.5274389666695065</v>
      </c>
      <c r="E1233" s="2">
        <f t="shared" si="39"/>
        <v>5000</v>
      </c>
    </row>
    <row r="1234" spans="1:5">
      <c r="A1234" s="6" t="s">
        <v>9</v>
      </c>
      <c r="B1234" s="12">
        <v>884300</v>
      </c>
      <c r="C1234" s="12">
        <v>1385680</v>
      </c>
      <c r="D1234" s="33">
        <f t="shared" si="38"/>
        <v>1.5669795318330884</v>
      </c>
      <c r="E1234" s="2">
        <f t="shared" si="39"/>
        <v>5000</v>
      </c>
    </row>
    <row r="1235" spans="1:5">
      <c r="A1235" s="6" t="s">
        <v>9</v>
      </c>
      <c r="B1235" s="12">
        <v>1354639</v>
      </c>
      <c r="C1235" s="12">
        <v>403813</v>
      </c>
      <c r="D1235" s="33">
        <f t="shared" si="38"/>
        <v>0.29809639320881798</v>
      </c>
      <c r="E1235" s="2" t="e">
        <f t="shared" si="39"/>
        <v>#N/A</v>
      </c>
    </row>
    <row r="1236" spans="1:5">
      <c r="A1236" s="6" t="s">
        <v>9</v>
      </c>
      <c r="B1236" s="12">
        <v>855178</v>
      </c>
      <c r="C1236" s="12">
        <v>207738</v>
      </c>
      <c r="D1236" s="33">
        <f t="shared" si="38"/>
        <v>0.24291784868179489</v>
      </c>
      <c r="E1236" s="2" t="e">
        <f t="shared" si="39"/>
        <v>#N/A</v>
      </c>
    </row>
    <row r="1237" spans="1:5">
      <c r="A1237" s="6" t="s">
        <v>9</v>
      </c>
      <c r="B1237" s="12">
        <v>832612</v>
      </c>
      <c r="C1237" s="12">
        <v>810460</v>
      </c>
      <c r="D1237" s="33">
        <f t="shared" si="38"/>
        <v>0.97339457034008636</v>
      </c>
      <c r="E1237" s="2">
        <f t="shared" si="39"/>
        <v>4000</v>
      </c>
    </row>
    <row r="1238" spans="1:5">
      <c r="A1238" s="6" t="s">
        <v>9</v>
      </c>
      <c r="B1238" s="12">
        <v>213493</v>
      </c>
      <c r="C1238" s="12">
        <v>673881</v>
      </c>
      <c r="D1238" s="33">
        <f t="shared" si="38"/>
        <v>3.1564547783768084</v>
      </c>
      <c r="E1238" s="2">
        <f t="shared" si="39"/>
        <v>5000</v>
      </c>
    </row>
    <row r="1239" spans="1:5">
      <c r="A1239" s="6" t="s">
        <v>9</v>
      </c>
      <c r="B1239" s="12">
        <v>876207</v>
      </c>
      <c r="C1239" s="12">
        <v>959918</v>
      </c>
      <c r="D1239" s="33">
        <f t="shared" si="38"/>
        <v>1.0955379265401897</v>
      </c>
      <c r="E1239" s="2">
        <f t="shared" si="39"/>
        <v>5000</v>
      </c>
    </row>
    <row r="1240" spans="1:5">
      <c r="A1240" s="6" t="s">
        <v>9</v>
      </c>
      <c r="B1240" s="12">
        <v>1245394</v>
      </c>
      <c r="C1240" s="12">
        <v>865631</v>
      </c>
      <c r="D1240" s="33">
        <f t="shared" si="38"/>
        <v>0.6950659791198609</v>
      </c>
      <c r="E1240" s="2" t="e">
        <f t="shared" si="39"/>
        <v>#N/A</v>
      </c>
    </row>
    <row r="1241" spans="1:5">
      <c r="A1241" s="6" t="s">
        <v>9</v>
      </c>
      <c r="B1241" s="12">
        <v>492358</v>
      </c>
      <c r="C1241" s="12">
        <v>1250393</v>
      </c>
      <c r="D1241" s="33">
        <f t="shared" si="38"/>
        <v>2.5396012657456568</v>
      </c>
      <c r="E1241" s="2">
        <f t="shared" si="39"/>
        <v>5000</v>
      </c>
    </row>
    <row r="1242" spans="1:5">
      <c r="A1242" s="6" t="s">
        <v>9</v>
      </c>
      <c r="B1242" s="12">
        <v>99531</v>
      </c>
      <c r="C1242" s="12">
        <v>308277</v>
      </c>
      <c r="D1242" s="33">
        <f t="shared" si="38"/>
        <v>3.0972963197395784</v>
      </c>
      <c r="E1242" s="2">
        <f t="shared" si="39"/>
        <v>5000</v>
      </c>
    </row>
    <row r="1243" spans="1:5">
      <c r="A1243" s="6" t="s">
        <v>9</v>
      </c>
      <c r="B1243" s="12">
        <v>480208</v>
      </c>
      <c r="C1243" s="12">
        <v>203500</v>
      </c>
      <c r="D1243" s="33">
        <f t="shared" si="38"/>
        <v>0.42377469763102654</v>
      </c>
      <c r="E1243" s="2" t="e">
        <f t="shared" si="39"/>
        <v>#N/A</v>
      </c>
    </row>
    <row r="1244" spans="1:5">
      <c r="A1244" s="6" t="s">
        <v>9</v>
      </c>
      <c r="B1244" s="12">
        <v>122270</v>
      </c>
      <c r="C1244" s="12">
        <v>253358</v>
      </c>
      <c r="D1244" s="33">
        <f t="shared" si="38"/>
        <v>2.0721190807229899</v>
      </c>
      <c r="E1244" s="2">
        <f t="shared" si="39"/>
        <v>5000</v>
      </c>
    </row>
    <row r="1245" spans="1:5">
      <c r="A1245" s="6" t="s">
        <v>9</v>
      </c>
      <c r="B1245" s="12">
        <v>571177</v>
      </c>
      <c r="C1245" s="12">
        <v>193716</v>
      </c>
      <c r="D1245" s="33">
        <f t="shared" si="38"/>
        <v>0.33915231180527228</v>
      </c>
      <c r="E1245" s="2" t="e">
        <f t="shared" si="39"/>
        <v>#N/A</v>
      </c>
    </row>
    <row r="1246" spans="1:5">
      <c r="A1246" s="6" t="s">
        <v>9</v>
      </c>
      <c r="B1246" s="12">
        <v>249845</v>
      </c>
      <c r="C1246" s="12">
        <v>125850</v>
      </c>
      <c r="D1246" s="33">
        <f t="shared" si="38"/>
        <v>0.50371230162700875</v>
      </c>
      <c r="E1246" s="2" t="e">
        <f t="shared" si="39"/>
        <v>#N/A</v>
      </c>
    </row>
    <row r="1247" spans="1:5">
      <c r="A1247" s="6" t="s">
        <v>9</v>
      </c>
      <c r="B1247" s="12">
        <v>760927</v>
      </c>
      <c r="C1247" s="12">
        <v>478722</v>
      </c>
      <c r="D1247" s="33">
        <f t="shared" si="38"/>
        <v>0.62912999538720538</v>
      </c>
      <c r="E1247" s="2" t="e">
        <f t="shared" si="39"/>
        <v>#N/A</v>
      </c>
    </row>
    <row r="1248" spans="1:5">
      <c r="A1248" s="6" t="s">
        <v>9</v>
      </c>
      <c r="B1248" s="12">
        <v>584341</v>
      </c>
      <c r="C1248" s="12">
        <v>1067976</v>
      </c>
      <c r="D1248" s="33">
        <f t="shared" si="38"/>
        <v>1.8276588498838864</v>
      </c>
      <c r="E1248" s="2">
        <f t="shared" si="39"/>
        <v>5000</v>
      </c>
    </row>
    <row r="1249" spans="1:5">
      <c r="A1249" s="6" t="s">
        <v>9</v>
      </c>
      <c r="B1249" s="12">
        <v>432211</v>
      </c>
      <c r="C1249" s="12">
        <v>491314</v>
      </c>
      <c r="D1249" s="33">
        <f t="shared" si="38"/>
        <v>1.1367457098500502</v>
      </c>
      <c r="E1249" s="2">
        <f t="shared" si="39"/>
        <v>5000</v>
      </c>
    </row>
    <row r="1250" spans="1:5">
      <c r="A1250" s="6" t="s">
        <v>9</v>
      </c>
      <c r="B1250" s="12">
        <v>297854</v>
      </c>
      <c r="C1250" s="12">
        <v>530896</v>
      </c>
      <c r="D1250" s="33">
        <f t="shared" si="38"/>
        <v>1.7824034594130009</v>
      </c>
      <c r="E1250" s="2">
        <f t="shared" si="39"/>
        <v>5000</v>
      </c>
    </row>
    <row r="1251" spans="1:5">
      <c r="A1251" s="6" t="s">
        <v>9</v>
      </c>
      <c r="B1251" s="12">
        <v>459884</v>
      </c>
      <c r="C1251" s="12">
        <v>537025</v>
      </c>
      <c r="D1251" s="33">
        <f t="shared" si="38"/>
        <v>1.1677401257708466</v>
      </c>
      <c r="E1251" s="2">
        <f t="shared" si="39"/>
        <v>5000</v>
      </c>
    </row>
    <row r="1252" spans="1:5">
      <c r="A1252" s="6" t="s">
        <v>9</v>
      </c>
      <c r="B1252" s="12">
        <v>407058</v>
      </c>
      <c r="C1252" s="12">
        <v>284393</v>
      </c>
      <c r="D1252" s="33">
        <f t="shared" si="38"/>
        <v>0.69865473716276305</v>
      </c>
      <c r="E1252" s="2" t="e">
        <f t="shared" si="39"/>
        <v>#N/A</v>
      </c>
    </row>
    <row r="1253" spans="1:5">
      <c r="A1253" s="6" t="s">
        <v>9</v>
      </c>
      <c r="B1253" s="12">
        <v>269879</v>
      </c>
      <c r="C1253" s="12">
        <v>56158</v>
      </c>
      <c r="D1253" s="33">
        <f t="shared" si="38"/>
        <v>0.20808584587907913</v>
      </c>
      <c r="E1253" s="2" t="e">
        <f t="shared" si="39"/>
        <v>#N/A</v>
      </c>
    </row>
    <row r="1254" spans="1:5">
      <c r="A1254" s="6" t="s">
        <v>9</v>
      </c>
      <c r="B1254" s="12">
        <v>438660</v>
      </c>
      <c r="C1254" s="12">
        <v>959074</v>
      </c>
      <c r="D1254" s="33">
        <f t="shared" si="38"/>
        <v>2.1863721333150958</v>
      </c>
      <c r="E1254" s="2">
        <f t="shared" si="39"/>
        <v>5000</v>
      </c>
    </row>
    <row r="1255" spans="1:5">
      <c r="A1255" s="6" t="s">
        <v>9</v>
      </c>
      <c r="B1255" s="12">
        <v>682948</v>
      </c>
      <c r="C1255" s="12">
        <v>508817</v>
      </c>
      <c r="D1255" s="33">
        <f t="shared" si="38"/>
        <v>0.74503036834429559</v>
      </c>
      <c r="E1255" s="2">
        <f t="shared" si="39"/>
        <v>2000</v>
      </c>
    </row>
    <row r="1256" spans="1:5">
      <c r="A1256" s="6" t="s">
        <v>9</v>
      </c>
      <c r="B1256" s="12">
        <v>570550</v>
      </c>
      <c r="C1256" s="12">
        <v>281890</v>
      </c>
      <c r="D1256" s="33">
        <f t="shared" si="38"/>
        <v>0.49406712820962229</v>
      </c>
      <c r="E1256" s="2" t="e">
        <f t="shared" si="39"/>
        <v>#N/A</v>
      </c>
    </row>
    <row r="1257" spans="1:5">
      <c r="A1257" s="6" t="s">
        <v>9</v>
      </c>
      <c r="B1257" s="12">
        <v>412211</v>
      </c>
      <c r="C1257" s="12">
        <v>336197</v>
      </c>
      <c r="D1257" s="33">
        <f t="shared" si="38"/>
        <v>0.81559444071118914</v>
      </c>
      <c r="E1257" s="2">
        <f t="shared" si="39"/>
        <v>3000</v>
      </c>
    </row>
    <row r="1258" spans="1:5">
      <c r="A1258" s="6" t="s">
        <v>9</v>
      </c>
      <c r="B1258" s="12">
        <v>97496</v>
      </c>
      <c r="C1258" s="12">
        <v>194889</v>
      </c>
      <c r="D1258" s="33">
        <f t="shared" si="38"/>
        <v>1.9989435464019036</v>
      </c>
      <c r="E1258" s="2">
        <f t="shared" si="39"/>
        <v>5000</v>
      </c>
    </row>
    <row r="1259" spans="1:5">
      <c r="A1259" s="6" t="s">
        <v>9</v>
      </c>
      <c r="B1259" s="12">
        <v>305728</v>
      </c>
      <c r="C1259" s="12">
        <v>230026</v>
      </c>
      <c r="D1259" s="33">
        <f t="shared" si="38"/>
        <v>0.75238774335356917</v>
      </c>
      <c r="E1259" s="2">
        <f t="shared" si="39"/>
        <v>2000</v>
      </c>
    </row>
    <row r="1260" spans="1:5">
      <c r="A1260" s="6" t="s">
        <v>9</v>
      </c>
      <c r="B1260" s="12">
        <v>363877</v>
      </c>
      <c r="C1260" s="12">
        <v>716791</v>
      </c>
      <c r="D1260" s="33">
        <f t="shared" si="38"/>
        <v>1.9698716874108559</v>
      </c>
      <c r="E1260" s="2">
        <f t="shared" si="39"/>
        <v>5000</v>
      </c>
    </row>
    <row r="1261" spans="1:5">
      <c r="A1261" s="6" t="s">
        <v>9</v>
      </c>
      <c r="B1261" s="12">
        <v>822799</v>
      </c>
      <c r="C1261" s="12">
        <v>384898</v>
      </c>
      <c r="D1261" s="33">
        <f t="shared" si="38"/>
        <v>0.46779104009606232</v>
      </c>
      <c r="E1261" s="2" t="e">
        <f t="shared" si="39"/>
        <v>#N/A</v>
      </c>
    </row>
    <row r="1262" spans="1:5">
      <c r="A1262" s="6" t="s">
        <v>9</v>
      </c>
      <c r="B1262" s="12">
        <v>557286</v>
      </c>
      <c r="C1262" s="12">
        <v>524024</v>
      </c>
      <c r="D1262" s="33">
        <f t="shared" si="38"/>
        <v>0.94031430899035684</v>
      </c>
      <c r="E1262" s="2">
        <f t="shared" si="39"/>
        <v>4000</v>
      </c>
    </row>
    <row r="1263" spans="1:5">
      <c r="A1263" s="6" t="s">
        <v>9</v>
      </c>
      <c r="B1263" s="12">
        <v>422442</v>
      </c>
      <c r="C1263" s="12">
        <v>413308</v>
      </c>
      <c r="D1263" s="33">
        <f t="shared" si="38"/>
        <v>0.97837809687483723</v>
      </c>
      <c r="E1263" s="2">
        <f t="shared" si="39"/>
        <v>4000</v>
      </c>
    </row>
    <row r="1264" spans="1:5">
      <c r="A1264" s="6" t="s">
        <v>9</v>
      </c>
      <c r="B1264" s="12">
        <v>439565</v>
      </c>
      <c r="C1264" s="12">
        <v>176195</v>
      </c>
      <c r="D1264" s="33">
        <f t="shared" si="38"/>
        <v>0.40083946629053724</v>
      </c>
      <c r="E1264" s="2" t="e">
        <f t="shared" si="39"/>
        <v>#N/A</v>
      </c>
    </row>
    <row r="1265" spans="1:5">
      <c r="A1265" s="6" t="s">
        <v>9</v>
      </c>
      <c r="B1265" s="12">
        <v>1128999</v>
      </c>
      <c r="C1265" s="12">
        <v>568125</v>
      </c>
      <c r="D1265" s="33">
        <f t="shared" si="38"/>
        <v>0.5032112517371583</v>
      </c>
      <c r="E1265" s="2" t="e">
        <f t="shared" si="39"/>
        <v>#N/A</v>
      </c>
    </row>
    <row r="1266" spans="1:5">
      <c r="A1266" s="6" t="s">
        <v>9</v>
      </c>
      <c r="B1266" s="12">
        <v>126729</v>
      </c>
      <c r="C1266" s="12">
        <v>630023</v>
      </c>
      <c r="D1266" s="33">
        <f t="shared" si="38"/>
        <v>4.9714193278570811</v>
      </c>
      <c r="E1266" s="2">
        <f t="shared" si="39"/>
        <v>5000</v>
      </c>
    </row>
    <row r="1267" spans="1:5">
      <c r="A1267" s="6" t="s">
        <v>9</v>
      </c>
      <c r="B1267" s="12">
        <v>37061</v>
      </c>
      <c r="C1267" s="12">
        <v>1089767</v>
      </c>
      <c r="D1267" s="33">
        <f t="shared" si="38"/>
        <v>29.404684169342435</v>
      </c>
      <c r="E1267" s="2">
        <f t="shared" si="39"/>
        <v>5000</v>
      </c>
    </row>
    <row r="1268" spans="1:5">
      <c r="A1268" s="6" t="s">
        <v>9</v>
      </c>
      <c r="B1268" s="12">
        <v>613905</v>
      </c>
      <c r="C1268" s="12">
        <v>169103</v>
      </c>
      <c r="D1268" s="33">
        <f t="shared" si="38"/>
        <v>0.27545467132536794</v>
      </c>
      <c r="E1268" s="2" t="e">
        <f t="shared" si="39"/>
        <v>#N/A</v>
      </c>
    </row>
    <row r="1269" spans="1:5">
      <c r="A1269" s="6" t="s">
        <v>9</v>
      </c>
      <c r="B1269" s="12">
        <v>639856</v>
      </c>
      <c r="C1269" s="12">
        <v>399512</v>
      </c>
      <c r="D1269" s="33">
        <f t="shared" si="38"/>
        <v>0.62437798504663544</v>
      </c>
      <c r="E1269" s="2" t="e">
        <f t="shared" si="39"/>
        <v>#N/A</v>
      </c>
    </row>
    <row r="1270" spans="1:5">
      <c r="A1270" s="6" t="s">
        <v>9</v>
      </c>
      <c r="B1270" s="12">
        <v>356220</v>
      </c>
      <c r="C1270" s="12">
        <v>216955</v>
      </c>
      <c r="D1270" s="33">
        <f t="shared" si="38"/>
        <v>0.60904777946213018</v>
      </c>
      <c r="E1270" s="2" t="e">
        <f t="shared" si="39"/>
        <v>#N/A</v>
      </c>
    </row>
    <row r="1271" spans="1:5">
      <c r="A1271" s="6" t="s">
        <v>9</v>
      </c>
      <c r="B1271" s="12">
        <v>748930</v>
      </c>
      <c r="C1271" s="12">
        <v>722845</v>
      </c>
      <c r="D1271" s="33">
        <f t="shared" si="38"/>
        <v>0.96517030964175554</v>
      </c>
      <c r="E1271" s="2">
        <f t="shared" si="39"/>
        <v>4000</v>
      </c>
    </row>
    <row r="1272" spans="1:5">
      <c r="A1272" s="6" t="s">
        <v>9</v>
      </c>
      <c r="B1272" s="12">
        <v>618959</v>
      </c>
      <c r="C1272" s="12">
        <v>66659</v>
      </c>
      <c r="D1272" s="33">
        <f t="shared" si="38"/>
        <v>0.10769534007906824</v>
      </c>
      <c r="E1272" s="2" t="e">
        <f t="shared" si="39"/>
        <v>#N/A</v>
      </c>
    </row>
    <row r="1273" spans="1:5">
      <c r="A1273" s="6" t="s">
        <v>9</v>
      </c>
      <c r="B1273" s="12">
        <v>1123782</v>
      </c>
      <c r="C1273" s="12">
        <v>780858</v>
      </c>
      <c r="D1273" s="33">
        <f t="shared" si="38"/>
        <v>0.69484828908097829</v>
      </c>
      <c r="E1273" s="2" t="e">
        <f t="shared" si="39"/>
        <v>#N/A</v>
      </c>
    </row>
    <row r="1274" spans="1:5">
      <c r="A1274" s="6" t="s">
        <v>9</v>
      </c>
      <c r="B1274" s="12">
        <v>367362</v>
      </c>
      <c r="C1274" s="12">
        <v>1098699</v>
      </c>
      <c r="D1274" s="33">
        <f t="shared" si="38"/>
        <v>2.990780211344668</v>
      </c>
      <c r="E1274" s="2">
        <f t="shared" si="39"/>
        <v>5000</v>
      </c>
    </row>
    <row r="1275" spans="1:5">
      <c r="A1275" s="6" t="s">
        <v>9</v>
      </c>
      <c r="B1275" s="12">
        <v>513023</v>
      </c>
      <c r="C1275" s="12">
        <v>366124</v>
      </c>
      <c r="D1275" s="33">
        <f t="shared" si="38"/>
        <v>0.71366001134452062</v>
      </c>
      <c r="E1275" s="2">
        <f t="shared" si="39"/>
        <v>2000</v>
      </c>
    </row>
    <row r="1276" spans="1:5">
      <c r="A1276" s="6" t="s">
        <v>9</v>
      </c>
      <c r="B1276" s="12">
        <v>119109</v>
      </c>
      <c r="C1276" s="12">
        <v>321112</v>
      </c>
      <c r="D1276" s="33">
        <f t="shared" si="38"/>
        <v>2.6959507677841303</v>
      </c>
      <c r="E1276" s="2">
        <f t="shared" si="39"/>
        <v>5000</v>
      </c>
    </row>
    <row r="1277" spans="1:5">
      <c r="A1277" s="6" t="s">
        <v>9</v>
      </c>
      <c r="B1277" s="12">
        <v>850572</v>
      </c>
      <c r="C1277" s="12">
        <v>729861</v>
      </c>
      <c r="D1277" s="33">
        <f t="shared" si="38"/>
        <v>0.85808256091195101</v>
      </c>
      <c r="E1277" s="2">
        <f t="shared" si="39"/>
        <v>3000</v>
      </c>
    </row>
    <row r="1278" spans="1:5">
      <c r="A1278" s="6" t="s">
        <v>9</v>
      </c>
      <c r="B1278" s="12">
        <v>256947</v>
      </c>
      <c r="C1278" s="12">
        <v>669443</v>
      </c>
      <c r="D1278" s="33">
        <f t="shared" si="38"/>
        <v>2.605373870876095</v>
      </c>
      <c r="E1278" s="2">
        <f t="shared" si="39"/>
        <v>5000</v>
      </c>
    </row>
    <row r="1279" spans="1:5">
      <c r="A1279" s="6" t="s">
        <v>9</v>
      </c>
      <c r="B1279" s="12">
        <v>150126</v>
      </c>
      <c r="C1279" s="12">
        <v>335374</v>
      </c>
      <c r="D1279" s="33">
        <f t="shared" si="38"/>
        <v>2.2339501485418913</v>
      </c>
      <c r="E1279" s="2">
        <f t="shared" si="39"/>
        <v>5000</v>
      </c>
    </row>
    <row r="1280" spans="1:5">
      <c r="A1280" s="6" t="s">
        <v>9</v>
      </c>
      <c r="B1280" s="12">
        <v>829465</v>
      </c>
      <c r="C1280" s="12">
        <v>96700</v>
      </c>
      <c r="D1280" s="33">
        <f t="shared" si="38"/>
        <v>0.11658116979016594</v>
      </c>
      <c r="E1280" s="2" t="e">
        <f t="shared" si="39"/>
        <v>#N/A</v>
      </c>
    </row>
    <row r="1281" spans="1:5">
      <c r="A1281" s="6" t="s">
        <v>9</v>
      </c>
      <c r="B1281" s="12">
        <v>105294</v>
      </c>
      <c r="C1281" s="12">
        <v>935120</v>
      </c>
      <c r="D1281" s="33">
        <f t="shared" si="38"/>
        <v>8.8810378559082181</v>
      </c>
      <c r="E1281" s="2">
        <f t="shared" si="39"/>
        <v>5000</v>
      </c>
    </row>
    <row r="1282" spans="1:5">
      <c r="A1282" s="6" t="s">
        <v>9</v>
      </c>
      <c r="B1282" s="12">
        <v>480957</v>
      </c>
      <c r="C1282" s="12">
        <v>718778</v>
      </c>
      <c r="D1282" s="33">
        <f t="shared" si="38"/>
        <v>1.494474558016621</v>
      </c>
      <c r="E1282" s="2">
        <f t="shared" si="39"/>
        <v>5000</v>
      </c>
    </row>
    <row r="1283" spans="1:5">
      <c r="A1283" s="6" t="s">
        <v>9</v>
      </c>
      <c r="B1283" s="12">
        <v>308767</v>
      </c>
      <c r="C1283" s="12">
        <v>158645</v>
      </c>
      <c r="D1283" s="33">
        <f t="shared" si="38"/>
        <v>0.51380166921983239</v>
      </c>
      <c r="E1283" s="2" t="e">
        <f t="shared" si="39"/>
        <v>#N/A</v>
      </c>
    </row>
    <row r="1284" spans="1:5">
      <c r="A1284" s="6" t="s">
        <v>9</v>
      </c>
      <c r="B1284" s="12">
        <v>260596</v>
      </c>
      <c r="C1284" s="12">
        <v>444628</v>
      </c>
      <c r="D1284" s="33">
        <f t="shared" si="38"/>
        <v>1.7061965647976178</v>
      </c>
      <c r="E1284" s="2">
        <f t="shared" si="39"/>
        <v>5000</v>
      </c>
    </row>
    <row r="1285" spans="1:5">
      <c r="A1285" s="6" t="s">
        <v>9</v>
      </c>
      <c r="B1285" s="12">
        <v>2206217</v>
      </c>
      <c r="C1285" s="12">
        <v>1581195</v>
      </c>
      <c r="D1285" s="33">
        <f t="shared" si="38"/>
        <v>0.71669967188177774</v>
      </c>
      <c r="E1285" s="2">
        <f t="shared" si="39"/>
        <v>2000</v>
      </c>
    </row>
    <row r="1286" spans="1:5">
      <c r="A1286" s="6" t="s">
        <v>9</v>
      </c>
      <c r="B1286" s="12">
        <v>486960</v>
      </c>
      <c r="C1286" s="12">
        <v>463245</v>
      </c>
      <c r="D1286" s="33">
        <f t="shared" si="38"/>
        <v>0.95129990142927545</v>
      </c>
      <c r="E1286" s="2">
        <f t="shared" si="39"/>
        <v>4000</v>
      </c>
    </row>
    <row r="1287" spans="1:5">
      <c r="A1287" s="6" t="s">
        <v>9</v>
      </c>
      <c r="B1287" s="12">
        <v>336552</v>
      </c>
      <c r="C1287" s="12">
        <v>176099</v>
      </c>
      <c r="D1287" s="33">
        <f t="shared" si="38"/>
        <v>0.52324455061922082</v>
      </c>
      <c r="E1287" s="2" t="e">
        <f t="shared" si="39"/>
        <v>#N/A</v>
      </c>
    </row>
    <row r="1288" spans="1:5">
      <c r="A1288" s="6" t="s">
        <v>9</v>
      </c>
      <c r="B1288" s="12">
        <v>478427</v>
      </c>
      <c r="C1288" s="12">
        <v>518308</v>
      </c>
      <c r="D1288" s="33">
        <f t="shared" si="38"/>
        <v>1.0833585897117011</v>
      </c>
      <c r="E1288" s="2">
        <f t="shared" si="39"/>
        <v>5000</v>
      </c>
    </row>
    <row r="1289" spans="1:5">
      <c r="A1289" s="6" t="s">
        <v>9</v>
      </c>
      <c r="B1289" s="12">
        <v>900374</v>
      </c>
      <c r="C1289" s="12">
        <v>699670</v>
      </c>
      <c r="D1289" s="33">
        <f t="shared" si="38"/>
        <v>0.77708818779751521</v>
      </c>
      <c r="E1289" s="2">
        <f t="shared" si="39"/>
        <v>2000</v>
      </c>
    </row>
    <row r="1290" spans="1:5">
      <c r="A1290" s="6" t="s">
        <v>9</v>
      </c>
      <c r="B1290" s="12">
        <v>355944</v>
      </c>
      <c r="C1290" s="12">
        <v>247418</v>
      </c>
      <c r="D1290" s="33">
        <f t="shared" ref="D1290:D1353" si="40">C1290/B1290</f>
        <v>0.69510372418133193</v>
      </c>
      <c r="E1290" s="2" t="e">
        <f t="shared" ref="E1290:E1353" si="41">IF(A1290="Active",VLOOKUP(D1290,$H$4:$I$7,2,1))</f>
        <v>#N/A</v>
      </c>
    </row>
    <row r="1291" spans="1:5">
      <c r="A1291" s="6" t="s">
        <v>9</v>
      </c>
      <c r="B1291" s="12">
        <v>411109</v>
      </c>
      <c r="C1291" s="12">
        <v>108120</v>
      </c>
      <c r="D1291" s="33">
        <f t="shared" si="40"/>
        <v>0.26299594511431273</v>
      </c>
      <c r="E1291" s="2" t="e">
        <f t="shared" si="41"/>
        <v>#N/A</v>
      </c>
    </row>
    <row r="1292" spans="1:5">
      <c r="A1292" s="6" t="s">
        <v>9</v>
      </c>
      <c r="B1292" s="12">
        <v>278675</v>
      </c>
      <c r="C1292" s="12">
        <v>126638</v>
      </c>
      <c r="D1292" s="33">
        <f t="shared" si="40"/>
        <v>0.45442899434825512</v>
      </c>
      <c r="E1292" s="2" t="e">
        <f t="shared" si="41"/>
        <v>#N/A</v>
      </c>
    </row>
    <row r="1293" spans="1:5">
      <c r="A1293" s="6" t="s">
        <v>9</v>
      </c>
      <c r="B1293" s="12">
        <v>758297</v>
      </c>
      <c r="C1293" s="12">
        <v>144192</v>
      </c>
      <c r="D1293" s="33">
        <f t="shared" si="40"/>
        <v>0.19015240730215205</v>
      </c>
      <c r="E1293" s="2" t="e">
        <f t="shared" si="41"/>
        <v>#N/A</v>
      </c>
    </row>
    <row r="1294" spans="1:5">
      <c r="A1294" s="6" t="s">
        <v>9</v>
      </c>
      <c r="B1294" s="12">
        <v>446537</v>
      </c>
      <c r="C1294" s="12">
        <v>64999</v>
      </c>
      <c r="D1294" s="33">
        <f t="shared" si="40"/>
        <v>0.1455624058028786</v>
      </c>
      <c r="E1294" s="2" t="e">
        <f t="shared" si="41"/>
        <v>#N/A</v>
      </c>
    </row>
    <row r="1295" spans="1:5">
      <c r="A1295" s="6" t="s">
        <v>9</v>
      </c>
      <c r="B1295" s="12">
        <v>222366</v>
      </c>
      <c r="C1295" s="12">
        <v>612852</v>
      </c>
      <c r="D1295" s="33">
        <f t="shared" si="40"/>
        <v>2.7560508351096842</v>
      </c>
      <c r="E1295" s="2">
        <f t="shared" si="41"/>
        <v>5000</v>
      </c>
    </row>
    <row r="1296" spans="1:5">
      <c r="A1296" s="6" t="s">
        <v>9</v>
      </c>
      <c r="B1296" s="12">
        <v>305262</v>
      </c>
      <c r="C1296" s="12">
        <v>254724</v>
      </c>
      <c r="D1296" s="33">
        <f t="shared" si="40"/>
        <v>0.83444385478703542</v>
      </c>
      <c r="E1296" s="2">
        <f t="shared" si="41"/>
        <v>3000</v>
      </c>
    </row>
    <row r="1297" spans="1:5">
      <c r="A1297" s="6" t="s">
        <v>9</v>
      </c>
      <c r="B1297" s="12">
        <v>55154</v>
      </c>
      <c r="C1297" s="12">
        <v>191758</v>
      </c>
      <c r="D1297" s="33">
        <f t="shared" si="40"/>
        <v>3.4767741233636724</v>
      </c>
      <c r="E1297" s="2">
        <f t="shared" si="41"/>
        <v>5000</v>
      </c>
    </row>
    <row r="1298" spans="1:5">
      <c r="A1298" s="6" t="s">
        <v>9</v>
      </c>
      <c r="B1298" s="12">
        <v>151624</v>
      </c>
      <c r="C1298" s="12">
        <v>456038</v>
      </c>
      <c r="D1298" s="33">
        <f t="shared" si="40"/>
        <v>3.0076900754497968</v>
      </c>
      <c r="E1298" s="2">
        <f t="shared" si="41"/>
        <v>5000</v>
      </c>
    </row>
    <row r="1299" spans="1:5">
      <c r="A1299" s="6" t="s">
        <v>9</v>
      </c>
      <c r="B1299" s="12">
        <v>842379</v>
      </c>
      <c r="C1299" s="12">
        <v>468571</v>
      </c>
      <c r="D1299" s="33">
        <f t="shared" si="40"/>
        <v>0.55624724737914877</v>
      </c>
      <c r="E1299" s="2" t="e">
        <f t="shared" si="41"/>
        <v>#N/A</v>
      </c>
    </row>
    <row r="1300" spans="1:5">
      <c r="A1300" s="6" t="s">
        <v>9</v>
      </c>
      <c r="B1300" s="12">
        <v>190931</v>
      </c>
      <c r="C1300" s="12">
        <v>467296</v>
      </c>
      <c r="D1300" s="33">
        <f t="shared" si="40"/>
        <v>2.4474600772006641</v>
      </c>
      <c r="E1300" s="2">
        <f t="shared" si="41"/>
        <v>5000</v>
      </c>
    </row>
    <row r="1301" spans="1:5">
      <c r="A1301" s="6" t="s">
        <v>9</v>
      </c>
      <c r="B1301" s="12">
        <v>309302</v>
      </c>
      <c r="C1301" s="12">
        <v>58433</v>
      </c>
      <c r="D1301" s="33">
        <f t="shared" si="40"/>
        <v>0.18891892066653304</v>
      </c>
      <c r="E1301" s="2" t="e">
        <f t="shared" si="41"/>
        <v>#N/A</v>
      </c>
    </row>
    <row r="1302" spans="1:5">
      <c r="A1302" s="6" t="s">
        <v>9</v>
      </c>
      <c r="B1302" s="12">
        <v>275771</v>
      </c>
      <c r="C1302" s="12">
        <v>264250</v>
      </c>
      <c r="D1302" s="33">
        <f t="shared" si="40"/>
        <v>0.95822258323028886</v>
      </c>
      <c r="E1302" s="2">
        <f t="shared" si="41"/>
        <v>4000</v>
      </c>
    </row>
    <row r="1303" spans="1:5">
      <c r="A1303" s="6" t="s">
        <v>9</v>
      </c>
      <c r="B1303" s="12">
        <v>390623</v>
      </c>
      <c r="C1303" s="12">
        <v>770964</v>
      </c>
      <c r="D1303" s="33">
        <f t="shared" si="40"/>
        <v>1.9736779452310795</v>
      </c>
      <c r="E1303" s="2">
        <f t="shared" si="41"/>
        <v>5000</v>
      </c>
    </row>
    <row r="1304" spans="1:5">
      <c r="A1304" s="6" t="s">
        <v>9</v>
      </c>
      <c r="B1304" s="12">
        <v>154268</v>
      </c>
      <c r="C1304" s="12">
        <v>284866</v>
      </c>
      <c r="D1304" s="33">
        <f t="shared" si="40"/>
        <v>1.846565716804522</v>
      </c>
      <c r="E1304" s="2">
        <f t="shared" si="41"/>
        <v>5000</v>
      </c>
    </row>
    <row r="1305" spans="1:5">
      <c r="A1305" s="6" t="s">
        <v>9</v>
      </c>
      <c r="B1305" s="12">
        <v>479613</v>
      </c>
      <c r="C1305" s="12">
        <v>271820</v>
      </c>
      <c r="D1305" s="33">
        <f t="shared" si="40"/>
        <v>0.56674860773165026</v>
      </c>
      <c r="E1305" s="2" t="e">
        <f t="shared" si="41"/>
        <v>#N/A</v>
      </c>
    </row>
    <row r="1306" spans="1:5">
      <c r="A1306" s="6" t="s">
        <v>9</v>
      </c>
      <c r="B1306" s="12">
        <v>297865</v>
      </c>
      <c r="C1306" s="12">
        <v>507616</v>
      </c>
      <c r="D1306" s="33">
        <f t="shared" si="40"/>
        <v>1.7041814244708173</v>
      </c>
      <c r="E1306" s="2">
        <f t="shared" si="41"/>
        <v>5000</v>
      </c>
    </row>
    <row r="1307" spans="1:5">
      <c r="A1307" s="6" t="s">
        <v>9</v>
      </c>
      <c r="B1307" s="12">
        <v>479834</v>
      </c>
      <c r="C1307" s="12">
        <v>242019</v>
      </c>
      <c r="D1307" s="33">
        <f t="shared" si="40"/>
        <v>0.50438068165240479</v>
      </c>
      <c r="E1307" s="2" t="e">
        <f t="shared" si="41"/>
        <v>#N/A</v>
      </c>
    </row>
    <row r="1308" spans="1:5">
      <c r="A1308" s="6" t="s">
        <v>9</v>
      </c>
      <c r="B1308" s="12">
        <v>199646</v>
      </c>
      <c r="C1308" s="12">
        <v>162132</v>
      </c>
      <c r="D1308" s="33">
        <f t="shared" si="40"/>
        <v>0.81209741241998334</v>
      </c>
      <c r="E1308" s="2">
        <f t="shared" si="41"/>
        <v>3000</v>
      </c>
    </row>
    <row r="1309" spans="1:5">
      <c r="A1309" s="6" t="s">
        <v>9</v>
      </c>
      <c r="B1309" s="12">
        <v>614529</v>
      </c>
      <c r="C1309" s="12">
        <v>186354</v>
      </c>
      <c r="D1309" s="33">
        <f t="shared" si="40"/>
        <v>0.30324687687643709</v>
      </c>
      <c r="E1309" s="2" t="e">
        <f t="shared" si="41"/>
        <v>#N/A</v>
      </c>
    </row>
    <row r="1310" spans="1:5">
      <c r="A1310" s="6" t="s">
        <v>9</v>
      </c>
      <c r="B1310" s="12">
        <v>1034500</v>
      </c>
      <c r="C1310" s="12">
        <v>224483</v>
      </c>
      <c r="D1310" s="33">
        <f t="shared" si="40"/>
        <v>0.21699661672305462</v>
      </c>
      <c r="E1310" s="2" t="e">
        <f t="shared" si="41"/>
        <v>#N/A</v>
      </c>
    </row>
    <row r="1311" spans="1:5">
      <c r="A1311" s="6" t="s">
        <v>9</v>
      </c>
      <c r="B1311" s="12">
        <v>350030</v>
      </c>
      <c r="C1311" s="12">
        <v>460094</v>
      </c>
      <c r="D1311" s="33">
        <f t="shared" si="40"/>
        <v>1.3144416192897752</v>
      </c>
      <c r="E1311" s="2">
        <f t="shared" si="41"/>
        <v>5000</v>
      </c>
    </row>
    <row r="1312" spans="1:5">
      <c r="A1312" s="6" t="s">
        <v>9</v>
      </c>
      <c r="B1312" s="12">
        <v>265173</v>
      </c>
      <c r="C1312" s="12">
        <v>287151</v>
      </c>
      <c r="D1312" s="33">
        <f t="shared" si="40"/>
        <v>1.0828817413537577</v>
      </c>
      <c r="E1312" s="2">
        <f t="shared" si="41"/>
        <v>5000</v>
      </c>
    </row>
    <row r="1313" spans="1:5">
      <c r="A1313" s="6" t="s">
        <v>9</v>
      </c>
      <c r="B1313" s="12">
        <v>54846</v>
      </c>
      <c r="C1313" s="12">
        <v>355199</v>
      </c>
      <c r="D1313" s="33">
        <f t="shared" si="40"/>
        <v>6.4762972687160412</v>
      </c>
      <c r="E1313" s="2">
        <f t="shared" si="41"/>
        <v>5000</v>
      </c>
    </row>
    <row r="1314" spans="1:5">
      <c r="A1314" s="6" t="s">
        <v>9</v>
      </c>
      <c r="B1314" s="12">
        <v>410428</v>
      </c>
      <c r="C1314" s="12">
        <v>587205</v>
      </c>
      <c r="D1314" s="33">
        <f t="shared" si="40"/>
        <v>1.4307137914567232</v>
      </c>
      <c r="E1314" s="2">
        <f t="shared" si="41"/>
        <v>5000</v>
      </c>
    </row>
    <row r="1315" spans="1:5">
      <c r="A1315" s="6" t="s">
        <v>9</v>
      </c>
      <c r="B1315" s="12">
        <v>314855</v>
      </c>
      <c r="C1315" s="12">
        <v>441033</v>
      </c>
      <c r="D1315" s="33">
        <f t="shared" si="40"/>
        <v>1.4007495513807944</v>
      </c>
      <c r="E1315" s="2">
        <f t="shared" si="41"/>
        <v>5000</v>
      </c>
    </row>
    <row r="1316" spans="1:5">
      <c r="A1316" s="6" t="s">
        <v>9</v>
      </c>
      <c r="B1316" s="12">
        <v>192305</v>
      </c>
      <c r="C1316" s="12">
        <v>717251</v>
      </c>
      <c r="D1316" s="33">
        <f t="shared" si="40"/>
        <v>3.7297574166038325</v>
      </c>
      <c r="E1316" s="2">
        <f t="shared" si="41"/>
        <v>5000</v>
      </c>
    </row>
    <row r="1317" spans="1:5">
      <c r="A1317" s="6" t="s">
        <v>9</v>
      </c>
      <c r="B1317" s="12">
        <v>253792</v>
      </c>
      <c r="C1317" s="12">
        <v>236188</v>
      </c>
      <c r="D1317" s="33">
        <f t="shared" si="40"/>
        <v>0.93063611146135417</v>
      </c>
      <c r="E1317" s="2">
        <f t="shared" si="41"/>
        <v>4000</v>
      </c>
    </row>
    <row r="1318" spans="1:5">
      <c r="A1318" s="6" t="s">
        <v>9</v>
      </c>
      <c r="B1318" s="12">
        <v>898944</v>
      </c>
      <c r="C1318" s="12">
        <v>613612</v>
      </c>
      <c r="D1318" s="33">
        <f t="shared" si="40"/>
        <v>0.6825920190801652</v>
      </c>
      <c r="E1318" s="2" t="e">
        <f t="shared" si="41"/>
        <v>#N/A</v>
      </c>
    </row>
    <row r="1319" spans="1:5">
      <c r="A1319" s="6" t="s">
        <v>9</v>
      </c>
      <c r="B1319" s="12">
        <v>105294</v>
      </c>
      <c r="C1319" s="12">
        <v>320037</v>
      </c>
      <c r="D1319" s="33">
        <f t="shared" si="40"/>
        <v>3.039460937945182</v>
      </c>
      <c r="E1319" s="2">
        <f t="shared" si="41"/>
        <v>5000</v>
      </c>
    </row>
    <row r="1320" spans="1:5">
      <c r="A1320" s="6" t="s">
        <v>9</v>
      </c>
      <c r="B1320" s="12">
        <v>110308</v>
      </c>
      <c r="C1320" s="12">
        <v>190138</v>
      </c>
      <c r="D1320" s="33">
        <f t="shared" si="40"/>
        <v>1.7237009101787721</v>
      </c>
      <c r="E1320" s="2">
        <f t="shared" si="41"/>
        <v>5000</v>
      </c>
    </row>
    <row r="1321" spans="1:5">
      <c r="A1321" s="6" t="s">
        <v>9</v>
      </c>
      <c r="B1321" s="12">
        <v>223089</v>
      </c>
      <c r="C1321" s="12">
        <v>1316995</v>
      </c>
      <c r="D1321" s="33">
        <f t="shared" si="40"/>
        <v>5.9034510890272491</v>
      </c>
      <c r="E1321" s="2">
        <f t="shared" si="41"/>
        <v>5000</v>
      </c>
    </row>
    <row r="1322" spans="1:5">
      <c r="A1322" s="6" t="s">
        <v>9</v>
      </c>
      <c r="B1322" s="12">
        <v>270531</v>
      </c>
      <c r="C1322" s="12">
        <v>431127</v>
      </c>
      <c r="D1322" s="33">
        <f t="shared" si="40"/>
        <v>1.5936325227053461</v>
      </c>
      <c r="E1322" s="2">
        <f t="shared" si="41"/>
        <v>5000</v>
      </c>
    </row>
    <row r="1323" spans="1:5">
      <c r="A1323" s="6" t="s">
        <v>9</v>
      </c>
      <c r="B1323" s="12">
        <v>110971</v>
      </c>
      <c r="C1323" s="12">
        <v>96624</v>
      </c>
      <c r="D1323" s="33">
        <f t="shared" si="40"/>
        <v>0.87071397031656916</v>
      </c>
      <c r="E1323" s="2">
        <f t="shared" si="41"/>
        <v>3000</v>
      </c>
    </row>
    <row r="1324" spans="1:5">
      <c r="A1324" s="6" t="s">
        <v>9</v>
      </c>
      <c r="B1324" s="12">
        <v>118983</v>
      </c>
      <c r="C1324" s="12">
        <v>165439</v>
      </c>
      <c r="D1324" s="33">
        <f t="shared" si="40"/>
        <v>1.3904423320978627</v>
      </c>
      <c r="E1324" s="2">
        <f t="shared" si="41"/>
        <v>5000</v>
      </c>
    </row>
    <row r="1325" spans="1:5">
      <c r="A1325" s="6" t="s">
        <v>9</v>
      </c>
      <c r="B1325" s="12">
        <v>173077</v>
      </c>
      <c r="C1325" s="12">
        <v>174273</v>
      </c>
      <c r="D1325" s="33">
        <f t="shared" si="40"/>
        <v>1.0069102191510138</v>
      </c>
      <c r="E1325" s="2">
        <f t="shared" si="41"/>
        <v>5000</v>
      </c>
    </row>
    <row r="1326" spans="1:5">
      <c r="A1326" s="6" t="s">
        <v>9</v>
      </c>
      <c r="B1326" s="12">
        <v>294926</v>
      </c>
      <c r="C1326" s="12">
        <v>31896</v>
      </c>
      <c r="D1326" s="33">
        <f t="shared" si="40"/>
        <v>0.10814916284084822</v>
      </c>
      <c r="E1326" s="2" t="e">
        <f t="shared" si="41"/>
        <v>#N/A</v>
      </c>
    </row>
    <row r="1327" spans="1:5">
      <c r="A1327" s="6" t="s">
        <v>9</v>
      </c>
      <c r="B1327" s="12">
        <v>121339</v>
      </c>
      <c r="C1327" s="12">
        <v>214687</v>
      </c>
      <c r="D1327" s="33">
        <f t="shared" si="40"/>
        <v>1.7693157187713762</v>
      </c>
      <c r="E1327" s="2">
        <f t="shared" si="41"/>
        <v>5000</v>
      </c>
    </row>
    <row r="1328" spans="1:5">
      <c r="A1328" s="6" t="s">
        <v>9</v>
      </c>
      <c r="B1328" s="12">
        <v>180727</v>
      </c>
      <c r="C1328" s="12">
        <v>493569</v>
      </c>
      <c r="D1328" s="33">
        <f t="shared" si="40"/>
        <v>2.7310197148184829</v>
      </c>
      <c r="E1328" s="2">
        <f t="shared" si="41"/>
        <v>5000</v>
      </c>
    </row>
    <row r="1329" spans="1:5">
      <c r="A1329" s="6" t="s">
        <v>9</v>
      </c>
      <c r="B1329" s="12">
        <v>142147</v>
      </c>
      <c r="C1329" s="12">
        <v>134820</v>
      </c>
      <c r="D1329" s="33">
        <f t="shared" si="40"/>
        <v>0.9484547686549839</v>
      </c>
      <c r="E1329" s="2">
        <f t="shared" si="41"/>
        <v>4000</v>
      </c>
    </row>
    <row r="1330" spans="1:5">
      <c r="A1330" s="6" t="s">
        <v>9</v>
      </c>
      <c r="B1330" s="12">
        <v>129921</v>
      </c>
      <c r="C1330" s="12">
        <v>134448</v>
      </c>
      <c r="D1330" s="33">
        <f t="shared" si="40"/>
        <v>1.0348442515066849</v>
      </c>
      <c r="E1330" s="2">
        <f t="shared" si="41"/>
        <v>5000</v>
      </c>
    </row>
    <row r="1331" spans="1:5">
      <c r="A1331" s="6" t="s">
        <v>9</v>
      </c>
      <c r="B1331" s="12">
        <v>224565</v>
      </c>
      <c r="C1331" s="12">
        <v>285453</v>
      </c>
      <c r="D1331" s="33">
        <f t="shared" si="40"/>
        <v>1.271137532562955</v>
      </c>
      <c r="E1331" s="2">
        <f t="shared" si="41"/>
        <v>5000</v>
      </c>
    </row>
    <row r="1332" spans="1:5">
      <c r="A1332" s="6" t="s">
        <v>9</v>
      </c>
      <c r="B1332" s="12">
        <v>109200</v>
      </c>
      <c r="C1332" s="12">
        <v>387280</v>
      </c>
      <c r="D1332" s="33">
        <f t="shared" si="40"/>
        <v>3.5465201465201464</v>
      </c>
      <c r="E1332" s="2">
        <f t="shared" si="41"/>
        <v>5000</v>
      </c>
    </row>
    <row r="1333" spans="1:5">
      <c r="A1333" s="6" t="s">
        <v>9</v>
      </c>
      <c r="B1333" s="12">
        <v>138314</v>
      </c>
      <c r="C1333" s="12">
        <v>73427</v>
      </c>
      <c r="D1333" s="33">
        <f t="shared" si="40"/>
        <v>0.53087178449036254</v>
      </c>
      <c r="E1333" s="2" t="e">
        <f t="shared" si="41"/>
        <v>#N/A</v>
      </c>
    </row>
    <row r="1334" spans="1:5">
      <c r="A1334" s="6" t="s">
        <v>9</v>
      </c>
      <c r="B1334" s="12">
        <v>162482</v>
      </c>
      <c r="C1334" s="12">
        <v>418120</v>
      </c>
      <c r="D1334" s="33">
        <f t="shared" si="40"/>
        <v>2.5733311997636661</v>
      </c>
      <c r="E1334" s="2">
        <f t="shared" si="41"/>
        <v>5000</v>
      </c>
    </row>
    <row r="1335" spans="1:5">
      <c r="A1335" s="6" t="s">
        <v>9</v>
      </c>
      <c r="B1335" s="12">
        <v>211323</v>
      </c>
      <c r="C1335" s="12">
        <v>196856</v>
      </c>
      <c r="D1335" s="33">
        <f t="shared" si="40"/>
        <v>0.93154081666453725</v>
      </c>
      <c r="E1335" s="2">
        <f t="shared" si="41"/>
        <v>4000</v>
      </c>
    </row>
    <row r="1336" spans="1:5">
      <c r="A1336" s="6" t="s">
        <v>9</v>
      </c>
      <c r="B1336" s="12">
        <v>219544</v>
      </c>
      <c r="C1336" s="12">
        <v>159050</v>
      </c>
      <c r="D1336" s="33">
        <f t="shared" si="40"/>
        <v>0.72445614546514592</v>
      </c>
      <c r="E1336" s="2">
        <f t="shared" si="41"/>
        <v>2000</v>
      </c>
    </row>
    <row r="1337" spans="1:5">
      <c r="A1337" s="6" t="s">
        <v>9</v>
      </c>
      <c r="B1337" s="12">
        <v>173826</v>
      </c>
      <c r="C1337" s="12">
        <v>29070</v>
      </c>
      <c r="D1337" s="33">
        <f t="shared" si="40"/>
        <v>0.16723620171896034</v>
      </c>
      <c r="E1337" s="2" t="e">
        <f t="shared" si="41"/>
        <v>#N/A</v>
      </c>
    </row>
    <row r="1338" spans="1:5">
      <c r="A1338" s="6" t="s">
        <v>9</v>
      </c>
      <c r="B1338" s="12">
        <v>133030</v>
      </c>
      <c r="C1338" s="12">
        <v>587633</v>
      </c>
      <c r="D1338" s="33">
        <f t="shared" si="40"/>
        <v>4.4172968503345107</v>
      </c>
      <c r="E1338" s="2">
        <f t="shared" si="41"/>
        <v>5000</v>
      </c>
    </row>
    <row r="1339" spans="1:5">
      <c r="A1339" s="6" t="s">
        <v>9</v>
      </c>
      <c r="B1339" s="12">
        <v>227714</v>
      </c>
      <c r="C1339" s="12">
        <v>19369</v>
      </c>
      <c r="D1339" s="33">
        <f t="shared" si="40"/>
        <v>8.5058450512484965E-2</v>
      </c>
      <c r="E1339" s="2" t="e">
        <f t="shared" si="41"/>
        <v>#N/A</v>
      </c>
    </row>
    <row r="1340" spans="1:5">
      <c r="A1340" s="6" t="s">
        <v>9</v>
      </c>
      <c r="B1340" s="12">
        <v>357836</v>
      </c>
      <c r="C1340" s="12">
        <v>191626</v>
      </c>
      <c r="D1340" s="33">
        <f t="shared" si="40"/>
        <v>0.53551347544685279</v>
      </c>
      <c r="E1340" s="2" t="e">
        <f t="shared" si="41"/>
        <v>#N/A</v>
      </c>
    </row>
    <row r="1341" spans="1:5">
      <c r="A1341" s="6" t="s">
        <v>9</v>
      </c>
      <c r="B1341" s="12">
        <v>139289</v>
      </c>
      <c r="C1341" s="12">
        <v>59139</v>
      </c>
      <c r="D1341" s="33">
        <f t="shared" si="40"/>
        <v>0.42457767662916668</v>
      </c>
      <c r="E1341" s="2" t="e">
        <f t="shared" si="41"/>
        <v>#N/A</v>
      </c>
    </row>
    <row r="1342" spans="1:5">
      <c r="A1342" s="6" t="s">
        <v>9</v>
      </c>
      <c r="B1342" s="12">
        <v>237138</v>
      </c>
      <c r="C1342" s="12">
        <v>834804</v>
      </c>
      <c r="D1342" s="33">
        <f t="shared" si="40"/>
        <v>3.5203299344685375</v>
      </c>
      <c r="E1342" s="2">
        <f t="shared" si="41"/>
        <v>5000</v>
      </c>
    </row>
    <row r="1343" spans="1:5">
      <c r="A1343" s="6" t="s">
        <v>9</v>
      </c>
      <c r="B1343" s="12">
        <v>494690</v>
      </c>
      <c r="C1343" s="12">
        <v>117001</v>
      </c>
      <c r="D1343" s="33">
        <f t="shared" si="40"/>
        <v>0.23651377630435222</v>
      </c>
      <c r="E1343" s="2" t="e">
        <f t="shared" si="41"/>
        <v>#N/A</v>
      </c>
    </row>
    <row r="1344" spans="1:5">
      <c r="A1344" s="6" t="s">
        <v>9</v>
      </c>
      <c r="B1344" s="12">
        <v>502214</v>
      </c>
      <c r="C1344" s="12">
        <v>24218</v>
      </c>
      <c r="D1344" s="33">
        <f t="shared" si="40"/>
        <v>4.8222470898859851E-2</v>
      </c>
      <c r="E1344" s="2" t="e">
        <f t="shared" si="41"/>
        <v>#N/A</v>
      </c>
    </row>
    <row r="1345" spans="1:5">
      <c r="A1345" s="6" t="s">
        <v>9</v>
      </c>
      <c r="B1345" s="12">
        <v>105294</v>
      </c>
      <c r="C1345" s="12">
        <v>254362</v>
      </c>
      <c r="D1345" s="33">
        <f t="shared" si="40"/>
        <v>2.415731190761107</v>
      </c>
      <c r="E1345" s="2">
        <f t="shared" si="41"/>
        <v>5000</v>
      </c>
    </row>
    <row r="1346" spans="1:5">
      <c r="A1346" s="6" t="s">
        <v>9</v>
      </c>
      <c r="B1346" s="12">
        <v>467295</v>
      </c>
      <c r="C1346" s="12">
        <v>187642</v>
      </c>
      <c r="D1346" s="33">
        <f t="shared" si="40"/>
        <v>0.40154934249242985</v>
      </c>
      <c r="E1346" s="2" t="e">
        <f t="shared" si="41"/>
        <v>#N/A</v>
      </c>
    </row>
    <row r="1347" spans="1:5">
      <c r="A1347" s="6" t="s">
        <v>2710</v>
      </c>
      <c r="B1347" s="12">
        <v>173077</v>
      </c>
      <c r="C1347" s="12">
        <v>174273</v>
      </c>
      <c r="D1347" s="33">
        <f t="shared" si="40"/>
        <v>1.0069102191510138</v>
      </c>
      <c r="E1347" s="2" t="b">
        <f t="shared" si="41"/>
        <v>0</v>
      </c>
    </row>
    <row r="1348" spans="1:5">
      <c r="A1348" s="6" t="s">
        <v>2710</v>
      </c>
      <c r="B1348" s="12">
        <v>294926</v>
      </c>
      <c r="C1348" s="12">
        <v>31896</v>
      </c>
      <c r="D1348" s="33">
        <f t="shared" si="40"/>
        <v>0.10814916284084822</v>
      </c>
      <c r="E1348" s="2" t="b">
        <f t="shared" si="41"/>
        <v>0</v>
      </c>
    </row>
    <row r="1349" spans="1:5">
      <c r="A1349" s="6" t="s">
        <v>2710</v>
      </c>
      <c r="B1349" s="12">
        <v>121339</v>
      </c>
      <c r="C1349" s="12">
        <v>214687</v>
      </c>
      <c r="D1349" s="33">
        <f t="shared" si="40"/>
        <v>1.7693157187713762</v>
      </c>
      <c r="E1349" s="2" t="b">
        <f t="shared" si="41"/>
        <v>0</v>
      </c>
    </row>
    <row r="1350" spans="1:5">
      <c r="A1350" s="6" t="s">
        <v>2710</v>
      </c>
      <c r="B1350" s="12">
        <v>180727</v>
      </c>
      <c r="C1350" s="12">
        <v>493569</v>
      </c>
      <c r="D1350" s="33">
        <f t="shared" si="40"/>
        <v>2.7310197148184829</v>
      </c>
      <c r="E1350" s="2" t="b">
        <f t="shared" si="41"/>
        <v>0</v>
      </c>
    </row>
    <row r="1351" spans="1:5">
      <c r="A1351" s="6" t="s">
        <v>2710</v>
      </c>
      <c r="B1351" s="12">
        <v>142147</v>
      </c>
      <c r="C1351" s="12">
        <v>134820</v>
      </c>
      <c r="D1351" s="33">
        <f t="shared" si="40"/>
        <v>0.9484547686549839</v>
      </c>
      <c r="E1351" s="2" t="b">
        <f t="shared" si="41"/>
        <v>0</v>
      </c>
    </row>
    <row r="1352" spans="1:5">
      <c r="A1352" s="6" t="s">
        <v>2710</v>
      </c>
      <c r="B1352" s="12">
        <v>129921</v>
      </c>
      <c r="C1352" s="12">
        <v>134448</v>
      </c>
      <c r="D1352" s="33">
        <f t="shared" si="40"/>
        <v>1.0348442515066849</v>
      </c>
      <c r="E1352" s="2" t="b">
        <f t="shared" si="41"/>
        <v>0</v>
      </c>
    </row>
    <row r="1353" spans="1:5">
      <c r="A1353" s="6" t="s">
        <v>2710</v>
      </c>
      <c r="B1353" s="12">
        <v>224565</v>
      </c>
      <c r="C1353" s="12">
        <v>285453</v>
      </c>
      <c r="D1353" s="33">
        <f t="shared" si="40"/>
        <v>1.271137532562955</v>
      </c>
      <c r="E1353" s="2" t="b">
        <f t="shared" si="41"/>
        <v>0</v>
      </c>
    </row>
    <row r="1354" spans="1:5">
      <c r="A1354" s="6" t="s">
        <v>2710</v>
      </c>
      <c r="B1354" s="12">
        <v>109200</v>
      </c>
      <c r="C1354" s="12">
        <v>387280</v>
      </c>
      <c r="D1354" s="33">
        <f t="shared" ref="D1354:D1368" si="42">C1354/B1354</f>
        <v>3.5465201465201464</v>
      </c>
      <c r="E1354" s="2" t="b">
        <f t="shared" ref="E1354:E1368" si="43">IF(A1354="Active",VLOOKUP(D1354,$H$4:$I$7,2,1))</f>
        <v>0</v>
      </c>
    </row>
    <row r="1355" spans="1:5">
      <c r="A1355" s="6" t="s">
        <v>2710</v>
      </c>
      <c r="B1355" s="12">
        <v>138314</v>
      </c>
      <c r="C1355" s="12">
        <v>73427</v>
      </c>
      <c r="D1355" s="33">
        <f t="shared" si="42"/>
        <v>0.53087178449036254</v>
      </c>
      <c r="E1355" s="2" t="b">
        <f t="shared" si="43"/>
        <v>0</v>
      </c>
    </row>
    <row r="1356" spans="1:5">
      <c r="A1356" s="6" t="s">
        <v>2710</v>
      </c>
      <c r="B1356" s="12">
        <v>162482</v>
      </c>
      <c r="C1356" s="12">
        <v>418120</v>
      </c>
      <c r="D1356" s="33">
        <f t="shared" si="42"/>
        <v>2.5733311997636661</v>
      </c>
      <c r="E1356" s="2" t="b">
        <f t="shared" si="43"/>
        <v>0</v>
      </c>
    </row>
    <row r="1357" spans="1:5">
      <c r="A1357" s="6" t="s">
        <v>2710</v>
      </c>
      <c r="B1357" s="12">
        <v>211323</v>
      </c>
      <c r="C1357" s="12">
        <v>196856</v>
      </c>
      <c r="D1357" s="33">
        <f t="shared" si="42"/>
        <v>0.93154081666453725</v>
      </c>
      <c r="E1357" s="2" t="b">
        <f t="shared" si="43"/>
        <v>0</v>
      </c>
    </row>
    <row r="1358" spans="1:5">
      <c r="A1358" s="6" t="s">
        <v>2710</v>
      </c>
      <c r="B1358" s="12">
        <v>219544</v>
      </c>
      <c r="C1358" s="12">
        <v>159050</v>
      </c>
      <c r="D1358" s="33">
        <f t="shared" si="42"/>
        <v>0.72445614546514592</v>
      </c>
      <c r="E1358" s="2" t="b">
        <f t="shared" si="43"/>
        <v>0</v>
      </c>
    </row>
    <row r="1359" spans="1:5">
      <c r="A1359" s="6" t="s">
        <v>2710</v>
      </c>
      <c r="B1359" s="12">
        <v>173826</v>
      </c>
      <c r="C1359" s="12">
        <v>29070</v>
      </c>
      <c r="D1359" s="33">
        <f t="shared" si="42"/>
        <v>0.16723620171896034</v>
      </c>
      <c r="E1359" s="2" t="b">
        <f t="shared" si="43"/>
        <v>0</v>
      </c>
    </row>
    <row r="1360" spans="1:5">
      <c r="A1360" s="6" t="s">
        <v>2710</v>
      </c>
      <c r="B1360" s="12">
        <v>133030</v>
      </c>
      <c r="C1360" s="12">
        <v>587633</v>
      </c>
      <c r="D1360" s="33">
        <f t="shared" si="42"/>
        <v>4.4172968503345107</v>
      </c>
      <c r="E1360" s="2" t="b">
        <f t="shared" si="43"/>
        <v>0</v>
      </c>
    </row>
    <row r="1361" spans="1:5">
      <c r="A1361" s="6" t="s">
        <v>2710</v>
      </c>
      <c r="B1361" s="12">
        <v>227714</v>
      </c>
      <c r="C1361" s="12">
        <v>19369</v>
      </c>
      <c r="D1361" s="33">
        <f t="shared" si="42"/>
        <v>8.5058450512484965E-2</v>
      </c>
      <c r="E1361" s="2" t="b">
        <f t="shared" si="43"/>
        <v>0</v>
      </c>
    </row>
    <row r="1362" spans="1:5">
      <c r="A1362" s="6" t="s">
        <v>2710</v>
      </c>
      <c r="B1362" s="12">
        <v>357836</v>
      </c>
      <c r="C1362" s="12">
        <v>191626</v>
      </c>
      <c r="D1362" s="33">
        <f t="shared" si="42"/>
        <v>0.53551347544685279</v>
      </c>
      <c r="E1362" s="2" t="b">
        <f t="shared" si="43"/>
        <v>0</v>
      </c>
    </row>
    <row r="1363" spans="1:5">
      <c r="A1363" s="6" t="s">
        <v>2710</v>
      </c>
      <c r="B1363" s="12">
        <v>139289</v>
      </c>
      <c r="C1363" s="12">
        <v>59139</v>
      </c>
      <c r="D1363" s="33">
        <f t="shared" si="42"/>
        <v>0.42457767662916668</v>
      </c>
      <c r="E1363" s="2" t="b">
        <f t="shared" si="43"/>
        <v>0</v>
      </c>
    </row>
    <row r="1364" spans="1:5">
      <c r="A1364" s="6" t="s">
        <v>2710</v>
      </c>
      <c r="B1364" s="12">
        <v>237138</v>
      </c>
      <c r="C1364" s="12">
        <v>834804</v>
      </c>
      <c r="D1364" s="33">
        <f t="shared" si="42"/>
        <v>3.5203299344685375</v>
      </c>
      <c r="E1364" s="2" t="b">
        <f t="shared" si="43"/>
        <v>0</v>
      </c>
    </row>
    <row r="1365" spans="1:5">
      <c r="A1365" s="6" t="s">
        <v>2710</v>
      </c>
      <c r="B1365" s="12">
        <v>494690</v>
      </c>
      <c r="C1365" s="12">
        <v>117001</v>
      </c>
      <c r="D1365" s="33">
        <f t="shared" si="42"/>
        <v>0.23651377630435222</v>
      </c>
      <c r="E1365" s="2" t="b">
        <f t="shared" si="43"/>
        <v>0</v>
      </c>
    </row>
    <row r="1366" spans="1:5">
      <c r="A1366" s="6" t="s">
        <v>2710</v>
      </c>
      <c r="B1366" s="12">
        <v>502214</v>
      </c>
      <c r="C1366" s="12">
        <v>24218</v>
      </c>
      <c r="D1366" s="33">
        <f t="shared" si="42"/>
        <v>4.8222470898859851E-2</v>
      </c>
      <c r="E1366" s="2" t="b">
        <f t="shared" si="43"/>
        <v>0</v>
      </c>
    </row>
    <row r="1367" spans="1:5">
      <c r="A1367" s="6" t="s">
        <v>2710</v>
      </c>
      <c r="B1367" s="12">
        <v>105294</v>
      </c>
      <c r="C1367" s="12">
        <v>254362</v>
      </c>
      <c r="D1367" s="33">
        <f t="shared" si="42"/>
        <v>2.415731190761107</v>
      </c>
      <c r="E1367" s="2" t="b">
        <f t="shared" si="43"/>
        <v>0</v>
      </c>
    </row>
    <row r="1368" spans="1:5">
      <c r="A1368" s="6" t="s">
        <v>2710</v>
      </c>
      <c r="B1368" s="12">
        <v>467295</v>
      </c>
      <c r="C1368" s="12">
        <v>187642</v>
      </c>
      <c r="D1368" s="33">
        <f t="shared" si="42"/>
        <v>0.40154934249242985</v>
      </c>
      <c r="E1368" s="2" t="b">
        <f t="shared" si="43"/>
        <v>0</v>
      </c>
    </row>
  </sheetData>
  <mergeCells count="1">
    <mergeCell ref="B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3"/>
  <dimension ref="A1:G37"/>
  <sheetViews>
    <sheetView showGridLines="0" workbookViewId="0">
      <selection activeCell="E21" sqref="E21"/>
    </sheetView>
  </sheetViews>
  <sheetFormatPr defaultRowHeight="15"/>
  <cols>
    <col min="1" max="1" width="6.7109375" bestFit="1" customWidth="1"/>
    <col min="2" max="2" width="18.7109375" bestFit="1" customWidth="1"/>
  </cols>
  <sheetData>
    <row r="1" spans="1:7">
      <c r="A1" s="35" t="s">
        <v>2830</v>
      </c>
      <c r="B1" s="136" t="s">
        <v>2725</v>
      </c>
      <c r="C1" s="136"/>
      <c r="D1" s="136"/>
    </row>
    <row r="4" spans="1:7">
      <c r="A4" s="13" t="s">
        <v>0</v>
      </c>
      <c r="B4" s="13" t="s">
        <v>1</v>
      </c>
      <c r="C4" s="14" t="s">
        <v>2</v>
      </c>
      <c r="D4" s="13" t="s">
        <v>3</v>
      </c>
      <c r="E4" s="13" t="s">
        <v>4</v>
      </c>
    </row>
    <row r="5" spans="1:7">
      <c r="A5" s="12">
        <v>473454</v>
      </c>
      <c r="B5" s="12" t="str">
        <f>VLOOKUP(A5,Master_Data!$A$1:$K$1361,2,0)</f>
        <v>Sumit Saxena</v>
      </c>
      <c r="C5" s="32">
        <f>VLOOKUP(A5,Master_Data!$A$1:$K$1361,3,0)</f>
        <v>41428</v>
      </c>
      <c r="D5" s="12" t="str">
        <f>VLOOKUP(A5,Master_Data!$A$1:$K$1361,4,0)</f>
        <v>Active</v>
      </c>
      <c r="E5" s="12" t="str">
        <f>VLOOKUP(A5,Master_Data!$A$1:$K$1361,5,0)</f>
        <v>X0684</v>
      </c>
      <c r="G5" s="39"/>
    </row>
    <row r="6" spans="1:7">
      <c r="A6" s="12">
        <v>473456</v>
      </c>
      <c r="B6" s="12" t="str">
        <f>VLOOKUP(A6,Master_Data!$A$1:$K$1361,2,0)</f>
        <v>Saikh Muzibur Rehman</v>
      </c>
      <c r="C6" s="32">
        <f>VLOOKUP(A6,Master_Data!$A$1:$K$1361,3,0)</f>
        <v>41443</v>
      </c>
      <c r="D6" s="12" t="str">
        <f>VLOOKUP(A6,Master_Data!$A$1:$K$1361,4,0)</f>
        <v>Active</v>
      </c>
      <c r="E6" s="12" t="str">
        <f>VLOOKUP(A6,Master_Data!$A$1:$K$1361,5,0)</f>
        <v>X1183</v>
      </c>
    </row>
    <row r="7" spans="1:7">
      <c r="A7" s="12">
        <v>473458</v>
      </c>
      <c r="B7" s="12" t="str">
        <f>VLOOKUP(A7,Master_Data!$A$1:$K$1361,2,0)</f>
        <v>Suman Palit</v>
      </c>
      <c r="C7" s="32">
        <f>VLOOKUP(A7,Master_Data!$A$1:$K$1361,3,0)</f>
        <v>41429</v>
      </c>
      <c r="D7" s="12" t="str">
        <f>VLOOKUP(A7,Master_Data!$A$1:$K$1361,4,0)</f>
        <v>Active</v>
      </c>
      <c r="E7" s="12" t="str">
        <f>VLOOKUP(A7,Master_Data!$A$1:$K$1361,5,0)</f>
        <v>X1781</v>
      </c>
    </row>
    <row r="8" spans="1:7">
      <c r="A8" s="12">
        <v>473549</v>
      </c>
      <c r="B8" s="12" t="str">
        <f>VLOOKUP(A8,Master_Data!$A$1:$K$1361,2,0)</f>
        <v>Umesh Kumar</v>
      </c>
      <c r="C8" s="32">
        <f>VLOOKUP(A8,Master_Data!$A$1:$K$1361,3,0)</f>
        <v>41442</v>
      </c>
      <c r="D8" s="12" t="str">
        <f>VLOOKUP(A8,Master_Data!$A$1:$K$1361,4,0)</f>
        <v>Active</v>
      </c>
      <c r="E8" s="12" t="str">
        <f>VLOOKUP(A8,Master_Data!$A$1:$K$1361,5,0)</f>
        <v>X0794</v>
      </c>
    </row>
    <row r="9" spans="1:7">
      <c r="A9" s="12">
        <v>473551</v>
      </c>
      <c r="B9" s="12" t="str">
        <f>VLOOKUP(A9,Master_Data!$A$1:$K$1361,2,0)</f>
        <v>Lohit Rashmi Behera</v>
      </c>
      <c r="C9" s="32">
        <f>VLOOKUP(A9,Master_Data!$A$1:$K$1361,3,0)</f>
        <v>41442</v>
      </c>
      <c r="D9" s="12" t="str">
        <f>VLOOKUP(A9,Master_Data!$A$1:$K$1361,4,0)</f>
        <v>Active</v>
      </c>
      <c r="E9" s="12" t="str">
        <f>VLOOKUP(A9,Master_Data!$A$1:$K$1361,5,0)</f>
        <v>X0288</v>
      </c>
    </row>
    <row r="10" spans="1:7">
      <c r="A10" s="12">
        <v>473567</v>
      </c>
      <c r="B10" s="12" t="str">
        <f>VLOOKUP(A10,Master_Data!$A$1:$K$1361,2,0)</f>
        <v>Charu Sharma</v>
      </c>
      <c r="C10" s="32">
        <f>VLOOKUP(A10,Master_Data!$A$1:$K$1361,3,0)</f>
        <v>41425</v>
      </c>
      <c r="D10" s="12" t="str">
        <f>VLOOKUP(A10,Master_Data!$A$1:$K$1361,4,0)</f>
        <v>Active</v>
      </c>
      <c r="E10" s="12" t="str">
        <f>VLOOKUP(A10,Master_Data!$A$1:$K$1361,5,0)</f>
        <v>X0686</v>
      </c>
    </row>
    <row r="11" spans="1:7">
      <c r="A11" s="12">
        <v>473839</v>
      </c>
      <c r="B11" s="12" t="str">
        <f>VLOOKUP(A11,Master_Data!$A$1:$K$1361,2,0)</f>
        <v>Nagendra Pratap Singh</v>
      </c>
      <c r="C11" s="32">
        <f>VLOOKUP(A11,Master_Data!$A$1:$K$1361,3,0)</f>
        <v>41428</v>
      </c>
      <c r="D11" s="12" t="str">
        <f>VLOOKUP(A11,Master_Data!$A$1:$K$1361,4,0)</f>
        <v>Active</v>
      </c>
      <c r="E11" s="12" t="str">
        <f>VLOOKUP(A11,Master_Data!$A$1:$K$1361,5,0)</f>
        <v>X1352</v>
      </c>
    </row>
    <row r="12" spans="1:7">
      <c r="A12" s="12">
        <v>473840</v>
      </c>
      <c r="B12" s="12" t="str">
        <f>VLOOKUP(A12,Master_Data!$A$1:$K$1361,2,0)</f>
        <v>Prasenjit Banerjee</v>
      </c>
      <c r="C12" s="32">
        <f>VLOOKUP(A12,Master_Data!$A$1:$K$1361,3,0)</f>
        <v>41429</v>
      </c>
      <c r="D12" s="12" t="str">
        <f>VLOOKUP(A12,Master_Data!$A$1:$K$1361,4,0)</f>
        <v>Active</v>
      </c>
      <c r="E12" s="12" t="str">
        <f>VLOOKUP(A12,Master_Data!$A$1:$K$1361,5,0)</f>
        <v>X0220</v>
      </c>
    </row>
    <row r="13" spans="1:7">
      <c r="A13" s="12">
        <v>473851</v>
      </c>
      <c r="B13" s="12" t="str">
        <f>VLOOKUP(A13,Master_Data!$A$1:$K$1361,2,0)</f>
        <v>Ankita Mishra</v>
      </c>
      <c r="C13" s="32">
        <f>VLOOKUP(A13,Master_Data!$A$1:$K$1361,3,0)</f>
        <v>41443</v>
      </c>
      <c r="D13" s="12" t="str">
        <f>VLOOKUP(A13,Master_Data!$A$1:$K$1361,4,0)</f>
        <v>Active</v>
      </c>
      <c r="E13" s="12" t="str">
        <f>VLOOKUP(A13,Master_Data!$A$1:$K$1361,5,0)</f>
        <v>X0010</v>
      </c>
    </row>
    <row r="14" spans="1:7">
      <c r="A14" s="12">
        <v>474458</v>
      </c>
      <c r="B14" s="12" t="str">
        <f>VLOOKUP(A14,Master_Data!$A$1:$K$1361,2,0)</f>
        <v>Pawan Kumar Chandelia</v>
      </c>
      <c r="C14" s="32">
        <f>VLOOKUP(A14,Master_Data!$A$1:$K$1361,3,0)</f>
        <v>41436</v>
      </c>
      <c r="D14" s="12" t="str">
        <f>VLOOKUP(A14,Master_Data!$A$1:$K$1361,4,0)</f>
        <v>Active</v>
      </c>
      <c r="E14" s="12" t="str">
        <f>VLOOKUP(A14,Master_Data!$A$1:$K$1361,5,0)</f>
        <v>X1869</v>
      </c>
    </row>
    <row r="15" spans="1:7">
      <c r="A15" s="12">
        <v>474463</v>
      </c>
      <c r="B15" s="12" t="str">
        <f>VLOOKUP(A15,Master_Data!$A$1:$K$1361,2,0)</f>
        <v>Sugyana Patnaik</v>
      </c>
      <c r="C15" s="32">
        <f>VLOOKUP(A15,Master_Data!$A$1:$K$1361,3,0)</f>
        <v>41435</v>
      </c>
      <c r="D15" s="12" t="str">
        <f>VLOOKUP(A15,Master_Data!$A$1:$K$1361,4,0)</f>
        <v>Active</v>
      </c>
      <c r="E15" s="12" t="str">
        <f>VLOOKUP(A15,Master_Data!$A$1:$K$1361,5,0)</f>
        <v>X0194</v>
      </c>
    </row>
    <row r="16" spans="1:7">
      <c r="A16" s="12">
        <v>472841</v>
      </c>
      <c r="B16" s="12" t="str">
        <f>VLOOKUP(A16,Master_Data!$A$1:$K$1361,2,0)</f>
        <v>Vinod Kumar Singh</v>
      </c>
      <c r="C16" s="32">
        <f>VLOOKUP(A16,Master_Data!$A$1:$K$1361,3,0)</f>
        <v>41424</v>
      </c>
      <c r="D16" s="12" t="str">
        <f>VLOOKUP(A16,Master_Data!$A$1:$K$1361,4,0)</f>
        <v>Active</v>
      </c>
      <c r="E16" s="12" t="str">
        <f>VLOOKUP(A16,Master_Data!$A$1:$K$1361,5,0)</f>
        <v>X1177</v>
      </c>
    </row>
    <row r="17" spans="1:5">
      <c r="A17" s="12">
        <v>472982</v>
      </c>
      <c r="B17" s="12" t="str">
        <f>VLOOKUP(A17,Master_Data!$A$1:$K$1361,2,0)</f>
        <v>Sudhanshu Sekhar Roul</v>
      </c>
      <c r="C17" s="32">
        <f>VLOOKUP(A17,Master_Data!$A$1:$K$1361,3,0)</f>
        <v>41437</v>
      </c>
      <c r="D17" s="12" t="str">
        <f>VLOOKUP(A17,Master_Data!$A$1:$K$1361,4,0)</f>
        <v>Active</v>
      </c>
      <c r="E17" s="12" t="str">
        <f>VLOOKUP(A17,Master_Data!$A$1:$K$1361,5,0)</f>
        <v>X0700</v>
      </c>
    </row>
    <row r="18" spans="1:5">
      <c r="A18" s="12">
        <v>376181</v>
      </c>
      <c r="B18" s="12" t="str">
        <f>VLOOKUP(A18,Master_Data!$A$1:$K$1361,2,0)</f>
        <v>Alok Anil Parkar</v>
      </c>
      <c r="C18" s="32">
        <f>VLOOKUP(A18,Master_Data!$A$1:$K$1361,3,0)</f>
        <v>40280</v>
      </c>
      <c r="D18" s="12" t="str">
        <f>VLOOKUP(A18,Master_Data!$A$1:$K$1361,4,0)</f>
        <v>Active</v>
      </c>
      <c r="E18" s="12" t="str">
        <f>VLOOKUP(A18,Master_Data!$A$1:$K$1361,5,0)</f>
        <v>X1291</v>
      </c>
    </row>
    <row r="19" spans="1:5">
      <c r="A19" s="12">
        <v>376184</v>
      </c>
      <c r="B19" s="12" t="str">
        <f>VLOOKUP(A19,Master_Data!$A$1:$K$1361,2,0)</f>
        <v>Ankita Kishor Wadkar</v>
      </c>
      <c r="C19" s="32">
        <f>VLOOKUP(A19,Master_Data!$A$1:$K$1361,3,0)</f>
        <v>40280</v>
      </c>
      <c r="D19" s="12" t="str">
        <f>VLOOKUP(A19,Master_Data!$A$1:$K$1361,4,0)</f>
        <v>Active</v>
      </c>
      <c r="E19" s="12" t="str">
        <f>VLOOKUP(A19,Master_Data!$A$1:$K$1361,5,0)</f>
        <v>X1892</v>
      </c>
    </row>
    <row r="20" spans="1:5">
      <c r="A20" s="12">
        <v>376187</v>
      </c>
      <c r="B20" s="12" t="str">
        <f>VLOOKUP(A20,Master_Data!$A$1:$K$1361,2,0)</f>
        <v>Aniket  Suresh Manjrekar</v>
      </c>
      <c r="C20" s="32">
        <f>VLOOKUP(A20,Master_Data!$A$1:$K$1361,3,0)</f>
        <v>40182</v>
      </c>
      <c r="D20" s="12" t="str">
        <f>VLOOKUP(A20,Master_Data!$A$1:$K$1361,4,0)</f>
        <v>Active</v>
      </c>
      <c r="E20" s="12" t="str">
        <f>VLOOKUP(A20,Master_Data!$A$1:$K$1361,5,0)</f>
        <v>X0108</v>
      </c>
    </row>
    <row r="21" spans="1:5">
      <c r="A21" s="12">
        <v>376196</v>
      </c>
      <c r="B21" s="12" t="str">
        <f>VLOOKUP(A21,Master_Data!$A$1:$K$1361,2,0)</f>
        <v>Ranjani S</v>
      </c>
      <c r="C21" s="32">
        <f>VLOOKUP(A21,Master_Data!$A$1:$K$1361,3,0)</f>
        <v>40278</v>
      </c>
      <c r="D21" s="12" t="str">
        <f>VLOOKUP(A21,Master_Data!$A$1:$K$1361,4,0)</f>
        <v>Active</v>
      </c>
      <c r="E21" s="12" t="str">
        <f>VLOOKUP(A21,Master_Data!$A$1:$K$1361,5,0)</f>
        <v>X0345</v>
      </c>
    </row>
    <row r="22" spans="1:5">
      <c r="A22" s="12">
        <v>473356</v>
      </c>
      <c r="B22" s="12" t="str">
        <f>VLOOKUP(A22,Master_Data!$A$1:$K$1361,2,0)</f>
        <v>Pampa Bhowmick</v>
      </c>
      <c r="C22" s="32">
        <f>VLOOKUP(A22,Master_Data!$A$1:$K$1361,3,0)</f>
        <v>41442</v>
      </c>
      <c r="D22" s="12" t="str">
        <f>VLOOKUP(A22,Master_Data!$A$1:$K$1361,4,0)</f>
        <v>Active</v>
      </c>
      <c r="E22" s="12" t="str">
        <f>VLOOKUP(A22,Master_Data!$A$1:$K$1361,5,0)</f>
        <v>X1221</v>
      </c>
    </row>
    <row r="23" spans="1:5">
      <c r="A23" s="12">
        <v>473361</v>
      </c>
      <c r="B23" s="12" t="str">
        <f>VLOOKUP(A23,Master_Data!$A$1:$K$1361,2,0)</f>
        <v>Arun Kumar R I</v>
      </c>
      <c r="C23" s="32">
        <f>VLOOKUP(A23,Master_Data!$A$1:$K$1361,3,0)</f>
        <v>41442</v>
      </c>
      <c r="D23" s="12" t="str">
        <f>VLOOKUP(A23,Master_Data!$A$1:$K$1361,4,0)</f>
        <v>Active</v>
      </c>
      <c r="E23" s="12" t="str">
        <f>VLOOKUP(A23,Master_Data!$A$1:$K$1361,5,0)</f>
        <v>X0784</v>
      </c>
    </row>
    <row r="24" spans="1:5">
      <c r="A24" s="12">
        <v>473366</v>
      </c>
      <c r="B24" s="12" t="str">
        <f>VLOOKUP(A24,Master_Data!$A$1:$K$1361,2,0)</f>
        <v>Suganya B</v>
      </c>
      <c r="C24" s="32">
        <f>VLOOKUP(A24,Master_Data!$A$1:$K$1361,3,0)</f>
        <v>41428</v>
      </c>
      <c r="D24" s="12" t="str">
        <f>VLOOKUP(A24,Master_Data!$A$1:$K$1361,4,0)</f>
        <v>Active</v>
      </c>
      <c r="E24" s="12" t="str">
        <f>VLOOKUP(A24,Master_Data!$A$1:$K$1361,5,0)</f>
        <v>X0689</v>
      </c>
    </row>
    <row r="25" spans="1:5">
      <c r="A25" s="12">
        <v>473451</v>
      </c>
      <c r="B25" s="12" t="str">
        <f>VLOOKUP(A25,Master_Data!$A$1:$K$1361,2,0)</f>
        <v>Pravin Haribhau Barahate</v>
      </c>
      <c r="C25" s="32">
        <f>VLOOKUP(A25,Master_Data!$A$1:$K$1361,3,0)</f>
        <v>41428</v>
      </c>
      <c r="D25" s="12" t="str">
        <f>VLOOKUP(A25,Master_Data!$A$1:$K$1361,4,0)</f>
        <v>Active</v>
      </c>
      <c r="E25" s="12" t="str">
        <f>VLOOKUP(A25,Master_Data!$A$1:$K$1361,5,0)</f>
        <v>X1239</v>
      </c>
    </row>
    <row r="26" spans="1:5">
      <c r="A26" s="12">
        <v>473453</v>
      </c>
      <c r="B26" s="12" t="str">
        <f>VLOOKUP(A26,Master_Data!$A$1:$K$1361,2,0)</f>
        <v>Ajay Singh Chouhan</v>
      </c>
      <c r="C26" s="32">
        <f>VLOOKUP(A26,Master_Data!$A$1:$K$1361,3,0)</f>
        <v>41436</v>
      </c>
      <c r="D26" s="12" t="str">
        <f>VLOOKUP(A26,Master_Data!$A$1:$K$1361,4,0)</f>
        <v>Active</v>
      </c>
      <c r="E26" s="12" t="str">
        <f>VLOOKUP(A26,Master_Data!$A$1:$K$1361,5,0)</f>
        <v>X0822</v>
      </c>
    </row>
    <row r="27" spans="1:5">
      <c r="A27" s="12">
        <v>473454</v>
      </c>
      <c r="B27" s="12" t="str">
        <f>VLOOKUP(A27,Master_Data!$A$1:$K$1361,2,0)</f>
        <v>Sumit Saxena</v>
      </c>
      <c r="C27" s="32">
        <f>VLOOKUP(A27,Master_Data!$A$1:$K$1361,3,0)</f>
        <v>41428</v>
      </c>
      <c r="D27" s="12" t="str">
        <f>VLOOKUP(A27,Master_Data!$A$1:$K$1361,4,0)</f>
        <v>Active</v>
      </c>
      <c r="E27" s="12" t="str">
        <f>VLOOKUP(A27,Master_Data!$A$1:$K$1361,5,0)</f>
        <v>X0684</v>
      </c>
    </row>
    <row r="28" spans="1:5">
      <c r="A28" s="12">
        <v>473456</v>
      </c>
      <c r="B28" s="12" t="str">
        <f>VLOOKUP(A28,Master_Data!$A$1:$K$1361,2,0)</f>
        <v>Saikh Muzibur Rehman</v>
      </c>
      <c r="C28" s="32">
        <f>VLOOKUP(A28,Master_Data!$A$1:$K$1361,3,0)</f>
        <v>41443</v>
      </c>
      <c r="D28" s="12" t="str">
        <f>VLOOKUP(A28,Master_Data!$A$1:$K$1361,4,0)</f>
        <v>Active</v>
      </c>
      <c r="E28" s="12" t="str">
        <f>VLOOKUP(A28,Master_Data!$A$1:$K$1361,5,0)</f>
        <v>X1183</v>
      </c>
    </row>
    <row r="29" spans="1:5">
      <c r="A29" s="12">
        <v>376259</v>
      </c>
      <c r="B29" s="12" t="str">
        <f>VLOOKUP(A29,Master_Data!$A$1:$K$1361,2,0)</f>
        <v>Sangeet Tarun Panda</v>
      </c>
      <c r="C29" s="32">
        <f>VLOOKUP(A29,Master_Data!$A$1:$K$1361,3,0)</f>
        <v>40280</v>
      </c>
      <c r="D29" s="12" t="str">
        <f>VLOOKUP(A29,Master_Data!$A$1:$K$1361,4,0)</f>
        <v>Suspended</v>
      </c>
      <c r="E29" s="12" t="str">
        <f>VLOOKUP(A29,Master_Data!$A$1:$K$1361,5,0)</f>
        <v>X0772</v>
      </c>
    </row>
    <row r="30" spans="1:5">
      <c r="A30" s="12">
        <v>376260</v>
      </c>
      <c r="B30" s="12" t="str">
        <f>VLOOKUP(A30,Master_Data!$A$1:$K$1361,2,0)</f>
        <v>Ashish Vijay Jundre</v>
      </c>
      <c r="C30" s="32">
        <f>VLOOKUP(A30,Master_Data!$A$1:$K$1361,3,0)</f>
        <v>40280</v>
      </c>
      <c r="D30" s="12" t="str">
        <f>VLOOKUP(A30,Master_Data!$A$1:$K$1361,4,0)</f>
        <v>Active</v>
      </c>
      <c r="E30" s="12" t="str">
        <f>VLOOKUP(A30,Master_Data!$A$1:$K$1361,5,0)</f>
        <v>X0003</v>
      </c>
    </row>
    <row r="31" spans="1:5">
      <c r="A31" s="12">
        <v>376264</v>
      </c>
      <c r="B31" s="12" t="str">
        <f>VLOOKUP(A31,Master_Data!$A$1:$K$1361,2,0)</f>
        <v>Umesh Ramnavan Tripathi</v>
      </c>
      <c r="C31" s="32">
        <f>VLOOKUP(A31,Master_Data!$A$1:$K$1361,3,0)</f>
        <v>40249</v>
      </c>
      <c r="D31" s="12" t="str">
        <f>VLOOKUP(A31,Master_Data!$A$1:$K$1361,4,0)</f>
        <v>Suspended</v>
      </c>
      <c r="E31" s="12" t="str">
        <f>VLOOKUP(A31,Master_Data!$A$1:$K$1361,5,0)</f>
        <v>X0125</v>
      </c>
    </row>
    <row r="32" spans="1:5">
      <c r="A32" s="12">
        <v>473567</v>
      </c>
      <c r="B32" s="12" t="str">
        <f>VLOOKUP(A32,Master_Data!$A$1:$K$1361,2,0)</f>
        <v>Charu Sharma</v>
      </c>
      <c r="C32" s="32">
        <f>VLOOKUP(A32,Master_Data!$A$1:$K$1361,3,0)</f>
        <v>41425</v>
      </c>
      <c r="D32" s="12" t="str">
        <f>VLOOKUP(A32,Master_Data!$A$1:$K$1361,4,0)</f>
        <v>Active</v>
      </c>
      <c r="E32" s="12" t="str">
        <f>VLOOKUP(A32,Master_Data!$A$1:$K$1361,5,0)</f>
        <v>X0686</v>
      </c>
    </row>
    <row r="33" spans="1:5">
      <c r="A33" s="12">
        <v>473839</v>
      </c>
      <c r="B33" s="12" t="str">
        <f>VLOOKUP(A33,Master_Data!$A$1:$K$1361,2,0)</f>
        <v>Nagendra Pratap Singh</v>
      </c>
      <c r="C33" s="32">
        <f>VLOOKUP(A33,Master_Data!$A$1:$K$1361,3,0)</f>
        <v>41428</v>
      </c>
      <c r="D33" s="12" t="str">
        <f>VLOOKUP(A33,Master_Data!$A$1:$K$1361,4,0)</f>
        <v>Active</v>
      </c>
      <c r="E33" s="12" t="str">
        <f>VLOOKUP(A33,Master_Data!$A$1:$K$1361,5,0)</f>
        <v>X1352</v>
      </c>
    </row>
    <row r="34" spans="1:5">
      <c r="A34" s="12">
        <v>473840</v>
      </c>
      <c r="B34" s="12" t="str">
        <f>VLOOKUP(A34,Master_Data!$A$1:$K$1361,2,0)</f>
        <v>Prasenjit Banerjee</v>
      </c>
      <c r="C34" s="32">
        <f>VLOOKUP(A34,Master_Data!$A$1:$K$1361,3,0)</f>
        <v>41429</v>
      </c>
      <c r="D34" s="12" t="str">
        <f>VLOOKUP(A34,Master_Data!$A$1:$K$1361,4,0)</f>
        <v>Active</v>
      </c>
      <c r="E34" s="12" t="str">
        <f>VLOOKUP(A34,Master_Data!$A$1:$K$1361,5,0)</f>
        <v>X0220</v>
      </c>
    </row>
    <row r="35" spans="1:5">
      <c r="A35" s="12">
        <v>473851</v>
      </c>
      <c r="B35" s="12" t="str">
        <f>VLOOKUP(A35,Master_Data!$A$1:$K$1361,2,0)</f>
        <v>Ankita Mishra</v>
      </c>
      <c r="C35" s="32">
        <f>VLOOKUP(A35,Master_Data!$A$1:$K$1361,3,0)</f>
        <v>41443</v>
      </c>
      <c r="D35" s="12" t="str">
        <f>VLOOKUP(A35,Master_Data!$A$1:$K$1361,4,0)</f>
        <v>Active</v>
      </c>
      <c r="E35" s="12" t="str">
        <f>VLOOKUP(A35,Master_Data!$A$1:$K$1361,5,0)</f>
        <v>X0010</v>
      </c>
    </row>
    <row r="36" spans="1:5">
      <c r="A36" s="12">
        <v>474458</v>
      </c>
      <c r="B36" s="12" t="str">
        <f>VLOOKUP(A36,Master_Data!$A$1:$K$1361,2,0)</f>
        <v>Pawan Kumar Chandelia</v>
      </c>
      <c r="C36" s="32">
        <f>VLOOKUP(A36,Master_Data!$A$1:$K$1361,3,0)</f>
        <v>41436</v>
      </c>
      <c r="D36" s="12" t="str">
        <f>VLOOKUP(A36,Master_Data!$A$1:$K$1361,4,0)</f>
        <v>Active</v>
      </c>
      <c r="E36" s="12" t="str">
        <f>VLOOKUP(A36,Master_Data!$A$1:$K$1361,5,0)</f>
        <v>X1869</v>
      </c>
    </row>
    <row r="37" spans="1:5">
      <c r="A37" s="12">
        <v>474463</v>
      </c>
      <c r="B37" s="12" t="str">
        <f>VLOOKUP(A37,Master_Data!$A$1:$K$1361,2,0)</f>
        <v>Sugyana Patnaik</v>
      </c>
      <c r="C37" s="32">
        <f>VLOOKUP(A37,Master_Data!$A$1:$K$1361,3,0)</f>
        <v>41435</v>
      </c>
      <c r="D37" s="12" t="str">
        <f>VLOOKUP(A37,Master_Data!$A$1:$K$1361,4,0)</f>
        <v>Active</v>
      </c>
      <c r="E37" s="12" t="str">
        <f>VLOOKUP(A37,Master_Data!$A$1:$K$1361,5,0)</f>
        <v>X0194</v>
      </c>
    </row>
  </sheetData>
  <mergeCells count="1">
    <mergeCell ref="B1:D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5"/>
  <dimension ref="A1:G27"/>
  <sheetViews>
    <sheetView showGridLines="0" workbookViewId="0">
      <selection activeCell="E4" sqref="E4"/>
    </sheetView>
  </sheetViews>
  <sheetFormatPr defaultRowHeight="15"/>
  <cols>
    <col min="1" max="1" width="10.140625" customWidth="1"/>
    <col min="2" max="2" width="8.85546875" customWidth="1"/>
  </cols>
  <sheetData>
    <row r="1" spans="1:7">
      <c r="A1" s="38" t="s">
        <v>2832</v>
      </c>
      <c r="B1" s="137" t="s">
        <v>2773</v>
      </c>
      <c r="C1" s="137"/>
      <c r="D1" s="137"/>
      <c r="E1" s="137"/>
    </row>
    <row r="4" spans="1:7">
      <c r="A4" s="59" t="s">
        <v>2766</v>
      </c>
      <c r="B4" s="59" t="s">
        <v>2767</v>
      </c>
      <c r="C4" s="17"/>
      <c r="D4" s="22" t="s">
        <v>2723</v>
      </c>
      <c r="E4" s="22">
        <f>SUMIF(A4:A27,"A",B4:B27)</f>
        <v>1167</v>
      </c>
    </row>
    <row r="5" spans="1:7">
      <c r="A5" s="65" t="s">
        <v>2716</v>
      </c>
      <c r="B5" s="64">
        <v>291</v>
      </c>
      <c r="C5" s="17"/>
      <c r="D5" s="17"/>
      <c r="E5" s="17"/>
      <c r="G5" s="39"/>
    </row>
    <row r="6" spans="1:7">
      <c r="A6" s="65" t="s">
        <v>2717</v>
      </c>
      <c r="B6" s="64">
        <v>943</v>
      </c>
      <c r="C6" s="17"/>
      <c r="D6" s="17"/>
      <c r="E6" s="17"/>
    </row>
    <row r="7" spans="1:7">
      <c r="A7" s="65" t="s">
        <v>2718</v>
      </c>
      <c r="B7" s="64">
        <v>783</v>
      </c>
      <c r="C7" s="17"/>
      <c r="D7" s="17"/>
      <c r="E7" s="17"/>
    </row>
    <row r="8" spans="1:7">
      <c r="A8" s="65" t="s">
        <v>2719</v>
      </c>
      <c r="B8" s="64">
        <v>829</v>
      </c>
      <c r="C8" s="17"/>
      <c r="D8" s="17"/>
      <c r="E8" s="17"/>
    </row>
    <row r="9" spans="1:7">
      <c r="A9" s="65" t="s">
        <v>2720</v>
      </c>
      <c r="B9" s="64">
        <v>279</v>
      </c>
      <c r="C9" s="17"/>
      <c r="D9" s="17"/>
      <c r="E9" s="17"/>
    </row>
    <row r="10" spans="1:7">
      <c r="A10" s="65" t="s">
        <v>2768</v>
      </c>
      <c r="B10" s="64">
        <v>257</v>
      </c>
      <c r="C10" s="17"/>
      <c r="D10" s="17"/>
      <c r="E10" s="17"/>
    </row>
    <row r="11" spans="1:7">
      <c r="A11" s="65" t="s">
        <v>2769</v>
      </c>
      <c r="B11" s="64">
        <v>985</v>
      </c>
      <c r="C11" s="17"/>
      <c r="D11" s="17"/>
      <c r="E11" s="17"/>
    </row>
    <row r="12" spans="1:7">
      <c r="A12" s="65" t="s">
        <v>2770</v>
      </c>
      <c r="B12" s="64">
        <v>687</v>
      </c>
      <c r="C12" s="17"/>
      <c r="D12" s="17"/>
      <c r="E12" s="17"/>
    </row>
    <row r="13" spans="1:7">
      <c r="A13" s="65" t="s">
        <v>2716</v>
      </c>
      <c r="B13" s="64">
        <v>701</v>
      </c>
      <c r="C13" s="17"/>
      <c r="D13" s="17"/>
      <c r="E13" s="17"/>
    </row>
    <row r="14" spans="1:7">
      <c r="A14" s="65" t="s">
        <v>2717</v>
      </c>
      <c r="B14" s="64">
        <v>219</v>
      </c>
      <c r="C14" s="17"/>
      <c r="D14" s="17"/>
      <c r="E14" s="17"/>
    </row>
    <row r="15" spans="1:7">
      <c r="A15" s="65" t="s">
        <v>2718</v>
      </c>
      <c r="B15" s="64">
        <v>508</v>
      </c>
      <c r="C15" s="17"/>
      <c r="D15" s="17"/>
      <c r="E15" s="17"/>
    </row>
    <row r="16" spans="1:7">
      <c r="A16" s="65" t="s">
        <v>2719</v>
      </c>
      <c r="B16" s="64">
        <v>193</v>
      </c>
      <c r="C16" s="17"/>
      <c r="D16" s="17"/>
      <c r="E16" s="17"/>
    </row>
    <row r="17" spans="1:5">
      <c r="A17" s="65" t="s">
        <v>2720</v>
      </c>
      <c r="B17" s="64">
        <v>612</v>
      </c>
      <c r="C17" s="17"/>
      <c r="D17" s="17"/>
      <c r="E17" s="17"/>
    </row>
    <row r="18" spans="1:5">
      <c r="A18" s="65" t="s">
        <v>2768</v>
      </c>
      <c r="B18" s="64">
        <v>315</v>
      </c>
      <c r="C18" s="17"/>
      <c r="D18" s="17"/>
      <c r="E18" s="17"/>
    </row>
    <row r="19" spans="1:5">
      <c r="A19" s="65" t="s">
        <v>2769</v>
      </c>
      <c r="B19" s="64">
        <v>915</v>
      </c>
      <c r="C19" s="17"/>
      <c r="D19" s="17"/>
      <c r="E19" s="17"/>
    </row>
    <row r="20" spans="1:5">
      <c r="A20" s="65" t="s">
        <v>2770</v>
      </c>
      <c r="B20" s="64">
        <v>333</v>
      </c>
      <c r="C20" s="17"/>
      <c r="D20" s="17"/>
      <c r="E20" s="17"/>
    </row>
    <row r="21" spans="1:5">
      <c r="A21" s="65" t="s">
        <v>2716</v>
      </c>
      <c r="B21" s="64">
        <v>175</v>
      </c>
      <c r="C21" s="17"/>
      <c r="D21" s="17"/>
      <c r="E21" s="17"/>
    </row>
    <row r="22" spans="1:5">
      <c r="A22" s="65" t="s">
        <v>2717</v>
      </c>
      <c r="B22" s="64">
        <v>503</v>
      </c>
      <c r="C22" s="17"/>
      <c r="D22" s="17"/>
      <c r="E22" s="17"/>
    </row>
    <row r="23" spans="1:5">
      <c r="A23" s="65" t="s">
        <v>2718</v>
      </c>
      <c r="B23" s="64">
        <v>297</v>
      </c>
      <c r="C23" s="17"/>
      <c r="D23" s="17"/>
      <c r="E23" s="17"/>
    </row>
    <row r="24" spans="1:5">
      <c r="A24" s="65" t="s">
        <v>2719</v>
      </c>
      <c r="B24" s="64">
        <v>100</v>
      </c>
      <c r="C24" s="17"/>
      <c r="D24" s="17"/>
      <c r="E24" s="17"/>
    </row>
    <row r="25" spans="1:5">
      <c r="A25" s="65" t="s">
        <v>2720</v>
      </c>
      <c r="B25" s="64">
        <v>409</v>
      </c>
      <c r="C25" s="17"/>
      <c r="D25" s="17"/>
      <c r="E25" s="17"/>
    </row>
    <row r="26" spans="1:5">
      <c r="A26" s="65" t="s">
        <v>2768</v>
      </c>
      <c r="B26" s="64">
        <v>994</v>
      </c>
      <c r="C26" s="17"/>
      <c r="D26" s="17"/>
      <c r="E26" s="17"/>
    </row>
    <row r="27" spans="1:5">
      <c r="A27" s="65" t="s">
        <v>2769</v>
      </c>
      <c r="B27" s="64">
        <v>639</v>
      </c>
      <c r="C27" s="17"/>
      <c r="D27" s="17"/>
      <c r="E27" s="17"/>
    </row>
  </sheetData>
  <mergeCells count="1">
    <mergeCell ref="B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4"/>
  <dimension ref="A1:G12"/>
  <sheetViews>
    <sheetView showGridLines="0" workbookViewId="0">
      <selection activeCell="C8" sqref="C8"/>
    </sheetView>
  </sheetViews>
  <sheetFormatPr defaultRowHeight="15"/>
  <cols>
    <col min="1" max="1" width="10" customWidth="1"/>
    <col min="2" max="3" width="14.85546875" bestFit="1" customWidth="1"/>
    <col min="4" max="4" width="20.7109375" customWidth="1"/>
  </cols>
  <sheetData>
    <row r="1" spans="1:7">
      <c r="A1" s="35" t="s">
        <v>2831</v>
      </c>
      <c r="B1" s="136" t="s">
        <v>2727</v>
      </c>
      <c r="C1" s="136"/>
      <c r="D1" s="136"/>
    </row>
    <row r="4" spans="1:7">
      <c r="A4" s="4" t="s">
        <v>2713</v>
      </c>
      <c r="B4" s="4" t="s">
        <v>2711</v>
      </c>
      <c r="C4" s="4" t="s">
        <v>2712</v>
      </c>
    </row>
    <row r="5" spans="1:7">
      <c r="A5" s="3" t="s">
        <v>376</v>
      </c>
      <c r="B5" s="106">
        <f>SUMIF(Master_Data!I:I,'6'!A5,Master_Data!J:J)/10000000</f>
        <v>1.4576049452999997</v>
      </c>
      <c r="C5" s="106">
        <f>SUMIF(Master_Data!I:I,'6'!A5,Master_Data!K:K)/10000000</f>
        <v>1.1400608703600001</v>
      </c>
      <c r="G5" s="39"/>
    </row>
    <row r="6" spans="1:7">
      <c r="A6" s="3" t="s">
        <v>246</v>
      </c>
      <c r="B6" s="106">
        <f>SUMIF(Master_Data!I:I,'6'!A6,Master_Data!J:J)/10000000</f>
        <v>3.6745683870000003</v>
      </c>
      <c r="C6" s="106">
        <f>SUMIF(Master_Data!I:I,'6'!A6,Master_Data!K:K)/10000000</f>
        <v>3.98976529824</v>
      </c>
    </row>
    <row r="7" spans="1:7">
      <c r="A7" s="3" t="s">
        <v>28</v>
      </c>
      <c r="B7" s="106">
        <f>SUMIF(Master_Data!I:I,'6'!A7,Master_Data!J:J)/10000000</f>
        <v>22.7664867885</v>
      </c>
      <c r="C7" s="106">
        <f>SUMIF(Master_Data!I:I,'6'!A7,Master_Data!K:K)/10000000</f>
        <v>23.133418185240004</v>
      </c>
    </row>
    <row r="8" spans="1:7">
      <c r="A8" s="3" t="s">
        <v>13</v>
      </c>
      <c r="B8" s="106">
        <f>SUMIF(Master_Data!I:I,'6'!A8,Master_Data!J:J)/10000000</f>
        <v>24.682210658699994</v>
      </c>
      <c r="C8" s="106">
        <f>SUMIF(Master_Data!I:I,'6'!A8,Master_Data!K:K)/10000000</f>
        <v>27.142347357719988</v>
      </c>
    </row>
    <row r="9" spans="1:7">
      <c r="A9" s="3" t="s">
        <v>17</v>
      </c>
      <c r="B9" s="106">
        <f>SUMIF(Master_Data!I:I,'6'!A9,Master_Data!J:J)/10000000</f>
        <v>39.492760272899986</v>
      </c>
      <c r="C9" s="106">
        <f>SUMIF(Master_Data!I:I,'6'!A9,Master_Data!K:K)/10000000</f>
        <v>45.241398875519948</v>
      </c>
    </row>
    <row r="10" spans="1:7">
      <c r="A10" s="3" t="s">
        <v>21</v>
      </c>
      <c r="B10" s="106">
        <f>SUMIF(Master_Data!I:I,'6'!A10,Master_Data!J:J)/10000000</f>
        <v>24.542907450000023</v>
      </c>
      <c r="C10" s="106">
        <f>SUMIF(Master_Data!I:I,'6'!A10,Master_Data!K:K)/10000000</f>
        <v>32.899939794359945</v>
      </c>
    </row>
    <row r="11" spans="1:7">
      <c r="A11" s="3" t="s">
        <v>66</v>
      </c>
      <c r="B11" s="106">
        <f>SUMIF(Master_Data!I:I,'6'!A11,Master_Data!J:J)/10000000</f>
        <v>7.188427587599997</v>
      </c>
      <c r="C11" s="106">
        <f>SUMIF(Master_Data!I:I,'6'!A11,Master_Data!K:K)/10000000</f>
        <v>15.164284501440001</v>
      </c>
    </row>
    <row r="12" spans="1:7">
      <c r="A12" s="10" t="s">
        <v>2726</v>
      </c>
      <c r="B12" s="106">
        <f>SUM(B5:B11)</f>
        <v>123.80496609000001</v>
      </c>
      <c r="C12" s="106">
        <f>SUM(C5:C11)</f>
        <v>148.71121488287989</v>
      </c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6"/>
  <dimension ref="A1:E27"/>
  <sheetViews>
    <sheetView showGridLines="0" workbookViewId="0">
      <selection activeCell="A4" sqref="A4"/>
    </sheetView>
  </sheetViews>
  <sheetFormatPr defaultRowHeight="12"/>
  <cols>
    <col min="1" max="1" width="10.42578125" style="39" customWidth="1"/>
    <col min="2" max="2" width="9.28515625" style="39" customWidth="1"/>
    <col min="3" max="16384" width="9.140625" style="39"/>
  </cols>
  <sheetData>
    <row r="1" spans="1:5">
      <c r="A1" s="60" t="s">
        <v>2833</v>
      </c>
      <c r="B1" s="132" t="s">
        <v>2774</v>
      </c>
      <c r="C1" s="132"/>
      <c r="D1" s="132"/>
      <c r="E1" s="132"/>
    </row>
    <row r="4" spans="1:5">
      <c r="A4" s="62" t="s">
        <v>2766</v>
      </c>
      <c r="B4" s="62" t="s">
        <v>2767</v>
      </c>
      <c r="D4" s="10" t="s">
        <v>2723</v>
      </c>
      <c r="E4" s="10">
        <f>COUNTIF(A4:A27,"A")</f>
        <v>3</v>
      </c>
    </row>
    <row r="5" spans="1:5">
      <c r="A5" s="64" t="s">
        <v>2716</v>
      </c>
      <c r="B5" s="64">
        <v>291</v>
      </c>
    </row>
    <row r="6" spans="1:5">
      <c r="A6" s="64" t="s">
        <v>2717</v>
      </c>
      <c r="B6" s="64">
        <v>943</v>
      </c>
    </row>
    <row r="7" spans="1:5">
      <c r="A7" s="64" t="s">
        <v>2718</v>
      </c>
      <c r="B7" s="64">
        <v>783</v>
      </c>
    </row>
    <row r="8" spans="1:5">
      <c r="A8" s="64" t="s">
        <v>2719</v>
      </c>
      <c r="B8" s="64">
        <v>829</v>
      </c>
    </row>
    <row r="9" spans="1:5">
      <c r="A9" s="64" t="s">
        <v>2720</v>
      </c>
      <c r="B9" s="64">
        <v>279</v>
      </c>
    </row>
    <row r="10" spans="1:5">
      <c r="A10" s="64" t="s">
        <v>2768</v>
      </c>
      <c r="B10" s="64">
        <v>257</v>
      </c>
    </row>
    <row r="11" spans="1:5">
      <c r="A11" s="64" t="s">
        <v>2769</v>
      </c>
      <c r="B11" s="64">
        <v>985</v>
      </c>
    </row>
    <row r="12" spans="1:5">
      <c r="A12" s="64" t="s">
        <v>2770</v>
      </c>
      <c r="B12" s="64">
        <v>687</v>
      </c>
    </row>
    <row r="13" spans="1:5">
      <c r="A13" s="64" t="s">
        <v>2716</v>
      </c>
      <c r="B13" s="64">
        <v>701</v>
      </c>
    </row>
    <row r="14" spans="1:5">
      <c r="A14" s="64" t="s">
        <v>2717</v>
      </c>
      <c r="B14" s="64">
        <v>219</v>
      </c>
    </row>
    <row r="15" spans="1:5">
      <c r="A15" s="64" t="s">
        <v>2718</v>
      </c>
      <c r="B15" s="64">
        <v>508</v>
      </c>
    </row>
    <row r="16" spans="1:5">
      <c r="A16" s="64" t="s">
        <v>2719</v>
      </c>
      <c r="B16" s="64">
        <v>193</v>
      </c>
    </row>
    <row r="17" spans="1:2">
      <c r="A17" s="64" t="s">
        <v>2720</v>
      </c>
      <c r="B17" s="64">
        <v>612</v>
      </c>
    </row>
    <row r="18" spans="1:2">
      <c r="A18" s="64" t="s">
        <v>2768</v>
      </c>
      <c r="B18" s="64">
        <v>315</v>
      </c>
    </row>
    <row r="19" spans="1:2">
      <c r="A19" s="64" t="s">
        <v>2769</v>
      </c>
      <c r="B19" s="64">
        <v>915</v>
      </c>
    </row>
    <row r="20" spans="1:2">
      <c r="A20" s="64" t="s">
        <v>2770</v>
      </c>
      <c r="B20" s="64">
        <v>333</v>
      </c>
    </row>
    <row r="21" spans="1:2">
      <c r="A21" s="64" t="s">
        <v>2716</v>
      </c>
      <c r="B21" s="64">
        <v>175</v>
      </c>
    </row>
    <row r="22" spans="1:2">
      <c r="A22" s="64" t="s">
        <v>2717</v>
      </c>
      <c r="B22" s="64">
        <v>503</v>
      </c>
    </row>
    <row r="23" spans="1:2">
      <c r="A23" s="64" t="s">
        <v>2718</v>
      </c>
      <c r="B23" s="64">
        <v>297</v>
      </c>
    </row>
    <row r="24" spans="1:2">
      <c r="A24" s="64" t="s">
        <v>2719</v>
      </c>
      <c r="B24" s="64">
        <v>100</v>
      </c>
    </row>
    <row r="25" spans="1:2">
      <c r="A25" s="64" t="s">
        <v>2720</v>
      </c>
      <c r="B25" s="64">
        <v>409</v>
      </c>
    </row>
    <row r="26" spans="1:2">
      <c r="A26" s="64" t="s">
        <v>2768</v>
      </c>
      <c r="B26" s="64">
        <v>994</v>
      </c>
    </row>
    <row r="27" spans="1:2">
      <c r="A27" s="64" t="s">
        <v>2769</v>
      </c>
      <c r="B27" s="64">
        <v>639</v>
      </c>
    </row>
  </sheetData>
  <mergeCells count="1">
    <mergeCell ref="B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7"/>
  <dimension ref="A1:G12"/>
  <sheetViews>
    <sheetView showGridLines="0" workbookViewId="0">
      <selection activeCell="B7" sqref="B7"/>
    </sheetView>
  </sheetViews>
  <sheetFormatPr defaultRowHeight="15"/>
  <cols>
    <col min="1" max="1" width="5.42578125" customWidth="1"/>
  </cols>
  <sheetData>
    <row r="1" spans="1:7">
      <c r="A1" s="35" t="s">
        <v>2834</v>
      </c>
      <c r="B1" s="136" t="s">
        <v>2728</v>
      </c>
      <c r="C1" s="136"/>
      <c r="D1" s="136"/>
      <c r="E1" s="136"/>
      <c r="F1" s="136"/>
    </row>
    <row r="4" spans="1:7">
      <c r="A4" s="4" t="s">
        <v>2713</v>
      </c>
      <c r="B4" s="4" t="s">
        <v>2886</v>
      </c>
    </row>
    <row r="5" spans="1:7">
      <c r="A5" s="3" t="s">
        <v>376</v>
      </c>
      <c r="B5" s="2">
        <f>COUNTIF(Master_Data!$I$1:$I$1361,'9'!A5)</f>
        <v>4</v>
      </c>
      <c r="C5">
        <f>COUNTIF(Master_Data!I:I,'9'!A5)</f>
        <v>4</v>
      </c>
      <c r="G5" s="39"/>
    </row>
    <row r="6" spans="1:7">
      <c r="A6" s="3" t="s">
        <v>246</v>
      </c>
      <c r="B6" s="2">
        <f>COUNTIF(Master_Data!$I$1:$I$1361,'9'!A6)</f>
        <v>13</v>
      </c>
      <c r="C6">
        <f>COUNTIF(Master_Data!I:I,'9'!A6)</f>
        <v>13</v>
      </c>
    </row>
    <row r="7" spans="1:7">
      <c r="A7" s="3" t="s">
        <v>28</v>
      </c>
      <c r="B7" s="2">
        <f>COUNTIF(Master_Data!$I$1:$I$1361,'9'!A7)</f>
        <v>114</v>
      </c>
      <c r="C7">
        <f>COUNTIF(Master_Data!I:I,'9'!A7)</f>
        <v>114</v>
      </c>
    </row>
    <row r="8" spans="1:7">
      <c r="A8" s="3" t="s">
        <v>13</v>
      </c>
      <c r="B8" s="2">
        <f>COUNTIF(Master_Data!$I$1:$I$1361,'9'!A8)</f>
        <v>175</v>
      </c>
      <c r="C8">
        <f>COUNTIF(Master_Data!I:I,'9'!A8)</f>
        <v>175</v>
      </c>
    </row>
    <row r="9" spans="1:7">
      <c r="A9" s="3" t="s">
        <v>17</v>
      </c>
      <c r="B9" s="2">
        <f>COUNTIF(Master_Data!$I$1:$I$1361,'9'!A9)</f>
        <v>409</v>
      </c>
      <c r="C9">
        <f>COUNTIF(Master_Data!I:I,'9'!A9)</f>
        <v>409</v>
      </c>
    </row>
    <row r="10" spans="1:7">
      <c r="A10" s="3" t="s">
        <v>21</v>
      </c>
      <c r="B10" s="2">
        <f>COUNTIF(Master_Data!$I$1:$I$1361,'9'!A10)</f>
        <v>398</v>
      </c>
      <c r="C10">
        <f>COUNTIF(Master_Data!I:I,'9'!A10)</f>
        <v>398</v>
      </c>
    </row>
    <row r="11" spans="1:7">
      <c r="A11" s="3" t="s">
        <v>66</v>
      </c>
      <c r="B11" s="2">
        <f>COUNTIF(Master_Data!$I$1:$I$1361,'9'!A11)</f>
        <v>247</v>
      </c>
      <c r="C11">
        <f>COUNTIF(Master_Data!I:I,'9'!A11)</f>
        <v>247</v>
      </c>
    </row>
    <row r="12" spans="1:7">
      <c r="A12" s="15" t="s">
        <v>2726</v>
      </c>
      <c r="B12" s="15">
        <f>SUM(B5:B11)</f>
        <v>1360</v>
      </c>
      <c r="C12">
        <f>SUM(C5:C11)</f>
        <v>1360</v>
      </c>
    </row>
  </sheetData>
  <mergeCells count="1">
    <mergeCell ref="B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8"/>
  <dimension ref="A1:G12"/>
  <sheetViews>
    <sheetView showGridLines="0" workbookViewId="0">
      <selection activeCell="C13" sqref="C13"/>
    </sheetView>
  </sheetViews>
  <sheetFormatPr defaultRowHeight="15"/>
  <cols>
    <col min="1" max="1" width="10" bestFit="1" customWidth="1"/>
    <col min="2" max="3" width="14.85546875" bestFit="1" customWidth="1"/>
    <col min="4" max="4" width="12" bestFit="1" customWidth="1"/>
  </cols>
  <sheetData>
    <row r="1" spans="1:7">
      <c r="A1" s="35" t="s">
        <v>2835</v>
      </c>
      <c r="B1" s="136" t="s">
        <v>2729</v>
      </c>
      <c r="C1" s="136"/>
      <c r="D1" s="136"/>
      <c r="E1" s="136"/>
    </row>
    <row r="4" spans="1:7">
      <c r="A4" s="4" t="s">
        <v>2713</v>
      </c>
      <c r="B4" s="4" t="s">
        <v>2711</v>
      </c>
      <c r="C4" s="4" t="s">
        <v>2712</v>
      </c>
    </row>
    <row r="5" spans="1:7">
      <c r="A5" s="3" t="s">
        <v>376</v>
      </c>
      <c r="B5" s="106">
        <f>SUMIFS(Master_Data!J:J,Master_Data!D:D,"Active",Master_Data!I:I,'10'!A5)/10000000</f>
        <v>1.4576049452999997</v>
      </c>
      <c r="C5" s="106">
        <f>SUMIFS(Master_Data!K:K,Master_Data!D:D,"Active",Master_Data!I:I,'10'!A5)/10000000</f>
        <v>1.1400608703600001</v>
      </c>
      <c r="G5" s="39"/>
    </row>
    <row r="6" spans="1:7">
      <c r="A6" s="3" t="s">
        <v>246</v>
      </c>
      <c r="B6" s="106">
        <f>SUMIFS(Master_Data!J:J,Master_Data!D:D,"Active",Master_Data!I:I,'10'!A6)/10000000</f>
        <v>3.6745683870000003</v>
      </c>
      <c r="C6" s="106">
        <f>SUMIFS(Master_Data!K:K,Master_Data!D:D,"Active",Master_Data!I:I,'10'!A6)/10000000</f>
        <v>3.98976529824</v>
      </c>
    </row>
    <row r="7" spans="1:7">
      <c r="A7" s="3" t="s">
        <v>28</v>
      </c>
      <c r="B7" s="106">
        <f>SUMIFS(Master_Data!J:J,Master_Data!D:D,"Active",Master_Data!I:I,'10'!A7)/10000000</f>
        <v>21.939137793299999</v>
      </c>
      <c r="C7" s="106">
        <f>SUMIFS(Master_Data!K:K,Master_Data!D:D,"Active",Master_Data!I:I,'10'!A7)/10000000</f>
        <v>22.468519615320002</v>
      </c>
    </row>
    <row r="8" spans="1:7">
      <c r="A8" s="3" t="s">
        <v>13</v>
      </c>
      <c r="B8" s="106">
        <f>SUMIFS(Master_Data!J:J,Master_Data!D:D,"Active",Master_Data!I:I,'10'!A8)/10000000</f>
        <v>24.102724871399996</v>
      </c>
      <c r="C8" s="106">
        <f>SUMIFS(Master_Data!K:K,Master_Data!D:D,"Active",Master_Data!I:I,'10'!A8)/10000000</f>
        <v>26.495540821439992</v>
      </c>
    </row>
    <row r="9" spans="1:7">
      <c r="A9" s="3" t="s">
        <v>17</v>
      </c>
      <c r="B9" s="106">
        <f>SUMIFS(Master_Data!J:J,Master_Data!D:D,"Active",Master_Data!I:I,'10'!A9)/10000000</f>
        <v>38.325941637899994</v>
      </c>
      <c r="C9" s="106">
        <f>SUMIFS(Master_Data!K:K,Master_Data!D:D,"Active",Master_Data!I:I,'10'!A9)/10000000</f>
        <v>44.12260918511997</v>
      </c>
    </row>
    <row r="10" spans="1:7">
      <c r="A10" s="3" t="s">
        <v>21</v>
      </c>
      <c r="B10" s="106">
        <f>SUMIFS(Master_Data!J:J,Master_Data!D:D,"Active",Master_Data!I:I,'10'!A10)/10000000</f>
        <v>24.333371732700019</v>
      </c>
      <c r="C10" s="106">
        <f>SUMIFS(Master_Data!K:K,Master_Data!D:D,"Active",Master_Data!I:I,'10'!A10)/10000000</f>
        <v>32.839717656239948</v>
      </c>
    </row>
    <row r="11" spans="1:7">
      <c r="A11" s="3" t="s">
        <v>66</v>
      </c>
      <c r="B11" s="106">
        <f>SUMIFS(Master_Data!J:J,Master_Data!D:D,"Active",Master_Data!I:I,'10'!A11)/10000000</f>
        <v>6.7667371526999993</v>
      </c>
      <c r="C11" s="106">
        <f>SUMIFS(Master_Data!K:K,Master_Data!D:D,"Active",Master_Data!I:I,'10'!A11)/10000000</f>
        <v>14.540662683720001</v>
      </c>
    </row>
    <row r="12" spans="1:7">
      <c r="A12" s="15" t="s">
        <v>2726</v>
      </c>
      <c r="B12" s="106">
        <f>SUM(B5:B11)</f>
        <v>120.6000865203</v>
      </c>
      <c r="C12" s="106">
        <f>SUM(C5:C11)</f>
        <v>145.59687613043991</v>
      </c>
    </row>
  </sheetData>
  <mergeCells count="1">
    <mergeCell ref="B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9"/>
  <dimension ref="A1:G443"/>
  <sheetViews>
    <sheetView showGridLines="0" workbookViewId="0">
      <selection activeCell="F4" sqref="F4"/>
    </sheetView>
  </sheetViews>
  <sheetFormatPr defaultRowHeight="15"/>
  <cols>
    <col min="1" max="1" width="7" customWidth="1"/>
    <col min="2" max="2" width="11.28515625" customWidth="1"/>
    <col min="3" max="3" width="6.85546875" customWidth="1"/>
    <col min="4" max="4" width="12" bestFit="1" customWidth="1"/>
    <col min="6" max="6" width="11.7109375" customWidth="1"/>
  </cols>
  <sheetData>
    <row r="1" spans="1:7">
      <c r="A1" s="35" t="s">
        <v>2836</v>
      </c>
      <c r="B1" s="138" t="s">
        <v>2776</v>
      </c>
      <c r="C1" s="139"/>
      <c r="D1" s="139"/>
      <c r="E1" s="139"/>
      <c r="F1" s="140"/>
    </row>
    <row r="4" spans="1:7">
      <c r="A4" s="4" t="s">
        <v>2766</v>
      </c>
      <c r="B4" s="4" t="s">
        <v>2775</v>
      </c>
      <c r="C4" s="4" t="s">
        <v>2767</v>
      </c>
      <c r="E4" s="4" t="s">
        <v>2741</v>
      </c>
      <c r="F4" s="15">
        <f>SUMIFS(C4:C443,A4:A443,"A",D4:D443,2011)</f>
        <v>27060</v>
      </c>
    </row>
    <row r="5" spans="1:7">
      <c r="A5" s="3" t="s">
        <v>2716</v>
      </c>
      <c r="B5" s="78">
        <v>40825</v>
      </c>
      <c r="C5" s="3">
        <v>500</v>
      </c>
      <c r="D5" t="str">
        <f>TEXT(B5,"YYYY")</f>
        <v>2011</v>
      </c>
      <c r="G5" s="39"/>
    </row>
    <row r="6" spans="1:7">
      <c r="A6" s="3" t="s">
        <v>2717</v>
      </c>
      <c r="B6" s="78">
        <v>40826</v>
      </c>
      <c r="C6" s="3">
        <v>549</v>
      </c>
      <c r="D6" t="str">
        <f t="shared" ref="D6:D69" si="0">TEXT(B6,"YYYY")</f>
        <v>2011</v>
      </c>
    </row>
    <row r="7" spans="1:7">
      <c r="A7" s="3" t="s">
        <v>2718</v>
      </c>
      <c r="B7" s="78">
        <v>40827</v>
      </c>
      <c r="C7" s="3">
        <v>598</v>
      </c>
      <c r="D7" t="str">
        <f t="shared" si="0"/>
        <v>2011</v>
      </c>
    </row>
    <row r="8" spans="1:7">
      <c r="A8" s="3" t="s">
        <v>2719</v>
      </c>
      <c r="B8" s="78">
        <v>40828</v>
      </c>
      <c r="C8" s="3">
        <v>647</v>
      </c>
      <c r="D8" t="str">
        <f t="shared" si="0"/>
        <v>2011</v>
      </c>
    </row>
    <row r="9" spans="1:7">
      <c r="A9" s="3" t="s">
        <v>2720</v>
      </c>
      <c r="B9" s="78">
        <v>40829</v>
      </c>
      <c r="C9" s="3">
        <v>696</v>
      </c>
      <c r="D9" t="str">
        <f t="shared" si="0"/>
        <v>2011</v>
      </c>
    </row>
    <row r="10" spans="1:7">
      <c r="A10" s="3" t="s">
        <v>2768</v>
      </c>
      <c r="B10" s="78">
        <v>40830</v>
      </c>
      <c r="C10" s="3">
        <v>745</v>
      </c>
      <c r="D10" t="str">
        <f t="shared" si="0"/>
        <v>2011</v>
      </c>
    </row>
    <row r="11" spans="1:7">
      <c r="A11" s="3" t="s">
        <v>2769</v>
      </c>
      <c r="B11" s="78">
        <v>40831</v>
      </c>
      <c r="C11" s="3">
        <v>794</v>
      </c>
      <c r="D11" t="str">
        <f t="shared" si="0"/>
        <v>2011</v>
      </c>
    </row>
    <row r="12" spans="1:7">
      <c r="A12" s="3" t="s">
        <v>2770</v>
      </c>
      <c r="B12" s="78">
        <v>40832</v>
      </c>
      <c r="C12" s="3">
        <v>843</v>
      </c>
      <c r="D12" t="str">
        <f t="shared" si="0"/>
        <v>2011</v>
      </c>
    </row>
    <row r="13" spans="1:7">
      <c r="A13" s="3" t="s">
        <v>2716</v>
      </c>
      <c r="B13" s="78">
        <v>40833</v>
      </c>
      <c r="C13" s="3">
        <v>892</v>
      </c>
      <c r="D13" t="str">
        <f t="shared" si="0"/>
        <v>2011</v>
      </c>
    </row>
    <row r="14" spans="1:7">
      <c r="A14" s="3" t="s">
        <v>2717</v>
      </c>
      <c r="B14" s="78">
        <v>40834</v>
      </c>
      <c r="C14" s="3">
        <v>941</v>
      </c>
      <c r="D14" t="str">
        <f t="shared" si="0"/>
        <v>2011</v>
      </c>
    </row>
    <row r="15" spans="1:7">
      <c r="A15" s="3" t="s">
        <v>2718</v>
      </c>
      <c r="B15" s="78">
        <v>40835</v>
      </c>
      <c r="C15" s="3">
        <v>990</v>
      </c>
      <c r="D15" t="str">
        <f t="shared" si="0"/>
        <v>2011</v>
      </c>
    </row>
    <row r="16" spans="1:7">
      <c r="A16" s="3" t="s">
        <v>2719</v>
      </c>
      <c r="B16" s="78">
        <v>40836</v>
      </c>
      <c r="C16" s="3">
        <v>1039</v>
      </c>
      <c r="D16" t="str">
        <f t="shared" si="0"/>
        <v>2011</v>
      </c>
    </row>
    <row r="17" spans="1:4">
      <c r="A17" s="3" t="s">
        <v>2720</v>
      </c>
      <c r="B17" s="78">
        <v>40837</v>
      </c>
      <c r="C17" s="3">
        <v>1088</v>
      </c>
      <c r="D17" t="str">
        <f t="shared" si="0"/>
        <v>2011</v>
      </c>
    </row>
    <row r="18" spans="1:4">
      <c r="A18" s="3" t="s">
        <v>2768</v>
      </c>
      <c r="B18" s="78">
        <v>40838</v>
      </c>
      <c r="C18" s="3">
        <v>1137</v>
      </c>
      <c r="D18" t="str">
        <f t="shared" si="0"/>
        <v>2011</v>
      </c>
    </row>
    <row r="19" spans="1:4">
      <c r="A19" s="3" t="s">
        <v>2769</v>
      </c>
      <c r="B19" s="78">
        <v>40839</v>
      </c>
      <c r="C19" s="3">
        <v>1186</v>
      </c>
      <c r="D19" t="str">
        <f t="shared" si="0"/>
        <v>2011</v>
      </c>
    </row>
    <row r="20" spans="1:4">
      <c r="A20" s="3" t="s">
        <v>2770</v>
      </c>
      <c r="B20" s="78">
        <v>40840</v>
      </c>
      <c r="C20" s="3">
        <v>1235</v>
      </c>
      <c r="D20" t="str">
        <f t="shared" si="0"/>
        <v>2011</v>
      </c>
    </row>
    <row r="21" spans="1:4">
      <c r="A21" s="3" t="s">
        <v>2716</v>
      </c>
      <c r="B21" s="78">
        <v>40841</v>
      </c>
      <c r="C21" s="3">
        <v>1284</v>
      </c>
      <c r="D21" t="str">
        <f t="shared" si="0"/>
        <v>2011</v>
      </c>
    </row>
    <row r="22" spans="1:4">
      <c r="A22" s="3" t="s">
        <v>2717</v>
      </c>
      <c r="B22" s="78">
        <v>40842</v>
      </c>
      <c r="C22" s="3">
        <v>1333</v>
      </c>
      <c r="D22" t="str">
        <f t="shared" si="0"/>
        <v>2011</v>
      </c>
    </row>
    <row r="23" spans="1:4">
      <c r="A23" s="3" t="s">
        <v>2718</v>
      </c>
      <c r="B23" s="78">
        <v>40843</v>
      </c>
      <c r="C23" s="3">
        <v>1382</v>
      </c>
      <c r="D23" t="str">
        <f t="shared" si="0"/>
        <v>2011</v>
      </c>
    </row>
    <row r="24" spans="1:4">
      <c r="A24" s="3" t="s">
        <v>2719</v>
      </c>
      <c r="B24" s="78">
        <v>40844</v>
      </c>
      <c r="C24" s="3">
        <v>1431</v>
      </c>
      <c r="D24" t="str">
        <f t="shared" si="0"/>
        <v>2011</v>
      </c>
    </row>
    <row r="25" spans="1:4">
      <c r="A25" s="3" t="s">
        <v>2720</v>
      </c>
      <c r="B25" s="78">
        <v>40845</v>
      </c>
      <c r="C25" s="3">
        <v>1480</v>
      </c>
      <c r="D25" t="str">
        <f t="shared" si="0"/>
        <v>2011</v>
      </c>
    </row>
    <row r="26" spans="1:4">
      <c r="A26" s="3" t="s">
        <v>2768</v>
      </c>
      <c r="B26" s="78">
        <v>40846</v>
      </c>
      <c r="C26" s="3">
        <v>1529</v>
      </c>
      <c r="D26" t="str">
        <f t="shared" si="0"/>
        <v>2011</v>
      </c>
    </row>
    <row r="27" spans="1:4">
      <c r="A27" s="3" t="s">
        <v>2769</v>
      </c>
      <c r="B27" s="78">
        <v>40847</v>
      </c>
      <c r="C27" s="3">
        <v>1578</v>
      </c>
      <c r="D27" t="str">
        <f t="shared" si="0"/>
        <v>2011</v>
      </c>
    </row>
    <row r="28" spans="1:4">
      <c r="A28" s="3" t="s">
        <v>2770</v>
      </c>
      <c r="B28" s="78">
        <v>40848</v>
      </c>
      <c r="C28" s="3">
        <v>1627</v>
      </c>
      <c r="D28" t="str">
        <f t="shared" si="0"/>
        <v>2011</v>
      </c>
    </row>
    <row r="29" spans="1:4">
      <c r="A29" s="3" t="s">
        <v>2716</v>
      </c>
      <c r="B29" s="78">
        <v>40849</v>
      </c>
      <c r="C29" s="3">
        <v>1676</v>
      </c>
      <c r="D29" t="str">
        <f t="shared" si="0"/>
        <v>2011</v>
      </c>
    </row>
    <row r="30" spans="1:4">
      <c r="A30" s="3" t="s">
        <v>2717</v>
      </c>
      <c r="B30" s="78">
        <v>40850</v>
      </c>
      <c r="C30" s="3">
        <v>1725</v>
      </c>
      <c r="D30" t="str">
        <f t="shared" si="0"/>
        <v>2011</v>
      </c>
    </row>
    <row r="31" spans="1:4">
      <c r="A31" s="3" t="s">
        <v>2718</v>
      </c>
      <c r="B31" s="78">
        <v>40851</v>
      </c>
      <c r="C31" s="3">
        <v>1774</v>
      </c>
      <c r="D31" t="str">
        <f t="shared" si="0"/>
        <v>2011</v>
      </c>
    </row>
    <row r="32" spans="1:4">
      <c r="A32" s="3" t="s">
        <v>2719</v>
      </c>
      <c r="B32" s="78">
        <v>40852</v>
      </c>
      <c r="C32" s="3">
        <v>1823</v>
      </c>
      <c r="D32" t="str">
        <f t="shared" si="0"/>
        <v>2011</v>
      </c>
    </row>
    <row r="33" spans="1:4">
      <c r="A33" s="3" t="s">
        <v>2720</v>
      </c>
      <c r="B33" s="78">
        <v>40853</v>
      </c>
      <c r="C33" s="3">
        <v>1872</v>
      </c>
      <c r="D33" t="str">
        <f t="shared" si="0"/>
        <v>2011</v>
      </c>
    </row>
    <row r="34" spans="1:4">
      <c r="A34" s="3" t="s">
        <v>2768</v>
      </c>
      <c r="B34" s="78">
        <v>40854</v>
      </c>
      <c r="C34" s="3">
        <v>1921</v>
      </c>
      <c r="D34" t="str">
        <f t="shared" si="0"/>
        <v>2011</v>
      </c>
    </row>
    <row r="35" spans="1:4">
      <c r="A35" s="3" t="s">
        <v>2769</v>
      </c>
      <c r="B35" s="78">
        <v>40855</v>
      </c>
      <c r="C35" s="3">
        <v>1970</v>
      </c>
      <c r="D35" t="str">
        <f t="shared" si="0"/>
        <v>2011</v>
      </c>
    </row>
    <row r="36" spans="1:4">
      <c r="A36" s="3" t="s">
        <v>2770</v>
      </c>
      <c r="B36" s="78">
        <v>40856</v>
      </c>
      <c r="C36" s="3">
        <v>2019</v>
      </c>
      <c r="D36" t="str">
        <f t="shared" si="0"/>
        <v>2011</v>
      </c>
    </row>
    <row r="37" spans="1:4">
      <c r="A37" s="3" t="s">
        <v>2716</v>
      </c>
      <c r="B37" s="78">
        <v>40857</v>
      </c>
      <c r="C37" s="3">
        <v>2068</v>
      </c>
      <c r="D37" t="str">
        <f t="shared" si="0"/>
        <v>2011</v>
      </c>
    </row>
    <row r="38" spans="1:4">
      <c r="A38" s="3" t="s">
        <v>2717</v>
      </c>
      <c r="B38" s="78">
        <v>40858</v>
      </c>
      <c r="C38" s="3">
        <v>2117</v>
      </c>
      <c r="D38" t="str">
        <f t="shared" si="0"/>
        <v>2011</v>
      </c>
    </row>
    <row r="39" spans="1:4">
      <c r="A39" s="3" t="s">
        <v>2718</v>
      </c>
      <c r="B39" s="78">
        <v>40859</v>
      </c>
      <c r="C39" s="3">
        <v>2166</v>
      </c>
      <c r="D39" t="str">
        <f t="shared" si="0"/>
        <v>2011</v>
      </c>
    </row>
    <row r="40" spans="1:4">
      <c r="A40" s="3" t="s">
        <v>2719</v>
      </c>
      <c r="B40" s="78">
        <v>40860</v>
      </c>
      <c r="C40" s="3">
        <v>2215</v>
      </c>
      <c r="D40" t="str">
        <f t="shared" si="0"/>
        <v>2011</v>
      </c>
    </row>
    <row r="41" spans="1:4">
      <c r="A41" s="3" t="s">
        <v>2720</v>
      </c>
      <c r="B41" s="78">
        <v>40861</v>
      </c>
      <c r="C41" s="3">
        <v>2264</v>
      </c>
      <c r="D41" t="str">
        <f t="shared" si="0"/>
        <v>2011</v>
      </c>
    </row>
    <row r="42" spans="1:4">
      <c r="A42" s="3" t="s">
        <v>2768</v>
      </c>
      <c r="B42" s="78">
        <v>40862</v>
      </c>
      <c r="C42" s="3">
        <v>2313</v>
      </c>
      <c r="D42" t="str">
        <f t="shared" si="0"/>
        <v>2011</v>
      </c>
    </row>
    <row r="43" spans="1:4">
      <c r="A43" s="3" t="s">
        <v>2769</v>
      </c>
      <c r="B43" s="78">
        <v>40863</v>
      </c>
      <c r="C43" s="3">
        <v>2362</v>
      </c>
      <c r="D43" t="str">
        <f t="shared" si="0"/>
        <v>2011</v>
      </c>
    </row>
    <row r="44" spans="1:4">
      <c r="A44" s="3" t="s">
        <v>2770</v>
      </c>
      <c r="B44" s="78">
        <v>40864</v>
      </c>
      <c r="C44" s="3">
        <v>2411</v>
      </c>
      <c r="D44" t="str">
        <f t="shared" si="0"/>
        <v>2011</v>
      </c>
    </row>
    <row r="45" spans="1:4">
      <c r="A45" s="3" t="s">
        <v>2716</v>
      </c>
      <c r="B45" s="78">
        <v>40865</v>
      </c>
      <c r="C45" s="3">
        <v>2460</v>
      </c>
      <c r="D45" t="str">
        <f t="shared" si="0"/>
        <v>2011</v>
      </c>
    </row>
    <row r="46" spans="1:4">
      <c r="A46" s="3" t="s">
        <v>2717</v>
      </c>
      <c r="B46" s="78">
        <v>40866</v>
      </c>
      <c r="C46" s="3">
        <v>2509</v>
      </c>
      <c r="D46" t="str">
        <f t="shared" si="0"/>
        <v>2011</v>
      </c>
    </row>
    <row r="47" spans="1:4">
      <c r="A47" s="3" t="s">
        <v>2718</v>
      </c>
      <c r="B47" s="78">
        <v>40867</v>
      </c>
      <c r="C47" s="3">
        <v>2558</v>
      </c>
      <c r="D47" t="str">
        <f t="shared" si="0"/>
        <v>2011</v>
      </c>
    </row>
    <row r="48" spans="1:4">
      <c r="A48" s="3" t="s">
        <v>2719</v>
      </c>
      <c r="B48" s="78">
        <v>40868</v>
      </c>
      <c r="C48" s="3">
        <v>2607</v>
      </c>
      <c r="D48" t="str">
        <f t="shared" si="0"/>
        <v>2011</v>
      </c>
    </row>
    <row r="49" spans="1:4">
      <c r="A49" s="3" t="s">
        <v>2720</v>
      </c>
      <c r="B49" s="78">
        <v>40869</v>
      </c>
      <c r="C49" s="3">
        <v>2656</v>
      </c>
      <c r="D49" t="str">
        <f t="shared" si="0"/>
        <v>2011</v>
      </c>
    </row>
    <row r="50" spans="1:4">
      <c r="A50" s="3" t="s">
        <v>2768</v>
      </c>
      <c r="B50" s="78">
        <v>40870</v>
      </c>
      <c r="C50" s="3">
        <v>2705</v>
      </c>
      <c r="D50" t="str">
        <f t="shared" si="0"/>
        <v>2011</v>
      </c>
    </row>
    <row r="51" spans="1:4">
      <c r="A51" s="3" t="s">
        <v>2769</v>
      </c>
      <c r="B51" s="78">
        <v>40871</v>
      </c>
      <c r="C51" s="3">
        <v>2754</v>
      </c>
      <c r="D51" t="str">
        <f t="shared" si="0"/>
        <v>2011</v>
      </c>
    </row>
    <row r="52" spans="1:4">
      <c r="A52" s="3" t="s">
        <v>2770</v>
      </c>
      <c r="B52" s="78">
        <v>40872</v>
      </c>
      <c r="C52" s="3">
        <v>2803</v>
      </c>
      <c r="D52" t="str">
        <f t="shared" si="0"/>
        <v>2011</v>
      </c>
    </row>
    <row r="53" spans="1:4">
      <c r="A53" s="3" t="s">
        <v>2716</v>
      </c>
      <c r="B53" s="78">
        <v>40873</v>
      </c>
      <c r="C53" s="3">
        <v>2852</v>
      </c>
      <c r="D53" t="str">
        <f t="shared" si="0"/>
        <v>2011</v>
      </c>
    </row>
    <row r="54" spans="1:4">
      <c r="A54" s="3" t="s">
        <v>2717</v>
      </c>
      <c r="B54" s="78">
        <v>40874</v>
      </c>
      <c r="C54" s="3">
        <v>2901</v>
      </c>
      <c r="D54" t="str">
        <f t="shared" si="0"/>
        <v>2011</v>
      </c>
    </row>
    <row r="55" spans="1:4">
      <c r="A55" s="3" t="s">
        <v>2718</v>
      </c>
      <c r="B55" s="78">
        <v>40875</v>
      </c>
      <c r="C55" s="3">
        <v>2950</v>
      </c>
      <c r="D55" t="str">
        <f t="shared" si="0"/>
        <v>2011</v>
      </c>
    </row>
    <row r="56" spans="1:4">
      <c r="A56" s="3" t="s">
        <v>2719</v>
      </c>
      <c r="B56" s="78">
        <v>40876</v>
      </c>
      <c r="C56" s="3">
        <v>2999</v>
      </c>
      <c r="D56" t="str">
        <f t="shared" si="0"/>
        <v>2011</v>
      </c>
    </row>
    <row r="57" spans="1:4">
      <c r="A57" s="3" t="s">
        <v>2720</v>
      </c>
      <c r="B57" s="78">
        <v>40877</v>
      </c>
      <c r="C57" s="3">
        <v>3048</v>
      </c>
      <c r="D57" t="str">
        <f t="shared" si="0"/>
        <v>2011</v>
      </c>
    </row>
    <row r="58" spans="1:4">
      <c r="A58" s="3" t="s">
        <v>2768</v>
      </c>
      <c r="B58" s="78">
        <v>40878</v>
      </c>
      <c r="C58" s="3">
        <v>3097</v>
      </c>
      <c r="D58" t="str">
        <f t="shared" si="0"/>
        <v>2011</v>
      </c>
    </row>
    <row r="59" spans="1:4">
      <c r="A59" s="3" t="s">
        <v>2769</v>
      </c>
      <c r="B59" s="78">
        <v>40879</v>
      </c>
      <c r="C59" s="3">
        <v>3146</v>
      </c>
      <c r="D59" t="str">
        <f t="shared" si="0"/>
        <v>2011</v>
      </c>
    </row>
    <row r="60" spans="1:4">
      <c r="A60" s="3" t="s">
        <v>2770</v>
      </c>
      <c r="B60" s="78">
        <v>40880</v>
      </c>
      <c r="C60" s="3">
        <v>3195</v>
      </c>
      <c r="D60" t="str">
        <f t="shared" si="0"/>
        <v>2011</v>
      </c>
    </row>
    <row r="61" spans="1:4">
      <c r="A61" s="3" t="s">
        <v>2716</v>
      </c>
      <c r="B61" s="78">
        <v>40881</v>
      </c>
      <c r="C61" s="3">
        <v>3244</v>
      </c>
      <c r="D61" t="str">
        <f t="shared" si="0"/>
        <v>2011</v>
      </c>
    </row>
    <row r="62" spans="1:4">
      <c r="A62" s="3" t="s">
        <v>2717</v>
      </c>
      <c r="B62" s="78">
        <v>40882</v>
      </c>
      <c r="C62" s="3">
        <v>3293</v>
      </c>
      <c r="D62" t="str">
        <f t="shared" si="0"/>
        <v>2011</v>
      </c>
    </row>
    <row r="63" spans="1:4">
      <c r="A63" s="3" t="s">
        <v>2718</v>
      </c>
      <c r="B63" s="78">
        <v>40883</v>
      </c>
      <c r="C63" s="3">
        <v>3342</v>
      </c>
      <c r="D63" t="str">
        <f t="shared" si="0"/>
        <v>2011</v>
      </c>
    </row>
    <row r="64" spans="1:4">
      <c r="A64" s="3" t="s">
        <v>2719</v>
      </c>
      <c r="B64" s="78">
        <v>40884</v>
      </c>
      <c r="C64" s="3">
        <v>3391</v>
      </c>
      <c r="D64" t="str">
        <f t="shared" si="0"/>
        <v>2011</v>
      </c>
    </row>
    <row r="65" spans="1:4">
      <c r="A65" s="3" t="s">
        <v>2720</v>
      </c>
      <c r="B65" s="78">
        <v>40885</v>
      </c>
      <c r="C65" s="3">
        <v>3440</v>
      </c>
      <c r="D65" t="str">
        <f t="shared" si="0"/>
        <v>2011</v>
      </c>
    </row>
    <row r="66" spans="1:4">
      <c r="A66" s="3" t="s">
        <v>2768</v>
      </c>
      <c r="B66" s="78">
        <v>40886</v>
      </c>
      <c r="C66" s="3">
        <v>3489</v>
      </c>
      <c r="D66" t="str">
        <f t="shared" si="0"/>
        <v>2011</v>
      </c>
    </row>
    <row r="67" spans="1:4">
      <c r="A67" s="3" t="s">
        <v>2769</v>
      </c>
      <c r="B67" s="78">
        <v>40887</v>
      </c>
      <c r="C67" s="3">
        <v>3538</v>
      </c>
      <c r="D67" t="str">
        <f t="shared" si="0"/>
        <v>2011</v>
      </c>
    </row>
    <row r="68" spans="1:4">
      <c r="A68" s="3" t="s">
        <v>2770</v>
      </c>
      <c r="B68" s="78">
        <v>40888</v>
      </c>
      <c r="C68" s="3">
        <v>3587</v>
      </c>
      <c r="D68" t="str">
        <f t="shared" si="0"/>
        <v>2011</v>
      </c>
    </row>
    <row r="69" spans="1:4">
      <c r="A69" s="3" t="s">
        <v>2716</v>
      </c>
      <c r="B69" s="78">
        <v>40889</v>
      </c>
      <c r="C69" s="3">
        <v>3636</v>
      </c>
      <c r="D69" t="str">
        <f t="shared" si="0"/>
        <v>2011</v>
      </c>
    </row>
    <row r="70" spans="1:4">
      <c r="A70" s="3" t="s">
        <v>2717</v>
      </c>
      <c r="B70" s="78">
        <v>40890</v>
      </c>
      <c r="C70" s="3">
        <v>3685</v>
      </c>
      <c r="D70" t="str">
        <f t="shared" ref="D70:D133" si="1">TEXT(B70,"YYYY")</f>
        <v>2011</v>
      </c>
    </row>
    <row r="71" spans="1:4">
      <c r="A71" s="3" t="s">
        <v>2718</v>
      </c>
      <c r="B71" s="78">
        <v>40891</v>
      </c>
      <c r="C71" s="3">
        <v>3734</v>
      </c>
      <c r="D71" t="str">
        <f t="shared" si="1"/>
        <v>2011</v>
      </c>
    </row>
    <row r="72" spans="1:4">
      <c r="A72" s="3" t="s">
        <v>2719</v>
      </c>
      <c r="B72" s="78">
        <v>40892</v>
      </c>
      <c r="C72" s="3">
        <v>3783</v>
      </c>
      <c r="D72" t="str">
        <f t="shared" si="1"/>
        <v>2011</v>
      </c>
    </row>
    <row r="73" spans="1:4">
      <c r="A73" s="3" t="s">
        <v>2720</v>
      </c>
      <c r="B73" s="78">
        <v>40893</v>
      </c>
      <c r="C73" s="3">
        <v>3832</v>
      </c>
      <c r="D73" t="str">
        <f t="shared" si="1"/>
        <v>2011</v>
      </c>
    </row>
    <row r="74" spans="1:4">
      <c r="A74" s="3" t="s">
        <v>2768</v>
      </c>
      <c r="B74" s="78">
        <v>40894</v>
      </c>
      <c r="C74" s="3">
        <v>3881</v>
      </c>
      <c r="D74" t="str">
        <f t="shared" si="1"/>
        <v>2011</v>
      </c>
    </row>
    <row r="75" spans="1:4">
      <c r="A75" s="3" t="s">
        <v>2769</v>
      </c>
      <c r="B75" s="78">
        <v>40895</v>
      </c>
      <c r="C75" s="3">
        <v>3930</v>
      </c>
      <c r="D75" t="str">
        <f t="shared" si="1"/>
        <v>2011</v>
      </c>
    </row>
    <row r="76" spans="1:4">
      <c r="A76" s="3" t="s">
        <v>2770</v>
      </c>
      <c r="B76" s="78">
        <v>40896</v>
      </c>
      <c r="C76" s="3">
        <v>3979</v>
      </c>
      <c r="D76" t="str">
        <f t="shared" si="1"/>
        <v>2011</v>
      </c>
    </row>
    <row r="77" spans="1:4">
      <c r="A77" s="3" t="s">
        <v>2716</v>
      </c>
      <c r="B77" s="78">
        <v>40897</v>
      </c>
      <c r="C77" s="3">
        <v>4028</v>
      </c>
      <c r="D77" t="str">
        <f t="shared" si="1"/>
        <v>2011</v>
      </c>
    </row>
    <row r="78" spans="1:4">
      <c r="A78" s="3" t="s">
        <v>2717</v>
      </c>
      <c r="B78" s="78">
        <v>40898</v>
      </c>
      <c r="C78" s="3">
        <v>4077</v>
      </c>
      <c r="D78" t="str">
        <f t="shared" si="1"/>
        <v>2011</v>
      </c>
    </row>
    <row r="79" spans="1:4">
      <c r="A79" s="3" t="s">
        <v>2718</v>
      </c>
      <c r="B79" s="78">
        <v>40899</v>
      </c>
      <c r="C79" s="3">
        <v>4126</v>
      </c>
      <c r="D79" t="str">
        <f t="shared" si="1"/>
        <v>2011</v>
      </c>
    </row>
    <row r="80" spans="1:4">
      <c r="A80" s="3" t="s">
        <v>2719</v>
      </c>
      <c r="B80" s="78">
        <v>40900</v>
      </c>
      <c r="C80" s="3">
        <v>4175</v>
      </c>
      <c r="D80" t="str">
        <f t="shared" si="1"/>
        <v>2011</v>
      </c>
    </row>
    <row r="81" spans="1:4">
      <c r="A81" s="3" t="s">
        <v>2720</v>
      </c>
      <c r="B81" s="78">
        <v>40901</v>
      </c>
      <c r="C81" s="3">
        <v>4224</v>
      </c>
      <c r="D81" t="str">
        <f t="shared" si="1"/>
        <v>2011</v>
      </c>
    </row>
    <row r="82" spans="1:4">
      <c r="A82" s="3" t="s">
        <v>2768</v>
      </c>
      <c r="B82" s="78">
        <v>40902</v>
      </c>
      <c r="C82" s="3">
        <v>4273</v>
      </c>
      <c r="D82" t="str">
        <f t="shared" si="1"/>
        <v>2011</v>
      </c>
    </row>
    <row r="83" spans="1:4">
      <c r="A83" s="3" t="s">
        <v>2769</v>
      </c>
      <c r="B83" s="78">
        <v>40903</v>
      </c>
      <c r="C83" s="3">
        <v>4322</v>
      </c>
      <c r="D83" t="str">
        <f t="shared" si="1"/>
        <v>2011</v>
      </c>
    </row>
    <row r="84" spans="1:4">
      <c r="A84" s="3" t="s">
        <v>2770</v>
      </c>
      <c r="B84" s="78">
        <v>40904</v>
      </c>
      <c r="C84" s="3">
        <v>4371</v>
      </c>
      <c r="D84" t="str">
        <f t="shared" si="1"/>
        <v>2011</v>
      </c>
    </row>
    <row r="85" spans="1:4">
      <c r="A85" s="3" t="s">
        <v>2716</v>
      </c>
      <c r="B85" s="78">
        <v>40905</v>
      </c>
      <c r="C85" s="3">
        <v>4420</v>
      </c>
      <c r="D85" t="str">
        <f t="shared" si="1"/>
        <v>2011</v>
      </c>
    </row>
    <row r="86" spans="1:4">
      <c r="A86" s="3" t="s">
        <v>2717</v>
      </c>
      <c r="B86" s="78">
        <v>40906</v>
      </c>
      <c r="C86" s="3">
        <v>4469</v>
      </c>
      <c r="D86" t="str">
        <f t="shared" si="1"/>
        <v>2011</v>
      </c>
    </row>
    <row r="87" spans="1:4">
      <c r="A87" s="3" t="s">
        <v>2718</v>
      </c>
      <c r="B87" s="78">
        <v>40907</v>
      </c>
      <c r="C87" s="3">
        <v>4518</v>
      </c>
      <c r="D87" t="str">
        <f t="shared" si="1"/>
        <v>2011</v>
      </c>
    </row>
    <row r="88" spans="1:4">
      <c r="A88" s="3" t="s">
        <v>2719</v>
      </c>
      <c r="B88" s="78">
        <v>40908</v>
      </c>
      <c r="C88" s="3">
        <v>4567</v>
      </c>
      <c r="D88" t="str">
        <f t="shared" si="1"/>
        <v>2011</v>
      </c>
    </row>
    <row r="89" spans="1:4">
      <c r="A89" s="3" t="s">
        <v>2720</v>
      </c>
      <c r="B89" s="78">
        <v>40909</v>
      </c>
      <c r="C89" s="3">
        <v>4616</v>
      </c>
      <c r="D89" t="str">
        <f t="shared" si="1"/>
        <v>2012</v>
      </c>
    </row>
    <row r="90" spans="1:4">
      <c r="A90" s="3" t="s">
        <v>2768</v>
      </c>
      <c r="B90" s="78">
        <v>40910</v>
      </c>
      <c r="C90" s="3">
        <v>4665</v>
      </c>
      <c r="D90" t="str">
        <f t="shared" si="1"/>
        <v>2012</v>
      </c>
    </row>
    <row r="91" spans="1:4">
      <c r="A91" s="3" t="s">
        <v>2769</v>
      </c>
      <c r="B91" s="78">
        <v>40911</v>
      </c>
      <c r="C91" s="3">
        <v>4714</v>
      </c>
      <c r="D91" t="str">
        <f t="shared" si="1"/>
        <v>2012</v>
      </c>
    </row>
    <row r="92" spans="1:4">
      <c r="A92" s="3" t="s">
        <v>2770</v>
      </c>
      <c r="B92" s="78">
        <v>40912</v>
      </c>
      <c r="C92" s="3">
        <v>4763</v>
      </c>
      <c r="D92" t="str">
        <f t="shared" si="1"/>
        <v>2012</v>
      </c>
    </row>
    <row r="93" spans="1:4">
      <c r="A93" s="3" t="s">
        <v>2716</v>
      </c>
      <c r="B93" s="78">
        <v>40913</v>
      </c>
      <c r="C93" s="3">
        <v>4812</v>
      </c>
      <c r="D93" t="str">
        <f t="shared" si="1"/>
        <v>2012</v>
      </c>
    </row>
    <row r="94" spans="1:4">
      <c r="A94" s="3" t="s">
        <v>2717</v>
      </c>
      <c r="B94" s="78">
        <v>40914</v>
      </c>
      <c r="C94" s="3">
        <v>4861</v>
      </c>
      <c r="D94" t="str">
        <f t="shared" si="1"/>
        <v>2012</v>
      </c>
    </row>
    <row r="95" spans="1:4">
      <c r="A95" s="3" t="s">
        <v>2718</v>
      </c>
      <c r="B95" s="78">
        <v>40915</v>
      </c>
      <c r="C95" s="3">
        <v>4910</v>
      </c>
      <c r="D95" t="str">
        <f t="shared" si="1"/>
        <v>2012</v>
      </c>
    </row>
    <row r="96" spans="1:4">
      <c r="A96" s="3" t="s">
        <v>2719</v>
      </c>
      <c r="B96" s="78">
        <v>40916</v>
      </c>
      <c r="C96" s="3">
        <v>4959</v>
      </c>
      <c r="D96" t="str">
        <f t="shared" si="1"/>
        <v>2012</v>
      </c>
    </row>
    <row r="97" spans="1:4">
      <c r="A97" s="3" t="s">
        <v>2720</v>
      </c>
      <c r="B97" s="78">
        <v>40917</v>
      </c>
      <c r="C97" s="3">
        <v>5008</v>
      </c>
      <c r="D97" t="str">
        <f t="shared" si="1"/>
        <v>2012</v>
      </c>
    </row>
    <row r="98" spans="1:4">
      <c r="A98" s="3" t="s">
        <v>2768</v>
      </c>
      <c r="B98" s="78">
        <v>40918</v>
      </c>
      <c r="C98" s="3">
        <v>5057</v>
      </c>
      <c r="D98" t="str">
        <f t="shared" si="1"/>
        <v>2012</v>
      </c>
    </row>
    <row r="99" spans="1:4">
      <c r="A99" s="3" t="s">
        <v>2769</v>
      </c>
      <c r="B99" s="78">
        <v>40919</v>
      </c>
      <c r="C99" s="3">
        <v>5106</v>
      </c>
      <c r="D99" t="str">
        <f t="shared" si="1"/>
        <v>2012</v>
      </c>
    </row>
    <row r="100" spans="1:4">
      <c r="A100" s="3" t="s">
        <v>2770</v>
      </c>
      <c r="B100" s="78">
        <v>40920</v>
      </c>
      <c r="C100" s="3">
        <v>5155</v>
      </c>
      <c r="D100" t="str">
        <f t="shared" si="1"/>
        <v>2012</v>
      </c>
    </row>
    <row r="101" spans="1:4">
      <c r="A101" s="3" t="s">
        <v>2716</v>
      </c>
      <c r="B101" s="78">
        <v>40921</v>
      </c>
      <c r="C101" s="3">
        <v>5204</v>
      </c>
      <c r="D101" t="str">
        <f t="shared" si="1"/>
        <v>2012</v>
      </c>
    </row>
    <row r="102" spans="1:4">
      <c r="A102" s="3" t="s">
        <v>2717</v>
      </c>
      <c r="B102" s="78">
        <v>40922</v>
      </c>
      <c r="C102" s="3">
        <v>5253</v>
      </c>
      <c r="D102" t="str">
        <f t="shared" si="1"/>
        <v>2012</v>
      </c>
    </row>
    <row r="103" spans="1:4">
      <c r="A103" s="3" t="s">
        <v>2718</v>
      </c>
      <c r="B103" s="78">
        <v>40923</v>
      </c>
      <c r="C103" s="3">
        <v>5302</v>
      </c>
      <c r="D103" t="str">
        <f t="shared" si="1"/>
        <v>2012</v>
      </c>
    </row>
    <row r="104" spans="1:4">
      <c r="A104" s="3" t="s">
        <v>2719</v>
      </c>
      <c r="B104" s="78">
        <v>40924</v>
      </c>
      <c r="C104" s="3">
        <v>5351</v>
      </c>
      <c r="D104" t="str">
        <f t="shared" si="1"/>
        <v>2012</v>
      </c>
    </row>
    <row r="105" spans="1:4">
      <c r="A105" s="3" t="s">
        <v>2720</v>
      </c>
      <c r="B105" s="78">
        <v>40925</v>
      </c>
      <c r="C105" s="3">
        <v>5400</v>
      </c>
      <c r="D105" t="str">
        <f t="shared" si="1"/>
        <v>2012</v>
      </c>
    </row>
    <row r="106" spans="1:4">
      <c r="A106" s="3" t="s">
        <v>2768</v>
      </c>
      <c r="B106" s="78">
        <v>40926</v>
      </c>
      <c r="C106" s="3">
        <v>5449</v>
      </c>
      <c r="D106" t="str">
        <f t="shared" si="1"/>
        <v>2012</v>
      </c>
    </row>
    <row r="107" spans="1:4">
      <c r="A107" s="3" t="s">
        <v>2769</v>
      </c>
      <c r="B107" s="78">
        <v>40927</v>
      </c>
      <c r="C107" s="3">
        <v>5498</v>
      </c>
      <c r="D107" t="str">
        <f t="shared" si="1"/>
        <v>2012</v>
      </c>
    </row>
    <row r="108" spans="1:4">
      <c r="A108" s="3" t="s">
        <v>2770</v>
      </c>
      <c r="B108" s="78">
        <v>40928</v>
      </c>
      <c r="C108" s="3">
        <v>5547</v>
      </c>
      <c r="D108" t="str">
        <f t="shared" si="1"/>
        <v>2012</v>
      </c>
    </row>
    <row r="109" spans="1:4">
      <c r="A109" s="3" t="s">
        <v>2716</v>
      </c>
      <c r="B109" s="78">
        <v>40929</v>
      </c>
      <c r="C109" s="3">
        <v>5596</v>
      </c>
      <c r="D109" t="str">
        <f t="shared" si="1"/>
        <v>2012</v>
      </c>
    </row>
    <row r="110" spans="1:4">
      <c r="A110" s="3" t="s">
        <v>2717</v>
      </c>
      <c r="B110" s="78">
        <v>40930</v>
      </c>
      <c r="C110" s="3">
        <v>5645</v>
      </c>
      <c r="D110" t="str">
        <f t="shared" si="1"/>
        <v>2012</v>
      </c>
    </row>
    <row r="111" spans="1:4">
      <c r="A111" s="3" t="s">
        <v>2718</v>
      </c>
      <c r="B111" s="78">
        <v>40931</v>
      </c>
      <c r="C111" s="3">
        <v>5694</v>
      </c>
      <c r="D111" t="str">
        <f t="shared" si="1"/>
        <v>2012</v>
      </c>
    </row>
    <row r="112" spans="1:4">
      <c r="A112" s="3" t="s">
        <v>2719</v>
      </c>
      <c r="B112" s="78">
        <v>40932</v>
      </c>
      <c r="C112" s="3">
        <v>5743</v>
      </c>
      <c r="D112" t="str">
        <f t="shared" si="1"/>
        <v>2012</v>
      </c>
    </row>
    <row r="113" spans="1:4">
      <c r="A113" s="3" t="s">
        <v>2720</v>
      </c>
      <c r="B113" s="78">
        <v>40933</v>
      </c>
      <c r="C113" s="3">
        <v>5792</v>
      </c>
      <c r="D113" t="str">
        <f t="shared" si="1"/>
        <v>2012</v>
      </c>
    </row>
    <row r="114" spans="1:4">
      <c r="A114" s="3" t="s">
        <v>2768</v>
      </c>
      <c r="B114" s="78">
        <v>40934</v>
      </c>
      <c r="C114" s="3">
        <v>5841</v>
      </c>
      <c r="D114" t="str">
        <f t="shared" si="1"/>
        <v>2012</v>
      </c>
    </row>
    <row r="115" spans="1:4">
      <c r="A115" s="3" t="s">
        <v>2769</v>
      </c>
      <c r="B115" s="78">
        <v>40935</v>
      </c>
      <c r="C115" s="3">
        <v>5890</v>
      </c>
      <c r="D115" t="str">
        <f t="shared" si="1"/>
        <v>2012</v>
      </c>
    </row>
    <row r="116" spans="1:4">
      <c r="A116" s="3" t="s">
        <v>2770</v>
      </c>
      <c r="B116" s="78">
        <v>40936</v>
      </c>
      <c r="C116" s="3">
        <v>5939</v>
      </c>
      <c r="D116" t="str">
        <f t="shared" si="1"/>
        <v>2012</v>
      </c>
    </row>
    <row r="117" spans="1:4">
      <c r="A117" s="3" t="s">
        <v>2716</v>
      </c>
      <c r="B117" s="78">
        <v>40937</v>
      </c>
      <c r="C117" s="3">
        <v>5988</v>
      </c>
      <c r="D117" t="str">
        <f t="shared" si="1"/>
        <v>2012</v>
      </c>
    </row>
    <row r="118" spans="1:4">
      <c r="A118" s="3" t="s">
        <v>2717</v>
      </c>
      <c r="B118" s="78">
        <v>40938</v>
      </c>
      <c r="C118" s="3">
        <v>6037</v>
      </c>
      <c r="D118" t="str">
        <f t="shared" si="1"/>
        <v>2012</v>
      </c>
    </row>
    <row r="119" spans="1:4">
      <c r="A119" s="3" t="s">
        <v>2718</v>
      </c>
      <c r="B119" s="78">
        <v>40939</v>
      </c>
      <c r="C119" s="3">
        <v>6086</v>
      </c>
      <c r="D119" t="str">
        <f t="shared" si="1"/>
        <v>2012</v>
      </c>
    </row>
    <row r="120" spans="1:4">
      <c r="A120" s="3" t="s">
        <v>2719</v>
      </c>
      <c r="B120" s="78">
        <v>40940</v>
      </c>
      <c r="C120" s="3">
        <v>6135</v>
      </c>
      <c r="D120" t="str">
        <f t="shared" si="1"/>
        <v>2012</v>
      </c>
    </row>
    <row r="121" spans="1:4">
      <c r="A121" s="3" t="s">
        <v>2720</v>
      </c>
      <c r="B121" s="78">
        <v>40941</v>
      </c>
      <c r="C121" s="3">
        <v>6184</v>
      </c>
      <c r="D121" t="str">
        <f t="shared" si="1"/>
        <v>2012</v>
      </c>
    </row>
    <row r="122" spans="1:4">
      <c r="A122" s="3" t="s">
        <v>2768</v>
      </c>
      <c r="B122" s="78">
        <v>40942</v>
      </c>
      <c r="C122" s="3">
        <v>6233</v>
      </c>
      <c r="D122" t="str">
        <f t="shared" si="1"/>
        <v>2012</v>
      </c>
    </row>
    <row r="123" spans="1:4">
      <c r="A123" s="3" t="s">
        <v>2769</v>
      </c>
      <c r="B123" s="78">
        <v>40943</v>
      </c>
      <c r="C123" s="3">
        <v>6282</v>
      </c>
      <c r="D123" t="str">
        <f t="shared" si="1"/>
        <v>2012</v>
      </c>
    </row>
    <row r="124" spans="1:4">
      <c r="A124" s="3" t="s">
        <v>2770</v>
      </c>
      <c r="B124" s="78">
        <v>40944</v>
      </c>
      <c r="C124" s="3">
        <v>6331</v>
      </c>
      <c r="D124" t="str">
        <f t="shared" si="1"/>
        <v>2012</v>
      </c>
    </row>
    <row r="125" spans="1:4">
      <c r="A125" s="3" t="s">
        <v>2716</v>
      </c>
      <c r="B125" s="78">
        <v>40945</v>
      </c>
      <c r="C125" s="3">
        <v>6380</v>
      </c>
      <c r="D125" t="str">
        <f t="shared" si="1"/>
        <v>2012</v>
      </c>
    </row>
    <row r="126" spans="1:4">
      <c r="A126" s="3" t="s">
        <v>2717</v>
      </c>
      <c r="B126" s="78">
        <v>40946</v>
      </c>
      <c r="C126" s="3">
        <v>6429</v>
      </c>
      <c r="D126" t="str">
        <f t="shared" si="1"/>
        <v>2012</v>
      </c>
    </row>
    <row r="127" spans="1:4">
      <c r="A127" s="3" t="s">
        <v>2718</v>
      </c>
      <c r="B127" s="78">
        <v>40947</v>
      </c>
      <c r="C127" s="3">
        <v>6478</v>
      </c>
      <c r="D127" t="str">
        <f t="shared" si="1"/>
        <v>2012</v>
      </c>
    </row>
    <row r="128" spans="1:4">
      <c r="A128" s="3" t="s">
        <v>2719</v>
      </c>
      <c r="B128" s="78">
        <v>40948</v>
      </c>
      <c r="C128" s="3">
        <v>6527</v>
      </c>
      <c r="D128" t="str">
        <f t="shared" si="1"/>
        <v>2012</v>
      </c>
    </row>
    <row r="129" spans="1:4">
      <c r="A129" s="3" t="s">
        <v>2720</v>
      </c>
      <c r="B129" s="78">
        <v>40949</v>
      </c>
      <c r="C129" s="3">
        <v>6576</v>
      </c>
      <c r="D129" t="str">
        <f t="shared" si="1"/>
        <v>2012</v>
      </c>
    </row>
    <row r="130" spans="1:4">
      <c r="A130" s="3" t="s">
        <v>2768</v>
      </c>
      <c r="B130" s="78">
        <v>40950</v>
      </c>
      <c r="C130" s="3">
        <v>6625</v>
      </c>
      <c r="D130" t="str">
        <f t="shared" si="1"/>
        <v>2012</v>
      </c>
    </row>
    <row r="131" spans="1:4">
      <c r="A131" s="3" t="s">
        <v>2769</v>
      </c>
      <c r="B131" s="78">
        <v>40951</v>
      </c>
      <c r="C131" s="3">
        <v>6674</v>
      </c>
      <c r="D131" t="str">
        <f t="shared" si="1"/>
        <v>2012</v>
      </c>
    </row>
    <row r="132" spans="1:4">
      <c r="A132" s="3" t="s">
        <v>2770</v>
      </c>
      <c r="B132" s="78">
        <v>40952</v>
      </c>
      <c r="C132" s="3">
        <v>6723</v>
      </c>
      <c r="D132" t="str">
        <f t="shared" si="1"/>
        <v>2012</v>
      </c>
    </row>
    <row r="133" spans="1:4">
      <c r="A133" s="3" t="s">
        <v>2716</v>
      </c>
      <c r="B133" s="78">
        <v>40953</v>
      </c>
      <c r="C133" s="3">
        <v>6772</v>
      </c>
      <c r="D133" t="str">
        <f t="shared" si="1"/>
        <v>2012</v>
      </c>
    </row>
    <row r="134" spans="1:4">
      <c r="A134" s="3" t="s">
        <v>2717</v>
      </c>
      <c r="B134" s="78">
        <v>40954</v>
      </c>
      <c r="C134" s="3">
        <v>6821</v>
      </c>
      <c r="D134" t="str">
        <f t="shared" ref="D134:D197" si="2">TEXT(B134,"YYYY")</f>
        <v>2012</v>
      </c>
    </row>
    <row r="135" spans="1:4">
      <c r="A135" s="3" t="s">
        <v>2718</v>
      </c>
      <c r="B135" s="78">
        <v>40955</v>
      </c>
      <c r="C135" s="3">
        <v>6870</v>
      </c>
      <c r="D135" t="str">
        <f t="shared" si="2"/>
        <v>2012</v>
      </c>
    </row>
    <row r="136" spans="1:4">
      <c r="A136" s="3" t="s">
        <v>2719</v>
      </c>
      <c r="B136" s="78">
        <v>40956</v>
      </c>
      <c r="C136" s="3">
        <v>6919</v>
      </c>
      <c r="D136" t="str">
        <f t="shared" si="2"/>
        <v>2012</v>
      </c>
    </row>
    <row r="137" spans="1:4">
      <c r="A137" s="3" t="s">
        <v>2720</v>
      </c>
      <c r="B137" s="78">
        <v>40957</v>
      </c>
      <c r="C137" s="3">
        <v>6968</v>
      </c>
      <c r="D137" t="str">
        <f t="shared" si="2"/>
        <v>2012</v>
      </c>
    </row>
    <row r="138" spans="1:4">
      <c r="A138" s="3" t="s">
        <v>2768</v>
      </c>
      <c r="B138" s="78">
        <v>40958</v>
      </c>
      <c r="C138" s="3">
        <v>7017</v>
      </c>
      <c r="D138" t="str">
        <f t="shared" si="2"/>
        <v>2012</v>
      </c>
    </row>
    <row r="139" spans="1:4">
      <c r="A139" s="3" t="s">
        <v>2769</v>
      </c>
      <c r="B139" s="78">
        <v>40959</v>
      </c>
      <c r="C139" s="3">
        <v>7066</v>
      </c>
      <c r="D139" t="str">
        <f t="shared" si="2"/>
        <v>2012</v>
      </c>
    </row>
    <row r="140" spans="1:4">
      <c r="A140" s="3" t="s">
        <v>2770</v>
      </c>
      <c r="B140" s="78">
        <v>40960</v>
      </c>
      <c r="C140" s="3">
        <v>7115</v>
      </c>
      <c r="D140" t="str">
        <f t="shared" si="2"/>
        <v>2012</v>
      </c>
    </row>
    <row r="141" spans="1:4">
      <c r="A141" s="3" t="s">
        <v>2716</v>
      </c>
      <c r="B141" s="78">
        <v>40961</v>
      </c>
      <c r="C141" s="3">
        <v>7164</v>
      </c>
      <c r="D141" t="str">
        <f t="shared" si="2"/>
        <v>2012</v>
      </c>
    </row>
    <row r="142" spans="1:4">
      <c r="A142" s="3" t="s">
        <v>2717</v>
      </c>
      <c r="B142" s="78">
        <v>40962</v>
      </c>
      <c r="C142" s="3">
        <v>7213</v>
      </c>
      <c r="D142" t="str">
        <f t="shared" si="2"/>
        <v>2012</v>
      </c>
    </row>
    <row r="143" spans="1:4">
      <c r="A143" s="3" t="s">
        <v>2718</v>
      </c>
      <c r="B143" s="78">
        <v>40963</v>
      </c>
      <c r="C143" s="3">
        <v>7262</v>
      </c>
      <c r="D143" t="str">
        <f t="shared" si="2"/>
        <v>2012</v>
      </c>
    </row>
    <row r="144" spans="1:4">
      <c r="A144" s="3" t="s">
        <v>2719</v>
      </c>
      <c r="B144" s="78">
        <v>40964</v>
      </c>
      <c r="C144" s="3">
        <v>7311</v>
      </c>
      <c r="D144" t="str">
        <f t="shared" si="2"/>
        <v>2012</v>
      </c>
    </row>
    <row r="145" spans="1:4">
      <c r="A145" s="3" t="s">
        <v>2720</v>
      </c>
      <c r="B145" s="78">
        <v>40965</v>
      </c>
      <c r="C145" s="3">
        <v>7360</v>
      </c>
      <c r="D145" t="str">
        <f t="shared" si="2"/>
        <v>2012</v>
      </c>
    </row>
    <row r="146" spans="1:4">
      <c r="A146" s="3" t="s">
        <v>2768</v>
      </c>
      <c r="B146" s="78">
        <v>40966</v>
      </c>
      <c r="C146" s="3">
        <v>7409</v>
      </c>
      <c r="D146" t="str">
        <f t="shared" si="2"/>
        <v>2012</v>
      </c>
    </row>
    <row r="147" spans="1:4">
      <c r="A147" s="3" t="s">
        <v>2769</v>
      </c>
      <c r="B147" s="78">
        <v>40967</v>
      </c>
      <c r="C147" s="3">
        <v>7458</v>
      </c>
      <c r="D147" t="str">
        <f t="shared" si="2"/>
        <v>2012</v>
      </c>
    </row>
    <row r="148" spans="1:4">
      <c r="A148" s="3" t="s">
        <v>2770</v>
      </c>
      <c r="B148" s="78">
        <v>40968</v>
      </c>
      <c r="C148" s="3">
        <v>7507</v>
      </c>
      <c r="D148" t="str">
        <f t="shared" si="2"/>
        <v>2012</v>
      </c>
    </row>
    <row r="149" spans="1:4">
      <c r="A149" s="3" t="s">
        <v>2716</v>
      </c>
      <c r="B149" s="78">
        <v>40969</v>
      </c>
      <c r="C149" s="3">
        <v>7556</v>
      </c>
      <c r="D149" t="str">
        <f t="shared" si="2"/>
        <v>2012</v>
      </c>
    </row>
    <row r="150" spans="1:4">
      <c r="A150" s="3" t="s">
        <v>2717</v>
      </c>
      <c r="B150" s="78">
        <v>40970</v>
      </c>
      <c r="C150" s="3">
        <v>7605</v>
      </c>
      <c r="D150" t="str">
        <f t="shared" si="2"/>
        <v>2012</v>
      </c>
    </row>
    <row r="151" spans="1:4">
      <c r="A151" s="3" t="s">
        <v>2718</v>
      </c>
      <c r="B151" s="78">
        <v>40971</v>
      </c>
      <c r="C151" s="3">
        <v>7654</v>
      </c>
      <c r="D151" t="str">
        <f t="shared" si="2"/>
        <v>2012</v>
      </c>
    </row>
    <row r="152" spans="1:4">
      <c r="A152" s="3" t="s">
        <v>2719</v>
      </c>
      <c r="B152" s="78">
        <v>40972</v>
      </c>
      <c r="C152" s="3">
        <v>7703</v>
      </c>
      <c r="D152" t="str">
        <f t="shared" si="2"/>
        <v>2012</v>
      </c>
    </row>
    <row r="153" spans="1:4">
      <c r="A153" s="3" t="s">
        <v>2720</v>
      </c>
      <c r="B153" s="78">
        <v>40973</v>
      </c>
      <c r="C153" s="3">
        <v>7752</v>
      </c>
      <c r="D153" t="str">
        <f t="shared" si="2"/>
        <v>2012</v>
      </c>
    </row>
    <row r="154" spans="1:4">
      <c r="A154" s="3" t="s">
        <v>2768</v>
      </c>
      <c r="B154" s="78">
        <v>40974</v>
      </c>
      <c r="C154" s="3">
        <v>7801</v>
      </c>
      <c r="D154" t="str">
        <f t="shared" si="2"/>
        <v>2012</v>
      </c>
    </row>
    <row r="155" spans="1:4">
      <c r="A155" s="3" t="s">
        <v>2769</v>
      </c>
      <c r="B155" s="78">
        <v>40975</v>
      </c>
      <c r="C155" s="3">
        <v>7850</v>
      </c>
      <c r="D155" t="str">
        <f t="shared" si="2"/>
        <v>2012</v>
      </c>
    </row>
    <row r="156" spans="1:4">
      <c r="A156" s="3" t="s">
        <v>2770</v>
      </c>
      <c r="B156" s="78">
        <v>40976</v>
      </c>
      <c r="C156" s="3">
        <v>7899</v>
      </c>
      <c r="D156" t="str">
        <f t="shared" si="2"/>
        <v>2012</v>
      </c>
    </row>
    <row r="157" spans="1:4">
      <c r="A157" s="3" t="s">
        <v>2716</v>
      </c>
      <c r="B157" s="78">
        <v>40977</v>
      </c>
      <c r="C157" s="3">
        <v>7948</v>
      </c>
      <c r="D157" t="str">
        <f t="shared" si="2"/>
        <v>2012</v>
      </c>
    </row>
    <row r="158" spans="1:4">
      <c r="A158" s="3" t="s">
        <v>2717</v>
      </c>
      <c r="B158" s="78">
        <v>40978</v>
      </c>
      <c r="C158" s="3">
        <v>7997</v>
      </c>
      <c r="D158" t="str">
        <f t="shared" si="2"/>
        <v>2012</v>
      </c>
    </row>
    <row r="159" spans="1:4">
      <c r="A159" s="3" t="s">
        <v>2718</v>
      </c>
      <c r="B159" s="78">
        <v>40979</v>
      </c>
      <c r="C159" s="3">
        <v>8046</v>
      </c>
      <c r="D159" t="str">
        <f t="shared" si="2"/>
        <v>2012</v>
      </c>
    </row>
    <row r="160" spans="1:4">
      <c r="A160" s="3" t="s">
        <v>2719</v>
      </c>
      <c r="B160" s="78">
        <v>40980</v>
      </c>
      <c r="C160" s="3">
        <v>8095</v>
      </c>
      <c r="D160" t="str">
        <f t="shared" si="2"/>
        <v>2012</v>
      </c>
    </row>
    <row r="161" spans="1:4">
      <c r="A161" s="3" t="s">
        <v>2720</v>
      </c>
      <c r="B161" s="78">
        <v>40981</v>
      </c>
      <c r="C161" s="3">
        <v>8144</v>
      </c>
      <c r="D161" t="str">
        <f t="shared" si="2"/>
        <v>2012</v>
      </c>
    </row>
    <row r="162" spans="1:4">
      <c r="A162" s="3" t="s">
        <v>2768</v>
      </c>
      <c r="B162" s="78">
        <v>40982</v>
      </c>
      <c r="C162" s="3">
        <v>8193</v>
      </c>
      <c r="D162" t="str">
        <f t="shared" si="2"/>
        <v>2012</v>
      </c>
    </row>
    <row r="163" spans="1:4">
      <c r="A163" s="3" t="s">
        <v>2769</v>
      </c>
      <c r="B163" s="78">
        <v>40983</v>
      </c>
      <c r="C163" s="3">
        <v>8242</v>
      </c>
      <c r="D163" t="str">
        <f t="shared" si="2"/>
        <v>2012</v>
      </c>
    </row>
    <row r="164" spans="1:4">
      <c r="A164" s="3" t="s">
        <v>2770</v>
      </c>
      <c r="B164" s="78">
        <v>40984</v>
      </c>
      <c r="C164" s="3">
        <v>8291</v>
      </c>
      <c r="D164" t="str">
        <f t="shared" si="2"/>
        <v>2012</v>
      </c>
    </row>
    <row r="165" spans="1:4">
      <c r="A165" s="3" t="s">
        <v>2716</v>
      </c>
      <c r="B165" s="78">
        <v>40985</v>
      </c>
      <c r="C165" s="3">
        <v>8340</v>
      </c>
      <c r="D165" t="str">
        <f t="shared" si="2"/>
        <v>2012</v>
      </c>
    </row>
    <row r="166" spans="1:4">
      <c r="A166" s="3" t="s">
        <v>2717</v>
      </c>
      <c r="B166" s="78">
        <v>40986</v>
      </c>
      <c r="C166" s="3">
        <v>8389</v>
      </c>
      <c r="D166" t="str">
        <f t="shared" si="2"/>
        <v>2012</v>
      </c>
    </row>
    <row r="167" spans="1:4">
      <c r="A167" s="3" t="s">
        <v>2718</v>
      </c>
      <c r="B167" s="78">
        <v>40987</v>
      </c>
      <c r="C167" s="3">
        <v>8438</v>
      </c>
      <c r="D167" t="str">
        <f t="shared" si="2"/>
        <v>2012</v>
      </c>
    </row>
    <row r="168" spans="1:4">
      <c r="A168" s="3" t="s">
        <v>2719</v>
      </c>
      <c r="B168" s="78">
        <v>40988</v>
      </c>
      <c r="C168" s="3">
        <v>8487</v>
      </c>
      <c r="D168" t="str">
        <f t="shared" si="2"/>
        <v>2012</v>
      </c>
    </row>
    <row r="169" spans="1:4">
      <c r="A169" s="3" t="s">
        <v>2720</v>
      </c>
      <c r="B169" s="78">
        <v>40989</v>
      </c>
      <c r="C169" s="3">
        <v>8536</v>
      </c>
      <c r="D169" t="str">
        <f t="shared" si="2"/>
        <v>2012</v>
      </c>
    </row>
    <row r="170" spans="1:4">
      <c r="A170" s="3" t="s">
        <v>2768</v>
      </c>
      <c r="B170" s="78">
        <v>40990</v>
      </c>
      <c r="C170" s="3">
        <v>8585</v>
      </c>
      <c r="D170" t="str">
        <f t="shared" si="2"/>
        <v>2012</v>
      </c>
    </row>
    <row r="171" spans="1:4">
      <c r="A171" s="3" t="s">
        <v>2769</v>
      </c>
      <c r="B171" s="78">
        <v>40991</v>
      </c>
      <c r="C171" s="3">
        <v>8634</v>
      </c>
      <c r="D171" t="str">
        <f t="shared" si="2"/>
        <v>2012</v>
      </c>
    </row>
    <row r="172" spans="1:4">
      <c r="A172" s="3" t="s">
        <v>2770</v>
      </c>
      <c r="B172" s="78">
        <v>40992</v>
      </c>
      <c r="C172" s="3">
        <v>8683</v>
      </c>
      <c r="D172" t="str">
        <f t="shared" si="2"/>
        <v>2012</v>
      </c>
    </row>
    <row r="173" spans="1:4">
      <c r="A173" s="3" t="s">
        <v>2716</v>
      </c>
      <c r="B173" s="78">
        <v>40993</v>
      </c>
      <c r="C173" s="3">
        <v>8732</v>
      </c>
      <c r="D173" t="str">
        <f t="shared" si="2"/>
        <v>2012</v>
      </c>
    </row>
    <row r="174" spans="1:4">
      <c r="A174" s="3" t="s">
        <v>2717</v>
      </c>
      <c r="B174" s="78">
        <v>40994</v>
      </c>
      <c r="C174" s="3">
        <v>8781</v>
      </c>
      <c r="D174" t="str">
        <f t="shared" si="2"/>
        <v>2012</v>
      </c>
    </row>
    <row r="175" spans="1:4">
      <c r="A175" s="3" t="s">
        <v>2718</v>
      </c>
      <c r="B175" s="78">
        <v>40995</v>
      </c>
      <c r="C175" s="3">
        <v>8830</v>
      </c>
      <c r="D175" t="str">
        <f t="shared" si="2"/>
        <v>2012</v>
      </c>
    </row>
    <row r="176" spans="1:4">
      <c r="A176" s="3" t="s">
        <v>2719</v>
      </c>
      <c r="B176" s="78">
        <v>40996</v>
      </c>
      <c r="C176" s="3">
        <v>8879</v>
      </c>
      <c r="D176" t="str">
        <f t="shared" si="2"/>
        <v>2012</v>
      </c>
    </row>
    <row r="177" spans="1:4">
      <c r="A177" s="3" t="s">
        <v>2720</v>
      </c>
      <c r="B177" s="78">
        <v>40997</v>
      </c>
      <c r="C177" s="3">
        <v>8928</v>
      </c>
      <c r="D177" t="str">
        <f t="shared" si="2"/>
        <v>2012</v>
      </c>
    </row>
    <row r="178" spans="1:4">
      <c r="A178" s="3" t="s">
        <v>2768</v>
      </c>
      <c r="B178" s="78">
        <v>40998</v>
      </c>
      <c r="C178" s="3">
        <v>8977</v>
      </c>
      <c r="D178" t="str">
        <f t="shared" si="2"/>
        <v>2012</v>
      </c>
    </row>
    <row r="179" spans="1:4">
      <c r="A179" s="3" t="s">
        <v>2769</v>
      </c>
      <c r="B179" s="78">
        <v>40999</v>
      </c>
      <c r="C179" s="3">
        <v>9026</v>
      </c>
      <c r="D179" t="str">
        <f t="shared" si="2"/>
        <v>2012</v>
      </c>
    </row>
    <row r="180" spans="1:4">
      <c r="A180" s="3" t="s">
        <v>2770</v>
      </c>
      <c r="B180" s="78">
        <v>41000</v>
      </c>
      <c r="C180" s="3">
        <v>9075</v>
      </c>
      <c r="D180" t="str">
        <f t="shared" si="2"/>
        <v>2012</v>
      </c>
    </row>
    <row r="181" spans="1:4">
      <c r="A181" s="3" t="s">
        <v>2716</v>
      </c>
      <c r="B181" s="78">
        <v>41001</v>
      </c>
      <c r="C181" s="3">
        <v>9124</v>
      </c>
      <c r="D181" t="str">
        <f t="shared" si="2"/>
        <v>2012</v>
      </c>
    </row>
    <row r="182" spans="1:4">
      <c r="A182" s="3" t="s">
        <v>2717</v>
      </c>
      <c r="B182" s="78">
        <v>41002</v>
      </c>
      <c r="C182" s="3">
        <v>9173</v>
      </c>
      <c r="D182" t="str">
        <f t="shared" si="2"/>
        <v>2012</v>
      </c>
    </row>
    <row r="183" spans="1:4">
      <c r="A183" s="3" t="s">
        <v>2718</v>
      </c>
      <c r="B183" s="78">
        <v>41003</v>
      </c>
      <c r="C183" s="3">
        <v>9222</v>
      </c>
      <c r="D183" t="str">
        <f t="shared" si="2"/>
        <v>2012</v>
      </c>
    </row>
    <row r="184" spans="1:4">
      <c r="A184" s="3" t="s">
        <v>2719</v>
      </c>
      <c r="B184" s="78">
        <v>41004</v>
      </c>
      <c r="C184" s="3">
        <v>9271</v>
      </c>
      <c r="D184" t="str">
        <f t="shared" si="2"/>
        <v>2012</v>
      </c>
    </row>
    <row r="185" spans="1:4">
      <c r="A185" s="3" t="s">
        <v>2720</v>
      </c>
      <c r="B185" s="78">
        <v>41005</v>
      </c>
      <c r="C185" s="3">
        <v>9320</v>
      </c>
      <c r="D185" t="str">
        <f t="shared" si="2"/>
        <v>2012</v>
      </c>
    </row>
    <row r="186" spans="1:4">
      <c r="A186" s="3" t="s">
        <v>2768</v>
      </c>
      <c r="B186" s="78">
        <v>41006</v>
      </c>
      <c r="C186" s="3">
        <v>9369</v>
      </c>
      <c r="D186" t="str">
        <f t="shared" si="2"/>
        <v>2012</v>
      </c>
    </row>
    <row r="187" spans="1:4">
      <c r="A187" s="3" t="s">
        <v>2769</v>
      </c>
      <c r="B187" s="78">
        <v>41007</v>
      </c>
      <c r="C187" s="3">
        <v>9418</v>
      </c>
      <c r="D187" t="str">
        <f t="shared" si="2"/>
        <v>2012</v>
      </c>
    </row>
    <row r="188" spans="1:4">
      <c r="A188" s="3" t="s">
        <v>2770</v>
      </c>
      <c r="B188" s="78">
        <v>41008</v>
      </c>
      <c r="C188" s="3">
        <v>9467</v>
      </c>
      <c r="D188" t="str">
        <f t="shared" si="2"/>
        <v>2012</v>
      </c>
    </row>
    <row r="189" spans="1:4">
      <c r="A189" s="3" t="s">
        <v>2716</v>
      </c>
      <c r="B189" s="78">
        <v>41009</v>
      </c>
      <c r="C189" s="3">
        <v>9516</v>
      </c>
      <c r="D189" t="str">
        <f t="shared" si="2"/>
        <v>2012</v>
      </c>
    </row>
    <row r="190" spans="1:4">
      <c r="A190" s="3" t="s">
        <v>2717</v>
      </c>
      <c r="B190" s="78">
        <v>41010</v>
      </c>
      <c r="C190" s="3">
        <v>9565</v>
      </c>
      <c r="D190" t="str">
        <f t="shared" si="2"/>
        <v>2012</v>
      </c>
    </row>
    <row r="191" spans="1:4">
      <c r="A191" s="3" t="s">
        <v>2718</v>
      </c>
      <c r="B191" s="78">
        <v>41011</v>
      </c>
      <c r="C191" s="3">
        <v>9614</v>
      </c>
      <c r="D191" t="str">
        <f t="shared" si="2"/>
        <v>2012</v>
      </c>
    </row>
    <row r="192" spans="1:4">
      <c r="A192" s="3" t="s">
        <v>2719</v>
      </c>
      <c r="B192" s="78">
        <v>41012</v>
      </c>
      <c r="C192" s="3">
        <v>9663</v>
      </c>
      <c r="D192" t="str">
        <f t="shared" si="2"/>
        <v>2012</v>
      </c>
    </row>
    <row r="193" spans="1:4">
      <c r="A193" s="3" t="s">
        <v>2720</v>
      </c>
      <c r="B193" s="78">
        <v>41013</v>
      </c>
      <c r="C193" s="3">
        <v>9712</v>
      </c>
      <c r="D193" t="str">
        <f t="shared" si="2"/>
        <v>2012</v>
      </c>
    </row>
    <row r="194" spans="1:4">
      <c r="A194" s="3" t="s">
        <v>2768</v>
      </c>
      <c r="B194" s="78">
        <v>41014</v>
      </c>
      <c r="C194" s="3">
        <v>9761</v>
      </c>
      <c r="D194" t="str">
        <f t="shared" si="2"/>
        <v>2012</v>
      </c>
    </row>
    <row r="195" spans="1:4">
      <c r="A195" s="3" t="s">
        <v>2769</v>
      </c>
      <c r="B195" s="78">
        <v>41015</v>
      </c>
      <c r="C195" s="3">
        <v>9810</v>
      </c>
      <c r="D195" t="str">
        <f t="shared" si="2"/>
        <v>2012</v>
      </c>
    </row>
    <row r="196" spans="1:4">
      <c r="A196" s="3" t="s">
        <v>2770</v>
      </c>
      <c r="B196" s="78">
        <v>41016</v>
      </c>
      <c r="C196" s="3">
        <v>9859</v>
      </c>
      <c r="D196" t="str">
        <f t="shared" si="2"/>
        <v>2012</v>
      </c>
    </row>
    <row r="197" spans="1:4">
      <c r="A197" s="3" t="s">
        <v>2716</v>
      </c>
      <c r="B197" s="78">
        <v>41017</v>
      </c>
      <c r="C197" s="3">
        <v>9908</v>
      </c>
      <c r="D197" t="str">
        <f t="shared" si="2"/>
        <v>2012</v>
      </c>
    </row>
    <row r="198" spans="1:4">
      <c r="A198" s="3" t="s">
        <v>2717</v>
      </c>
      <c r="B198" s="78">
        <v>41018</v>
      </c>
      <c r="C198" s="3">
        <v>9957</v>
      </c>
      <c r="D198" t="str">
        <f t="shared" ref="D198:D261" si="3">TEXT(B198,"YYYY")</f>
        <v>2012</v>
      </c>
    </row>
    <row r="199" spans="1:4">
      <c r="A199" s="3" t="s">
        <v>2718</v>
      </c>
      <c r="B199" s="78">
        <v>41019</v>
      </c>
      <c r="C199" s="3">
        <v>10006</v>
      </c>
      <c r="D199" t="str">
        <f t="shared" si="3"/>
        <v>2012</v>
      </c>
    </row>
    <row r="200" spans="1:4">
      <c r="A200" s="3" t="s">
        <v>2719</v>
      </c>
      <c r="B200" s="78">
        <v>41020</v>
      </c>
      <c r="C200" s="3">
        <v>10055</v>
      </c>
      <c r="D200" t="str">
        <f t="shared" si="3"/>
        <v>2012</v>
      </c>
    </row>
    <row r="201" spans="1:4">
      <c r="A201" s="3" t="s">
        <v>2720</v>
      </c>
      <c r="B201" s="78">
        <v>41021</v>
      </c>
      <c r="C201" s="3">
        <v>10104</v>
      </c>
      <c r="D201" t="str">
        <f t="shared" si="3"/>
        <v>2012</v>
      </c>
    </row>
    <row r="202" spans="1:4">
      <c r="A202" s="3" t="s">
        <v>2768</v>
      </c>
      <c r="B202" s="78">
        <v>41022</v>
      </c>
      <c r="C202" s="3">
        <v>10153</v>
      </c>
      <c r="D202" t="str">
        <f t="shared" si="3"/>
        <v>2012</v>
      </c>
    </row>
    <row r="203" spans="1:4">
      <c r="A203" s="3" t="s">
        <v>2769</v>
      </c>
      <c r="B203" s="78">
        <v>41023</v>
      </c>
      <c r="C203" s="3">
        <v>10202</v>
      </c>
      <c r="D203" t="str">
        <f t="shared" si="3"/>
        <v>2012</v>
      </c>
    </row>
    <row r="204" spans="1:4">
      <c r="A204" s="3" t="s">
        <v>2770</v>
      </c>
      <c r="B204" s="78">
        <v>41024</v>
      </c>
      <c r="C204" s="3">
        <v>10251</v>
      </c>
      <c r="D204" t="str">
        <f t="shared" si="3"/>
        <v>2012</v>
      </c>
    </row>
    <row r="205" spans="1:4">
      <c r="A205" s="3" t="s">
        <v>2716</v>
      </c>
      <c r="B205" s="78">
        <v>41025</v>
      </c>
      <c r="C205" s="3">
        <v>10300</v>
      </c>
      <c r="D205" t="str">
        <f t="shared" si="3"/>
        <v>2012</v>
      </c>
    </row>
    <row r="206" spans="1:4">
      <c r="A206" s="3" t="s">
        <v>2717</v>
      </c>
      <c r="B206" s="78">
        <v>41026</v>
      </c>
      <c r="C206" s="3">
        <v>10349</v>
      </c>
      <c r="D206" t="str">
        <f t="shared" si="3"/>
        <v>2012</v>
      </c>
    </row>
    <row r="207" spans="1:4">
      <c r="A207" s="3" t="s">
        <v>2718</v>
      </c>
      <c r="B207" s="78">
        <v>41027</v>
      </c>
      <c r="C207" s="3">
        <v>10398</v>
      </c>
      <c r="D207" t="str">
        <f t="shared" si="3"/>
        <v>2012</v>
      </c>
    </row>
    <row r="208" spans="1:4">
      <c r="A208" s="3" t="s">
        <v>2719</v>
      </c>
      <c r="B208" s="78">
        <v>41028</v>
      </c>
      <c r="C208" s="3">
        <v>10447</v>
      </c>
      <c r="D208" t="str">
        <f t="shared" si="3"/>
        <v>2012</v>
      </c>
    </row>
    <row r="209" spans="1:4">
      <c r="A209" s="3" t="s">
        <v>2720</v>
      </c>
      <c r="B209" s="78">
        <v>41029</v>
      </c>
      <c r="C209" s="3">
        <v>10496</v>
      </c>
      <c r="D209" t="str">
        <f t="shared" si="3"/>
        <v>2012</v>
      </c>
    </row>
    <row r="210" spans="1:4">
      <c r="A210" s="3" t="s">
        <v>2768</v>
      </c>
      <c r="B210" s="78">
        <v>41030</v>
      </c>
      <c r="C210" s="3">
        <v>10545</v>
      </c>
      <c r="D210" t="str">
        <f t="shared" si="3"/>
        <v>2012</v>
      </c>
    </row>
    <row r="211" spans="1:4">
      <c r="A211" s="3" t="s">
        <v>2769</v>
      </c>
      <c r="B211" s="78">
        <v>41031</v>
      </c>
      <c r="C211" s="3">
        <v>10594</v>
      </c>
      <c r="D211" t="str">
        <f t="shared" si="3"/>
        <v>2012</v>
      </c>
    </row>
    <row r="212" spans="1:4">
      <c r="A212" s="3" t="s">
        <v>2770</v>
      </c>
      <c r="B212" s="78">
        <v>41032</v>
      </c>
      <c r="C212" s="3">
        <v>10643</v>
      </c>
      <c r="D212" t="str">
        <f t="shared" si="3"/>
        <v>2012</v>
      </c>
    </row>
    <row r="213" spans="1:4">
      <c r="A213" s="3" t="s">
        <v>2716</v>
      </c>
      <c r="B213" s="78">
        <v>41033</v>
      </c>
      <c r="C213" s="3">
        <v>10692</v>
      </c>
      <c r="D213" t="str">
        <f t="shared" si="3"/>
        <v>2012</v>
      </c>
    </row>
    <row r="214" spans="1:4">
      <c r="A214" s="3" t="s">
        <v>2717</v>
      </c>
      <c r="B214" s="78">
        <v>41034</v>
      </c>
      <c r="C214" s="3">
        <v>10741</v>
      </c>
      <c r="D214" t="str">
        <f t="shared" si="3"/>
        <v>2012</v>
      </c>
    </row>
    <row r="215" spans="1:4">
      <c r="A215" s="3" t="s">
        <v>2718</v>
      </c>
      <c r="B215" s="78">
        <v>41035</v>
      </c>
      <c r="C215" s="3">
        <v>10790</v>
      </c>
      <c r="D215" t="str">
        <f t="shared" si="3"/>
        <v>2012</v>
      </c>
    </row>
    <row r="216" spans="1:4">
      <c r="A216" s="3" t="s">
        <v>2719</v>
      </c>
      <c r="B216" s="78">
        <v>41036</v>
      </c>
      <c r="C216" s="3">
        <v>10839</v>
      </c>
      <c r="D216" t="str">
        <f t="shared" si="3"/>
        <v>2012</v>
      </c>
    </row>
    <row r="217" spans="1:4">
      <c r="A217" s="3" t="s">
        <v>2720</v>
      </c>
      <c r="B217" s="78">
        <v>41037</v>
      </c>
      <c r="C217" s="3">
        <v>10888</v>
      </c>
      <c r="D217" t="str">
        <f t="shared" si="3"/>
        <v>2012</v>
      </c>
    </row>
    <row r="218" spans="1:4">
      <c r="A218" s="3" t="s">
        <v>2768</v>
      </c>
      <c r="B218" s="78">
        <v>41038</v>
      </c>
      <c r="C218" s="3">
        <v>10937</v>
      </c>
      <c r="D218" t="str">
        <f t="shared" si="3"/>
        <v>2012</v>
      </c>
    </row>
    <row r="219" spans="1:4">
      <c r="A219" s="3" t="s">
        <v>2769</v>
      </c>
      <c r="B219" s="78">
        <v>41039</v>
      </c>
      <c r="C219" s="3">
        <v>10986</v>
      </c>
      <c r="D219" t="str">
        <f t="shared" si="3"/>
        <v>2012</v>
      </c>
    </row>
    <row r="220" spans="1:4">
      <c r="A220" s="3" t="s">
        <v>2770</v>
      </c>
      <c r="B220" s="78">
        <v>41040</v>
      </c>
      <c r="C220" s="3">
        <v>11035</v>
      </c>
      <c r="D220" t="str">
        <f t="shared" si="3"/>
        <v>2012</v>
      </c>
    </row>
    <row r="221" spans="1:4">
      <c r="A221" s="3" t="s">
        <v>2716</v>
      </c>
      <c r="B221" s="78">
        <v>41041</v>
      </c>
      <c r="C221" s="3">
        <v>11084</v>
      </c>
      <c r="D221" t="str">
        <f t="shared" si="3"/>
        <v>2012</v>
      </c>
    </row>
    <row r="222" spans="1:4">
      <c r="A222" s="3" t="s">
        <v>2717</v>
      </c>
      <c r="B222" s="78">
        <v>41042</v>
      </c>
      <c r="C222" s="3">
        <v>11133</v>
      </c>
      <c r="D222" t="str">
        <f t="shared" si="3"/>
        <v>2012</v>
      </c>
    </row>
    <row r="223" spans="1:4">
      <c r="A223" s="3" t="s">
        <v>2718</v>
      </c>
      <c r="B223" s="78">
        <v>41043</v>
      </c>
      <c r="C223" s="3">
        <v>11182</v>
      </c>
      <c r="D223" t="str">
        <f t="shared" si="3"/>
        <v>2012</v>
      </c>
    </row>
    <row r="224" spans="1:4">
      <c r="A224" s="3" t="s">
        <v>2719</v>
      </c>
      <c r="B224" s="78">
        <v>41044</v>
      </c>
      <c r="C224" s="3">
        <v>11231</v>
      </c>
      <c r="D224" t="str">
        <f t="shared" si="3"/>
        <v>2012</v>
      </c>
    </row>
    <row r="225" spans="1:4">
      <c r="A225" s="3" t="s">
        <v>2720</v>
      </c>
      <c r="B225" s="78">
        <v>41045</v>
      </c>
      <c r="C225" s="3">
        <v>11280</v>
      </c>
      <c r="D225" t="str">
        <f t="shared" si="3"/>
        <v>2012</v>
      </c>
    </row>
    <row r="226" spans="1:4">
      <c r="A226" s="3" t="s">
        <v>2768</v>
      </c>
      <c r="B226" s="78">
        <v>41046</v>
      </c>
      <c r="C226" s="3">
        <v>11329</v>
      </c>
      <c r="D226" t="str">
        <f t="shared" si="3"/>
        <v>2012</v>
      </c>
    </row>
    <row r="227" spans="1:4">
      <c r="A227" s="3" t="s">
        <v>2769</v>
      </c>
      <c r="B227" s="78">
        <v>41047</v>
      </c>
      <c r="C227" s="3">
        <v>11378</v>
      </c>
      <c r="D227" t="str">
        <f t="shared" si="3"/>
        <v>2012</v>
      </c>
    </row>
    <row r="228" spans="1:4">
      <c r="A228" s="3" t="s">
        <v>2770</v>
      </c>
      <c r="B228" s="78">
        <v>41048</v>
      </c>
      <c r="C228" s="3">
        <v>11427</v>
      </c>
      <c r="D228" t="str">
        <f t="shared" si="3"/>
        <v>2012</v>
      </c>
    </row>
    <row r="229" spans="1:4">
      <c r="A229" s="3" t="s">
        <v>2716</v>
      </c>
      <c r="B229" s="78">
        <v>41049</v>
      </c>
      <c r="C229" s="3">
        <v>11476</v>
      </c>
      <c r="D229" t="str">
        <f t="shared" si="3"/>
        <v>2012</v>
      </c>
    </row>
    <row r="230" spans="1:4">
      <c r="A230" s="3" t="s">
        <v>2717</v>
      </c>
      <c r="B230" s="78">
        <v>41050</v>
      </c>
      <c r="C230" s="3">
        <v>11525</v>
      </c>
      <c r="D230" t="str">
        <f t="shared" si="3"/>
        <v>2012</v>
      </c>
    </row>
    <row r="231" spans="1:4">
      <c r="A231" s="3" t="s">
        <v>2718</v>
      </c>
      <c r="B231" s="78">
        <v>41051</v>
      </c>
      <c r="C231" s="3">
        <v>11574</v>
      </c>
      <c r="D231" t="str">
        <f t="shared" si="3"/>
        <v>2012</v>
      </c>
    </row>
    <row r="232" spans="1:4">
      <c r="A232" s="3" t="s">
        <v>2719</v>
      </c>
      <c r="B232" s="78">
        <v>41052</v>
      </c>
      <c r="C232" s="3">
        <v>11623</v>
      </c>
      <c r="D232" t="str">
        <f t="shared" si="3"/>
        <v>2012</v>
      </c>
    </row>
    <row r="233" spans="1:4">
      <c r="A233" s="3" t="s">
        <v>2720</v>
      </c>
      <c r="B233" s="78">
        <v>41053</v>
      </c>
      <c r="C233" s="3">
        <v>11672</v>
      </c>
      <c r="D233" t="str">
        <f t="shared" si="3"/>
        <v>2012</v>
      </c>
    </row>
    <row r="234" spans="1:4">
      <c r="A234" s="3" t="s">
        <v>2768</v>
      </c>
      <c r="B234" s="78">
        <v>41054</v>
      </c>
      <c r="C234" s="3">
        <v>11721</v>
      </c>
      <c r="D234" t="str">
        <f t="shared" si="3"/>
        <v>2012</v>
      </c>
    </row>
    <row r="235" spans="1:4">
      <c r="A235" s="3" t="s">
        <v>2769</v>
      </c>
      <c r="B235" s="78">
        <v>41055</v>
      </c>
      <c r="C235" s="3">
        <v>11770</v>
      </c>
      <c r="D235" t="str">
        <f t="shared" si="3"/>
        <v>2012</v>
      </c>
    </row>
    <row r="236" spans="1:4">
      <c r="A236" s="3" t="s">
        <v>2770</v>
      </c>
      <c r="B236" s="78">
        <v>41056</v>
      </c>
      <c r="C236" s="3">
        <v>11819</v>
      </c>
      <c r="D236" t="str">
        <f t="shared" si="3"/>
        <v>2012</v>
      </c>
    </row>
    <row r="237" spans="1:4">
      <c r="A237" s="3" t="s">
        <v>2716</v>
      </c>
      <c r="B237" s="78">
        <v>41057</v>
      </c>
      <c r="C237" s="3">
        <v>11868</v>
      </c>
      <c r="D237" t="str">
        <f t="shared" si="3"/>
        <v>2012</v>
      </c>
    </row>
    <row r="238" spans="1:4">
      <c r="A238" s="3" t="s">
        <v>2717</v>
      </c>
      <c r="B238" s="78">
        <v>41058</v>
      </c>
      <c r="C238" s="3">
        <v>11917</v>
      </c>
      <c r="D238" t="str">
        <f t="shared" si="3"/>
        <v>2012</v>
      </c>
    </row>
    <row r="239" spans="1:4">
      <c r="A239" s="3" t="s">
        <v>2718</v>
      </c>
      <c r="B239" s="78">
        <v>41059</v>
      </c>
      <c r="C239" s="3">
        <v>11966</v>
      </c>
      <c r="D239" t="str">
        <f t="shared" si="3"/>
        <v>2012</v>
      </c>
    </row>
    <row r="240" spans="1:4">
      <c r="A240" s="3" t="s">
        <v>2719</v>
      </c>
      <c r="B240" s="78">
        <v>41060</v>
      </c>
      <c r="C240" s="3">
        <v>12015</v>
      </c>
      <c r="D240" t="str">
        <f t="shared" si="3"/>
        <v>2012</v>
      </c>
    </row>
    <row r="241" spans="1:4">
      <c r="A241" s="3" t="s">
        <v>2720</v>
      </c>
      <c r="B241" s="78">
        <v>41061</v>
      </c>
      <c r="C241" s="3">
        <v>12064</v>
      </c>
      <c r="D241" t="str">
        <f t="shared" si="3"/>
        <v>2012</v>
      </c>
    </row>
    <row r="242" spans="1:4">
      <c r="A242" s="3" t="s">
        <v>2768</v>
      </c>
      <c r="B242" s="78">
        <v>41062</v>
      </c>
      <c r="C242" s="3">
        <v>12113</v>
      </c>
      <c r="D242" t="str">
        <f t="shared" si="3"/>
        <v>2012</v>
      </c>
    </row>
    <row r="243" spans="1:4">
      <c r="A243" s="3" t="s">
        <v>2769</v>
      </c>
      <c r="B243" s="78">
        <v>41063</v>
      </c>
      <c r="C243" s="3">
        <v>12162</v>
      </c>
      <c r="D243" t="str">
        <f t="shared" si="3"/>
        <v>2012</v>
      </c>
    </row>
    <row r="244" spans="1:4">
      <c r="A244" s="3" t="s">
        <v>2770</v>
      </c>
      <c r="B244" s="78">
        <v>41064</v>
      </c>
      <c r="C244" s="3">
        <v>12211</v>
      </c>
      <c r="D244" t="str">
        <f t="shared" si="3"/>
        <v>2012</v>
      </c>
    </row>
    <row r="245" spans="1:4">
      <c r="A245" s="3" t="s">
        <v>2716</v>
      </c>
      <c r="B245" s="78">
        <v>41065</v>
      </c>
      <c r="C245" s="3">
        <v>12260</v>
      </c>
      <c r="D245" t="str">
        <f t="shared" si="3"/>
        <v>2012</v>
      </c>
    </row>
    <row r="246" spans="1:4">
      <c r="A246" s="3" t="s">
        <v>2717</v>
      </c>
      <c r="B246" s="78">
        <v>41066</v>
      </c>
      <c r="C246" s="3">
        <v>12309</v>
      </c>
      <c r="D246" t="str">
        <f t="shared" si="3"/>
        <v>2012</v>
      </c>
    </row>
    <row r="247" spans="1:4">
      <c r="A247" s="3" t="s">
        <v>2718</v>
      </c>
      <c r="B247" s="78">
        <v>41067</v>
      </c>
      <c r="C247" s="3">
        <v>12358</v>
      </c>
      <c r="D247" t="str">
        <f t="shared" si="3"/>
        <v>2012</v>
      </c>
    </row>
    <row r="248" spans="1:4">
      <c r="A248" s="3" t="s">
        <v>2719</v>
      </c>
      <c r="B248" s="78">
        <v>41068</v>
      </c>
      <c r="C248" s="3">
        <v>12407</v>
      </c>
      <c r="D248" t="str">
        <f t="shared" si="3"/>
        <v>2012</v>
      </c>
    </row>
    <row r="249" spans="1:4">
      <c r="A249" s="3" t="s">
        <v>2720</v>
      </c>
      <c r="B249" s="78">
        <v>41069</v>
      </c>
      <c r="C249" s="3">
        <v>12456</v>
      </c>
      <c r="D249" t="str">
        <f t="shared" si="3"/>
        <v>2012</v>
      </c>
    </row>
    <row r="250" spans="1:4">
      <c r="A250" s="3" t="s">
        <v>2768</v>
      </c>
      <c r="B250" s="78">
        <v>41070</v>
      </c>
      <c r="C250" s="3">
        <v>12505</v>
      </c>
      <c r="D250" t="str">
        <f t="shared" si="3"/>
        <v>2012</v>
      </c>
    </row>
    <row r="251" spans="1:4">
      <c r="A251" s="3" t="s">
        <v>2769</v>
      </c>
      <c r="B251" s="78">
        <v>41071</v>
      </c>
      <c r="C251" s="3">
        <v>12554</v>
      </c>
      <c r="D251" t="str">
        <f t="shared" si="3"/>
        <v>2012</v>
      </c>
    </row>
    <row r="252" spans="1:4">
      <c r="A252" s="3" t="s">
        <v>2770</v>
      </c>
      <c r="B252" s="78">
        <v>41072</v>
      </c>
      <c r="C252" s="3">
        <v>12603</v>
      </c>
      <c r="D252" t="str">
        <f t="shared" si="3"/>
        <v>2012</v>
      </c>
    </row>
    <row r="253" spans="1:4">
      <c r="A253" s="3" t="s">
        <v>2716</v>
      </c>
      <c r="B253" s="78">
        <v>41073</v>
      </c>
      <c r="C253" s="3">
        <v>12652</v>
      </c>
      <c r="D253" t="str">
        <f t="shared" si="3"/>
        <v>2012</v>
      </c>
    </row>
    <row r="254" spans="1:4">
      <c r="A254" s="3" t="s">
        <v>2717</v>
      </c>
      <c r="B254" s="78">
        <v>41074</v>
      </c>
      <c r="C254" s="3">
        <v>12701</v>
      </c>
      <c r="D254" t="str">
        <f t="shared" si="3"/>
        <v>2012</v>
      </c>
    </row>
    <row r="255" spans="1:4">
      <c r="A255" s="3" t="s">
        <v>2718</v>
      </c>
      <c r="B255" s="78">
        <v>41075</v>
      </c>
      <c r="C255" s="3">
        <v>12750</v>
      </c>
      <c r="D255" t="str">
        <f t="shared" si="3"/>
        <v>2012</v>
      </c>
    </row>
    <row r="256" spans="1:4">
      <c r="A256" s="3" t="s">
        <v>2719</v>
      </c>
      <c r="B256" s="78">
        <v>41076</v>
      </c>
      <c r="C256" s="3">
        <v>12799</v>
      </c>
      <c r="D256" t="str">
        <f t="shared" si="3"/>
        <v>2012</v>
      </c>
    </row>
    <row r="257" spans="1:4">
      <c r="A257" s="3" t="s">
        <v>2720</v>
      </c>
      <c r="B257" s="78">
        <v>41077</v>
      </c>
      <c r="C257" s="3">
        <v>12848</v>
      </c>
      <c r="D257" t="str">
        <f t="shared" si="3"/>
        <v>2012</v>
      </c>
    </row>
    <row r="258" spans="1:4">
      <c r="A258" s="3" t="s">
        <v>2768</v>
      </c>
      <c r="B258" s="78">
        <v>41078</v>
      </c>
      <c r="C258" s="3">
        <v>12897</v>
      </c>
      <c r="D258" t="str">
        <f t="shared" si="3"/>
        <v>2012</v>
      </c>
    </row>
    <row r="259" spans="1:4">
      <c r="A259" s="3" t="s">
        <v>2769</v>
      </c>
      <c r="B259" s="78">
        <v>41079</v>
      </c>
      <c r="C259" s="3">
        <v>12946</v>
      </c>
      <c r="D259" t="str">
        <f t="shared" si="3"/>
        <v>2012</v>
      </c>
    </row>
    <row r="260" spans="1:4">
      <c r="A260" s="3" t="s">
        <v>2770</v>
      </c>
      <c r="B260" s="78">
        <v>41080</v>
      </c>
      <c r="C260" s="3">
        <v>12995</v>
      </c>
      <c r="D260" t="str">
        <f t="shared" si="3"/>
        <v>2012</v>
      </c>
    </row>
    <row r="261" spans="1:4">
      <c r="A261" s="3" t="s">
        <v>2716</v>
      </c>
      <c r="B261" s="78">
        <v>41081</v>
      </c>
      <c r="C261" s="3">
        <v>13044</v>
      </c>
      <c r="D261" t="str">
        <f t="shared" si="3"/>
        <v>2012</v>
      </c>
    </row>
    <row r="262" spans="1:4">
      <c r="A262" s="3" t="s">
        <v>2717</v>
      </c>
      <c r="B262" s="78">
        <v>41082</v>
      </c>
      <c r="C262" s="3">
        <v>13093</v>
      </c>
      <c r="D262" t="str">
        <f t="shared" ref="D262:D325" si="4">TEXT(B262,"YYYY")</f>
        <v>2012</v>
      </c>
    </row>
    <row r="263" spans="1:4">
      <c r="A263" s="3" t="s">
        <v>2718</v>
      </c>
      <c r="B263" s="78">
        <v>41083</v>
      </c>
      <c r="C263" s="3">
        <v>13142</v>
      </c>
      <c r="D263" t="str">
        <f t="shared" si="4"/>
        <v>2012</v>
      </c>
    </row>
    <row r="264" spans="1:4">
      <c r="A264" s="3" t="s">
        <v>2719</v>
      </c>
      <c r="B264" s="78">
        <v>41084</v>
      </c>
      <c r="C264" s="3">
        <v>13191</v>
      </c>
      <c r="D264" t="str">
        <f t="shared" si="4"/>
        <v>2012</v>
      </c>
    </row>
    <row r="265" spans="1:4">
      <c r="A265" s="3" t="s">
        <v>2720</v>
      </c>
      <c r="B265" s="78">
        <v>41085</v>
      </c>
      <c r="C265" s="3">
        <v>13240</v>
      </c>
      <c r="D265" t="str">
        <f t="shared" si="4"/>
        <v>2012</v>
      </c>
    </row>
    <row r="266" spans="1:4">
      <c r="A266" s="3" t="s">
        <v>2768</v>
      </c>
      <c r="B266" s="78">
        <v>41086</v>
      </c>
      <c r="C266" s="3">
        <v>13289</v>
      </c>
      <c r="D266" t="str">
        <f t="shared" si="4"/>
        <v>2012</v>
      </c>
    </row>
    <row r="267" spans="1:4">
      <c r="A267" s="3" t="s">
        <v>2769</v>
      </c>
      <c r="B267" s="78">
        <v>41087</v>
      </c>
      <c r="C267" s="3">
        <v>13338</v>
      </c>
      <c r="D267" t="str">
        <f t="shared" si="4"/>
        <v>2012</v>
      </c>
    </row>
    <row r="268" spans="1:4">
      <c r="A268" s="3" t="s">
        <v>2770</v>
      </c>
      <c r="B268" s="78">
        <v>41088</v>
      </c>
      <c r="C268" s="3">
        <v>13387</v>
      </c>
      <c r="D268" t="str">
        <f t="shared" si="4"/>
        <v>2012</v>
      </c>
    </row>
    <row r="269" spans="1:4">
      <c r="A269" s="3" t="s">
        <v>2716</v>
      </c>
      <c r="B269" s="78">
        <v>41089</v>
      </c>
      <c r="C269" s="3">
        <v>13436</v>
      </c>
      <c r="D269" t="str">
        <f t="shared" si="4"/>
        <v>2012</v>
      </c>
    </row>
    <row r="270" spans="1:4">
      <c r="A270" s="3" t="s">
        <v>2717</v>
      </c>
      <c r="B270" s="78">
        <v>41090</v>
      </c>
      <c r="C270" s="3">
        <v>13485</v>
      </c>
      <c r="D270" t="str">
        <f t="shared" si="4"/>
        <v>2012</v>
      </c>
    </row>
    <row r="271" spans="1:4">
      <c r="A271" s="3" t="s">
        <v>2718</v>
      </c>
      <c r="B271" s="78">
        <v>41091</v>
      </c>
      <c r="C271" s="3">
        <v>13534</v>
      </c>
      <c r="D271" t="str">
        <f t="shared" si="4"/>
        <v>2012</v>
      </c>
    </row>
    <row r="272" spans="1:4">
      <c r="A272" s="3" t="s">
        <v>2719</v>
      </c>
      <c r="B272" s="78">
        <v>41092</v>
      </c>
      <c r="C272" s="3">
        <v>13583</v>
      </c>
      <c r="D272" t="str">
        <f t="shared" si="4"/>
        <v>2012</v>
      </c>
    </row>
    <row r="273" spans="1:4">
      <c r="A273" s="3" t="s">
        <v>2720</v>
      </c>
      <c r="B273" s="78">
        <v>41093</v>
      </c>
      <c r="C273" s="3">
        <v>13632</v>
      </c>
      <c r="D273" t="str">
        <f t="shared" si="4"/>
        <v>2012</v>
      </c>
    </row>
    <row r="274" spans="1:4">
      <c r="A274" s="3" t="s">
        <v>2768</v>
      </c>
      <c r="B274" s="78">
        <v>41094</v>
      </c>
      <c r="C274" s="3">
        <v>13681</v>
      </c>
      <c r="D274" t="str">
        <f t="shared" si="4"/>
        <v>2012</v>
      </c>
    </row>
    <row r="275" spans="1:4">
      <c r="A275" s="3" t="s">
        <v>2769</v>
      </c>
      <c r="B275" s="78">
        <v>41095</v>
      </c>
      <c r="C275" s="3">
        <v>13730</v>
      </c>
      <c r="D275" t="str">
        <f t="shared" si="4"/>
        <v>2012</v>
      </c>
    </row>
    <row r="276" spans="1:4">
      <c r="A276" s="3" t="s">
        <v>2770</v>
      </c>
      <c r="B276" s="78">
        <v>41096</v>
      </c>
      <c r="C276" s="3">
        <v>13779</v>
      </c>
      <c r="D276" t="str">
        <f t="shared" si="4"/>
        <v>2012</v>
      </c>
    </row>
    <row r="277" spans="1:4">
      <c r="A277" s="3" t="s">
        <v>2716</v>
      </c>
      <c r="B277" s="78">
        <v>41097</v>
      </c>
      <c r="C277" s="3">
        <v>13828</v>
      </c>
      <c r="D277" t="str">
        <f t="shared" si="4"/>
        <v>2012</v>
      </c>
    </row>
    <row r="278" spans="1:4">
      <c r="A278" s="3" t="s">
        <v>2717</v>
      </c>
      <c r="B278" s="78">
        <v>41098</v>
      </c>
      <c r="C278" s="3">
        <v>13877</v>
      </c>
      <c r="D278" t="str">
        <f t="shared" si="4"/>
        <v>2012</v>
      </c>
    </row>
    <row r="279" spans="1:4">
      <c r="A279" s="3" t="s">
        <v>2718</v>
      </c>
      <c r="B279" s="78">
        <v>41099</v>
      </c>
      <c r="C279" s="3">
        <v>13926</v>
      </c>
      <c r="D279" t="str">
        <f t="shared" si="4"/>
        <v>2012</v>
      </c>
    </row>
    <row r="280" spans="1:4">
      <c r="A280" s="3" t="s">
        <v>2719</v>
      </c>
      <c r="B280" s="78">
        <v>41100</v>
      </c>
      <c r="C280" s="3">
        <v>13975</v>
      </c>
      <c r="D280" t="str">
        <f t="shared" si="4"/>
        <v>2012</v>
      </c>
    </row>
    <row r="281" spans="1:4">
      <c r="A281" s="3" t="s">
        <v>2720</v>
      </c>
      <c r="B281" s="78">
        <v>41101</v>
      </c>
      <c r="C281" s="3">
        <v>14024</v>
      </c>
      <c r="D281" t="str">
        <f t="shared" si="4"/>
        <v>2012</v>
      </c>
    </row>
    <row r="282" spans="1:4">
      <c r="A282" s="3" t="s">
        <v>2768</v>
      </c>
      <c r="B282" s="78">
        <v>41102</v>
      </c>
      <c r="C282" s="3">
        <v>14073</v>
      </c>
      <c r="D282" t="str">
        <f t="shared" si="4"/>
        <v>2012</v>
      </c>
    </row>
    <row r="283" spans="1:4">
      <c r="A283" s="3" t="s">
        <v>2769</v>
      </c>
      <c r="B283" s="78">
        <v>41103</v>
      </c>
      <c r="C283" s="3">
        <v>14122</v>
      </c>
      <c r="D283" t="str">
        <f t="shared" si="4"/>
        <v>2012</v>
      </c>
    </row>
    <row r="284" spans="1:4">
      <c r="A284" s="3" t="s">
        <v>2770</v>
      </c>
      <c r="B284" s="78">
        <v>41104</v>
      </c>
      <c r="C284" s="3">
        <v>14171</v>
      </c>
      <c r="D284" t="str">
        <f t="shared" si="4"/>
        <v>2012</v>
      </c>
    </row>
    <row r="285" spans="1:4">
      <c r="A285" s="3" t="s">
        <v>2716</v>
      </c>
      <c r="B285" s="78">
        <v>41105</v>
      </c>
      <c r="C285" s="3">
        <v>14220</v>
      </c>
      <c r="D285" t="str">
        <f t="shared" si="4"/>
        <v>2012</v>
      </c>
    </row>
    <row r="286" spans="1:4">
      <c r="A286" s="3" t="s">
        <v>2717</v>
      </c>
      <c r="B286" s="78">
        <v>41106</v>
      </c>
      <c r="C286" s="3">
        <v>14269</v>
      </c>
      <c r="D286" t="str">
        <f t="shared" si="4"/>
        <v>2012</v>
      </c>
    </row>
    <row r="287" spans="1:4">
      <c r="A287" s="3" t="s">
        <v>2718</v>
      </c>
      <c r="B287" s="78">
        <v>41107</v>
      </c>
      <c r="C287" s="3">
        <v>14318</v>
      </c>
      <c r="D287" t="str">
        <f t="shared" si="4"/>
        <v>2012</v>
      </c>
    </row>
    <row r="288" spans="1:4">
      <c r="A288" s="3" t="s">
        <v>2719</v>
      </c>
      <c r="B288" s="78">
        <v>41108</v>
      </c>
      <c r="C288" s="3">
        <v>14367</v>
      </c>
      <c r="D288" t="str">
        <f t="shared" si="4"/>
        <v>2012</v>
      </c>
    </row>
    <row r="289" spans="1:4">
      <c r="A289" s="3" t="s">
        <v>2720</v>
      </c>
      <c r="B289" s="78">
        <v>41109</v>
      </c>
      <c r="C289" s="3">
        <v>14416</v>
      </c>
      <c r="D289" t="str">
        <f t="shared" si="4"/>
        <v>2012</v>
      </c>
    </row>
    <row r="290" spans="1:4">
      <c r="A290" s="3" t="s">
        <v>2768</v>
      </c>
      <c r="B290" s="78">
        <v>41110</v>
      </c>
      <c r="C290" s="3">
        <v>14465</v>
      </c>
      <c r="D290" t="str">
        <f t="shared" si="4"/>
        <v>2012</v>
      </c>
    </row>
    <row r="291" spans="1:4">
      <c r="A291" s="3" t="s">
        <v>2769</v>
      </c>
      <c r="B291" s="78">
        <v>41111</v>
      </c>
      <c r="C291" s="3">
        <v>14514</v>
      </c>
      <c r="D291" t="str">
        <f t="shared" si="4"/>
        <v>2012</v>
      </c>
    </row>
    <row r="292" spans="1:4">
      <c r="A292" s="3" t="s">
        <v>2770</v>
      </c>
      <c r="B292" s="78">
        <v>41112</v>
      </c>
      <c r="C292" s="3">
        <v>14563</v>
      </c>
      <c r="D292" t="str">
        <f t="shared" si="4"/>
        <v>2012</v>
      </c>
    </row>
    <row r="293" spans="1:4">
      <c r="A293" s="3" t="s">
        <v>2716</v>
      </c>
      <c r="B293" s="78">
        <v>41113</v>
      </c>
      <c r="C293" s="3">
        <v>14612</v>
      </c>
      <c r="D293" t="str">
        <f t="shared" si="4"/>
        <v>2012</v>
      </c>
    </row>
    <row r="294" spans="1:4">
      <c r="A294" s="3" t="s">
        <v>2717</v>
      </c>
      <c r="B294" s="78">
        <v>41114</v>
      </c>
      <c r="C294" s="3">
        <v>14661</v>
      </c>
      <c r="D294" t="str">
        <f t="shared" si="4"/>
        <v>2012</v>
      </c>
    </row>
    <row r="295" spans="1:4">
      <c r="A295" s="3" t="s">
        <v>2718</v>
      </c>
      <c r="B295" s="78">
        <v>41115</v>
      </c>
      <c r="C295" s="3">
        <v>14710</v>
      </c>
      <c r="D295" t="str">
        <f t="shared" si="4"/>
        <v>2012</v>
      </c>
    </row>
    <row r="296" spans="1:4">
      <c r="A296" s="3" t="s">
        <v>2719</v>
      </c>
      <c r="B296" s="78">
        <v>41116</v>
      </c>
      <c r="C296" s="3">
        <v>14759</v>
      </c>
      <c r="D296" t="str">
        <f t="shared" si="4"/>
        <v>2012</v>
      </c>
    </row>
    <row r="297" spans="1:4">
      <c r="A297" s="3" t="s">
        <v>2720</v>
      </c>
      <c r="B297" s="78">
        <v>41117</v>
      </c>
      <c r="C297" s="3">
        <v>14808</v>
      </c>
      <c r="D297" t="str">
        <f t="shared" si="4"/>
        <v>2012</v>
      </c>
    </row>
    <row r="298" spans="1:4">
      <c r="A298" s="3" t="s">
        <v>2768</v>
      </c>
      <c r="B298" s="78">
        <v>41118</v>
      </c>
      <c r="C298" s="3">
        <v>14857</v>
      </c>
      <c r="D298" t="str">
        <f t="shared" si="4"/>
        <v>2012</v>
      </c>
    </row>
    <row r="299" spans="1:4">
      <c r="A299" s="3" t="s">
        <v>2769</v>
      </c>
      <c r="B299" s="78">
        <v>41119</v>
      </c>
      <c r="C299" s="3">
        <v>14906</v>
      </c>
      <c r="D299" t="str">
        <f t="shared" si="4"/>
        <v>2012</v>
      </c>
    </row>
    <row r="300" spans="1:4">
      <c r="A300" s="3" t="s">
        <v>2770</v>
      </c>
      <c r="B300" s="78">
        <v>41120</v>
      </c>
      <c r="C300" s="3">
        <v>14955</v>
      </c>
      <c r="D300" t="str">
        <f t="shared" si="4"/>
        <v>2012</v>
      </c>
    </row>
    <row r="301" spans="1:4">
      <c r="A301" s="3" t="s">
        <v>2716</v>
      </c>
      <c r="B301" s="78">
        <v>41121</v>
      </c>
      <c r="C301" s="3">
        <v>15004</v>
      </c>
      <c r="D301" t="str">
        <f t="shared" si="4"/>
        <v>2012</v>
      </c>
    </row>
    <row r="302" spans="1:4">
      <c r="A302" s="3" t="s">
        <v>2717</v>
      </c>
      <c r="B302" s="78">
        <v>41122</v>
      </c>
      <c r="C302" s="3">
        <v>15053</v>
      </c>
      <c r="D302" t="str">
        <f t="shared" si="4"/>
        <v>2012</v>
      </c>
    </row>
    <row r="303" spans="1:4">
      <c r="A303" s="3" t="s">
        <v>2718</v>
      </c>
      <c r="B303" s="78">
        <v>41123</v>
      </c>
      <c r="C303" s="3">
        <v>15102</v>
      </c>
      <c r="D303" t="str">
        <f t="shared" si="4"/>
        <v>2012</v>
      </c>
    </row>
    <row r="304" spans="1:4">
      <c r="A304" s="3" t="s">
        <v>2719</v>
      </c>
      <c r="B304" s="78">
        <v>41124</v>
      </c>
      <c r="C304" s="3">
        <v>15151</v>
      </c>
      <c r="D304" t="str">
        <f t="shared" si="4"/>
        <v>2012</v>
      </c>
    </row>
    <row r="305" spans="1:4">
      <c r="A305" s="3" t="s">
        <v>2720</v>
      </c>
      <c r="B305" s="78">
        <v>41125</v>
      </c>
      <c r="C305" s="3">
        <v>15200</v>
      </c>
      <c r="D305" t="str">
        <f t="shared" si="4"/>
        <v>2012</v>
      </c>
    </row>
    <row r="306" spans="1:4">
      <c r="A306" s="3" t="s">
        <v>2768</v>
      </c>
      <c r="B306" s="78">
        <v>41126</v>
      </c>
      <c r="C306" s="3">
        <v>15249</v>
      </c>
      <c r="D306" t="str">
        <f t="shared" si="4"/>
        <v>2012</v>
      </c>
    </row>
    <row r="307" spans="1:4">
      <c r="A307" s="3" t="s">
        <v>2769</v>
      </c>
      <c r="B307" s="78">
        <v>41127</v>
      </c>
      <c r="C307" s="3">
        <v>15298</v>
      </c>
      <c r="D307" t="str">
        <f t="shared" si="4"/>
        <v>2012</v>
      </c>
    </row>
    <row r="308" spans="1:4">
      <c r="A308" s="3" t="s">
        <v>2770</v>
      </c>
      <c r="B308" s="78">
        <v>41128</v>
      </c>
      <c r="C308" s="3">
        <v>15347</v>
      </c>
      <c r="D308" t="str">
        <f t="shared" si="4"/>
        <v>2012</v>
      </c>
    </row>
    <row r="309" spans="1:4">
      <c r="A309" s="3" t="s">
        <v>2716</v>
      </c>
      <c r="B309" s="78">
        <v>41129</v>
      </c>
      <c r="C309" s="3">
        <v>15396</v>
      </c>
      <c r="D309" t="str">
        <f t="shared" si="4"/>
        <v>2012</v>
      </c>
    </row>
    <row r="310" spans="1:4">
      <c r="A310" s="3" t="s">
        <v>2717</v>
      </c>
      <c r="B310" s="78">
        <v>41130</v>
      </c>
      <c r="C310" s="3">
        <v>15445</v>
      </c>
      <c r="D310" t="str">
        <f t="shared" si="4"/>
        <v>2012</v>
      </c>
    </row>
    <row r="311" spans="1:4">
      <c r="A311" s="3" t="s">
        <v>2718</v>
      </c>
      <c r="B311" s="78">
        <v>41131</v>
      </c>
      <c r="C311" s="3">
        <v>15494</v>
      </c>
      <c r="D311" t="str">
        <f t="shared" si="4"/>
        <v>2012</v>
      </c>
    </row>
    <row r="312" spans="1:4">
      <c r="A312" s="3" t="s">
        <v>2719</v>
      </c>
      <c r="B312" s="78">
        <v>41132</v>
      </c>
      <c r="C312" s="3">
        <v>15543</v>
      </c>
      <c r="D312" t="str">
        <f t="shared" si="4"/>
        <v>2012</v>
      </c>
    </row>
    <row r="313" spans="1:4">
      <c r="A313" s="3" t="s">
        <v>2720</v>
      </c>
      <c r="B313" s="78">
        <v>41133</v>
      </c>
      <c r="C313" s="3">
        <v>15592</v>
      </c>
      <c r="D313" t="str">
        <f t="shared" si="4"/>
        <v>2012</v>
      </c>
    </row>
    <row r="314" spans="1:4">
      <c r="A314" s="3" t="s">
        <v>2768</v>
      </c>
      <c r="B314" s="78">
        <v>41134</v>
      </c>
      <c r="C314" s="3">
        <v>15641</v>
      </c>
      <c r="D314" t="str">
        <f t="shared" si="4"/>
        <v>2012</v>
      </c>
    </row>
    <row r="315" spans="1:4">
      <c r="A315" s="3" t="s">
        <v>2769</v>
      </c>
      <c r="B315" s="78">
        <v>41135</v>
      </c>
      <c r="C315" s="3">
        <v>15690</v>
      </c>
      <c r="D315" t="str">
        <f t="shared" si="4"/>
        <v>2012</v>
      </c>
    </row>
    <row r="316" spans="1:4">
      <c r="A316" s="3" t="s">
        <v>2770</v>
      </c>
      <c r="B316" s="78">
        <v>41136</v>
      </c>
      <c r="C316" s="3">
        <v>15739</v>
      </c>
      <c r="D316" t="str">
        <f t="shared" si="4"/>
        <v>2012</v>
      </c>
    </row>
    <row r="317" spans="1:4">
      <c r="A317" s="3" t="s">
        <v>2716</v>
      </c>
      <c r="B317" s="78">
        <v>41137</v>
      </c>
      <c r="C317" s="3">
        <v>15788</v>
      </c>
      <c r="D317" t="str">
        <f t="shared" si="4"/>
        <v>2012</v>
      </c>
    </row>
    <row r="318" spans="1:4">
      <c r="A318" s="3" t="s">
        <v>2717</v>
      </c>
      <c r="B318" s="78">
        <v>41138</v>
      </c>
      <c r="C318" s="3">
        <v>15837</v>
      </c>
      <c r="D318" t="str">
        <f t="shared" si="4"/>
        <v>2012</v>
      </c>
    </row>
    <row r="319" spans="1:4">
      <c r="A319" s="3" t="s">
        <v>2718</v>
      </c>
      <c r="B319" s="78">
        <v>41139</v>
      </c>
      <c r="C319" s="3">
        <v>15886</v>
      </c>
      <c r="D319" t="str">
        <f t="shared" si="4"/>
        <v>2012</v>
      </c>
    </row>
    <row r="320" spans="1:4">
      <c r="A320" s="3" t="s">
        <v>2719</v>
      </c>
      <c r="B320" s="78">
        <v>41140</v>
      </c>
      <c r="C320" s="3">
        <v>15935</v>
      </c>
      <c r="D320" t="str">
        <f t="shared" si="4"/>
        <v>2012</v>
      </c>
    </row>
    <row r="321" spans="1:4">
      <c r="A321" s="3" t="s">
        <v>2720</v>
      </c>
      <c r="B321" s="78">
        <v>41141</v>
      </c>
      <c r="C321" s="3">
        <v>15984</v>
      </c>
      <c r="D321" t="str">
        <f t="shared" si="4"/>
        <v>2012</v>
      </c>
    </row>
    <row r="322" spans="1:4">
      <c r="A322" s="3" t="s">
        <v>2768</v>
      </c>
      <c r="B322" s="78">
        <v>41142</v>
      </c>
      <c r="C322" s="3">
        <v>16033</v>
      </c>
      <c r="D322" t="str">
        <f t="shared" si="4"/>
        <v>2012</v>
      </c>
    </row>
    <row r="323" spans="1:4">
      <c r="A323" s="3" t="s">
        <v>2769</v>
      </c>
      <c r="B323" s="78">
        <v>41143</v>
      </c>
      <c r="C323" s="3">
        <v>16082</v>
      </c>
      <c r="D323" t="str">
        <f t="shared" si="4"/>
        <v>2012</v>
      </c>
    </row>
    <row r="324" spans="1:4">
      <c r="A324" s="3" t="s">
        <v>2770</v>
      </c>
      <c r="B324" s="78">
        <v>41144</v>
      </c>
      <c r="C324" s="3">
        <v>16131</v>
      </c>
      <c r="D324" t="str">
        <f t="shared" si="4"/>
        <v>2012</v>
      </c>
    </row>
    <row r="325" spans="1:4">
      <c r="A325" s="3" t="s">
        <v>2716</v>
      </c>
      <c r="B325" s="78">
        <v>41145</v>
      </c>
      <c r="C325" s="3">
        <v>16180</v>
      </c>
      <c r="D325" t="str">
        <f t="shared" si="4"/>
        <v>2012</v>
      </c>
    </row>
    <row r="326" spans="1:4">
      <c r="A326" s="3" t="s">
        <v>2717</v>
      </c>
      <c r="B326" s="78">
        <v>41146</v>
      </c>
      <c r="C326" s="3">
        <v>16229</v>
      </c>
      <c r="D326" t="str">
        <f t="shared" ref="D326:D389" si="5">TEXT(B326,"YYYY")</f>
        <v>2012</v>
      </c>
    </row>
    <row r="327" spans="1:4">
      <c r="A327" s="3" t="s">
        <v>2718</v>
      </c>
      <c r="B327" s="78">
        <v>41147</v>
      </c>
      <c r="C327" s="3">
        <v>16278</v>
      </c>
      <c r="D327" t="str">
        <f t="shared" si="5"/>
        <v>2012</v>
      </c>
    </row>
    <row r="328" spans="1:4">
      <c r="A328" s="3" t="s">
        <v>2719</v>
      </c>
      <c r="B328" s="78">
        <v>41148</v>
      </c>
      <c r="C328" s="3">
        <v>16327</v>
      </c>
      <c r="D328" t="str">
        <f t="shared" si="5"/>
        <v>2012</v>
      </c>
    </row>
    <row r="329" spans="1:4">
      <c r="A329" s="3" t="s">
        <v>2720</v>
      </c>
      <c r="B329" s="78">
        <v>41149</v>
      </c>
      <c r="C329" s="3">
        <v>16376</v>
      </c>
      <c r="D329" t="str">
        <f t="shared" si="5"/>
        <v>2012</v>
      </c>
    </row>
    <row r="330" spans="1:4">
      <c r="A330" s="3" t="s">
        <v>2768</v>
      </c>
      <c r="B330" s="78">
        <v>41150</v>
      </c>
      <c r="C330" s="3">
        <v>16425</v>
      </c>
      <c r="D330" t="str">
        <f t="shared" si="5"/>
        <v>2012</v>
      </c>
    </row>
    <row r="331" spans="1:4">
      <c r="A331" s="3" t="s">
        <v>2769</v>
      </c>
      <c r="B331" s="78">
        <v>41151</v>
      </c>
      <c r="C331" s="3">
        <v>16474</v>
      </c>
      <c r="D331" t="str">
        <f t="shared" si="5"/>
        <v>2012</v>
      </c>
    </row>
    <row r="332" spans="1:4">
      <c r="A332" s="3" t="s">
        <v>2770</v>
      </c>
      <c r="B332" s="78">
        <v>41152</v>
      </c>
      <c r="C332" s="3">
        <v>16523</v>
      </c>
      <c r="D332" t="str">
        <f t="shared" si="5"/>
        <v>2012</v>
      </c>
    </row>
    <row r="333" spans="1:4">
      <c r="A333" s="3" t="s">
        <v>2716</v>
      </c>
      <c r="B333" s="78">
        <v>41153</v>
      </c>
      <c r="C333" s="3">
        <v>16572</v>
      </c>
      <c r="D333" t="str">
        <f t="shared" si="5"/>
        <v>2012</v>
      </c>
    </row>
    <row r="334" spans="1:4">
      <c r="A334" s="3" t="s">
        <v>2717</v>
      </c>
      <c r="B334" s="78">
        <v>41154</v>
      </c>
      <c r="C334" s="3">
        <v>16621</v>
      </c>
      <c r="D334" t="str">
        <f t="shared" si="5"/>
        <v>2012</v>
      </c>
    </row>
    <row r="335" spans="1:4">
      <c r="A335" s="3" t="s">
        <v>2718</v>
      </c>
      <c r="B335" s="78">
        <v>41155</v>
      </c>
      <c r="C335" s="3">
        <v>16670</v>
      </c>
      <c r="D335" t="str">
        <f t="shared" si="5"/>
        <v>2012</v>
      </c>
    </row>
    <row r="336" spans="1:4">
      <c r="A336" s="3" t="s">
        <v>2719</v>
      </c>
      <c r="B336" s="78">
        <v>41156</v>
      </c>
      <c r="C336" s="3">
        <v>16719</v>
      </c>
      <c r="D336" t="str">
        <f t="shared" si="5"/>
        <v>2012</v>
      </c>
    </row>
    <row r="337" spans="1:4">
      <c r="A337" s="3" t="s">
        <v>2720</v>
      </c>
      <c r="B337" s="78">
        <v>41157</v>
      </c>
      <c r="C337" s="3">
        <v>16768</v>
      </c>
      <c r="D337" t="str">
        <f t="shared" si="5"/>
        <v>2012</v>
      </c>
    </row>
    <row r="338" spans="1:4">
      <c r="A338" s="3" t="s">
        <v>2768</v>
      </c>
      <c r="B338" s="78">
        <v>41158</v>
      </c>
      <c r="C338" s="3">
        <v>16817</v>
      </c>
      <c r="D338" t="str">
        <f t="shared" si="5"/>
        <v>2012</v>
      </c>
    </row>
    <row r="339" spans="1:4">
      <c r="A339" s="3" t="s">
        <v>2769</v>
      </c>
      <c r="B339" s="78">
        <v>41159</v>
      </c>
      <c r="C339" s="3">
        <v>16866</v>
      </c>
      <c r="D339" t="str">
        <f t="shared" si="5"/>
        <v>2012</v>
      </c>
    </row>
    <row r="340" spans="1:4">
      <c r="A340" s="3" t="s">
        <v>2770</v>
      </c>
      <c r="B340" s="78">
        <v>41160</v>
      </c>
      <c r="C340" s="3">
        <v>16915</v>
      </c>
      <c r="D340" t="str">
        <f t="shared" si="5"/>
        <v>2012</v>
      </c>
    </row>
    <row r="341" spans="1:4">
      <c r="A341" s="3" t="s">
        <v>2716</v>
      </c>
      <c r="B341" s="78">
        <v>41161</v>
      </c>
      <c r="C341" s="3">
        <v>16964</v>
      </c>
      <c r="D341" t="str">
        <f t="shared" si="5"/>
        <v>2012</v>
      </c>
    </row>
    <row r="342" spans="1:4">
      <c r="A342" s="3" t="s">
        <v>2717</v>
      </c>
      <c r="B342" s="78">
        <v>41162</v>
      </c>
      <c r="C342" s="3">
        <v>17013</v>
      </c>
      <c r="D342" t="str">
        <f t="shared" si="5"/>
        <v>2012</v>
      </c>
    </row>
    <row r="343" spans="1:4">
      <c r="A343" s="3" t="s">
        <v>2718</v>
      </c>
      <c r="B343" s="78">
        <v>41163</v>
      </c>
      <c r="C343" s="3">
        <v>17062</v>
      </c>
      <c r="D343" t="str">
        <f t="shared" si="5"/>
        <v>2012</v>
      </c>
    </row>
    <row r="344" spans="1:4">
      <c r="A344" s="3" t="s">
        <v>2719</v>
      </c>
      <c r="B344" s="78">
        <v>41164</v>
      </c>
      <c r="C344" s="3">
        <v>17111</v>
      </c>
      <c r="D344" t="str">
        <f t="shared" si="5"/>
        <v>2012</v>
      </c>
    </row>
    <row r="345" spans="1:4">
      <c r="A345" s="3" t="s">
        <v>2720</v>
      </c>
      <c r="B345" s="78">
        <v>41165</v>
      </c>
      <c r="C345" s="3">
        <v>17160</v>
      </c>
      <c r="D345" t="str">
        <f t="shared" si="5"/>
        <v>2012</v>
      </c>
    </row>
    <row r="346" spans="1:4">
      <c r="A346" s="3" t="s">
        <v>2768</v>
      </c>
      <c r="B346" s="78">
        <v>41166</v>
      </c>
      <c r="C346" s="3">
        <v>17209</v>
      </c>
      <c r="D346" t="str">
        <f t="shared" si="5"/>
        <v>2012</v>
      </c>
    </row>
    <row r="347" spans="1:4">
      <c r="A347" s="3" t="s">
        <v>2769</v>
      </c>
      <c r="B347" s="78">
        <v>41167</v>
      </c>
      <c r="C347" s="3">
        <v>17258</v>
      </c>
      <c r="D347" t="str">
        <f t="shared" si="5"/>
        <v>2012</v>
      </c>
    </row>
    <row r="348" spans="1:4">
      <c r="A348" s="3" t="s">
        <v>2770</v>
      </c>
      <c r="B348" s="78">
        <v>41168</v>
      </c>
      <c r="C348" s="3">
        <v>17307</v>
      </c>
      <c r="D348" t="str">
        <f t="shared" si="5"/>
        <v>2012</v>
      </c>
    </row>
    <row r="349" spans="1:4">
      <c r="A349" s="3" t="s">
        <v>2716</v>
      </c>
      <c r="B349" s="78">
        <v>41169</v>
      </c>
      <c r="C349" s="3">
        <v>17356</v>
      </c>
      <c r="D349" t="str">
        <f t="shared" si="5"/>
        <v>2012</v>
      </c>
    </row>
    <row r="350" spans="1:4">
      <c r="A350" s="3" t="s">
        <v>2717</v>
      </c>
      <c r="B350" s="78">
        <v>41170</v>
      </c>
      <c r="C350" s="3">
        <v>17405</v>
      </c>
      <c r="D350" t="str">
        <f t="shared" si="5"/>
        <v>2012</v>
      </c>
    </row>
    <row r="351" spans="1:4">
      <c r="A351" s="3" t="s">
        <v>2718</v>
      </c>
      <c r="B351" s="78">
        <v>41171</v>
      </c>
      <c r="C351" s="3">
        <v>17454</v>
      </c>
      <c r="D351" t="str">
        <f t="shared" si="5"/>
        <v>2012</v>
      </c>
    </row>
    <row r="352" spans="1:4">
      <c r="A352" s="3" t="s">
        <v>2719</v>
      </c>
      <c r="B352" s="78">
        <v>41172</v>
      </c>
      <c r="C352" s="3">
        <v>17503</v>
      </c>
      <c r="D352" t="str">
        <f t="shared" si="5"/>
        <v>2012</v>
      </c>
    </row>
    <row r="353" spans="1:4">
      <c r="A353" s="3" t="s">
        <v>2720</v>
      </c>
      <c r="B353" s="78">
        <v>41173</v>
      </c>
      <c r="C353" s="3">
        <v>17552</v>
      </c>
      <c r="D353" t="str">
        <f t="shared" si="5"/>
        <v>2012</v>
      </c>
    </row>
    <row r="354" spans="1:4">
      <c r="A354" s="3" t="s">
        <v>2768</v>
      </c>
      <c r="B354" s="78">
        <v>41174</v>
      </c>
      <c r="C354" s="3">
        <v>17601</v>
      </c>
      <c r="D354" t="str">
        <f t="shared" si="5"/>
        <v>2012</v>
      </c>
    </row>
    <row r="355" spans="1:4">
      <c r="A355" s="3" t="s">
        <v>2769</v>
      </c>
      <c r="B355" s="78">
        <v>41175</v>
      </c>
      <c r="C355" s="3">
        <v>17650</v>
      </c>
      <c r="D355" t="str">
        <f t="shared" si="5"/>
        <v>2012</v>
      </c>
    </row>
    <row r="356" spans="1:4">
      <c r="A356" s="3" t="s">
        <v>2770</v>
      </c>
      <c r="B356" s="78">
        <v>41176</v>
      </c>
      <c r="C356" s="3">
        <v>17699</v>
      </c>
      <c r="D356" t="str">
        <f t="shared" si="5"/>
        <v>2012</v>
      </c>
    </row>
    <row r="357" spans="1:4">
      <c r="A357" s="3" t="s">
        <v>2716</v>
      </c>
      <c r="B357" s="78">
        <v>41177</v>
      </c>
      <c r="C357" s="3">
        <v>17748</v>
      </c>
      <c r="D357" t="str">
        <f t="shared" si="5"/>
        <v>2012</v>
      </c>
    </row>
    <row r="358" spans="1:4">
      <c r="A358" s="3" t="s">
        <v>2717</v>
      </c>
      <c r="B358" s="78">
        <v>41178</v>
      </c>
      <c r="C358" s="3">
        <v>17797</v>
      </c>
      <c r="D358" t="str">
        <f t="shared" si="5"/>
        <v>2012</v>
      </c>
    </row>
    <row r="359" spans="1:4">
      <c r="A359" s="3" t="s">
        <v>2718</v>
      </c>
      <c r="B359" s="78">
        <v>41179</v>
      </c>
      <c r="C359" s="3">
        <v>17846</v>
      </c>
      <c r="D359" t="str">
        <f t="shared" si="5"/>
        <v>2012</v>
      </c>
    </row>
    <row r="360" spans="1:4">
      <c r="A360" s="3" t="s">
        <v>2719</v>
      </c>
      <c r="B360" s="78">
        <v>41180</v>
      </c>
      <c r="C360" s="3">
        <v>17895</v>
      </c>
      <c r="D360" t="str">
        <f t="shared" si="5"/>
        <v>2012</v>
      </c>
    </row>
    <row r="361" spans="1:4">
      <c r="A361" s="3" t="s">
        <v>2720</v>
      </c>
      <c r="B361" s="78">
        <v>41181</v>
      </c>
      <c r="C361" s="3">
        <v>17944</v>
      </c>
      <c r="D361" t="str">
        <f t="shared" si="5"/>
        <v>2012</v>
      </c>
    </row>
    <row r="362" spans="1:4">
      <c r="A362" s="3" t="s">
        <v>2768</v>
      </c>
      <c r="B362" s="78">
        <v>41182</v>
      </c>
      <c r="C362" s="3">
        <v>17993</v>
      </c>
      <c r="D362" t="str">
        <f t="shared" si="5"/>
        <v>2012</v>
      </c>
    </row>
    <row r="363" spans="1:4">
      <c r="A363" s="3" t="s">
        <v>2769</v>
      </c>
      <c r="B363" s="78">
        <v>41183</v>
      </c>
      <c r="C363" s="3">
        <v>18042</v>
      </c>
      <c r="D363" t="str">
        <f t="shared" si="5"/>
        <v>2012</v>
      </c>
    </row>
    <row r="364" spans="1:4">
      <c r="A364" s="3" t="s">
        <v>2770</v>
      </c>
      <c r="B364" s="78">
        <v>41184</v>
      </c>
      <c r="C364" s="3">
        <v>18091</v>
      </c>
      <c r="D364" t="str">
        <f t="shared" si="5"/>
        <v>2012</v>
      </c>
    </row>
    <row r="365" spans="1:4">
      <c r="A365" s="3" t="s">
        <v>2716</v>
      </c>
      <c r="B365" s="78">
        <v>41185</v>
      </c>
      <c r="C365" s="3">
        <v>18140</v>
      </c>
      <c r="D365" t="str">
        <f t="shared" si="5"/>
        <v>2012</v>
      </c>
    </row>
    <row r="366" spans="1:4">
      <c r="A366" s="3" t="s">
        <v>2717</v>
      </c>
      <c r="B366" s="78">
        <v>41186</v>
      </c>
      <c r="C366" s="3">
        <v>18189</v>
      </c>
      <c r="D366" t="str">
        <f t="shared" si="5"/>
        <v>2012</v>
      </c>
    </row>
    <row r="367" spans="1:4">
      <c r="A367" s="3" t="s">
        <v>2718</v>
      </c>
      <c r="B367" s="78">
        <v>41187</v>
      </c>
      <c r="C367" s="3">
        <v>18238</v>
      </c>
      <c r="D367" t="str">
        <f t="shared" si="5"/>
        <v>2012</v>
      </c>
    </row>
    <row r="368" spans="1:4">
      <c r="A368" s="3" t="s">
        <v>2719</v>
      </c>
      <c r="B368" s="78">
        <v>41188</v>
      </c>
      <c r="C368" s="3">
        <v>18287</v>
      </c>
      <c r="D368" t="str">
        <f t="shared" si="5"/>
        <v>2012</v>
      </c>
    </row>
    <row r="369" spans="1:4">
      <c r="A369" s="3" t="s">
        <v>2720</v>
      </c>
      <c r="B369" s="78">
        <v>41189</v>
      </c>
      <c r="C369" s="3">
        <v>18336</v>
      </c>
      <c r="D369" t="str">
        <f t="shared" si="5"/>
        <v>2012</v>
      </c>
    </row>
    <row r="370" spans="1:4">
      <c r="A370" s="3" t="s">
        <v>2768</v>
      </c>
      <c r="B370" s="78">
        <v>41190</v>
      </c>
      <c r="C370" s="3">
        <v>18385</v>
      </c>
      <c r="D370" t="str">
        <f t="shared" si="5"/>
        <v>2012</v>
      </c>
    </row>
    <row r="371" spans="1:4">
      <c r="A371" s="3" t="s">
        <v>2769</v>
      </c>
      <c r="B371" s="78">
        <v>41191</v>
      </c>
      <c r="C371" s="3">
        <v>18434</v>
      </c>
      <c r="D371" t="str">
        <f t="shared" si="5"/>
        <v>2012</v>
      </c>
    </row>
    <row r="372" spans="1:4">
      <c r="A372" s="3" t="s">
        <v>2770</v>
      </c>
      <c r="B372" s="78">
        <v>41192</v>
      </c>
      <c r="C372" s="3">
        <v>18483</v>
      </c>
      <c r="D372" t="str">
        <f t="shared" si="5"/>
        <v>2012</v>
      </c>
    </row>
    <row r="373" spans="1:4">
      <c r="A373" s="3" t="s">
        <v>2716</v>
      </c>
      <c r="B373" s="78">
        <v>41193</v>
      </c>
      <c r="C373" s="3">
        <v>18532</v>
      </c>
      <c r="D373" t="str">
        <f t="shared" si="5"/>
        <v>2012</v>
      </c>
    </row>
    <row r="374" spans="1:4">
      <c r="A374" s="3" t="s">
        <v>2717</v>
      </c>
      <c r="B374" s="78">
        <v>41194</v>
      </c>
      <c r="C374" s="3">
        <v>18581</v>
      </c>
      <c r="D374" t="str">
        <f t="shared" si="5"/>
        <v>2012</v>
      </c>
    </row>
    <row r="375" spans="1:4">
      <c r="A375" s="3" t="s">
        <v>2718</v>
      </c>
      <c r="B375" s="78">
        <v>41195</v>
      </c>
      <c r="C375" s="3">
        <v>18630</v>
      </c>
      <c r="D375" t="str">
        <f t="shared" si="5"/>
        <v>2012</v>
      </c>
    </row>
    <row r="376" spans="1:4">
      <c r="A376" s="3" t="s">
        <v>2719</v>
      </c>
      <c r="B376" s="78">
        <v>41196</v>
      </c>
      <c r="C376" s="3">
        <v>18679</v>
      </c>
      <c r="D376" t="str">
        <f t="shared" si="5"/>
        <v>2012</v>
      </c>
    </row>
    <row r="377" spans="1:4">
      <c r="A377" s="3" t="s">
        <v>2720</v>
      </c>
      <c r="B377" s="78">
        <v>41197</v>
      </c>
      <c r="C377" s="3">
        <v>18728</v>
      </c>
      <c r="D377" t="str">
        <f t="shared" si="5"/>
        <v>2012</v>
      </c>
    </row>
    <row r="378" spans="1:4">
      <c r="A378" s="3" t="s">
        <v>2768</v>
      </c>
      <c r="B378" s="78">
        <v>41198</v>
      </c>
      <c r="C378" s="3">
        <v>18777</v>
      </c>
      <c r="D378" t="str">
        <f t="shared" si="5"/>
        <v>2012</v>
      </c>
    </row>
    <row r="379" spans="1:4">
      <c r="A379" s="3" t="s">
        <v>2769</v>
      </c>
      <c r="B379" s="78">
        <v>41199</v>
      </c>
      <c r="C379" s="3">
        <v>18826</v>
      </c>
      <c r="D379" t="str">
        <f t="shared" si="5"/>
        <v>2012</v>
      </c>
    </row>
    <row r="380" spans="1:4">
      <c r="A380" s="3" t="s">
        <v>2770</v>
      </c>
      <c r="B380" s="78">
        <v>41200</v>
      </c>
      <c r="C380" s="3">
        <v>18875</v>
      </c>
      <c r="D380" t="str">
        <f t="shared" si="5"/>
        <v>2012</v>
      </c>
    </row>
    <row r="381" spans="1:4">
      <c r="A381" s="3" t="s">
        <v>2716</v>
      </c>
      <c r="B381" s="78">
        <v>41201</v>
      </c>
      <c r="C381" s="3">
        <v>18924</v>
      </c>
      <c r="D381" t="str">
        <f t="shared" si="5"/>
        <v>2012</v>
      </c>
    </row>
    <row r="382" spans="1:4">
      <c r="A382" s="3" t="s">
        <v>2717</v>
      </c>
      <c r="B382" s="78">
        <v>41202</v>
      </c>
      <c r="C382" s="3">
        <v>18973</v>
      </c>
      <c r="D382" t="str">
        <f t="shared" si="5"/>
        <v>2012</v>
      </c>
    </row>
    <row r="383" spans="1:4">
      <c r="A383" s="3" t="s">
        <v>2718</v>
      </c>
      <c r="B383" s="78">
        <v>41203</v>
      </c>
      <c r="C383" s="3">
        <v>19022</v>
      </c>
      <c r="D383" t="str">
        <f t="shared" si="5"/>
        <v>2012</v>
      </c>
    </row>
    <row r="384" spans="1:4">
      <c r="A384" s="3" t="s">
        <v>2719</v>
      </c>
      <c r="B384" s="78">
        <v>41204</v>
      </c>
      <c r="C384" s="3">
        <v>19071</v>
      </c>
      <c r="D384" t="str">
        <f t="shared" si="5"/>
        <v>2012</v>
      </c>
    </row>
    <row r="385" spans="1:4">
      <c r="A385" s="3" t="s">
        <v>2720</v>
      </c>
      <c r="B385" s="78">
        <v>41205</v>
      </c>
      <c r="C385" s="3">
        <v>19120</v>
      </c>
      <c r="D385" t="str">
        <f t="shared" si="5"/>
        <v>2012</v>
      </c>
    </row>
    <row r="386" spans="1:4">
      <c r="A386" s="3" t="s">
        <v>2768</v>
      </c>
      <c r="B386" s="78">
        <v>41206</v>
      </c>
      <c r="C386" s="3">
        <v>19169</v>
      </c>
      <c r="D386" t="str">
        <f t="shared" si="5"/>
        <v>2012</v>
      </c>
    </row>
    <row r="387" spans="1:4">
      <c r="A387" s="3" t="s">
        <v>2769</v>
      </c>
      <c r="B387" s="78">
        <v>41207</v>
      </c>
      <c r="C387" s="3">
        <v>19218</v>
      </c>
      <c r="D387" t="str">
        <f t="shared" si="5"/>
        <v>2012</v>
      </c>
    </row>
    <row r="388" spans="1:4">
      <c r="A388" s="3" t="s">
        <v>2770</v>
      </c>
      <c r="B388" s="78">
        <v>41208</v>
      </c>
      <c r="C388" s="3">
        <v>19267</v>
      </c>
      <c r="D388" t="str">
        <f t="shared" si="5"/>
        <v>2012</v>
      </c>
    </row>
    <row r="389" spans="1:4">
      <c r="A389" s="3" t="s">
        <v>2716</v>
      </c>
      <c r="B389" s="78">
        <v>41209</v>
      </c>
      <c r="C389" s="3">
        <v>19316</v>
      </c>
      <c r="D389" t="str">
        <f t="shared" si="5"/>
        <v>2012</v>
      </c>
    </row>
    <row r="390" spans="1:4">
      <c r="A390" s="3" t="s">
        <v>2717</v>
      </c>
      <c r="B390" s="78">
        <v>41210</v>
      </c>
      <c r="C390" s="3">
        <v>19365</v>
      </c>
      <c r="D390" t="str">
        <f t="shared" ref="D390:D443" si="6">TEXT(B390,"YYYY")</f>
        <v>2012</v>
      </c>
    </row>
    <row r="391" spans="1:4">
      <c r="A391" s="3" t="s">
        <v>2718</v>
      </c>
      <c r="B391" s="78">
        <v>41211</v>
      </c>
      <c r="C391" s="3">
        <v>19414</v>
      </c>
      <c r="D391" t="str">
        <f t="shared" si="6"/>
        <v>2012</v>
      </c>
    </row>
    <row r="392" spans="1:4">
      <c r="A392" s="3" t="s">
        <v>2719</v>
      </c>
      <c r="B392" s="78">
        <v>41212</v>
      </c>
      <c r="C392" s="3">
        <v>19463</v>
      </c>
      <c r="D392" t="str">
        <f t="shared" si="6"/>
        <v>2012</v>
      </c>
    </row>
    <row r="393" spans="1:4">
      <c r="A393" s="3" t="s">
        <v>2720</v>
      </c>
      <c r="B393" s="78">
        <v>41213</v>
      </c>
      <c r="C393" s="3">
        <v>19512</v>
      </c>
      <c r="D393" t="str">
        <f t="shared" si="6"/>
        <v>2012</v>
      </c>
    </row>
    <row r="394" spans="1:4">
      <c r="A394" s="3" t="s">
        <v>2768</v>
      </c>
      <c r="B394" s="78">
        <v>41214</v>
      </c>
      <c r="C394" s="3">
        <v>19561</v>
      </c>
      <c r="D394" t="str">
        <f t="shared" si="6"/>
        <v>2012</v>
      </c>
    </row>
    <row r="395" spans="1:4">
      <c r="A395" s="3" t="s">
        <v>2769</v>
      </c>
      <c r="B395" s="78">
        <v>41215</v>
      </c>
      <c r="C395" s="3">
        <v>19610</v>
      </c>
      <c r="D395" t="str">
        <f t="shared" si="6"/>
        <v>2012</v>
      </c>
    </row>
    <row r="396" spans="1:4">
      <c r="A396" s="3" t="s">
        <v>2770</v>
      </c>
      <c r="B396" s="78">
        <v>41216</v>
      </c>
      <c r="C396" s="3">
        <v>19659</v>
      </c>
      <c r="D396" t="str">
        <f t="shared" si="6"/>
        <v>2012</v>
      </c>
    </row>
    <row r="397" spans="1:4">
      <c r="A397" s="3" t="s">
        <v>2716</v>
      </c>
      <c r="B397" s="78">
        <v>41217</v>
      </c>
      <c r="C397" s="3">
        <v>19708</v>
      </c>
      <c r="D397" t="str">
        <f t="shared" si="6"/>
        <v>2012</v>
      </c>
    </row>
    <row r="398" spans="1:4">
      <c r="A398" s="3" t="s">
        <v>2717</v>
      </c>
      <c r="B398" s="78">
        <v>41218</v>
      </c>
      <c r="C398" s="3">
        <v>19757</v>
      </c>
      <c r="D398" t="str">
        <f t="shared" si="6"/>
        <v>2012</v>
      </c>
    </row>
    <row r="399" spans="1:4">
      <c r="A399" s="3" t="s">
        <v>2718</v>
      </c>
      <c r="B399" s="78">
        <v>41219</v>
      </c>
      <c r="C399" s="3">
        <v>19806</v>
      </c>
      <c r="D399" t="str">
        <f t="shared" si="6"/>
        <v>2012</v>
      </c>
    </row>
    <row r="400" spans="1:4">
      <c r="A400" s="3" t="s">
        <v>2719</v>
      </c>
      <c r="B400" s="78">
        <v>41220</v>
      </c>
      <c r="C400" s="3">
        <v>19855</v>
      </c>
      <c r="D400" t="str">
        <f t="shared" si="6"/>
        <v>2012</v>
      </c>
    </row>
    <row r="401" spans="1:4">
      <c r="A401" s="3" t="s">
        <v>2720</v>
      </c>
      <c r="B401" s="78">
        <v>41221</v>
      </c>
      <c r="C401" s="3">
        <v>19904</v>
      </c>
      <c r="D401" t="str">
        <f t="shared" si="6"/>
        <v>2012</v>
      </c>
    </row>
    <row r="402" spans="1:4">
      <c r="A402" s="3" t="s">
        <v>2768</v>
      </c>
      <c r="B402" s="78">
        <v>41222</v>
      </c>
      <c r="C402" s="3">
        <v>19953</v>
      </c>
      <c r="D402" t="str">
        <f t="shared" si="6"/>
        <v>2012</v>
      </c>
    </row>
    <row r="403" spans="1:4">
      <c r="A403" s="3" t="s">
        <v>2769</v>
      </c>
      <c r="B403" s="78">
        <v>41223</v>
      </c>
      <c r="C403" s="3">
        <v>20002</v>
      </c>
      <c r="D403" t="str">
        <f t="shared" si="6"/>
        <v>2012</v>
      </c>
    </row>
    <row r="404" spans="1:4">
      <c r="A404" s="3" t="s">
        <v>2770</v>
      </c>
      <c r="B404" s="78">
        <v>41224</v>
      </c>
      <c r="C404" s="3">
        <v>20051</v>
      </c>
      <c r="D404" t="str">
        <f t="shared" si="6"/>
        <v>2012</v>
      </c>
    </row>
    <row r="405" spans="1:4">
      <c r="A405" s="3" t="s">
        <v>2716</v>
      </c>
      <c r="B405" s="78">
        <v>41225</v>
      </c>
      <c r="C405" s="3">
        <v>20100</v>
      </c>
      <c r="D405" t="str">
        <f t="shared" si="6"/>
        <v>2012</v>
      </c>
    </row>
    <row r="406" spans="1:4">
      <c r="A406" s="3" t="s">
        <v>2717</v>
      </c>
      <c r="B406" s="78">
        <v>41226</v>
      </c>
      <c r="C406" s="3">
        <v>20149</v>
      </c>
      <c r="D406" t="str">
        <f t="shared" si="6"/>
        <v>2012</v>
      </c>
    </row>
    <row r="407" spans="1:4">
      <c r="A407" s="3" t="s">
        <v>2718</v>
      </c>
      <c r="B407" s="78">
        <v>41227</v>
      </c>
      <c r="C407" s="3">
        <v>20198</v>
      </c>
      <c r="D407" t="str">
        <f t="shared" si="6"/>
        <v>2012</v>
      </c>
    </row>
    <row r="408" spans="1:4">
      <c r="A408" s="3" t="s">
        <v>2719</v>
      </c>
      <c r="B408" s="78">
        <v>41228</v>
      </c>
      <c r="C408" s="3">
        <v>20247</v>
      </c>
      <c r="D408" t="str">
        <f t="shared" si="6"/>
        <v>2012</v>
      </c>
    </row>
    <row r="409" spans="1:4">
      <c r="A409" s="3" t="s">
        <v>2720</v>
      </c>
      <c r="B409" s="78">
        <v>41229</v>
      </c>
      <c r="C409" s="3">
        <v>20296</v>
      </c>
      <c r="D409" t="str">
        <f t="shared" si="6"/>
        <v>2012</v>
      </c>
    </row>
    <row r="410" spans="1:4">
      <c r="A410" s="3" t="s">
        <v>2768</v>
      </c>
      <c r="B410" s="78">
        <v>41230</v>
      </c>
      <c r="C410" s="3">
        <v>20345</v>
      </c>
      <c r="D410" t="str">
        <f t="shared" si="6"/>
        <v>2012</v>
      </c>
    </row>
    <row r="411" spans="1:4">
      <c r="A411" s="3" t="s">
        <v>2769</v>
      </c>
      <c r="B411" s="78">
        <v>41231</v>
      </c>
      <c r="C411" s="3">
        <v>20394</v>
      </c>
      <c r="D411" t="str">
        <f t="shared" si="6"/>
        <v>2012</v>
      </c>
    </row>
    <row r="412" spans="1:4">
      <c r="A412" s="3" t="s">
        <v>2770</v>
      </c>
      <c r="B412" s="78">
        <v>41232</v>
      </c>
      <c r="C412" s="3">
        <v>20443</v>
      </c>
      <c r="D412" t="str">
        <f t="shared" si="6"/>
        <v>2012</v>
      </c>
    </row>
    <row r="413" spans="1:4">
      <c r="A413" s="3" t="s">
        <v>2716</v>
      </c>
      <c r="B413" s="78">
        <v>41233</v>
      </c>
      <c r="C413" s="3">
        <v>20492</v>
      </c>
      <c r="D413" t="str">
        <f t="shared" si="6"/>
        <v>2012</v>
      </c>
    </row>
    <row r="414" spans="1:4">
      <c r="A414" s="3" t="s">
        <v>2717</v>
      </c>
      <c r="B414" s="78">
        <v>41234</v>
      </c>
      <c r="C414" s="3">
        <v>20541</v>
      </c>
      <c r="D414" t="str">
        <f t="shared" si="6"/>
        <v>2012</v>
      </c>
    </row>
    <row r="415" spans="1:4">
      <c r="A415" s="3" t="s">
        <v>2718</v>
      </c>
      <c r="B415" s="78">
        <v>41235</v>
      </c>
      <c r="C415" s="3">
        <v>20590</v>
      </c>
      <c r="D415" t="str">
        <f t="shared" si="6"/>
        <v>2012</v>
      </c>
    </row>
    <row r="416" spans="1:4">
      <c r="A416" s="3" t="s">
        <v>2719</v>
      </c>
      <c r="B416" s="78">
        <v>41236</v>
      </c>
      <c r="C416" s="3">
        <v>20639</v>
      </c>
      <c r="D416" t="str">
        <f t="shared" si="6"/>
        <v>2012</v>
      </c>
    </row>
    <row r="417" spans="1:4">
      <c r="A417" s="3" t="s">
        <v>2720</v>
      </c>
      <c r="B417" s="78">
        <v>41237</v>
      </c>
      <c r="C417" s="3">
        <v>20688</v>
      </c>
      <c r="D417" t="str">
        <f t="shared" si="6"/>
        <v>2012</v>
      </c>
    </row>
    <row r="418" spans="1:4">
      <c r="A418" s="3" t="s">
        <v>2768</v>
      </c>
      <c r="B418" s="78">
        <v>41238</v>
      </c>
      <c r="C418" s="3">
        <v>20737</v>
      </c>
      <c r="D418" t="str">
        <f t="shared" si="6"/>
        <v>2012</v>
      </c>
    </row>
    <row r="419" spans="1:4">
      <c r="A419" s="3" t="s">
        <v>2769</v>
      </c>
      <c r="B419" s="78">
        <v>41239</v>
      </c>
      <c r="C419" s="3">
        <v>20786</v>
      </c>
      <c r="D419" t="str">
        <f t="shared" si="6"/>
        <v>2012</v>
      </c>
    </row>
    <row r="420" spans="1:4">
      <c r="A420" s="3" t="s">
        <v>2770</v>
      </c>
      <c r="B420" s="78">
        <v>41240</v>
      </c>
      <c r="C420" s="3">
        <v>20835</v>
      </c>
      <c r="D420" t="str">
        <f t="shared" si="6"/>
        <v>2012</v>
      </c>
    </row>
    <row r="421" spans="1:4">
      <c r="A421" s="3" t="s">
        <v>2716</v>
      </c>
      <c r="B421" s="78">
        <v>41241</v>
      </c>
      <c r="C421" s="3">
        <v>20884</v>
      </c>
      <c r="D421" t="str">
        <f t="shared" si="6"/>
        <v>2012</v>
      </c>
    </row>
    <row r="422" spans="1:4">
      <c r="A422" s="3" t="s">
        <v>2717</v>
      </c>
      <c r="B422" s="78">
        <v>41242</v>
      </c>
      <c r="C422" s="3">
        <v>20933</v>
      </c>
      <c r="D422" t="str">
        <f t="shared" si="6"/>
        <v>2012</v>
      </c>
    </row>
    <row r="423" spans="1:4">
      <c r="A423" s="3" t="s">
        <v>2718</v>
      </c>
      <c r="B423" s="78">
        <v>41243</v>
      </c>
      <c r="C423" s="3">
        <v>20982</v>
      </c>
      <c r="D423" t="str">
        <f t="shared" si="6"/>
        <v>2012</v>
      </c>
    </row>
    <row r="424" spans="1:4">
      <c r="A424" s="3" t="s">
        <v>2719</v>
      </c>
      <c r="B424" s="78">
        <v>41244</v>
      </c>
      <c r="C424" s="3">
        <v>21031</v>
      </c>
      <c r="D424" t="str">
        <f t="shared" si="6"/>
        <v>2012</v>
      </c>
    </row>
    <row r="425" spans="1:4">
      <c r="A425" s="3" t="s">
        <v>2720</v>
      </c>
      <c r="B425" s="78">
        <v>41245</v>
      </c>
      <c r="C425" s="3">
        <v>21080</v>
      </c>
      <c r="D425" t="str">
        <f t="shared" si="6"/>
        <v>2012</v>
      </c>
    </row>
    <row r="426" spans="1:4">
      <c r="A426" s="3" t="s">
        <v>2768</v>
      </c>
      <c r="B426" s="78">
        <v>41246</v>
      </c>
      <c r="C426" s="3">
        <v>21129</v>
      </c>
      <c r="D426" t="str">
        <f t="shared" si="6"/>
        <v>2012</v>
      </c>
    </row>
    <row r="427" spans="1:4">
      <c r="A427" s="3" t="s">
        <v>2769</v>
      </c>
      <c r="B427" s="78">
        <v>41247</v>
      </c>
      <c r="C427" s="3">
        <v>21178</v>
      </c>
      <c r="D427" t="str">
        <f t="shared" si="6"/>
        <v>2012</v>
      </c>
    </row>
    <row r="428" spans="1:4">
      <c r="A428" s="3" t="s">
        <v>2770</v>
      </c>
      <c r="B428" s="78">
        <v>41248</v>
      </c>
      <c r="C428" s="3">
        <v>21227</v>
      </c>
      <c r="D428" t="str">
        <f t="shared" si="6"/>
        <v>2012</v>
      </c>
    </row>
    <row r="429" spans="1:4">
      <c r="A429" s="3" t="s">
        <v>2716</v>
      </c>
      <c r="B429" s="78">
        <v>41249</v>
      </c>
      <c r="C429" s="3">
        <v>21276</v>
      </c>
      <c r="D429" t="str">
        <f t="shared" si="6"/>
        <v>2012</v>
      </c>
    </row>
    <row r="430" spans="1:4">
      <c r="A430" s="3" t="s">
        <v>2717</v>
      </c>
      <c r="B430" s="78">
        <v>41250</v>
      </c>
      <c r="C430" s="3">
        <v>21325</v>
      </c>
      <c r="D430" t="str">
        <f t="shared" si="6"/>
        <v>2012</v>
      </c>
    </row>
    <row r="431" spans="1:4">
      <c r="A431" s="3" t="s">
        <v>2718</v>
      </c>
      <c r="B431" s="78">
        <v>41251</v>
      </c>
      <c r="C431" s="3">
        <v>21374</v>
      </c>
      <c r="D431" t="str">
        <f t="shared" si="6"/>
        <v>2012</v>
      </c>
    </row>
    <row r="432" spans="1:4">
      <c r="A432" s="3" t="s">
        <v>2719</v>
      </c>
      <c r="B432" s="78">
        <v>41252</v>
      </c>
      <c r="C432" s="3">
        <v>21423</v>
      </c>
      <c r="D432" t="str">
        <f t="shared" si="6"/>
        <v>2012</v>
      </c>
    </row>
    <row r="433" spans="1:4">
      <c r="A433" s="3" t="s">
        <v>2720</v>
      </c>
      <c r="B433" s="78">
        <v>41253</v>
      </c>
      <c r="C433" s="3">
        <v>21472</v>
      </c>
      <c r="D433" t="str">
        <f t="shared" si="6"/>
        <v>2012</v>
      </c>
    </row>
    <row r="434" spans="1:4">
      <c r="A434" s="3" t="s">
        <v>2768</v>
      </c>
      <c r="B434" s="78">
        <v>41254</v>
      </c>
      <c r="C434" s="3">
        <v>21521</v>
      </c>
      <c r="D434" t="str">
        <f t="shared" si="6"/>
        <v>2012</v>
      </c>
    </row>
    <row r="435" spans="1:4">
      <c r="A435" s="3" t="s">
        <v>2769</v>
      </c>
      <c r="B435" s="78">
        <v>41255</v>
      </c>
      <c r="C435" s="3">
        <v>21570</v>
      </c>
      <c r="D435" t="str">
        <f t="shared" si="6"/>
        <v>2012</v>
      </c>
    </row>
    <row r="436" spans="1:4">
      <c r="A436" s="3" t="s">
        <v>2770</v>
      </c>
      <c r="B436" s="78">
        <v>41256</v>
      </c>
      <c r="C436" s="3">
        <v>21619</v>
      </c>
      <c r="D436" t="str">
        <f t="shared" si="6"/>
        <v>2012</v>
      </c>
    </row>
    <row r="437" spans="1:4">
      <c r="A437" s="3" t="s">
        <v>2716</v>
      </c>
      <c r="B437" s="78">
        <v>41257</v>
      </c>
      <c r="C437" s="3">
        <v>21668</v>
      </c>
      <c r="D437" t="str">
        <f t="shared" si="6"/>
        <v>2012</v>
      </c>
    </row>
    <row r="438" spans="1:4">
      <c r="A438" s="3" t="s">
        <v>2717</v>
      </c>
      <c r="B438" s="78">
        <v>41258</v>
      </c>
      <c r="C438" s="3">
        <v>21717</v>
      </c>
      <c r="D438" t="str">
        <f t="shared" si="6"/>
        <v>2012</v>
      </c>
    </row>
    <row r="439" spans="1:4">
      <c r="A439" s="3" t="s">
        <v>2718</v>
      </c>
      <c r="B439" s="78">
        <v>41259</v>
      </c>
      <c r="C439" s="3">
        <v>21766</v>
      </c>
      <c r="D439" t="str">
        <f t="shared" si="6"/>
        <v>2012</v>
      </c>
    </row>
    <row r="440" spans="1:4">
      <c r="A440" s="3" t="s">
        <v>2719</v>
      </c>
      <c r="B440" s="78">
        <v>41260</v>
      </c>
      <c r="C440" s="3">
        <v>21815</v>
      </c>
      <c r="D440" t="str">
        <f t="shared" si="6"/>
        <v>2012</v>
      </c>
    </row>
    <row r="441" spans="1:4">
      <c r="A441" s="3" t="s">
        <v>2720</v>
      </c>
      <c r="B441" s="78">
        <v>41261</v>
      </c>
      <c r="C441" s="3">
        <v>21864</v>
      </c>
      <c r="D441" t="str">
        <f t="shared" si="6"/>
        <v>2012</v>
      </c>
    </row>
    <row r="442" spans="1:4">
      <c r="A442" s="3" t="s">
        <v>2768</v>
      </c>
      <c r="B442" s="78">
        <v>41262</v>
      </c>
      <c r="C442" s="3">
        <v>21913</v>
      </c>
      <c r="D442" t="str">
        <f t="shared" si="6"/>
        <v>2012</v>
      </c>
    </row>
    <row r="443" spans="1:4">
      <c r="A443" s="3" t="s">
        <v>2769</v>
      </c>
      <c r="B443" s="78">
        <v>41263</v>
      </c>
      <c r="C443" s="3">
        <v>21962</v>
      </c>
      <c r="D443" t="str">
        <f t="shared" si="6"/>
        <v>2012</v>
      </c>
    </row>
  </sheetData>
  <mergeCells count="1">
    <mergeCell ref="B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30"/>
  <dimension ref="A1:G19"/>
  <sheetViews>
    <sheetView showGridLines="0" workbookViewId="0">
      <selection activeCell="B12" sqref="B12"/>
    </sheetView>
  </sheetViews>
  <sheetFormatPr defaultRowHeight="11.25"/>
  <cols>
    <col min="1" max="1" width="11.5703125" style="1" bestFit="1" customWidth="1"/>
    <col min="2" max="2" width="5.7109375" style="1" bestFit="1" customWidth="1"/>
    <col min="3" max="16384" width="9.140625" style="1"/>
  </cols>
  <sheetData>
    <row r="1" spans="1:7" ht="12.75">
      <c r="A1" s="22" t="s">
        <v>2837</v>
      </c>
      <c r="B1" s="141" t="s">
        <v>2730</v>
      </c>
      <c r="C1" s="142"/>
      <c r="D1" s="142"/>
      <c r="E1" s="142"/>
      <c r="F1" s="143"/>
    </row>
    <row r="2" spans="1:7" ht="12.75">
      <c r="A2" s="17"/>
      <c r="B2" s="17"/>
      <c r="C2" s="17"/>
      <c r="D2" s="17"/>
      <c r="E2" s="17"/>
      <c r="F2" s="17"/>
    </row>
    <row r="3" spans="1:7" ht="12.75">
      <c r="A3" s="17"/>
      <c r="B3" s="17"/>
      <c r="C3" s="17"/>
      <c r="D3" s="17"/>
      <c r="E3" s="17"/>
      <c r="F3" s="17"/>
    </row>
    <row r="4" spans="1:7" ht="12.75">
      <c r="A4" s="87" t="s">
        <v>2713</v>
      </c>
      <c r="B4" s="87" t="s">
        <v>2886</v>
      </c>
      <c r="C4" s="17"/>
      <c r="D4" s="17"/>
      <c r="E4" s="17"/>
      <c r="F4" s="17"/>
    </row>
    <row r="5" spans="1:7" ht="12.75">
      <c r="A5" s="16" t="s">
        <v>376</v>
      </c>
      <c r="B5" s="16">
        <f>COUNTIFS(Master_Data!D:D,"Active",Master_Data!I:I,'12'!A5)</f>
        <v>4</v>
      </c>
      <c r="C5" s="17"/>
      <c r="D5" s="17"/>
      <c r="E5" s="17"/>
      <c r="F5" s="17"/>
      <c r="G5" s="39"/>
    </row>
    <row r="6" spans="1:7" ht="12.75">
      <c r="A6" s="16" t="s">
        <v>246</v>
      </c>
      <c r="B6" s="16">
        <f>COUNTIFS(Master_Data!D:D,"Active",Master_Data!I:I,'12'!A6)</f>
        <v>13</v>
      </c>
      <c r="C6" s="17"/>
      <c r="D6" s="17"/>
      <c r="E6" s="17"/>
      <c r="F6" s="17"/>
    </row>
    <row r="7" spans="1:7" ht="12.75">
      <c r="A7" s="16" t="s">
        <v>28</v>
      </c>
      <c r="B7" s="16">
        <f>COUNTIFS(Master_Data!D:D,"Active",Master_Data!I:I,'12'!A7)</f>
        <v>110</v>
      </c>
      <c r="C7" s="17"/>
      <c r="D7" s="17"/>
      <c r="E7" s="17"/>
      <c r="F7" s="17"/>
    </row>
    <row r="8" spans="1:7" ht="12.75">
      <c r="A8" s="16" t="s">
        <v>13</v>
      </c>
      <c r="B8" s="16">
        <f>COUNTIFS(Master_Data!D:D,"Active",Master_Data!I:I,'12'!A8)</f>
        <v>171</v>
      </c>
      <c r="C8" s="17"/>
      <c r="D8" s="17"/>
      <c r="E8" s="17"/>
      <c r="F8" s="17"/>
    </row>
    <row r="9" spans="1:7" ht="12.75">
      <c r="A9" s="16" t="s">
        <v>17</v>
      </c>
      <c r="B9" s="16">
        <f>COUNTIFS(Master_Data!D:D,"Active",Master_Data!I:I,'12'!A9)</f>
        <v>398</v>
      </c>
      <c r="C9" s="17"/>
      <c r="D9" s="17"/>
      <c r="E9" s="17"/>
      <c r="F9" s="17"/>
    </row>
    <row r="10" spans="1:7" ht="12.75">
      <c r="A10" s="16" t="s">
        <v>21</v>
      </c>
      <c r="B10" s="16">
        <f>COUNTIFS(Master_Data!D:D,"Active",Master_Data!I:I,'12'!A10)</f>
        <v>394</v>
      </c>
      <c r="C10" s="17"/>
      <c r="D10" s="17"/>
      <c r="E10" s="17"/>
      <c r="F10" s="17"/>
    </row>
    <row r="11" spans="1:7" ht="12.75">
      <c r="A11" s="16" t="s">
        <v>66</v>
      </c>
      <c r="B11" s="16">
        <f>COUNTIFS(Master_Data!D:D,"Active",Master_Data!I:I,'12'!A11)</f>
        <v>227</v>
      </c>
      <c r="C11" s="17"/>
      <c r="D11" s="17"/>
      <c r="E11" s="17"/>
      <c r="F11" s="17"/>
    </row>
    <row r="12" spans="1:7" ht="12.75">
      <c r="A12" s="22" t="s">
        <v>2726</v>
      </c>
      <c r="B12" s="16">
        <f>SUM(B5:B11)</f>
        <v>1317</v>
      </c>
      <c r="C12" s="17"/>
      <c r="D12" s="17"/>
      <c r="E12" s="17"/>
      <c r="F12" s="17"/>
    </row>
    <row r="13" spans="1:7" ht="12.75">
      <c r="A13" s="17"/>
      <c r="B13" s="17"/>
      <c r="C13" s="17"/>
      <c r="D13" s="17"/>
      <c r="E13" s="17"/>
      <c r="F13" s="17"/>
    </row>
    <row r="14" spans="1:7" ht="12.75">
      <c r="A14" s="17"/>
      <c r="B14" s="17"/>
      <c r="C14" s="17"/>
      <c r="D14" s="17"/>
      <c r="E14" s="17"/>
      <c r="F14" s="17"/>
    </row>
    <row r="15" spans="1:7" ht="12.75">
      <c r="A15" s="17"/>
      <c r="B15" s="17"/>
      <c r="C15" s="17"/>
      <c r="D15" s="17"/>
      <c r="E15" s="17"/>
      <c r="F15" s="17"/>
    </row>
    <row r="16" spans="1:7" ht="12.75">
      <c r="A16" s="17"/>
      <c r="B16" s="17"/>
      <c r="C16" s="17"/>
      <c r="D16" s="17"/>
      <c r="E16" s="17"/>
      <c r="F16" s="17"/>
    </row>
    <row r="17" spans="1:6" ht="12.75">
      <c r="A17" s="17"/>
      <c r="B17" s="17"/>
      <c r="C17" s="17"/>
      <c r="D17" s="17"/>
      <c r="E17" s="17"/>
      <c r="F17" s="17"/>
    </row>
    <row r="18" spans="1:6" ht="12.75">
      <c r="A18" s="17"/>
      <c r="B18" s="17"/>
      <c r="C18" s="17"/>
      <c r="D18" s="17"/>
      <c r="E18" s="17"/>
      <c r="F18" s="17"/>
    </row>
    <row r="19" spans="1:6" ht="12.75">
      <c r="A19" s="17"/>
      <c r="B19" s="17"/>
      <c r="C19" s="17"/>
      <c r="D19" s="17"/>
      <c r="E19" s="17"/>
      <c r="F19" s="17"/>
    </row>
  </sheetData>
  <mergeCells count="1">
    <mergeCell ref="B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31"/>
  <dimension ref="A1:G443"/>
  <sheetViews>
    <sheetView showGridLines="0" workbookViewId="0">
      <selection activeCell="F5" sqref="F5"/>
    </sheetView>
  </sheetViews>
  <sheetFormatPr defaultRowHeight="11.25"/>
  <cols>
    <col min="1" max="1" width="5.7109375" style="1" customWidth="1"/>
    <col min="2" max="2" width="9.42578125" style="1" customWidth="1"/>
    <col min="3" max="3" width="5" style="1" customWidth="1"/>
    <col min="4" max="4" width="12" style="1" bestFit="1" customWidth="1"/>
    <col min="5" max="5" width="9.140625" style="1"/>
    <col min="6" max="6" width="11.7109375" style="1" customWidth="1"/>
    <col min="7" max="16384" width="9.140625" style="1"/>
  </cols>
  <sheetData>
    <row r="1" spans="1:7">
      <c r="A1" s="35" t="s">
        <v>2838</v>
      </c>
      <c r="B1" s="144" t="s">
        <v>2771</v>
      </c>
      <c r="C1" s="145"/>
      <c r="D1" s="145"/>
      <c r="E1" s="145"/>
      <c r="F1" s="146"/>
    </row>
    <row r="4" spans="1:7">
      <c r="A4" s="4" t="s">
        <v>2766</v>
      </c>
      <c r="B4" s="4" t="s">
        <v>2775</v>
      </c>
      <c r="C4" s="4" t="s">
        <v>2767</v>
      </c>
      <c r="E4" s="4" t="s">
        <v>2741</v>
      </c>
      <c r="F4" s="35">
        <f>COUNTIFS(A5:A443,"A",D5:D443,2011)</f>
        <v>11</v>
      </c>
    </row>
    <row r="5" spans="1:7" ht="12">
      <c r="A5" s="6" t="s">
        <v>2716</v>
      </c>
      <c r="B5" s="30">
        <v>40825</v>
      </c>
      <c r="C5" s="6">
        <v>500</v>
      </c>
      <c r="D5" s="1" t="str">
        <f>TEXT(B5,"yyyy")</f>
        <v>2011</v>
      </c>
      <c r="G5" s="39"/>
    </row>
    <row r="6" spans="1:7">
      <c r="A6" s="6" t="s">
        <v>2717</v>
      </c>
      <c r="B6" s="30">
        <v>40826</v>
      </c>
      <c r="C6" s="6">
        <v>549</v>
      </c>
      <c r="D6" s="1" t="str">
        <f t="shared" ref="D6:D69" si="0">TEXT(B6,"yyyy")</f>
        <v>2011</v>
      </c>
    </row>
    <row r="7" spans="1:7">
      <c r="A7" s="6" t="s">
        <v>2718</v>
      </c>
      <c r="B7" s="30">
        <v>40827</v>
      </c>
      <c r="C7" s="6">
        <v>598</v>
      </c>
      <c r="D7" s="1" t="str">
        <f t="shared" si="0"/>
        <v>2011</v>
      </c>
    </row>
    <row r="8" spans="1:7">
      <c r="A8" s="6" t="s">
        <v>2719</v>
      </c>
      <c r="B8" s="30">
        <v>40828</v>
      </c>
      <c r="C8" s="6">
        <v>647</v>
      </c>
      <c r="D8" s="1" t="str">
        <f t="shared" si="0"/>
        <v>2011</v>
      </c>
    </row>
    <row r="9" spans="1:7">
      <c r="A9" s="6" t="s">
        <v>2720</v>
      </c>
      <c r="B9" s="30">
        <v>40829</v>
      </c>
      <c r="C9" s="6">
        <v>696</v>
      </c>
      <c r="D9" s="1" t="str">
        <f t="shared" si="0"/>
        <v>2011</v>
      </c>
    </row>
    <row r="10" spans="1:7">
      <c r="A10" s="6" t="s">
        <v>2768</v>
      </c>
      <c r="B10" s="30">
        <v>40830</v>
      </c>
      <c r="C10" s="6">
        <v>745</v>
      </c>
      <c r="D10" s="1" t="str">
        <f t="shared" si="0"/>
        <v>2011</v>
      </c>
    </row>
    <row r="11" spans="1:7">
      <c r="A11" s="6" t="s">
        <v>2769</v>
      </c>
      <c r="B11" s="30">
        <v>40831</v>
      </c>
      <c r="C11" s="6">
        <v>794</v>
      </c>
      <c r="D11" s="1" t="str">
        <f t="shared" si="0"/>
        <v>2011</v>
      </c>
    </row>
    <row r="12" spans="1:7">
      <c r="A12" s="6" t="s">
        <v>2770</v>
      </c>
      <c r="B12" s="30">
        <v>40832</v>
      </c>
      <c r="C12" s="6">
        <v>843</v>
      </c>
      <c r="D12" s="1" t="str">
        <f t="shared" si="0"/>
        <v>2011</v>
      </c>
    </row>
    <row r="13" spans="1:7">
      <c r="A13" s="6" t="s">
        <v>2716</v>
      </c>
      <c r="B13" s="30">
        <v>40833</v>
      </c>
      <c r="C13" s="6">
        <v>892</v>
      </c>
      <c r="D13" s="1" t="str">
        <f t="shared" si="0"/>
        <v>2011</v>
      </c>
    </row>
    <row r="14" spans="1:7">
      <c r="A14" s="6" t="s">
        <v>2717</v>
      </c>
      <c r="B14" s="30">
        <v>40834</v>
      </c>
      <c r="C14" s="6">
        <v>941</v>
      </c>
      <c r="D14" s="1" t="str">
        <f t="shared" si="0"/>
        <v>2011</v>
      </c>
    </row>
    <row r="15" spans="1:7">
      <c r="A15" s="6" t="s">
        <v>2718</v>
      </c>
      <c r="B15" s="30">
        <v>40835</v>
      </c>
      <c r="C15" s="6">
        <v>990</v>
      </c>
      <c r="D15" s="1" t="str">
        <f t="shared" si="0"/>
        <v>2011</v>
      </c>
    </row>
    <row r="16" spans="1:7">
      <c r="A16" s="6" t="s">
        <v>2719</v>
      </c>
      <c r="B16" s="30">
        <v>40836</v>
      </c>
      <c r="C16" s="6">
        <v>1039</v>
      </c>
      <c r="D16" s="1" t="str">
        <f t="shared" si="0"/>
        <v>2011</v>
      </c>
    </row>
    <row r="17" spans="1:4">
      <c r="A17" s="6" t="s">
        <v>2720</v>
      </c>
      <c r="B17" s="30">
        <v>40837</v>
      </c>
      <c r="C17" s="6">
        <v>1088</v>
      </c>
      <c r="D17" s="1" t="str">
        <f t="shared" si="0"/>
        <v>2011</v>
      </c>
    </row>
    <row r="18" spans="1:4">
      <c r="A18" s="6" t="s">
        <v>2768</v>
      </c>
      <c r="B18" s="30">
        <v>40838</v>
      </c>
      <c r="C18" s="6">
        <v>1137</v>
      </c>
      <c r="D18" s="1" t="str">
        <f t="shared" si="0"/>
        <v>2011</v>
      </c>
    </row>
    <row r="19" spans="1:4">
      <c r="A19" s="6" t="s">
        <v>2769</v>
      </c>
      <c r="B19" s="30">
        <v>40839</v>
      </c>
      <c r="C19" s="6">
        <v>1186</v>
      </c>
      <c r="D19" s="1" t="str">
        <f t="shared" si="0"/>
        <v>2011</v>
      </c>
    </row>
    <row r="20" spans="1:4">
      <c r="A20" s="6" t="s">
        <v>2770</v>
      </c>
      <c r="B20" s="30">
        <v>40840</v>
      </c>
      <c r="C20" s="6">
        <v>1235</v>
      </c>
      <c r="D20" s="1" t="str">
        <f t="shared" si="0"/>
        <v>2011</v>
      </c>
    </row>
    <row r="21" spans="1:4">
      <c r="A21" s="6" t="s">
        <v>2716</v>
      </c>
      <c r="B21" s="30">
        <v>40841</v>
      </c>
      <c r="C21" s="6">
        <v>1284</v>
      </c>
      <c r="D21" s="1" t="str">
        <f t="shared" si="0"/>
        <v>2011</v>
      </c>
    </row>
    <row r="22" spans="1:4">
      <c r="A22" s="6" t="s">
        <v>2717</v>
      </c>
      <c r="B22" s="30">
        <v>40842</v>
      </c>
      <c r="C22" s="6">
        <v>1333</v>
      </c>
      <c r="D22" s="1" t="str">
        <f t="shared" si="0"/>
        <v>2011</v>
      </c>
    </row>
    <row r="23" spans="1:4">
      <c r="A23" s="6" t="s">
        <v>2718</v>
      </c>
      <c r="B23" s="30">
        <v>40843</v>
      </c>
      <c r="C23" s="6">
        <v>1382</v>
      </c>
      <c r="D23" s="1" t="str">
        <f t="shared" si="0"/>
        <v>2011</v>
      </c>
    </row>
    <row r="24" spans="1:4">
      <c r="A24" s="6" t="s">
        <v>2719</v>
      </c>
      <c r="B24" s="30">
        <v>40844</v>
      </c>
      <c r="C24" s="6">
        <v>1431</v>
      </c>
      <c r="D24" s="1" t="str">
        <f t="shared" si="0"/>
        <v>2011</v>
      </c>
    </row>
    <row r="25" spans="1:4">
      <c r="A25" s="6" t="s">
        <v>2720</v>
      </c>
      <c r="B25" s="30">
        <v>40845</v>
      </c>
      <c r="C25" s="6">
        <v>1480</v>
      </c>
      <c r="D25" s="1" t="str">
        <f t="shared" si="0"/>
        <v>2011</v>
      </c>
    </row>
    <row r="26" spans="1:4">
      <c r="A26" s="6" t="s">
        <v>2768</v>
      </c>
      <c r="B26" s="30">
        <v>40846</v>
      </c>
      <c r="C26" s="6">
        <v>1529</v>
      </c>
      <c r="D26" s="1" t="str">
        <f t="shared" si="0"/>
        <v>2011</v>
      </c>
    </row>
    <row r="27" spans="1:4">
      <c r="A27" s="6" t="s">
        <v>2769</v>
      </c>
      <c r="B27" s="30">
        <v>40847</v>
      </c>
      <c r="C27" s="6">
        <v>1578</v>
      </c>
      <c r="D27" s="1" t="str">
        <f t="shared" si="0"/>
        <v>2011</v>
      </c>
    </row>
    <row r="28" spans="1:4">
      <c r="A28" s="6" t="s">
        <v>2770</v>
      </c>
      <c r="B28" s="30">
        <v>40848</v>
      </c>
      <c r="C28" s="6">
        <v>1627</v>
      </c>
      <c r="D28" s="1" t="str">
        <f t="shared" si="0"/>
        <v>2011</v>
      </c>
    </row>
    <row r="29" spans="1:4">
      <c r="A29" s="6" t="s">
        <v>2716</v>
      </c>
      <c r="B29" s="30">
        <v>40849</v>
      </c>
      <c r="C29" s="6">
        <v>1676</v>
      </c>
      <c r="D29" s="1" t="str">
        <f t="shared" si="0"/>
        <v>2011</v>
      </c>
    </row>
    <row r="30" spans="1:4">
      <c r="A30" s="6" t="s">
        <v>2717</v>
      </c>
      <c r="B30" s="30">
        <v>40850</v>
      </c>
      <c r="C30" s="6">
        <v>1725</v>
      </c>
      <c r="D30" s="1" t="str">
        <f t="shared" si="0"/>
        <v>2011</v>
      </c>
    </row>
    <row r="31" spans="1:4">
      <c r="A31" s="6" t="s">
        <v>2718</v>
      </c>
      <c r="B31" s="30">
        <v>40851</v>
      </c>
      <c r="C31" s="6">
        <v>1774</v>
      </c>
      <c r="D31" s="1" t="str">
        <f t="shared" si="0"/>
        <v>2011</v>
      </c>
    </row>
    <row r="32" spans="1:4">
      <c r="A32" s="6" t="s">
        <v>2719</v>
      </c>
      <c r="B32" s="30">
        <v>40852</v>
      </c>
      <c r="C32" s="6">
        <v>1823</v>
      </c>
      <c r="D32" s="1" t="str">
        <f t="shared" si="0"/>
        <v>2011</v>
      </c>
    </row>
    <row r="33" spans="1:4">
      <c r="A33" s="6" t="s">
        <v>2720</v>
      </c>
      <c r="B33" s="30">
        <v>40853</v>
      </c>
      <c r="C33" s="6">
        <v>1872</v>
      </c>
      <c r="D33" s="1" t="str">
        <f t="shared" si="0"/>
        <v>2011</v>
      </c>
    </row>
    <row r="34" spans="1:4">
      <c r="A34" s="6" t="s">
        <v>2768</v>
      </c>
      <c r="B34" s="30">
        <v>40854</v>
      </c>
      <c r="C34" s="6">
        <v>1921</v>
      </c>
      <c r="D34" s="1" t="str">
        <f t="shared" si="0"/>
        <v>2011</v>
      </c>
    </row>
    <row r="35" spans="1:4">
      <c r="A35" s="6" t="s">
        <v>2769</v>
      </c>
      <c r="B35" s="30">
        <v>40855</v>
      </c>
      <c r="C35" s="6">
        <v>1970</v>
      </c>
      <c r="D35" s="1" t="str">
        <f t="shared" si="0"/>
        <v>2011</v>
      </c>
    </row>
    <row r="36" spans="1:4">
      <c r="A36" s="6" t="s">
        <v>2770</v>
      </c>
      <c r="B36" s="30">
        <v>40856</v>
      </c>
      <c r="C36" s="6">
        <v>2019</v>
      </c>
      <c r="D36" s="1" t="str">
        <f t="shared" si="0"/>
        <v>2011</v>
      </c>
    </row>
    <row r="37" spans="1:4">
      <c r="A37" s="6" t="s">
        <v>2716</v>
      </c>
      <c r="B37" s="30">
        <v>40857</v>
      </c>
      <c r="C37" s="6">
        <v>2068</v>
      </c>
      <c r="D37" s="1" t="str">
        <f t="shared" si="0"/>
        <v>2011</v>
      </c>
    </row>
    <row r="38" spans="1:4">
      <c r="A38" s="6" t="s">
        <v>2717</v>
      </c>
      <c r="B38" s="30">
        <v>40858</v>
      </c>
      <c r="C38" s="6">
        <v>2117</v>
      </c>
      <c r="D38" s="1" t="str">
        <f t="shared" si="0"/>
        <v>2011</v>
      </c>
    </row>
    <row r="39" spans="1:4">
      <c r="A39" s="6" t="s">
        <v>2718</v>
      </c>
      <c r="B39" s="30">
        <v>40859</v>
      </c>
      <c r="C39" s="6">
        <v>2166</v>
      </c>
      <c r="D39" s="1" t="str">
        <f t="shared" si="0"/>
        <v>2011</v>
      </c>
    </row>
    <row r="40" spans="1:4">
      <c r="A40" s="6" t="s">
        <v>2719</v>
      </c>
      <c r="B40" s="30">
        <v>40860</v>
      </c>
      <c r="C40" s="6">
        <v>2215</v>
      </c>
      <c r="D40" s="1" t="str">
        <f t="shared" si="0"/>
        <v>2011</v>
      </c>
    </row>
    <row r="41" spans="1:4">
      <c r="A41" s="6" t="s">
        <v>2720</v>
      </c>
      <c r="B41" s="30">
        <v>40861</v>
      </c>
      <c r="C41" s="6">
        <v>2264</v>
      </c>
      <c r="D41" s="1" t="str">
        <f t="shared" si="0"/>
        <v>2011</v>
      </c>
    </row>
    <row r="42" spans="1:4">
      <c r="A42" s="6" t="s">
        <v>2768</v>
      </c>
      <c r="B42" s="30">
        <v>40862</v>
      </c>
      <c r="C42" s="6">
        <v>2313</v>
      </c>
      <c r="D42" s="1" t="str">
        <f t="shared" si="0"/>
        <v>2011</v>
      </c>
    </row>
    <row r="43" spans="1:4">
      <c r="A43" s="6" t="s">
        <v>2769</v>
      </c>
      <c r="B43" s="30">
        <v>40863</v>
      </c>
      <c r="C43" s="6">
        <v>2362</v>
      </c>
      <c r="D43" s="1" t="str">
        <f t="shared" si="0"/>
        <v>2011</v>
      </c>
    </row>
    <row r="44" spans="1:4">
      <c r="A44" s="6" t="s">
        <v>2770</v>
      </c>
      <c r="B44" s="30">
        <v>40864</v>
      </c>
      <c r="C44" s="6">
        <v>2411</v>
      </c>
      <c r="D44" s="1" t="str">
        <f t="shared" si="0"/>
        <v>2011</v>
      </c>
    </row>
    <row r="45" spans="1:4">
      <c r="A45" s="6" t="s">
        <v>2716</v>
      </c>
      <c r="B45" s="30">
        <v>40865</v>
      </c>
      <c r="C45" s="6">
        <v>2460</v>
      </c>
      <c r="D45" s="1" t="str">
        <f t="shared" si="0"/>
        <v>2011</v>
      </c>
    </row>
    <row r="46" spans="1:4">
      <c r="A46" s="6" t="s">
        <v>2717</v>
      </c>
      <c r="B46" s="30">
        <v>40866</v>
      </c>
      <c r="C46" s="6">
        <v>2509</v>
      </c>
      <c r="D46" s="1" t="str">
        <f t="shared" si="0"/>
        <v>2011</v>
      </c>
    </row>
    <row r="47" spans="1:4">
      <c r="A47" s="6" t="s">
        <v>2718</v>
      </c>
      <c r="B47" s="30">
        <v>40867</v>
      </c>
      <c r="C47" s="6">
        <v>2558</v>
      </c>
      <c r="D47" s="1" t="str">
        <f t="shared" si="0"/>
        <v>2011</v>
      </c>
    </row>
    <row r="48" spans="1:4">
      <c r="A48" s="6" t="s">
        <v>2719</v>
      </c>
      <c r="B48" s="30">
        <v>40868</v>
      </c>
      <c r="C48" s="6">
        <v>2607</v>
      </c>
      <c r="D48" s="1" t="str">
        <f t="shared" si="0"/>
        <v>2011</v>
      </c>
    </row>
    <row r="49" spans="1:4">
      <c r="A49" s="6" t="s">
        <v>2720</v>
      </c>
      <c r="B49" s="30">
        <v>40869</v>
      </c>
      <c r="C49" s="6">
        <v>2656</v>
      </c>
      <c r="D49" s="1" t="str">
        <f t="shared" si="0"/>
        <v>2011</v>
      </c>
    </row>
    <row r="50" spans="1:4">
      <c r="A50" s="6" t="s">
        <v>2768</v>
      </c>
      <c r="B50" s="30">
        <v>40870</v>
      </c>
      <c r="C50" s="6">
        <v>2705</v>
      </c>
      <c r="D50" s="1" t="str">
        <f t="shared" si="0"/>
        <v>2011</v>
      </c>
    </row>
    <row r="51" spans="1:4">
      <c r="A51" s="6" t="s">
        <v>2769</v>
      </c>
      <c r="B51" s="30">
        <v>40871</v>
      </c>
      <c r="C51" s="6">
        <v>2754</v>
      </c>
      <c r="D51" s="1" t="str">
        <f t="shared" si="0"/>
        <v>2011</v>
      </c>
    </row>
    <row r="52" spans="1:4">
      <c r="A52" s="6" t="s">
        <v>2770</v>
      </c>
      <c r="B52" s="30">
        <v>40872</v>
      </c>
      <c r="C52" s="6">
        <v>2803</v>
      </c>
      <c r="D52" s="1" t="str">
        <f t="shared" si="0"/>
        <v>2011</v>
      </c>
    </row>
    <row r="53" spans="1:4">
      <c r="A53" s="6" t="s">
        <v>2716</v>
      </c>
      <c r="B53" s="30">
        <v>40873</v>
      </c>
      <c r="C53" s="6">
        <v>2852</v>
      </c>
      <c r="D53" s="1" t="str">
        <f t="shared" si="0"/>
        <v>2011</v>
      </c>
    </row>
    <row r="54" spans="1:4">
      <c r="A54" s="6" t="s">
        <v>2717</v>
      </c>
      <c r="B54" s="30">
        <v>40874</v>
      </c>
      <c r="C54" s="6">
        <v>2901</v>
      </c>
      <c r="D54" s="1" t="str">
        <f t="shared" si="0"/>
        <v>2011</v>
      </c>
    </row>
    <row r="55" spans="1:4">
      <c r="A55" s="6" t="s">
        <v>2718</v>
      </c>
      <c r="B55" s="30">
        <v>40875</v>
      </c>
      <c r="C55" s="6">
        <v>2950</v>
      </c>
      <c r="D55" s="1" t="str">
        <f t="shared" si="0"/>
        <v>2011</v>
      </c>
    </row>
    <row r="56" spans="1:4">
      <c r="A56" s="6" t="s">
        <v>2719</v>
      </c>
      <c r="B56" s="30">
        <v>40876</v>
      </c>
      <c r="C56" s="6">
        <v>2999</v>
      </c>
      <c r="D56" s="1" t="str">
        <f t="shared" si="0"/>
        <v>2011</v>
      </c>
    </row>
    <row r="57" spans="1:4">
      <c r="A57" s="6" t="s">
        <v>2720</v>
      </c>
      <c r="B57" s="30">
        <v>40877</v>
      </c>
      <c r="C57" s="6">
        <v>3048</v>
      </c>
      <c r="D57" s="1" t="str">
        <f t="shared" si="0"/>
        <v>2011</v>
      </c>
    </row>
    <row r="58" spans="1:4">
      <c r="A58" s="6" t="s">
        <v>2768</v>
      </c>
      <c r="B58" s="30">
        <v>40878</v>
      </c>
      <c r="C58" s="6">
        <v>3097</v>
      </c>
      <c r="D58" s="1" t="str">
        <f t="shared" si="0"/>
        <v>2011</v>
      </c>
    </row>
    <row r="59" spans="1:4">
      <c r="A59" s="6" t="s">
        <v>2769</v>
      </c>
      <c r="B59" s="30">
        <v>40879</v>
      </c>
      <c r="C59" s="6">
        <v>3146</v>
      </c>
      <c r="D59" s="1" t="str">
        <f t="shared" si="0"/>
        <v>2011</v>
      </c>
    </row>
    <row r="60" spans="1:4">
      <c r="A60" s="6" t="s">
        <v>2770</v>
      </c>
      <c r="B60" s="30">
        <v>40880</v>
      </c>
      <c r="C60" s="6">
        <v>3195</v>
      </c>
      <c r="D60" s="1" t="str">
        <f t="shared" si="0"/>
        <v>2011</v>
      </c>
    </row>
    <row r="61" spans="1:4">
      <c r="A61" s="6" t="s">
        <v>2716</v>
      </c>
      <c r="B61" s="30">
        <v>40881</v>
      </c>
      <c r="C61" s="6">
        <v>3244</v>
      </c>
      <c r="D61" s="1" t="str">
        <f t="shared" si="0"/>
        <v>2011</v>
      </c>
    </row>
    <row r="62" spans="1:4">
      <c r="A62" s="6" t="s">
        <v>2717</v>
      </c>
      <c r="B62" s="30">
        <v>40882</v>
      </c>
      <c r="C62" s="6">
        <v>3293</v>
      </c>
      <c r="D62" s="1" t="str">
        <f t="shared" si="0"/>
        <v>2011</v>
      </c>
    </row>
    <row r="63" spans="1:4">
      <c r="A63" s="6" t="s">
        <v>2718</v>
      </c>
      <c r="B63" s="30">
        <v>40883</v>
      </c>
      <c r="C63" s="6">
        <v>3342</v>
      </c>
      <c r="D63" s="1" t="str">
        <f t="shared" si="0"/>
        <v>2011</v>
      </c>
    </row>
    <row r="64" spans="1:4">
      <c r="A64" s="6" t="s">
        <v>2719</v>
      </c>
      <c r="B64" s="30">
        <v>40884</v>
      </c>
      <c r="C64" s="6">
        <v>3391</v>
      </c>
      <c r="D64" s="1" t="str">
        <f t="shared" si="0"/>
        <v>2011</v>
      </c>
    </row>
    <row r="65" spans="1:4">
      <c r="A65" s="6" t="s">
        <v>2720</v>
      </c>
      <c r="B65" s="30">
        <v>40885</v>
      </c>
      <c r="C65" s="6">
        <v>3440</v>
      </c>
      <c r="D65" s="1" t="str">
        <f t="shared" si="0"/>
        <v>2011</v>
      </c>
    </row>
    <row r="66" spans="1:4">
      <c r="A66" s="6" t="s">
        <v>2768</v>
      </c>
      <c r="B66" s="30">
        <v>40886</v>
      </c>
      <c r="C66" s="6">
        <v>3489</v>
      </c>
      <c r="D66" s="1" t="str">
        <f t="shared" si="0"/>
        <v>2011</v>
      </c>
    </row>
    <row r="67" spans="1:4">
      <c r="A67" s="6" t="s">
        <v>2769</v>
      </c>
      <c r="B67" s="30">
        <v>40887</v>
      </c>
      <c r="C67" s="6">
        <v>3538</v>
      </c>
      <c r="D67" s="1" t="str">
        <f t="shared" si="0"/>
        <v>2011</v>
      </c>
    </row>
    <row r="68" spans="1:4">
      <c r="A68" s="6" t="s">
        <v>2770</v>
      </c>
      <c r="B68" s="30">
        <v>40888</v>
      </c>
      <c r="C68" s="6">
        <v>3587</v>
      </c>
      <c r="D68" s="1" t="str">
        <f t="shared" si="0"/>
        <v>2011</v>
      </c>
    </row>
    <row r="69" spans="1:4">
      <c r="A69" s="6" t="s">
        <v>2716</v>
      </c>
      <c r="B69" s="30">
        <v>40889</v>
      </c>
      <c r="C69" s="6">
        <v>3636</v>
      </c>
      <c r="D69" s="1" t="str">
        <f t="shared" si="0"/>
        <v>2011</v>
      </c>
    </row>
    <row r="70" spans="1:4">
      <c r="A70" s="6" t="s">
        <v>2717</v>
      </c>
      <c r="B70" s="30">
        <v>40890</v>
      </c>
      <c r="C70" s="6">
        <v>3685</v>
      </c>
      <c r="D70" s="1" t="str">
        <f t="shared" ref="D70:D133" si="1">TEXT(B70,"yyyy")</f>
        <v>2011</v>
      </c>
    </row>
    <row r="71" spans="1:4">
      <c r="A71" s="6" t="s">
        <v>2718</v>
      </c>
      <c r="B71" s="30">
        <v>40891</v>
      </c>
      <c r="C71" s="6">
        <v>3734</v>
      </c>
      <c r="D71" s="1" t="str">
        <f t="shared" si="1"/>
        <v>2011</v>
      </c>
    </row>
    <row r="72" spans="1:4">
      <c r="A72" s="6" t="s">
        <v>2719</v>
      </c>
      <c r="B72" s="30">
        <v>40892</v>
      </c>
      <c r="C72" s="6">
        <v>3783</v>
      </c>
      <c r="D72" s="1" t="str">
        <f t="shared" si="1"/>
        <v>2011</v>
      </c>
    </row>
    <row r="73" spans="1:4">
      <c r="A73" s="6" t="s">
        <v>2720</v>
      </c>
      <c r="B73" s="30">
        <v>40893</v>
      </c>
      <c r="C73" s="6">
        <v>3832</v>
      </c>
      <c r="D73" s="1" t="str">
        <f t="shared" si="1"/>
        <v>2011</v>
      </c>
    </row>
    <row r="74" spans="1:4">
      <c r="A74" s="6" t="s">
        <v>2768</v>
      </c>
      <c r="B74" s="30">
        <v>40894</v>
      </c>
      <c r="C74" s="6">
        <v>3881</v>
      </c>
      <c r="D74" s="1" t="str">
        <f t="shared" si="1"/>
        <v>2011</v>
      </c>
    </row>
    <row r="75" spans="1:4">
      <c r="A75" s="6" t="s">
        <v>2769</v>
      </c>
      <c r="B75" s="30">
        <v>40895</v>
      </c>
      <c r="C75" s="6">
        <v>3930</v>
      </c>
      <c r="D75" s="1" t="str">
        <f t="shared" si="1"/>
        <v>2011</v>
      </c>
    </row>
    <row r="76" spans="1:4">
      <c r="A76" s="6" t="s">
        <v>2770</v>
      </c>
      <c r="B76" s="30">
        <v>40896</v>
      </c>
      <c r="C76" s="6">
        <v>3979</v>
      </c>
      <c r="D76" s="1" t="str">
        <f t="shared" si="1"/>
        <v>2011</v>
      </c>
    </row>
    <row r="77" spans="1:4">
      <c r="A77" s="6" t="s">
        <v>2716</v>
      </c>
      <c r="B77" s="30">
        <v>40897</v>
      </c>
      <c r="C77" s="6">
        <v>4028</v>
      </c>
      <c r="D77" s="1" t="str">
        <f t="shared" si="1"/>
        <v>2011</v>
      </c>
    </row>
    <row r="78" spans="1:4">
      <c r="A78" s="6" t="s">
        <v>2717</v>
      </c>
      <c r="B78" s="30">
        <v>40898</v>
      </c>
      <c r="C78" s="6">
        <v>4077</v>
      </c>
      <c r="D78" s="1" t="str">
        <f t="shared" si="1"/>
        <v>2011</v>
      </c>
    </row>
    <row r="79" spans="1:4">
      <c r="A79" s="6" t="s">
        <v>2718</v>
      </c>
      <c r="B79" s="30">
        <v>40899</v>
      </c>
      <c r="C79" s="6">
        <v>4126</v>
      </c>
      <c r="D79" s="1" t="str">
        <f t="shared" si="1"/>
        <v>2011</v>
      </c>
    </row>
    <row r="80" spans="1:4">
      <c r="A80" s="6" t="s">
        <v>2719</v>
      </c>
      <c r="B80" s="30">
        <v>40900</v>
      </c>
      <c r="C80" s="6">
        <v>4175</v>
      </c>
      <c r="D80" s="1" t="str">
        <f t="shared" si="1"/>
        <v>2011</v>
      </c>
    </row>
    <row r="81" spans="1:4">
      <c r="A81" s="6" t="s">
        <v>2720</v>
      </c>
      <c r="B81" s="30">
        <v>40901</v>
      </c>
      <c r="C81" s="6">
        <v>4224</v>
      </c>
      <c r="D81" s="1" t="str">
        <f t="shared" si="1"/>
        <v>2011</v>
      </c>
    </row>
    <row r="82" spans="1:4">
      <c r="A82" s="6" t="s">
        <v>2768</v>
      </c>
      <c r="B82" s="30">
        <v>40902</v>
      </c>
      <c r="C82" s="6">
        <v>4273</v>
      </c>
      <c r="D82" s="1" t="str">
        <f t="shared" si="1"/>
        <v>2011</v>
      </c>
    </row>
    <row r="83" spans="1:4">
      <c r="A83" s="6" t="s">
        <v>2769</v>
      </c>
      <c r="B83" s="30">
        <v>40903</v>
      </c>
      <c r="C83" s="6">
        <v>4322</v>
      </c>
      <c r="D83" s="1" t="str">
        <f t="shared" si="1"/>
        <v>2011</v>
      </c>
    </row>
    <row r="84" spans="1:4">
      <c r="A84" s="6" t="s">
        <v>2770</v>
      </c>
      <c r="B84" s="30">
        <v>40904</v>
      </c>
      <c r="C84" s="6">
        <v>4371</v>
      </c>
      <c r="D84" s="1" t="str">
        <f t="shared" si="1"/>
        <v>2011</v>
      </c>
    </row>
    <row r="85" spans="1:4">
      <c r="A85" s="6" t="s">
        <v>2716</v>
      </c>
      <c r="B85" s="30">
        <v>40905</v>
      </c>
      <c r="C85" s="6">
        <v>4420</v>
      </c>
      <c r="D85" s="1" t="str">
        <f t="shared" si="1"/>
        <v>2011</v>
      </c>
    </row>
    <row r="86" spans="1:4">
      <c r="A86" s="6" t="s">
        <v>2717</v>
      </c>
      <c r="B86" s="30">
        <v>40906</v>
      </c>
      <c r="C86" s="6">
        <v>4469</v>
      </c>
      <c r="D86" s="1" t="str">
        <f t="shared" si="1"/>
        <v>2011</v>
      </c>
    </row>
    <row r="87" spans="1:4">
      <c r="A87" s="6" t="s">
        <v>2718</v>
      </c>
      <c r="B87" s="30">
        <v>40907</v>
      </c>
      <c r="C87" s="6">
        <v>4518</v>
      </c>
      <c r="D87" s="1" t="str">
        <f t="shared" si="1"/>
        <v>2011</v>
      </c>
    </row>
    <row r="88" spans="1:4">
      <c r="A88" s="6" t="s">
        <v>2719</v>
      </c>
      <c r="B88" s="30">
        <v>40908</v>
      </c>
      <c r="C88" s="6">
        <v>4567</v>
      </c>
      <c r="D88" s="1" t="str">
        <f t="shared" si="1"/>
        <v>2011</v>
      </c>
    </row>
    <row r="89" spans="1:4">
      <c r="A89" s="6" t="s">
        <v>2720</v>
      </c>
      <c r="B89" s="30">
        <v>40909</v>
      </c>
      <c r="C89" s="6">
        <v>4616</v>
      </c>
      <c r="D89" s="1" t="str">
        <f t="shared" si="1"/>
        <v>2012</v>
      </c>
    </row>
    <row r="90" spans="1:4">
      <c r="A90" s="6" t="s">
        <v>2768</v>
      </c>
      <c r="B90" s="30">
        <v>40910</v>
      </c>
      <c r="C90" s="6">
        <v>4665</v>
      </c>
      <c r="D90" s="1" t="str">
        <f t="shared" si="1"/>
        <v>2012</v>
      </c>
    </row>
    <row r="91" spans="1:4">
      <c r="A91" s="6" t="s">
        <v>2769</v>
      </c>
      <c r="B91" s="30">
        <v>40911</v>
      </c>
      <c r="C91" s="6">
        <v>4714</v>
      </c>
      <c r="D91" s="1" t="str">
        <f t="shared" si="1"/>
        <v>2012</v>
      </c>
    </row>
    <row r="92" spans="1:4">
      <c r="A92" s="6" t="s">
        <v>2770</v>
      </c>
      <c r="B92" s="30">
        <v>40912</v>
      </c>
      <c r="C92" s="6">
        <v>4763</v>
      </c>
      <c r="D92" s="1" t="str">
        <f t="shared" si="1"/>
        <v>2012</v>
      </c>
    </row>
    <row r="93" spans="1:4">
      <c r="A93" s="6" t="s">
        <v>2716</v>
      </c>
      <c r="B93" s="30">
        <v>40913</v>
      </c>
      <c r="C93" s="6">
        <v>4812</v>
      </c>
      <c r="D93" s="1" t="str">
        <f t="shared" si="1"/>
        <v>2012</v>
      </c>
    </row>
    <row r="94" spans="1:4">
      <c r="A94" s="6" t="s">
        <v>2717</v>
      </c>
      <c r="B94" s="30">
        <v>40914</v>
      </c>
      <c r="C94" s="6">
        <v>4861</v>
      </c>
      <c r="D94" s="1" t="str">
        <f t="shared" si="1"/>
        <v>2012</v>
      </c>
    </row>
    <row r="95" spans="1:4">
      <c r="A95" s="6" t="s">
        <v>2718</v>
      </c>
      <c r="B95" s="30">
        <v>40915</v>
      </c>
      <c r="C95" s="6">
        <v>4910</v>
      </c>
      <c r="D95" s="1" t="str">
        <f t="shared" si="1"/>
        <v>2012</v>
      </c>
    </row>
    <row r="96" spans="1:4">
      <c r="A96" s="6" t="s">
        <v>2719</v>
      </c>
      <c r="B96" s="30">
        <v>40916</v>
      </c>
      <c r="C96" s="6">
        <v>4959</v>
      </c>
      <c r="D96" s="1" t="str">
        <f t="shared" si="1"/>
        <v>2012</v>
      </c>
    </row>
    <row r="97" spans="1:4">
      <c r="A97" s="6" t="s">
        <v>2720</v>
      </c>
      <c r="B97" s="30">
        <v>40917</v>
      </c>
      <c r="C97" s="6">
        <v>5008</v>
      </c>
      <c r="D97" s="1" t="str">
        <f t="shared" si="1"/>
        <v>2012</v>
      </c>
    </row>
    <row r="98" spans="1:4">
      <c r="A98" s="6" t="s">
        <v>2768</v>
      </c>
      <c r="B98" s="30">
        <v>40918</v>
      </c>
      <c r="C98" s="6">
        <v>5057</v>
      </c>
      <c r="D98" s="1" t="str">
        <f t="shared" si="1"/>
        <v>2012</v>
      </c>
    </row>
    <row r="99" spans="1:4">
      <c r="A99" s="6" t="s">
        <v>2769</v>
      </c>
      <c r="B99" s="30">
        <v>40919</v>
      </c>
      <c r="C99" s="6">
        <v>5106</v>
      </c>
      <c r="D99" s="1" t="str">
        <f t="shared" si="1"/>
        <v>2012</v>
      </c>
    </row>
    <row r="100" spans="1:4">
      <c r="A100" s="6" t="s">
        <v>2770</v>
      </c>
      <c r="B100" s="30">
        <v>40920</v>
      </c>
      <c r="C100" s="6">
        <v>5155</v>
      </c>
      <c r="D100" s="1" t="str">
        <f t="shared" si="1"/>
        <v>2012</v>
      </c>
    </row>
    <row r="101" spans="1:4">
      <c r="A101" s="6" t="s">
        <v>2716</v>
      </c>
      <c r="B101" s="30">
        <v>40921</v>
      </c>
      <c r="C101" s="6">
        <v>5204</v>
      </c>
      <c r="D101" s="1" t="str">
        <f t="shared" si="1"/>
        <v>2012</v>
      </c>
    </row>
    <row r="102" spans="1:4">
      <c r="A102" s="6" t="s">
        <v>2717</v>
      </c>
      <c r="B102" s="30">
        <v>40922</v>
      </c>
      <c r="C102" s="6">
        <v>5253</v>
      </c>
      <c r="D102" s="1" t="str">
        <f t="shared" si="1"/>
        <v>2012</v>
      </c>
    </row>
    <row r="103" spans="1:4">
      <c r="A103" s="6" t="s">
        <v>2718</v>
      </c>
      <c r="B103" s="30">
        <v>40923</v>
      </c>
      <c r="C103" s="6">
        <v>5302</v>
      </c>
      <c r="D103" s="1" t="str">
        <f t="shared" si="1"/>
        <v>2012</v>
      </c>
    </row>
    <row r="104" spans="1:4">
      <c r="A104" s="6" t="s">
        <v>2719</v>
      </c>
      <c r="B104" s="30">
        <v>40924</v>
      </c>
      <c r="C104" s="6">
        <v>5351</v>
      </c>
      <c r="D104" s="1" t="str">
        <f t="shared" si="1"/>
        <v>2012</v>
      </c>
    </row>
    <row r="105" spans="1:4">
      <c r="A105" s="6" t="s">
        <v>2720</v>
      </c>
      <c r="B105" s="30">
        <v>40925</v>
      </c>
      <c r="C105" s="6">
        <v>5400</v>
      </c>
      <c r="D105" s="1" t="str">
        <f t="shared" si="1"/>
        <v>2012</v>
      </c>
    </row>
    <row r="106" spans="1:4">
      <c r="A106" s="6" t="s">
        <v>2768</v>
      </c>
      <c r="B106" s="30">
        <v>40926</v>
      </c>
      <c r="C106" s="6">
        <v>5449</v>
      </c>
      <c r="D106" s="1" t="str">
        <f t="shared" si="1"/>
        <v>2012</v>
      </c>
    </row>
    <row r="107" spans="1:4">
      <c r="A107" s="6" t="s">
        <v>2769</v>
      </c>
      <c r="B107" s="30">
        <v>40927</v>
      </c>
      <c r="C107" s="6">
        <v>5498</v>
      </c>
      <c r="D107" s="1" t="str">
        <f t="shared" si="1"/>
        <v>2012</v>
      </c>
    </row>
    <row r="108" spans="1:4">
      <c r="A108" s="6" t="s">
        <v>2770</v>
      </c>
      <c r="B108" s="30">
        <v>40928</v>
      </c>
      <c r="C108" s="6">
        <v>5547</v>
      </c>
      <c r="D108" s="1" t="str">
        <f t="shared" si="1"/>
        <v>2012</v>
      </c>
    </row>
    <row r="109" spans="1:4">
      <c r="A109" s="6" t="s">
        <v>2716</v>
      </c>
      <c r="B109" s="30">
        <v>40929</v>
      </c>
      <c r="C109" s="6">
        <v>5596</v>
      </c>
      <c r="D109" s="1" t="str">
        <f t="shared" si="1"/>
        <v>2012</v>
      </c>
    </row>
    <row r="110" spans="1:4">
      <c r="A110" s="6" t="s">
        <v>2717</v>
      </c>
      <c r="B110" s="30">
        <v>40930</v>
      </c>
      <c r="C110" s="6">
        <v>5645</v>
      </c>
      <c r="D110" s="1" t="str">
        <f t="shared" si="1"/>
        <v>2012</v>
      </c>
    </row>
    <row r="111" spans="1:4">
      <c r="A111" s="6" t="s">
        <v>2718</v>
      </c>
      <c r="B111" s="30">
        <v>40931</v>
      </c>
      <c r="C111" s="6">
        <v>5694</v>
      </c>
      <c r="D111" s="1" t="str">
        <f t="shared" si="1"/>
        <v>2012</v>
      </c>
    </row>
    <row r="112" spans="1:4">
      <c r="A112" s="6" t="s">
        <v>2719</v>
      </c>
      <c r="B112" s="30">
        <v>40932</v>
      </c>
      <c r="C112" s="6">
        <v>5743</v>
      </c>
      <c r="D112" s="1" t="str">
        <f t="shared" si="1"/>
        <v>2012</v>
      </c>
    </row>
    <row r="113" spans="1:4">
      <c r="A113" s="6" t="s">
        <v>2720</v>
      </c>
      <c r="B113" s="30">
        <v>40933</v>
      </c>
      <c r="C113" s="6">
        <v>5792</v>
      </c>
      <c r="D113" s="1" t="str">
        <f t="shared" si="1"/>
        <v>2012</v>
      </c>
    </row>
    <row r="114" spans="1:4">
      <c r="A114" s="6" t="s">
        <v>2768</v>
      </c>
      <c r="B114" s="30">
        <v>40934</v>
      </c>
      <c r="C114" s="6">
        <v>5841</v>
      </c>
      <c r="D114" s="1" t="str">
        <f t="shared" si="1"/>
        <v>2012</v>
      </c>
    </row>
    <row r="115" spans="1:4">
      <c r="A115" s="6" t="s">
        <v>2769</v>
      </c>
      <c r="B115" s="30">
        <v>40935</v>
      </c>
      <c r="C115" s="6">
        <v>5890</v>
      </c>
      <c r="D115" s="1" t="str">
        <f t="shared" si="1"/>
        <v>2012</v>
      </c>
    </row>
    <row r="116" spans="1:4">
      <c r="A116" s="6" t="s">
        <v>2770</v>
      </c>
      <c r="B116" s="30">
        <v>40936</v>
      </c>
      <c r="C116" s="6">
        <v>5939</v>
      </c>
      <c r="D116" s="1" t="str">
        <f t="shared" si="1"/>
        <v>2012</v>
      </c>
    </row>
    <row r="117" spans="1:4">
      <c r="A117" s="6" t="s">
        <v>2716</v>
      </c>
      <c r="B117" s="30">
        <v>40937</v>
      </c>
      <c r="C117" s="6">
        <v>5988</v>
      </c>
      <c r="D117" s="1" t="str">
        <f t="shared" si="1"/>
        <v>2012</v>
      </c>
    </row>
    <row r="118" spans="1:4">
      <c r="A118" s="6" t="s">
        <v>2717</v>
      </c>
      <c r="B118" s="30">
        <v>40938</v>
      </c>
      <c r="C118" s="6">
        <v>6037</v>
      </c>
      <c r="D118" s="1" t="str">
        <f t="shared" si="1"/>
        <v>2012</v>
      </c>
    </row>
    <row r="119" spans="1:4">
      <c r="A119" s="6" t="s">
        <v>2718</v>
      </c>
      <c r="B119" s="30">
        <v>40939</v>
      </c>
      <c r="C119" s="6">
        <v>6086</v>
      </c>
      <c r="D119" s="1" t="str">
        <f t="shared" si="1"/>
        <v>2012</v>
      </c>
    </row>
    <row r="120" spans="1:4">
      <c r="A120" s="6" t="s">
        <v>2719</v>
      </c>
      <c r="B120" s="30">
        <v>40940</v>
      </c>
      <c r="C120" s="6">
        <v>6135</v>
      </c>
      <c r="D120" s="1" t="str">
        <f t="shared" si="1"/>
        <v>2012</v>
      </c>
    </row>
    <row r="121" spans="1:4">
      <c r="A121" s="6" t="s">
        <v>2720</v>
      </c>
      <c r="B121" s="30">
        <v>40941</v>
      </c>
      <c r="C121" s="6">
        <v>6184</v>
      </c>
      <c r="D121" s="1" t="str">
        <f t="shared" si="1"/>
        <v>2012</v>
      </c>
    </row>
    <row r="122" spans="1:4">
      <c r="A122" s="6" t="s">
        <v>2768</v>
      </c>
      <c r="B122" s="30">
        <v>40942</v>
      </c>
      <c r="C122" s="6">
        <v>6233</v>
      </c>
      <c r="D122" s="1" t="str">
        <f t="shared" si="1"/>
        <v>2012</v>
      </c>
    </row>
    <row r="123" spans="1:4">
      <c r="A123" s="6" t="s">
        <v>2769</v>
      </c>
      <c r="B123" s="30">
        <v>40943</v>
      </c>
      <c r="C123" s="6">
        <v>6282</v>
      </c>
      <c r="D123" s="1" t="str">
        <f t="shared" si="1"/>
        <v>2012</v>
      </c>
    </row>
    <row r="124" spans="1:4">
      <c r="A124" s="6" t="s">
        <v>2770</v>
      </c>
      <c r="B124" s="30">
        <v>40944</v>
      </c>
      <c r="C124" s="6">
        <v>6331</v>
      </c>
      <c r="D124" s="1" t="str">
        <f t="shared" si="1"/>
        <v>2012</v>
      </c>
    </row>
    <row r="125" spans="1:4">
      <c r="A125" s="6" t="s">
        <v>2716</v>
      </c>
      <c r="B125" s="30">
        <v>40945</v>
      </c>
      <c r="C125" s="6">
        <v>6380</v>
      </c>
      <c r="D125" s="1" t="str">
        <f t="shared" si="1"/>
        <v>2012</v>
      </c>
    </row>
    <row r="126" spans="1:4">
      <c r="A126" s="6" t="s">
        <v>2717</v>
      </c>
      <c r="B126" s="30">
        <v>40946</v>
      </c>
      <c r="C126" s="6">
        <v>6429</v>
      </c>
      <c r="D126" s="1" t="str">
        <f t="shared" si="1"/>
        <v>2012</v>
      </c>
    </row>
    <row r="127" spans="1:4">
      <c r="A127" s="6" t="s">
        <v>2718</v>
      </c>
      <c r="B127" s="30">
        <v>40947</v>
      </c>
      <c r="C127" s="6">
        <v>6478</v>
      </c>
      <c r="D127" s="1" t="str">
        <f t="shared" si="1"/>
        <v>2012</v>
      </c>
    </row>
    <row r="128" spans="1:4">
      <c r="A128" s="6" t="s">
        <v>2719</v>
      </c>
      <c r="B128" s="30">
        <v>40948</v>
      </c>
      <c r="C128" s="6">
        <v>6527</v>
      </c>
      <c r="D128" s="1" t="str">
        <f t="shared" si="1"/>
        <v>2012</v>
      </c>
    </row>
    <row r="129" spans="1:4">
      <c r="A129" s="6" t="s">
        <v>2720</v>
      </c>
      <c r="B129" s="30">
        <v>40949</v>
      </c>
      <c r="C129" s="6">
        <v>6576</v>
      </c>
      <c r="D129" s="1" t="str">
        <f t="shared" si="1"/>
        <v>2012</v>
      </c>
    </row>
    <row r="130" spans="1:4">
      <c r="A130" s="6" t="s">
        <v>2768</v>
      </c>
      <c r="B130" s="30">
        <v>40950</v>
      </c>
      <c r="C130" s="6">
        <v>6625</v>
      </c>
      <c r="D130" s="1" t="str">
        <f t="shared" si="1"/>
        <v>2012</v>
      </c>
    </row>
    <row r="131" spans="1:4">
      <c r="A131" s="6" t="s">
        <v>2769</v>
      </c>
      <c r="B131" s="30">
        <v>40951</v>
      </c>
      <c r="C131" s="6">
        <v>6674</v>
      </c>
      <c r="D131" s="1" t="str">
        <f t="shared" si="1"/>
        <v>2012</v>
      </c>
    </row>
    <row r="132" spans="1:4">
      <c r="A132" s="6" t="s">
        <v>2770</v>
      </c>
      <c r="B132" s="30">
        <v>40952</v>
      </c>
      <c r="C132" s="6">
        <v>6723</v>
      </c>
      <c r="D132" s="1" t="str">
        <f t="shared" si="1"/>
        <v>2012</v>
      </c>
    </row>
    <row r="133" spans="1:4">
      <c r="A133" s="6" t="s">
        <v>2716</v>
      </c>
      <c r="B133" s="30">
        <v>40953</v>
      </c>
      <c r="C133" s="6">
        <v>6772</v>
      </c>
      <c r="D133" s="1" t="str">
        <f t="shared" si="1"/>
        <v>2012</v>
      </c>
    </row>
    <row r="134" spans="1:4">
      <c r="A134" s="6" t="s">
        <v>2717</v>
      </c>
      <c r="B134" s="30">
        <v>40954</v>
      </c>
      <c r="C134" s="6">
        <v>6821</v>
      </c>
      <c r="D134" s="1" t="str">
        <f t="shared" ref="D134:D197" si="2">TEXT(B134,"yyyy")</f>
        <v>2012</v>
      </c>
    </row>
    <row r="135" spans="1:4">
      <c r="A135" s="6" t="s">
        <v>2718</v>
      </c>
      <c r="B135" s="30">
        <v>40955</v>
      </c>
      <c r="C135" s="6">
        <v>6870</v>
      </c>
      <c r="D135" s="1" t="str">
        <f t="shared" si="2"/>
        <v>2012</v>
      </c>
    </row>
    <row r="136" spans="1:4">
      <c r="A136" s="6" t="s">
        <v>2719</v>
      </c>
      <c r="B136" s="30">
        <v>40956</v>
      </c>
      <c r="C136" s="6">
        <v>6919</v>
      </c>
      <c r="D136" s="1" t="str">
        <f t="shared" si="2"/>
        <v>2012</v>
      </c>
    </row>
    <row r="137" spans="1:4">
      <c r="A137" s="6" t="s">
        <v>2720</v>
      </c>
      <c r="B137" s="30">
        <v>40957</v>
      </c>
      <c r="C137" s="6">
        <v>6968</v>
      </c>
      <c r="D137" s="1" t="str">
        <f t="shared" si="2"/>
        <v>2012</v>
      </c>
    </row>
    <row r="138" spans="1:4">
      <c r="A138" s="6" t="s">
        <v>2768</v>
      </c>
      <c r="B138" s="30">
        <v>40958</v>
      </c>
      <c r="C138" s="6">
        <v>7017</v>
      </c>
      <c r="D138" s="1" t="str">
        <f t="shared" si="2"/>
        <v>2012</v>
      </c>
    </row>
    <row r="139" spans="1:4">
      <c r="A139" s="6" t="s">
        <v>2769</v>
      </c>
      <c r="B139" s="30">
        <v>40959</v>
      </c>
      <c r="C139" s="6">
        <v>7066</v>
      </c>
      <c r="D139" s="1" t="str">
        <f t="shared" si="2"/>
        <v>2012</v>
      </c>
    </row>
    <row r="140" spans="1:4">
      <c r="A140" s="6" t="s">
        <v>2770</v>
      </c>
      <c r="B140" s="30">
        <v>40960</v>
      </c>
      <c r="C140" s="6">
        <v>7115</v>
      </c>
      <c r="D140" s="1" t="str">
        <f t="shared" si="2"/>
        <v>2012</v>
      </c>
    </row>
    <row r="141" spans="1:4">
      <c r="A141" s="6" t="s">
        <v>2716</v>
      </c>
      <c r="B141" s="30">
        <v>40961</v>
      </c>
      <c r="C141" s="6">
        <v>7164</v>
      </c>
      <c r="D141" s="1" t="str">
        <f t="shared" si="2"/>
        <v>2012</v>
      </c>
    </row>
    <row r="142" spans="1:4">
      <c r="A142" s="6" t="s">
        <v>2717</v>
      </c>
      <c r="B142" s="30">
        <v>40962</v>
      </c>
      <c r="C142" s="6">
        <v>7213</v>
      </c>
      <c r="D142" s="1" t="str">
        <f t="shared" si="2"/>
        <v>2012</v>
      </c>
    </row>
    <row r="143" spans="1:4">
      <c r="A143" s="6" t="s">
        <v>2718</v>
      </c>
      <c r="B143" s="30">
        <v>40963</v>
      </c>
      <c r="C143" s="6">
        <v>7262</v>
      </c>
      <c r="D143" s="1" t="str">
        <f t="shared" si="2"/>
        <v>2012</v>
      </c>
    </row>
    <row r="144" spans="1:4">
      <c r="A144" s="6" t="s">
        <v>2719</v>
      </c>
      <c r="B144" s="30">
        <v>40964</v>
      </c>
      <c r="C144" s="6">
        <v>7311</v>
      </c>
      <c r="D144" s="1" t="str">
        <f t="shared" si="2"/>
        <v>2012</v>
      </c>
    </row>
    <row r="145" spans="1:4">
      <c r="A145" s="6" t="s">
        <v>2720</v>
      </c>
      <c r="B145" s="30">
        <v>40965</v>
      </c>
      <c r="C145" s="6">
        <v>7360</v>
      </c>
      <c r="D145" s="1" t="str">
        <f t="shared" si="2"/>
        <v>2012</v>
      </c>
    </row>
    <row r="146" spans="1:4">
      <c r="A146" s="6" t="s">
        <v>2768</v>
      </c>
      <c r="B146" s="30">
        <v>40966</v>
      </c>
      <c r="C146" s="6">
        <v>7409</v>
      </c>
      <c r="D146" s="1" t="str">
        <f t="shared" si="2"/>
        <v>2012</v>
      </c>
    </row>
    <row r="147" spans="1:4">
      <c r="A147" s="6" t="s">
        <v>2769</v>
      </c>
      <c r="B147" s="30">
        <v>40967</v>
      </c>
      <c r="C147" s="6">
        <v>7458</v>
      </c>
      <c r="D147" s="1" t="str">
        <f t="shared" si="2"/>
        <v>2012</v>
      </c>
    </row>
    <row r="148" spans="1:4">
      <c r="A148" s="6" t="s">
        <v>2770</v>
      </c>
      <c r="B148" s="30">
        <v>40968</v>
      </c>
      <c r="C148" s="6">
        <v>7507</v>
      </c>
      <c r="D148" s="1" t="str">
        <f t="shared" si="2"/>
        <v>2012</v>
      </c>
    </row>
    <row r="149" spans="1:4">
      <c r="A149" s="6" t="s">
        <v>2716</v>
      </c>
      <c r="B149" s="30">
        <v>40969</v>
      </c>
      <c r="C149" s="6">
        <v>7556</v>
      </c>
      <c r="D149" s="1" t="str">
        <f t="shared" si="2"/>
        <v>2012</v>
      </c>
    </row>
    <row r="150" spans="1:4">
      <c r="A150" s="6" t="s">
        <v>2717</v>
      </c>
      <c r="B150" s="30">
        <v>40970</v>
      </c>
      <c r="C150" s="6">
        <v>7605</v>
      </c>
      <c r="D150" s="1" t="str">
        <f t="shared" si="2"/>
        <v>2012</v>
      </c>
    </row>
    <row r="151" spans="1:4">
      <c r="A151" s="6" t="s">
        <v>2718</v>
      </c>
      <c r="B151" s="30">
        <v>40971</v>
      </c>
      <c r="C151" s="6">
        <v>7654</v>
      </c>
      <c r="D151" s="1" t="str">
        <f t="shared" si="2"/>
        <v>2012</v>
      </c>
    </row>
    <row r="152" spans="1:4">
      <c r="A152" s="6" t="s">
        <v>2719</v>
      </c>
      <c r="B152" s="30">
        <v>40972</v>
      </c>
      <c r="C152" s="6">
        <v>7703</v>
      </c>
      <c r="D152" s="1" t="str">
        <f t="shared" si="2"/>
        <v>2012</v>
      </c>
    </row>
    <row r="153" spans="1:4">
      <c r="A153" s="6" t="s">
        <v>2720</v>
      </c>
      <c r="B153" s="30">
        <v>40973</v>
      </c>
      <c r="C153" s="6">
        <v>7752</v>
      </c>
      <c r="D153" s="1" t="str">
        <f t="shared" si="2"/>
        <v>2012</v>
      </c>
    </row>
    <row r="154" spans="1:4">
      <c r="A154" s="6" t="s">
        <v>2768</v>
      </c>
      <c r="B154" s="30">
        <v>40974</v>
      </c>
      <c r="C154" s="6">
        <v>7801</v>
      </c>
      <c r="D154" s="1" t="str">
        <f t="shared" si="2"/>
        <v>2012</v>
      </c>
    </row>
    <row r="155" spans="1:4">
      <c r="A155" s="6" t="s">
        <v>2769</v>
      </c>
      <c r="B155" s="30">
        <v>40975</v>
      </c>
      <c r="C155" s="6">
        <v>7850</v>
      </c>
      <c r="D155" s="1" t="str">
        <f t="shared" si="2"/>
        <v>2012</v>
      </c>
    </row>
    <row r="156" spans="1:4">
      <c r="A156" s="6" t="s">
        <v>2770</v>
      </c>
      <c r="B156" s="30">
        <v>40976</v>
      </c>
      <c r="C156" s="6">
        <v>7899</v>
      </c>
      <c r="D156" s="1" t="str">
        <f t="shared" si="2"/>
        <v>2012</v>
      </c>
    </row>
    <row r="157" spans="1:4">
      <c r="A157" s="6" t="s">
        <v>2716</v>
      </c>
      <c r="B157" s="30">
        <v>40977</v>
      </c>
      <c r="C157" s="6">
        <v>7948</v>
      </c>
      <c r="D157" s="1" t="str">
        <f t="shared" si="2"/>
        <v>2012</v>
      </c>
    </row>
    <row r="158" spans="1:4">
      <c r="A158" s="6" t="s">
        <v>2717</v>
      </c>
      <c r="B158" s="30">
        <v>40978</v>
      </c>
      <c r="C158" s="6">
        <v>7997</v>
      </c>
      <c r="D158" s="1" t="str">
        <f t="shared" si="2"/>
        <v>2012</v>
      </c>
    </row>
    <row r="159" spans="1:4">
      <c r="A159" s="6" t="s">
        <v>2718</v>
      </c>
      <c r="B159" s="30">
        <v>40979</v>
      </c>
      <c r="C159" s="6">
        <v>8046</v>
      </c>
      <c r="D159" s="1" t="str">
        <f t="shared" si="2"/>
        <v>2012</v>
      </c>
    </row>
    <row r="160" spans="1:4">
      <c r="A160" s="6" t="s">
        <v>2719</v>
      </c>
      <c r="B160" s="30">
        <v>40980</v>
      </c>
      <c r="C160" s="6">
        <v>8095</v>
      </c>
      <c r="D160" s="1" t="str">
        <f t="shared" si="2"/>
        <v>2012</v>
      </c>
    </row>
    <row r="161" spans="1:4">
      <c r="A161" s="6" t="s">
        <v>2720</v>
      </c>
      <c r="B161" s="30">
        <v>40981</v>
      </c>
      <c r="C161" s="6">
        <v>8144</v>
      </c>
      <c r="D161" s="1" t="str">
        <f t="shared" si="2"/>
        <v>2012</v>
      </c>
    </row>
    <row r="162" spans="1:4">
      <c r="A162" s="6" t="s">
        <v>2768</v>
      </c>
      <c r="B162" s="30">
        <v>40982</v>
      </c>
      <c r="C162" s="6">
        <v>8193</v>
      </c>
      <c r="D162" s="1" t="str">
        <f t="shared" si="2"/>
        <v>2012</v>
      </c>
    </row>
    <row r="163" spans="1:4">
      <c r="A163" s="6" t="s">
        <v>2769</v>
      </c>
      <c r="B163" s="30">
        <v>40983</v>
      </c>
      <c r="C163" s="6">
        <v>8242</v>
      </c>
      <c r="D163" s="1" t="str">
        <f t="shared" si="2"/>
        <v>2012</v>
      </c>
    </row>
    <row r="164" spans="1:4">
      <c r="A164" s="6" t="s">
        <v>2770</v>
      </c>
      <c r="B164" s="30">
        <v>40984</v>
      </c>
      <c r="C164" s="6">
        <v>8291</v>
      </c>
      <c r="D164" s="1" t="str">
        <f t="shared" si="2"/>
        <v>2012</v>
      </c>
    </row>
    <row r="165" spans="1:4">
      <c r="A165" s="6" t="s">
        <v>2716</v>
      </c>
      <c r="B165" s="30">
        <v>40985</v>
      </c>
      <c r="C165" s="6">
        <v>8340</v>
      </c>
      <c r="D165" s="1" t="str">
        <f t="shared" si="2"/>
        <v>2012</v>
      </c>
    </row>
    <row r="166" spans="1:4">
      <c r="A166" s="6" t="s">
        <v>2717</v>
      </c>
      <c r="B166" s="30">
        <v>40986</v>
      </c>
      <c r="C166" s="6">
        <v>8389</v>
      </c>
      <c r="D166" s="1" t="str">
        <f t="shared" si="2"/>
        <v>2012</v>
      </c>
    </row>
    <row r="167" spans="1:4">
      <c r="A167" s="6" t="s">
        <v>2718</v>
      </c>
      <c r="B167" s="30">
        <v>40987</v>
      </c>
      <c r="C167" s="6">
        <v>8438</v>
      </c>
      <c r="D167" s="1" t="str">
        <f t="shared" si="2"/>
        <v>2012</v>
      </c>
    </row>
    <row r="168" spans="1:4">
      <c r="A168" s="6" t="s">
        <v>2719</v>
      </c>
      <c r="B168" s="30">
        <v>40988</v>
      </c>
      <c r="C168" s="6">
        <v>8487</v>
      </c>
      <c r="D168" s="1" t="str">
        <f t="shared" si="2"/>
        <v>2012</v>
      </c>
    </row>
    <row r="169" spans="1:4">
      <c r="A169" s="6" t="s">
        <v>2720</v>
      </c>
      <c r="B169" s="30">
        <v>40989</v>
      </c>
      <c r="C169" s="6">
        <v>8536</v>
      </c>
      <c r="D169" s="1" t="str">
        <f t="shared" si="2"/>
        <v>2012</v>
      </c>
    </row>
    <row r="170" spans="1:4">
      <c r="A170" s="6" t="s">
        <v>2768</v>
      </c>
      <c r="B170" s="30">
        <v>40990</v>
      </c>
      <c r="C170" s="6">
        <v>8585</v>
      </c>
      <c r="D170" s="1" t="str">
        <f t="shared" si="2"/>
        <v>2012</v>
      </c>
    </row>
    <row r="171" spans="1:4">
      <c r="A171" s="6" t="s">
        <v>2769</v>
      </c>
      <c r="B171" s="30">
        <v>40991</v>
      </c>
      <c r="C171" s="6">
        <v>8634</v>
      </c>
      <c r="D171" s="1" t="str">
        <f t="shared" si="2"/>
        <v>2012</v>
      </c>
    </row>
    <row r="172" spans="1:4">
      <c r="A172" s="6" t="s">
        <v>2770</v>
      </c>
      <c r="B172" s="30">
        <v>40992</v>
      </c>
      <c r="C172" s="6">
        <v>8683</v>
      </c>
      <c r="D172" s="1" t="str">
        <f t="shared" si="2"/>
        <v>2012</v>
      </c>
    </row>
    <row r="173" spans="1:4">
      <c r="A173" s="6" t="s">
        <v>2716</v>
      </c>
      <c r="B173" s="30">
        <v>40993</v>
      </c>
      <c r="C173" s="6">
        <v>8732</v>
      </c>
      <c r="D173" s="1" t="str">
        <f t="shared" si="2"/>
        <v>2012</v>
      </c>
    </row>
    <row r="174" spans="1:4">
      <c r="A174" s="6" t="s">
        <v>2717</v>
      </c>
      <c r="B174" s="30">
        <v>40994</v>
      </c>
      <c r="C174" s="6">
        <v>8781</v>
      </c>
      <c r="D174" s="1" t="str">
        <f t="shared" si="2"/>
        <v>2012</v>
      </c>
    </row>
    <row r="175" spans="1:4">
      <c r="A175" s="6" t="s">
        <v>2718</v>
      </c>
      <c r="B175" s="30">
        <v>40995</v>
      </c>
      <c r="C175" s="6">
        <v>8830</v>
      </c>
      <c r="D175" s="1" t="str">
        <f t="shared" si="2"/>
        <v>2012</v>
      </c>
    </row>
    <row r="176" spans="1:4">
      <c r="A176" s="6" t="s">
        <v>2719</v>
      </c>
      <c r="B176" s="30">
        <v>40996</v>
      </c>
      <c r="C176" s="6">
        <v>8879</v>
      </c>
      <c r="D176" s="1" t="str">
        <f t="shared" si="2"/>
        <v>2012</v>
      </c>
    </row>
    <row r="177" spans="1:4">
      <c r="A177" s="6" t="s">
        <v>2720</v>
      </c>
      <c r="B177" s="30">
        <v>40997</v>
      </c>
      <c r="C177" s="6">
        <v>8928</v>
      </c>
      <c r="D177" s="1" t="str">
        <f t="shared" si="2"/>
        <v>2012</v>
      </c>
    </row>
    <row r="178" spans="1:4">
      <c r="A178" s="6" t="s">
        <v>2768</v>
      </c>
      <c r="B178" s="30">
        <v>40998</v>
      </c>
      <c r="C178" s="6">
        <v>8977</v>
      </c>
      <c r="D178" s="1" t="str">
        <f t="shared" si="2"/>
        <v>2012</v>
      </c>
    </row>
    <row r="179" spans="1:4">
      <c r="A179" s="6" t="s">
        <v>2769</v>
      </c>
      <c r="B179" s="30">
        <v>40999</v>
      </c>
      <c r="C179" s="6">
        <v>9026</v>
      </c>
      <c r="D179" s="1" t="str">
        <f t="shared" si="2"/>
        <v>2012</v>
      </c>
    </row>
    <row r="180" spans="1:4">
      <c r="A180" s="6" t="s">
        <v>2770</v>
      </c>
      <c r="B180" s="30">
        <v>41000</v>
      </c>
      <c r="C180" s="6">
        <v>9075</v>
      </c>
      <c r="D180" s="1" t="str">
        <f t="shared" si="2"/>
        <v>2012</v>
      </c>
    </row>
    <row r="181" spans="1:4">
      <c r="A181" s="6" t="s">
        <v>2716</v>
      </c>
      <c r="B181" s="30">
        <v>41001</v>
      </c>
      <c r="C181" s="6">
        <v>9124</v>
      </c>
      <c r="D181" s="1" t="str">
        <f t="shared" si="2"/>
        <v>2012</v>
      </c>
    </row>
    <row r="182" spans="1:4">
      <c r="A182" s="6" t="s">
        <v>2717</v>
      </c>
      <c r="B182" s="30">
        <v>41002</v>
      </c>
      <c r="C182" s="6">
        <v>9173</v>
      </c>
      <c r="D182" s="1" t="str">
        <f t="shared" si="2"/>
        <v>2012</v>
      </c>
    </row>
    <row r="183" spans="1:4">
      <c r="A183" s="6" t="s">
        <v>2718</v>
      </c>
      <c r="B183" s="30">
        <v>41003</v>
      </c>
      <c r="C183" s="6">
        <v>9222</v>
      </c>
      <c r="D183" s="1" t="str">
        <f t="shared" si="2"/>
        <v>2012</v>
      </c>
    </row>
    <row r="184" spans="1:4">
      <c r="A184" s="6" t="s">
        <v>2719</v>
      </c>
      <c r="B184" s="30">
        <v>41004</v>
      </c>
      <c r="C184" s="6">
        <v>9271</v>
      </c>
      <c r="D184" s="1" t="str">
        <f t="shared" si="2"/>
        <v>2012</v>
      </c>
    </row>
    <row r="185" spans="1:4">
      <c r="A185" s="6" t="s">
        <v>2720</v>
      </c>
      <c r="B185" s="30">
        <v>41005</v>
      </c>
      <c r="C185" s="6">
        <v>9320</v>
      </c>
      <c r="D185" s="1" t="str">
        <f t="shared" si="2"/>
        <v>2012</v>
      </c>
    </row>
    <row r="186" spans="1:4">
      <c r="A186" s="6" t="s">
        <v>2768</v>
      </c>
      <c r="B186" s="30">
        <v>41006</v>
      </c>
      <c r="C186" s="6">
        <v>9369</v>
      </c>
      <c r="D186" s="1" t="str">
        <f t="shared" si="2"/>
        <v>2012</v>
      </c>
    </row>
    <row r="187" spans="1:4">
      <c r="A187" s="6" t="s">
        <v>2769</v>
      </c>
      <c r="B187" s="30">
        <v>41007</v>
      </c>
      <c r="C187" s="6">
        <v>9418</v>
      </c>
      <c r="D187" s="1" t="str">
        <f t="shared" si="2"/>
        <v>2012</v>
      </c>
    </row>
    <row r="188" spans="1:4">
      <c r="A188" s="6" t="s">
        <v>2770</v>
      </c>
      <c r="B188" s="30">
        <v>41008</v>
      </c>
      <c r="C188" s="6">
        <v>9467</v>
      </c>
      <c r="D188" s="1" t="str">
        <f t="shared" si="2"/>
        <v>2012</v>
      </c>
    </row>
    <row r="189" spans="1:4">
      <c r="A189" s="6" t="s">
        <v>2716</v>
      </c>
      <c r="B189" s="30">
        <v>41009</v>
      </c>
      <c r="C189" s="6">
        <v>9516</v>
      </c>
      <c r="D189" s="1" t="str">
        <f t="shared" si="2"/>
        <v>2012</v>
      </c>
    </row>
    <row r="190" spans="1:4">
      <c r="A190" s="6" t="s">
        <v>2717</v>
      </c>
      <c r="B190" s="30">
        <v>41010</v>
      </c>
      <c r="C190" s="6">
        <v>9565</v>
      </c>
      <c r="D190" s="1" t="str">
        <f t="shared" si="2"/>
        <v>2012</v>
      </c>
    </row>
    <row r="191" spans="1:4">
      <c r="A191" s="6" t="s">
        <v>2718</v>
      </c>
      <c r="B191" s="30">
        <v>41011</v>
      </c>
      <c r="C191" s="6">
        <v>9614</v>
      </c>
      <c r="D191" s="1" t="str">
        <f t="shared" si="2"/>
        <v>2012</v>
      </c>
    </row>
    <row r="192" spans="1:4">
      <c r="A192" s="6" t="s">
        <v>2719</v>
      </c>
      <c r="B192" s="30">
        <v>41012</v>
      </c>
      <c r="C192" s="6">
        <v>9663</v>
      </c>
      <c r="D192" s="1" t="str">
        <f t="shared" si="2"/>
        <v>2012</v>
      </c>
    </row>
    <row r="193" spans="1:4">
      <c r="A193" s="6" t="s">
        <v>2720</v>
      </c>
      <c r="B193" s="30">
        <v>41013</v>
      </c>
      <c r="C193" s="6">
        <v>9712</v>
      </c>
      <c r="D193" s="1" t="str">
        <f t="shared" si="2"/>
        <v>2012</v>
      </c>
    </row>
    <row r="194" spans="1:4">
      <c r="A194" s="6" t="s">
        <v>2768</v>
      </c>
      <c r="B194" s="30">
        <v>41014</v>
      </c>
      <c r="C194" s="6">
        <v>9761</v>
      </c>
      <c r="D194" s="1" t="str">
        <f t="shared" si="2"/>
        <v>2012</v>
      </c>
    </row>
    <row r="195" spans="1:4">
      <c r="A195" s="6" t="s">
        <v>2769</v>
      </c>
      <c r="B195" s="30">
        <v>41015</v>
      </c>
      <c r="C195" s="6">
        <v>9810</v>
      </c>
      <c r="D195" s="1" t="str">
        <f t="shared" si="2"/>
        <v>2012</v>
      </c>
    </row>
    <row r="196" spans="1:4">
      <c r="A196" s="6" t="s">
        <v>2770</v>
      </c>
      <c r="B196" s="30">
        <v>41016</v>
      </c>
      <c r="C196" s="6">
        <v>9859</v>
      </c>
      <c r="D196" s="1" t="str">
        <f t="shared" si="2"/>
        <v>2012</v>
      </c>
    </row>
    <row r="197" spans="1:4">
      <c r="A197" s="6" t="s">
        <v>2716</v>
      </c>
      <c r="B197" s="30">
        <v>41017</v>
      </c>
      <c r="C197" s="6">
        <v>9908</v>
      </c>
      <c r="D197" s="1" t="str">
        <f t="shared" si="2"/>
        <v>2012</v>
      </c>
    </row>
    <row r="198" spans="1:4">
      <c r="A198" s="6" t="s">
        <v>2717</v>
      </c>
      <c r="B198" s="30">
        <v>41018</v>
      </c>
      <c r="C198" s="6">
        <v>9957</v>
      </c>
      <c r="D198" s="1" t="str">
        <f t="shared" ref="D198:D261" si="3">TEXT(B198,"yyyy")</f>
        <v>2012</v>
      </c>
    </row>
    <row r="199" spans="1:4">
      <c r="A199" s="6" t="s">
        <v>2718</v>
      </c>
      <c r="B199" s="30">
        <v>41019</v>
      </c>
      <c r="C199" s="6">
        <v>10006</v>
      </c>
      <c r="D199" s="1" t="str">
        <f t="shared" si="3"/>
        <v>2012</v>
      </c>
    </row>
    <row r="200" spans="1:4">
      <c r="A200" s="6" t="s">
        <v>2719</v>
      </c>
      <c r="B200" s="30">
        <v>41020</v>
      </c>
      <c r="C200" s="6">
        <v>10055</v>
      </c>
      <c r="D200" s="1" t="str">
        <f t="shared" si="3"/>
        <v>2012</v>
      </c>
    </row>
    <row r="201" spans="1:4">
      <c r="A201" s="6" t="s">
        <v>2720</v>
      </c>
      <c r="B201" s="30">
        <v>41021</v>
      </c>
      <c r="C201" s="6">
        <v>10104</v>
      </c>
      <c r="D201" s="1" t="str">
        <f t="shared" si="3"/>
        <v>2012</v>
      </c>
    </row>
    <row r="202" spans="1:4">
      <c r="A202" s="6" t="s">
        <v>2768</v>
      </c>
      <c r="B202" s="30">
        <v>41022</v>
      </c>
      <c r="C202" s="6">
        <v>10153</v>
      </c>
      <c r="D202" s="1" t="str">
        <f t="shared" si="3"/>
        <v>2012</v>
      </c>
    </row>
    <row r="203" spans="1:4">
      <c r="A203" s="6" t="s">
        <v>2769</v>
      </c>
      <c r="B203" s="30">
        <v>41023</v>
      </c>
      <c r="C203" s="6">
        <v>10202</v>
      </c>
      <c r="D203" s="1" t="str">
        <f t="shared" si="3"/>
        <v>2012</v>
      </c>
    </row>
    <row r="204" spans="1:4">
      <c r="A204" s="6" t="s">
        <v>2770</v>
      </c>
      <c r="B204" s="30">
        <v>41024</v>
      </c>
      <c r="C204" s="6">
        <v>10251</v>
      </c>
      <c r="D204" s="1" t="str">
        <f t="shared" si="3"/>
        <v>2012</v>
      </c>
    </row>
    <row r="205" spans="1:4">
      <c r="A205" s="6" t="s">
        <v>2716</v>
      </c>
      <c r="B205" s="30">
        <v>41025</v>
      </c>
      <c r="C205" s="6">
        <v>10300</v>
      </c>
      <c r="D205" s="1" t="str">
        <f t="shared" si="3"/>
        <v>2012</v>
      </c>
    </row>
    <row r="206" spans="1:4">
      <c r="A206" s="6" t="s">
        <v>2717</v>
      </c>
      <c r="B206" s="30">
        <v>41026</v>
      </c>
      <c r="C206" s="6">
        <v>10349</v>
      </c>
      <c r="D206" s="1" t="str">
        <f t="shared" si="3"/>
        <v>2012</v>
      </c>
    </row>
    <row r="207" spans="1:4">
      <c r="A207" s="6" t="s">
        <v>2718</v>
      </c>
      <c r="B207" s="30">
        <v>41027</v>
      </c>
      <c r="C207" s="6">
        <v>10398</v>
      </c>
      <c r="D207" s="1" t="str">
        <f t="shared" si="3"/>
        <v>2012</v>
      </c>
    </row>
    <row r="208" spans="1:4">
      <c r="A208" s="6" t="s">
        <v>2719</v>
      </c>
      <c r="B208" s="30">
        <v>41028</v>
      </c>
      <c r="C208" s="6">
        <v>10447</v>
      </c>
      <c r="D208" s="1" t="str">
        <f t="shared" si="3"/>
        <v>2012</v>
      </c>
    </row>
    <row r="209" spans="1:4">
      <c r="A209" s="6" t="s">
        <v>2720</v>
      </c>
      <c r="B209" s="30">
        <v>41029</v>
      </c>
      <c r="C209" s="6">
        <v>10496</v>
      </c>
      <c r="D209" s="1" t="str">
        <f t="shared" si="3"/>
        <v>2012</v>
      </c>
    </row>
    <row r="210" spans="1:4">
      <c r="A210" s="6" t="s">
        <v>2768</v>
      </c>
      <c r="B210" s="30">
        <v>41030</v>
      </c>
      <c r="C210" s="6">
        <v>10545</v>
      </c>
      <c r="D210" s="1" t="str">
        <f t="shared" si="3"/>
        <v>2012</v>
      </c>
    </row>
    <row r="211" spans="1:4">
      <c r="A211" s="6" t="s">
        <v>2769</v>
      </c>
      <c r="B211" s="30">
        <v>41031</v>
      </c>
      <c r="C211" s="6">
        <v>10594</v>
      </c>
      <c r="D211" s="1" t="str">
        <f t="shared" si="3"/>
        <v>2012</v>
      </c>
    </row>
    <row r="212" spans="1:4">
      <c r="A212" s="6" t="s">
        <v>2770</v>
      </c>
      <c r="B212" s="30">
        <v>41032</v>
      </c>
      <c r="C212" s="6">
        <v>10643</v>
      </c>
      <c r="D212" s="1" t="str">
        <f t="shared" si="3"/>
        <v>2012</v>
      </c>
    </row>
    <row r="213" spans="1:4">
      <c r="A213" s="6" t="s">
        <v>2716</v>
      </c>
      <c r="B213" s="30">
        <v>41033</v>
      </c>
      <c r="C213" s="6">
        <v>10692</v>
      </c>
      <c r="D213" s="1" t="str">
        <f t="shared" si="3"/>
        <v>2012</v>
      </c>
    </row>
    <row r="214" spans="1:4">
      <c r="A214" s="6" t="s">
        <v>2717</v>
      </c>
      <c r="B214" s="30">
        <v>41034</v>
      </c>
      <c r="C214" s="6">
        <v>10741</v>
      </c>
      <c r="D214" s="1" t="str">
        <f t="shared" si="3"/>
        <v>2012</v>
      </c>
    </row>
    <row r="215" spans="1:4">
      <c r="A215" s="6" t="s">
        <v>2718</v>
      </c>
      <c r="B215" s="30">
        <v>41035</v>
      </c>
      <c r="C215" s="6">
        <v>10790</v>
      </c>
      <c r="D215" s="1" t="str">
        <f t="shared" si="3"/>
        <v>2012</v>
      </c>
    </row>
    <row r="216" spans="1:4">
      <c r="A216" s="6" t="s">
        <v>2719</v>
      </c>
      <c r="B216" s="30">
        <v>41036</v>
      </c>
      <c r="C216" s="6">
        <v>10839</v>
      </c>
      <c r="D216" s="1" t="str">
        <f t="shared" si="3"/>
        <v>2012</v>
      </c>
    </row>
    <row r="217" spans="1:4">
      <c r="A217" s="6" t="s">
        <v>2720</v>
      </c>
      <c r="B217" s="30">
        <v>41037</v>
      </c>
      <c r="C217" s="6">
        <v>10888</v>
      </c>
      <c r="D217" s="1" t="str">
        <f t="shared" si="3"/>
        <v>2012</v>
      </c>
    </row>
    <row r="218" spans="1:4">
      <c r="A218" s="6" t="s">
        <v>2768</v>
      </c>
      <c r="B218" s="30">
        <v>41038</v>
      </c>
      <c r="C218" s="6">
        <v>10937</v>
      </c>
      <c r="D218" s="1" t="str">
        <f t="shared" si="3"/>
        <v>2012</v>
      </c>
    </row>
    <row r="219" spans="1:4">
      <c r="A219" s="6" t="s">
        <v>2769</v>
      </c>
      <c r="B219" s="30">
        <v>41039</v>
      </c>
      <c r="C219" s="6">
        <v>10986</v>
      </c>
      <c r="D219" s="1" t="str">
        <f t="shared" si="3"/>
        <v>2012</v>
      </c>
    </row>
    <row r="220" spans="1:4">
      <c r="A220" s="6" t="s">
        <v>2770</v>
      </c>
      <c r="B220" s="30">
        <v>41040</v>
      </c>
      <c r="C220" s="6">
        <v>11035</v>
      </c>
      <c r="D220" s="1" t="str">
        <f t="shared" si="3"/>
        <v>2012</v>
      </c>
    </row>
    <row r="221" spans="1:4">
      <c r="A221" s="6" t="s">
        <v>2716</v>
      </c>
      <c r="B221" s="30">
        <v>41041</v>
      </c>
      <c r="C221" s="6">
        <v>11084</v>
      </c>
      <c r="D221" s="1" t="str">
        <f t="shared" si="3"/>
        <v>2012</v>
      </c>
    </row>
    <row r="222" spans="1:4">
      <c r="A222" s="6" t="s">
        <v>2717</v>
      </c>
      <c r="B222" s="30">
        <v>41042</v>
      </c>
      <c r="C222" s="6">
        <v>11133</v>
      </c>
      <c r="D222" s="1" t="str">
        <f t="shared" si="3"/>
        <v>2012</v>
      </c>
    </row>
    <row r="223" spans="1:4">
      <c r="A223" s="6" t="s">
        <v>2718</v>
      </c>
      <c r="B223" s="30">
        <v>41043</v>
      </c>
      <c r="C223" s="6">
        <v>11182</v>
      </c>
      <c r="D223" s="1" t="str">
        <f t="shared" si="3"/>
        <v>2012</v>
      </c>
    </row>
    <row r="224" spans="1:4">
      <c r="A224" s="6" t="s">
        <v>2719</v>
      </c>
      <c r="B224" s="30">
        <v>41044</v>
      </c>
      <c r="C224" s="6">
        <v>11231</v>
      </c>
      <c r="D224" s="1" t="str">
        <f t="shared" si="3"/>
        <v>2012</v>
      </c>
    </row>
    <row r="225" spans="1:4">
      <c r="A225" s="6" t="s">
        <v>2720</v>
      </c>
      <c r="B225" s="30">
        <v>41045</v>
      </c>
      <c r="C225" s="6">
        <v>11280</v>
      </c>
      <c r="D225" s="1" t="str">
        <f t="shared" si="3"/>
        <v>2012</v>
      </c>
    </row>
    <row r="226" spans="1:4">
      <c r="A226" s="6" t="s">
        <v>2768</v>
      </c>
      <c r="B226" s="30">
        <v>41046</v>
      </c>
      <c r="C226" s="6">
        <v>11329</v>
      </c>
      <c r="D226" s="1" t="str">
        <f t="shared" si="3"/>
        <v>2012</v>
      </c>
    </row>
    <row r="227" spans="1:4">
      <c r="A227" s="6" t="s">
        <v>2769</v>
      </c>
      <c r="B227" s="30">
        <v>41047</v>
      </c>
      <c r="C227" s="6">
        <v>11378</v>
      </c>
      <c r="D227" s="1" t="str">
        <f t="shared" si="3"/>
        <v>2012</v>
      </c>
    </row>
    <row r="228" spans="1:4">
      <c r="A228" s="6" t="s">
        <v>2770</v>
      </c>
      <c r="B228" s="30">
        <v>41048</v>
      </c>
      <c r="C228" s="6">
        <v>11427</v>
      </c>
      <c r="D228" s="1" t="str">
        <f t="shared" si="3"/>
        <v>2012</v>
      </c>
    </row>
    <row r="229" spans="1:4">
      <c r="A229" s="6" t="s">
        <v>2716</v>
      </c>
      <c r="B229" s="30">
        <v>41049</v>
      </c>
      <c r="C229" s="6">
        <v>11476</v>
      </c>
      <c r="D229" s="1" t="str">
        <f t="shared" si="3"/>
        <v>2012</v>
      </c>
    </row>
    <row r="230" spans="1:4">
      <c r="A230" s="6" t="s">
        <v>2717</v>
      </c>
      <c r="B230" s="30">
        <v>41050</v>
      </c>
      <c r="C230" s="6">
        <v>11525</v>
      </c>
      <c r="D230" s="1" t="str">
        <f t="shared" si="3"/>
        <v>2012</v>
      </c>
    </row>
    <row r="231" spans="1:4">
      <c r="A231" s="6" t="s">
        <v>2718</v>
      </c>
      <c r="B231" s="30">
        <v>41051</v>
      </c>
      <c r="C231" s="6">
        <v>11574</v>
      </c>
      <c r="D231" s="1" t="str">
        <f t="shared" si="3"/>
        <v>2012</v>
      </c>
    </row>
    <row r="232" spans="1:4">
      <c r="A232" s="6" t="s">
        <v>2719</v>
      </c>
      <c r="B232" s="30">
        <v>41052</v>
      </c>
      <c r="C232" s="6">
        <v>11623</v>
      </c>
      <c r="D232" s="1" t="str">
        <f t="shared" si="3"/>
        <v>2012</v>
      </c>
    </row>
    <row r="233" spans="1:4">
      <c r="A233" s="6" t="s">
        <v>2720</v>
      </c>
      <c r="B233" s="30">
        <v>41053</v>
      </c>
      <c r="C233" s="6">
        <v>11672</v>
      </c>
      <c r="D233" s="1" t="str">
        <f t="shared" si="3"/>
        <v>2012</v>
      </c>
    </row>
    <row r="234" spans="1:4">
      <c r="A234" s="6" t="s">
        <v>2768</v>
      </c>
      <c r="B234" s="30">
        <v>41054</v>
      </c>
      <c r="C234" s="6">
        <v>11721</v>
      </c>
      <c r="D234" s="1" t="str">
        <f t="shared" si="3"/>
        <v>2012</v>
      </c>
    </row>
    <row r="235" spans="1:4">
      <c r="A235" s="6" t="s">
        <v>2769</v>
      </c>
      <c r="B235" s="30">
        <v>41055</v>
      </c>
      <c r="C235" s="6">
        <v>11770</v>
      </c>
      <c r="D235" s="1" t="str">
        <f t="shared" si="3"/>
        <v>2012</v>
      </c>
    </row>
    <row r="236" spans="1:4">
      <c r="A236" s="6" t="s">
        <v>2770</v>
      </c>
      <c r="B236" s="30">
        <v>41056</v>
      </c>
      <c r="C236" s="6">
        <v>11819</v>
      </c>
      <c r="D236" s="1" t="str">
        <f t="shared" si="3"/>
        <v>2012</v>
      </c>
    </row>
    <row r="237" spans="1:4">
      <c r="A237" s="6" t="s">
        <v>2716</v>
      </c>
      <c r="B237" s="30">
        <v>41057</v>
      </c>
      <c r="C237" s="6">
        <v>11868</v>
      </c>
      <c r="D237" s="1" t="str">
        <f t="shared" si="3"/>
        <v>2012</v>
      </c>
    </row>
    <row r="238" spans="1:4">
      <c r="A238" s="6" t="s">
        <v>2717</v>
      </c>
      <c r="B238" s="30">
        <v>41058</v>
      </c>
      <c r="C238" s="6">
        <v>11917</v>
      </c>
      <c r="D238" s="1" t="str">
        <f t="shared" si="3"/>
        <v>2012</v>
      </c>
    </row>
    <row r="239" spans="1:4">
      <c r="A239" s="6" t="s">
        <v>2718</v>
      </c>
      <c r="B239" s="30">
        <v>41059</v>
      </c>
      <c r="C239" s="6">
        <v>11966</v>
      </c>
      <c r="D239" s="1" t="str">
        <f t="shared" si="3"/>
        <v>2012</v>
      </c>
    </row>
    <row r="240" spans="1:4">
      <c r="A240" s="6" t="s">
        <v>2719</v>
      </c>
      <c r="B240" s="30">
        <v>41060</v>
      </c>
      <c r="C240" s="6">
        <v>12015</v>
      </c>
      <c r="D240" s="1" t="str">
        <f t="shared" si="3"/>
        <v>2012</v>
      </c>
    </row>
    <row r="241" spans="1:4">
      <c r="A241" s="6" t="s">
        <v>2720</v>
      </c>
      <c r="B241" s="30">
        <v>41061</v>
      </c>
      <c r="C241" s="6">
        <v>12064</v>
      </c>
      <c r="D241" s="1" t="str">
        <f t="shared" si="3"/>
        <v>2012</v>
      </c>
    </row>
    <row r="242" spans="1:4">
      <c r="A242" s="6" t="s">
        <v>2768</v>
      </c>
      <c r="B242" s="30">
        <v>41062</v>
      </c>
      <c r="C242" s="6">
        <v>12113</v>
      </c>
      <c r="D242" s="1" t="str">
        <f t="shared" si="3"/>
        <v>2012</v>
      </c>
    </row>
    <row r="243" spans="1:4">
      <c r="A243" s="6" t="s">
        <v>2769</v>
      </c>
      <c r="B243" s="30">
        <v>41063</v>
      </c>
      <c r="C243" s="6">
        <v>12162</v>
      </c>
      <c r="D243" s="1" t="str">
        <f t="shared" si="3"/>
        <v>2012</v>
      </c>
    </row>
    <row r="244" spans="1:4">
      <c r="A244" s="6" t="s">
        <v>2770</v>
      </c>
      <c r="B244" s="30">
        <v>41064</v>
      </c>
      <c r="C244" s="6">
        <v>12211</v>
      </c>
      <c r="D244" s="1" t="str">
        <f t="shared" si="3"/>
        <v>2012</v>
      </c>
    </row>
    <row r="245" spans="1:4">
      <c r="A245" s="6" t="s">
        <v>2716</v>
      </c>
      <c r="B245" s="30">
        <v>41065</v>
      </c>
      <c r="C245" s="6">
        <v>12260</v>
      </c>
      <c r="D245" s="1" t="str">
        <f t="shared" si="3"/>
        <v>2012</v>
      </c>
    </row>
    <row r="246" spans="1:4">
      <c r="A246" s="6" t="s">
        <v>2717</v>
      </c>
      <c r="B246" s="30">
        <v>41066</v>
      </c>
      <c r="C246" s="6">
        <v>12309</v>
      </c>
      <c r="D246" s="1" t="str">
        <f t="shared" si="3"/>
        <v>2012</v>
      </c>
    </row>
    <row r="247" spans="1:4">
      <c r="A247" s="6" t="s">
        <v>2718</v>
      </c>
      <c r="B247" s="30">
        <v>41067</v>
      </c>
      <c r="C247" s="6">
        <v>12358</v>
      </c>
      <c r="D247" s="1" t="str">
        <f t="shared" si="3"/>
        <v>2012</v>
      </c>
    </row>
    <row r="248" spans="1:4">
      <c r="A248" s="6" t="s">
        <v>2719</v>
      </c>
      <c r="B248" s="30">
        <v>41068</v>
      </c>
      <c r="C248" s="6">
        <v>12407</v>
      </c>
      <c r="D248" s="1" t="str">
        <f t="shared" si="3"/>
        <v>2012</v>
      </c>
    </row>
    <row r="249" spans="1:4">
      <c r="A249" s="6" t="s">
        <v>2720</v>
      </c>
      <c r="B249" s="30">
        <v>41069</v>
      </c>
      <c r="C249" s="6">
        <v>12456</v>
      </c>
      <c r="D249" s="1" t="str">
        <f t="shared" si="3"/>
        <v>2012</v>
      </c>
    </row>
    <row r="250" spans="1:4">
      <c r="A250" s="6" t="s">
        <v>2768</v>
      </c>
      <c r="B250" s="30">
        <v>41070</v>
      </c>
      <c r="C250" s="6">
        <v>12505</v>
      </c>
      <c r="D250" s="1" t="str">
        <f t="shared" si="3"/>
        <v>2012</v>
      </c>
    </row>
    <row r="251" spans="1:4">
      <c r="A251" s="6" t="s">
        <v>2769</v>
      </c>
      <c r="B251" s="30">
        <v>41071</v>
      </c>
      <c r="C251" s="6">
        <v>12554</v>
      </c>
      <c r="D251" s="1" t="str">
        <f t="shared" si="3"/>
        <v>2012</v>
      </c>
    </row>
    <row r="252" spans="1:4">
      <c r="A252" s="6" t="s">
        <v>2770</v>
      </c>
      <c r="B252" s="30">
        <v>41072</v>
      </c>
      <c r="C252" s="6">
        <v>12603</v>
      </c>
      <c r="D252" s="1" t="str">
        <f t="shared" si="3"/>
        <v>2012</v>
      </c>
    </row>
    <row r="253" spans="1:4">
      <c r="A253" s="6" t="s">
        <v>2716</v>
      </c>
      <c r="B253" s="30">
        <v>41073</v>
      </c>
      <c r="C253" s="6">
        <v>12652</v>
      </c>
      <c r="D253" s="1" t="str">
        <f t="shared" si="3"/>
        <v>2012</v>
      </c>
    </row>
    <row r="254" spans="1:4">
      <c r="A254" s="6" t="s">
        <v>2717</v>
      </c>
      <c r="B254" s="30">
        <v>41074</v>
      </c>
      <c r="C254" s="6">
        <v>12701</v>
      </c>
      <c r="D254" s="1" t="str">
        <f t="shared" si="3"/>
        <v>2012</v>
      </c>
    </row>
    <row r="255" spans="1:4">
      <c r="A255" s="6" t="s">
        <v>2718</v>
      </c>
      <c r="B255" s="30">
        <v>41075</v>
      </c>
      <c r="C255" s="6">
        <v>12750</v>
      </c>
      <c r="D255" s="1" t="str">
        <f t="shared" si="3"/>
        <v>2012</v>
      </c>
    </row>
    <row r="256" spans="1:4">
      <c r="A256" s="6" t="s">
        <v>2719</v>
      </c>
      <c r="B256" s="30">
        <v>41076</v>
      </c>
      <c r="C256" s="6">
        <v>12799</v>
      </c>
      <c r="D256" s="1" t="str">
        <f t="shared" si="3"/>
        <v>2012</v>
      </c>
    </row>
    <row r="257" spans="1:4">
      <c r="A257" s="6" t="s">
        <v>2720</v>
      </c>
      <c r="B257" s="30">
        <v>41077</v>
      </c>
      <c r="C257" s="6">
        <v>12848</v>
      </c>
      <c r="D257" s="1" t="str">
        <f t="shared" si="3"/>
        <v>2012</v>
      </c>
    </row>
    <row r="258" spans="1:4">
      <c r="A258" s="6" t="s">
        <v>2768</v>
      </c>
      <c r="B258" s="30">
        <v>41078</v>
      </c>
      <c r="C258" s="6">
        <v>12897</v>
      </c>
      <c r="D258" s="1" t="str">
        <f t="shared" si="3"/>
        <v>2012</v>
      </c>
    </row>
    <row r="259" spans="1:4">
      <c r="A259" s="6" t="s">
        <v>2769</v>
      </c>
      <c r="B259" s="30">
        <v>41079</v>
      </c>
      <c r="C259" s="6">
        <v>12946</v>
      </c>
      <c r="D259" s="1" t="str">
        <f t="shared" si="3"/>
        <v>2012</v>
      </c>
    </row>
    <row r="260" spans="1:4">
      <c r="A260" s="6" t="s">
        <v>2770</v>
      </c>
      <c r="B260" s="30">
        <v>41080</v>
      </c>
      <c r="C260" s="6">
        <v>12995</v>
      </c>
      <c r="D260" s="1" t="str">
        <f t="shared" si="3"/>
        <v>2012</v>
      </c>
    </row>
    <row r="261" spans="1:4">
      <c r="A261" s="6" t="s">
        <v>2716</v>
      </c>
      <c r="B261" s="30">
        <v>41081</v>
      </c>
      <c r="C261" s="6">
        <v>13044</v>
      </c>
      <c r="D261" s="1" t="str">
        <f t="shared" si="3"/>
        <v>2012</v>
      </c>
    </row>
    <row r="262" spans="1:4">
      <c r="A262" s="6" t="s">
        <v>2717</v>
      </c>
      <c r="B262" s="30">
        <v>41082</v>
      </c>
      <c r="C262" s="6">
        <v>13093</v>
      </c>
      <c r="D262" s="1" t="str">
        <f t="shared" ref="D262:D325" si="4">TEXT(B262,"yyyy")</f>
        <v>2012</v>
      </c>
    </row>
    <row r="263" spans="1:4">
      <c r="A263" s="6" t="s">
        <v>2718</v>
      </c>
      <c r="B263" s="30">
        <v>41083</v>
      </c>
      <c r="C263" s="6">
        <v>13142</v>
      </c>
      <c r="D263" s="1" t="str">
        <f t="shared" si="4"/>
        <v>2012</v>
      </c>
    </row>
    <row r="264" spans="1:4">
      <c r="A264" s="6" t="s">
        <v>2719</v>
      </c>
      <c r="B264" s="30">
        <v>41084</v>
      </c>
      <c r="C264" s="6">
        <v>13191</v>
      </c>
      <c r="D264" s="1" t="str">
        <f t="shared" si="4"/>
        <v>2012</v>
      </c>
    </row>
    <row r="265" spans="1:4">
      <c r="A265" s="6" t="s">
        <v>2720</v>
      </c>
      <c r="B265" s="30">
        <v>41085</v>
      </c>
      <c r="C265" s="6">
        <v>13240</v>
      </c>
      <c r="D265" s="1" t="str">
        <f t="shared" si="4"/>
        <v>2012</v>
      </c>
    </row>
    <row r="266" spans="1:4">
      <c r="A266" s="6" t="s">
        <v>2768</v>
      </c>
      <c r="B266" s="30">
        <v>41086</v>
      </c>
      <c r="C266" s="6">
        <v>13289</v>
      </c>
      <c r="D266" s="1" t="str">
        <f t="shared" si="4"/>
        <v>2012</v>
      </c>
    </row>
    <row r="267" spans="1:4">
      <c r="A267" s="6" t="s">
        <v>2769</v>
      </c>
      <c r="B267" s="30">
        <v>41087</v>
      </c>
      <c r="C267" s="6">
        <v>13338</v>
      </c>
      <c r="D267" s="1" t="str">
        <f t="shared" si="4"/>
        <v>2012</v>
      </c>
    </row>
    <row r="268" spans="1:4">
      <c r="A268" s="6" t="s">
        <v>2770</v>
      </c>
      <c r="B268" s="30">
        <v>41088</v>
      </c>
      <c r="C268" s="6">
        <v>13387</v>
      </c>
      <c r="D268" s="1" t="str">
        <f t="shared" si="4"/>
        <v>2012</v>
      </c>
    </row>
    <row r="269" spans="1:4">
      <c r="A269" s="6" t="s">
        <v>2716</v>
      </c>
      <c r="B269" s="30">
        <v>41089</v>
      </c>
      <c r="C269" s="6">
        <v>13436</v>
      </c>
      <c r="D269" s="1" t="str">
        <f t="shared" si="4"/>
        <v>2012</v>
      </c>
    </row>
    <row r="270" spans="1:4">
      <c r="A270" s="6" t="s">
        <v>2717</v>
      </c>
      <c r="B270" s="30">
        <v>41090</v>
      </c>
      <c r="C270" s="6">
        <v>13485</v>
      </c>
      <c r="D270" s="1" t="str">
        <f t="shared" si="4"/>
        <v>2012</v>
      </c>
    </row>
    <row r="271" spans="1:4">
      <c r="A271" s="6" t="s">
        <v>2718</v>
      </c>
      <c r="B271" s="30">
        <v>41091</v>
      </c>
      <c r="C271" s="6">
        <v>13534</v>
      </c>
      <c r="D271" s="1" t="str">
        <f t="shared" si="4"/>
        <v>2012</v>
      </c>
    </row>
    <row r="272" spans="1:4">
      <c r="A272" s="6" t="s">
        <v>2719</v>
      </c>
      <c r="B272" s="30">
        <v>41092</v>
      </c>
      <c r="C272" s="6">
        <v>13583</v>
      </c>
      <c r="D272" s="1" t="str">
        <f t="shared" si="4"/>
        <v>2012</v>
      </c>
    </row>
    <row r="273" spans="1:4">
      <c r="A273" s="6" t="s">
        <v>2720</v>
      </c>
      <c r="B273" s="30">
        <v>41093</v>
      </c>
      <c r="C273" s="6">
        <v>13632</v>
      </c>
      <c r="D273" s="1" t="str">
        <f t="shared" si="4"/>
        <v>2012</v>
      </c>
    </row>
    <row r="274" spans="1:4">
      <c r="A274" s="6" t="s">
        <v>2768</v>
      </c>
      <c r="B274" s="30">
        <v>41094</v>
      </c>
      <c r="C274" s="6">
        <v>13681</v>
      </c>
      <c r="D274" s="1" t="str">
        <f t="shared" si="4"/>
        <v>2012</v>
      </c>
    </row>
    <row r="275" spans="1:4">
      <c r="A275" s="6" t="s">
        <v>2769</v>
      </c>
      <c r="B275" s="30">
        <v>41095</v>
      </c>
      <c r="C275" s="6">
        <v>13730</v>
      </c>
      <c r="D275" s="1" t="str">
        <f t="shared" si="4"/>
        <v>2012</v>
      </c>
    </row>
    <row r="276" spans="1:4">
      <c r="A276" s="6" t="s">
        <v>2770</v>
      </c>
      <c r="B276" s="30">
        <v>41096</v>
      </c>
      <c r="C276" s="6">
        <v>13779</v>
      </c>
      <c r="D276" s="1" t="str">
        <f t="shared" si="4"/>
        <v>2012</v>
      </c>
    </row>
    <row r="277" spans="1:4">
      <c r="A277" s="6" t="s">
        <v>2716</v>
      </c>
      <c r="B277" s="30">
        <v>41097</v>
      </c>
      <c r="C277" s="6">
        <v>13828</v>
      </c>
      <c r="D277" s="1" t="str">
        <f t="shared" si="4"/>
        <v>2012</v>
      </c>
    </row>
    <row r="278" spans="1:4">
      <c r="A278" s="6" t="s">
        <v>2717</v>
      </c>
      <c r="B278" s="30">
        <v>41098</v>
      </c>
      <c r="C278" s="6">
        <v>13877</v>
      </c>
      <c r="D278" s="1" t="str">
        <f t="shared" si="4"/>
        <v>2012</v>
      </c>
    </row>
    <row r="279" spans="1:4">
      <c r="A279" s="6" t="s">
        <v>2718</v>
      </c>
      <c r="B279" s="30">
        <v>41099</v>
      </c>
      <c r="C279" s="6">
        <v>13926</v>
      </c>
      <c r="D279" s="1" t="str">
        <f t="shared" si="4"/>
        <v>2012</v>
      </c>
    </row>
    <row r="280" spans="1:4">
      <c r="A280" s="6" t="s">
        <v>2719</v>
      </c>
      <c r="B280" s="30">
        <v>41100</v>
      </c>
      <c r="C280" s="6">
        <v>13975</v>
      </c>
      <c r="D280" s="1" t="str">
        <f t="shared" si="4"/>
        <v>2012</v>
      </c>
    </row>
    <row r="281" spans="1:4">
      <c r="A281" s="6" t="s">
        <v>2720</v>
      </c>
      <c r="B281" s="30">
        <v>41101</v>
      </c>
      <c r="C281" s="6">
        <v>14024</v>
      </c>
      <c r="D281" s="1" t="str">
        <f t="shared" si="4"/>
        <v>2012</v>
      </c>
    </row>
    <row r="282" spans="1:4">
      <c r="A282" s="6" t="s">
        <v>2768</v>
      </c>
      <c r="B282" s="30">
        <v>41102</v>
      </c>
      <c r="C282" s="6">
        <v>14073</v>
      </c>
      <c r="D282" s="1" t="str">
        <f t="shared" si="4"/>
        <v>2012</v>
      </c>
    </row>
    <row r="283" spans="1:4">
      <c r="A283" s="6" t="s">
        <v>2769</v>
      </c>
      <c r="B283" s="30">
        <v>41103</v>
      </c>
      <c r="C283" s="6">
        <v>14122</v>
      </c>
      <c r="D283" s="1" t="str">
        <f t="shared" si="4"/>
        <v>2012</v>
      </c>
    </row>
    <row r="284" spans="1:4">
      <c r="A284" s="6" t="s">
        <v>2770</v>
      </c>
      <c r="B284" s="30">
        <v>41104</v>
      </c>
      <c r="C284" s="6">
        <v>14171</v>
      </c>
      <c r="D284" s="1" t="str">
        <f t="shared" si="4"/>
        <v>2012</v>
      </c>
    </row>
    <row r="285" spans="1:4">
      <c r="A285" s="6" t="s">
        <v>2716</v>
      </c>
      <c r="B285" s="30">
        <v>41105</v>
      </c>
      <c r="C285" s="6">
        <v>14220</v>
      </c>
      <c r="D285" s="1" t="str">
        <f t="shared" si="4"/>
        <v>2012</v>
      </c>
    </row>
    <row r="286" spans="1:4">
      <c r="A286" s="6" t="s">
        <v>2717</v>
      </c>
      <c r="B286" s="30">
        <v>41106</v>
      </c>
      <c r="C286" s="6">
        <v>14269</v>
      </c>
      <c r="D286" s="1" t="str">
        <f t="shared" si="4"/>
        <v>2012</v>
      </c>
    </row>
    <row r="287" spans="1:4">
      <c r="A287" s="6" t="s">
        <v>2718</v>
      </c>
      <c r="B287" s="30">
        <v>41107</v>
      </c>
      <c r="C287" s="6">
        <v>14318</v>
      </c>
      <c r="D287" s="1" t="str">
        <f t="shared" si="4"/>
        <v>2012</v>
      </c>
    </row>
    <row r="288" spans="1:4">
      <c r="A288" s="6" t="s">
        <v>2719</v>
      </c>
      <c r="B288" s="30">
        <v>41108</v>
      </c>
      <c r="C288" s="6">
        <v>14367</v>
      </c>
      <c r="D288" s="1" t="str">
        <f t="shared" si="4"/>
        <v>2012</v>
      </c>
    </row>
    <row r="289" spans="1:4">
      <c r="A289" s="6" t="s">
        <v>2720</v>
      </c>
      <c r="B289" s="30">
        <v>41109</v>
      </c>
      <c r="C289" s="6">
        <v>14416</v>
      </c>
      <c r="D289" s="1" t="str">
        <f t="shared" si="4"/>
        <v>2012</v>
      </c>
    </row>
    <row r="290" spans="1:4">
      <c r="A290" s="6" t="s">
        <v>2768</v>
      </c>
      <c r="B290" s="30">
        <v>41110</v>
      </c>
      <c r="C290" s="6">
        <v>14465</v>
      </c>
      <c r="D290" s="1" t="str">
        <f t="shared" si="4"/>
        <v>2012</v>
      </c>
    </row>
    <row r="291" spans="1:4">
      <c r="A291" s="6" t="s">
        <v>2769</v>
      </c>
      <c r="B291" s="30">
        <v>41111</v>
      </c>
      <c r="C291" s="6">
        <v>14514</v>
      </c>
      <c r="D291" s="1" t="str">
        <f t="shared" si="4"/>
        <v>2012</v>
      </c>
    </row>
    <row r="292" spans="1:4">
      <c r="A292" s="6" t="s">
        <v>2770</v>
      </c>
      <c r="B292" s="30">
        <v>41112</v>
      </c>
      <c r="C292" s="6">
        <v>14563</v>
      </c>
      <c r="D292" s="1" t="str">
        <f t="shared" si="4"/>
        <v>2012</v>
      </c>
    </row>
    <row r="293" spans="1:4">
      <c r="A293" s="6" t="s">
        <v>2716</v>
      </c>
      <c r="B293" s="30">
        <v>41113</v>
      </c>
      <c r="C293" s="6">
        <v>14612</v>
      </c>
      <c r="D293" s="1" t="str">
        <f t="shared" si="4"/>
        <v>2012</v>
      </c>
    </row>
    <row r="294" spans="1:4">
      <c r="A294" s="6" t="s">
        <v>2717</v>
      </c>
      <c r="B294" s="30">
        <v>41114</v>
      </c>
      <c r="C294" s="6">
        <v>14661</v>
      </c>
      <c r="D294" s="1" t="str">
        <f t="shared" si="4"/>
        <v>2012</v>
      </c>
    </row>
    <row r="295" spans="1:4">
      <c r="A295" s="6" t="s">
        <v>2718</v>
      </c>
      <c r="B295" s="30">
        <v>41115</v>
      </c>
      <c r="C295" s="6">
        <v>14710</v>
      </c>
      <c r="D295" s="1" t="str">
        <f t="shared" si="4"/>
        <v>2012</v>
      </c>
    </row>
    <row r="296" spans="1:4">
      <c r="A296" s="6" t="s">
        <v>2719</v>
      </c>
      <c r="B296" s="30">
        <v>41116</v>
      </c>
      <c r="C296" s="6">
        <v>14759</v>
      </c>
      <c r="D296" s="1" t="str">
        <f t="shared" si="4"/>
        <v>2012</v>
      </c>
    </row>
    <row r="297" spans="1:4">
      <c r="A297" s="6" t="s">
        <v>2720</v>
      </c>
      <c r="B297" s="30">
        <v>41117</v>
      </c>
      <c r="C297" s="6">
        <v>14808</v>
      </c>
      <c r="D297" s="1" t="str">
        <f t="shared" si="4"/>
        <v>2012</v>
      </c>
    </row>
    <row r="298" spans="1:4">
      <c r="A298" s="6" t="s">
        <v>2768</v>
      </c>
      <c r="B298" s="30">
        <v>41118</v>
      </c>
      <c r="C298" s="6">
        <v>14857</v>
      </c>
      <c r="D298" s="1" t="str">
        <f t="shared" si="4"/>
        <v>2012</v>
      </c>
    </row>
    <row r="299" spans="1:4">
      <c r="A299" s="6" t="s">
        <v>2769</v>
      </c>
      <c r="B299" s="30">
        <v>41119</v>
      </c>
      <c r="C299" s="6">
        <v>14906</v>
      </c>
      <c r="D299" s="1" t="str">
        <f t="shared" si="4"/>
        <v>2012</v>
      </c>
    </row>
    <row r="300" spans="1:4">
      <c r="A300" s="6" t="s">
        <v>2770</v>
      </c>
      <c r="B300" s="30">
        <v>41120</v>
      </c>
      <c r="C300" s="6">
        <v>14955</v>
      </c>
      <c r="D300" s="1" t="str">
        <f t="shared" si="4"/>
        <v>2012</v>
      </c>
    </row>
    <row r="301" spans="1:4">
      <c r="A301" s="6" t="s">
        <v>2716</v>
      </c>
      <c r="B301" s="30">
        <v>41121</v>
      </c>
      <c r="C301" s="6">
        <v>15004</v>
      </c>
      <c r="D301" s="1" t="str">
        <f t="shared" si="4"/>
        <v>2012</v>
      </c>
    </row>
    <row r="302" spans="1:4">
      <c r="A302" s="6" t="s">
        <v>2717</v>
      </c>
      <c r="B302" s="30">
        <v>41122</v>
      </c>
      <c r="C302" s="6">
        <v>15053</v>
      </c>
      <c r="D302" s="1" t="str">
        <f t="shared" si="4"/>
        <v>2012</v>
      </c>
    </row>
    <row r="303" spans="1:4">
      <c r="A303" s="6" t="s">
        <v>2718</v>
      </c>
      <c r="B303" s="30">
        <v>41123</v>
      </c>
      <c r="C303" s="6">
        <v>15102</v>
      </c>
      <c r="D303" s="1" t="str">
        <f t="shared" si="4"/>
        <v>2012</v>
      </c>
    </row>
    <row r="304" spans="1:4">
      <c r="A304" s="6" t="s">
        <v>2719</v>
      </c>
      <c r="B304" s="30">
        <v>41124</v>
      </c>
      <c r="C304" s="6">
        <v>15151</v>
      </c>
      <c r="D304" s="1" t="str">
        <f t="shared" si="4"/>
        <v>2012</v>
      </c>
    </row>
    <row r="305" spans="1:4">
      <c r="A305" s="6" t="s">
        <v>2720</v>
      </c>
      <c r="B305" s="30">
        <v>41125</v>
      </c>
      <c r="C305" s="6">
        <v>15200</v>
      </c>
      <c r="D305" s="1" t="str">
        <f t="shared" si="4"/>
        <v>2012</v>
      </c>
    </row>
    <row r="306" spans="1:4">
      <c r="A306" s="6" t="s">
        <v>2768</v>
      </c>
      <c r="B306" s="30">
        <v>41126</v>
      </c>
      <c r="C306" s="6">
        <v>15249</v>
      </c>
      <c r="D306" s="1" t="str">
        <f t="shared" si="4"/>
        <v>2012</v>
      </c>
    </row>
    <row r="307" spans="1:4">
      <c r="A307" s="6" t="s">
        <v>2769</v>
      </c>
      <c r="B307" s="30">
        <v>41127</v>
      </c>
      <c r="C307" s="6">
        <v>15298</v>
      </c>
      <c r="D307" s="1" t="str">
        <f t="shared" si="4"/>
        <v>2012</v>
      </c>
    </row>
    <row r="308" spans="1:4">
      <c r="A308" s="6" t="s">
        <v>2770</v>
      </c>
      <c r="B308" s="30">
        <v>41128</v>
      </c>
      <c r="C308" s="6">
        <v>15347</v>
      </c>
      <c r="D308" s="1" t="str">
        <f t="shared" si="4"/>
        <v>2012</v>
      </c>
    </row>
    <row r="309" spans="1:4">
      <c r="A309" s="6" t="s">
        <v>2716</v>
      </c>
      <c r="B309" s="30">
        <v>41129</v>
      </c>
      <c r="C309" s="6">
        <v>15396</v>
      </c>
      <c r="D309" s="1" t="str">
        <f t="shared" si="4"/>
        <v>2012</v>
      </c>
    </row>
    <row r="310" spans="1:4">
      <c r="A310" s="6" t="s">
        <v>2717</v>
      </c>
      <c r="B310" s="30">
        <v>41130</v>
      </c>
      <c r="C310" s="6">
        <v>15445</v>
      </c>
      <c r="D310" s="1" t="str">
        <f t="shared" si="4"/>
        <v>2012</v>
      </c>
    </row>
    <row r="311" spans="1:4">
      <c r="A311" s="6" t="s">
        <v>2718</v>
      </c>
      <c r="B311" s="30">
        <v>41131</v>
      </c>
      <c r="C311" s="6">
        <v>15494</v>
      </c>
      <c r="D311" s="1" t="str">
        <f t="shared" si="4"/>
        <v>2012</v>
      </c>
    </row>
    <row r="312" spans="1:4">
      <c r="A312" s="6" t="s">
        <v>2719</v>
      </c>
      <c r="B312" s="30">
        <v>41132</v>
      </c>
      <c r="C312" s="6">
        <v>15543</v>
      </c>
      <c r="D312" s="1" t="str">
        <f t="shared" si="4"/>
        <v>2012</v>
      </c>
    </row>
    <row r="313" spans="1:4">
      <c r="A313" s="6" t="s">
        <v>2720</v>
      </c>
      <c r="B313" s="30">
        <v>41133</v>
      </c>
      <c r="C313" s="6">
        <v>15592</v>
      </c>
      <c r="D313" s="1" t="str">
        <f t="shared" si="4"/>
        <v>2012</v>
      </c>
    </row>
    <row r="314" spans="1:4">
      <c r="A314" s="6" t="s">
        <v>2768</v>
      </c>
      <c r="B314" s="30">
        <v>41134</v>
      </c>
      <c r="C314" s="6">
        <v>15641</v>
      </c>
      <c r="D314" s="1" t="str">
        <f t="shared" si="4"/>
        <v>2012</v>
      </c>
    </row>
    <row r="315" spans="1:4">
      <c r="A315" s="6" t="s">
        <v>2769</v>
      </c>
      <c r="B315" s="30">
        <v>41135</v>
      </c>
      <c r="C315" s="6">
        <v>15690</v>
      </c>
      <c r="D315" s="1" t="str">
        <f t="shared" si="4"/>
        <v>2012</v>
      </c>
    </row>
    <row r="316" spans="1:4">
      <c r="A316" s="6" t="s">
        <v>2770</v>
      </c>
      <c r="B316" s="30">
        <v>41136</v>
      </c>
      <c r="C316" s="6">
        <v>15739</v>
      </c>
      <c r="D316" s="1" t="str">
        <f t="shared" si="4"/>
        <v>2012</v>
      </c>
    </row>
    <row r="317" spans="1:4">
      <c r="A317" s="6" t="s">
        <v>2716</v>
      </c>
      <c r="B317" s="30">
        <v>41137</v>
      </c>
      <c r="C317" s="6">
        <v>15788</v>
      </c>
      <c r="D317" s="1" t="str">
        <f t="shared" si="4"/>
        <v>2012</v>
      </c>
    </row>
    <row r="318" spans="1:4">
      <c r="A318" s="6" t="s">
        <v>2717</v>
      </c>
      <c r="B318" s="30">
        <v>41138</v>
      </c>
      <c r="C318" s="6">
        <v>15837</v>
      </c>
      <c r="D318" s="1" t="str">
        <f t="shared" si="4"/>
        <v>2012</v>
      </c>
    </row>
    <row r="319" spans="1:4">
      <c r="A319" s="6" t="s">
        <v>2718</v>
      </c>
      <c r="B319" s="30">
        <v>41139</v>
      </c>
      <c r="C319" s="6">
        <v>15886</v>
      </c>
      <c r="D319" s="1" t="str">
        <f t="shared" si="4"/>
        <v>2012</v>
      </c>
    </row>
    <row r="320" spans="1:4">
      <c r="A320" s="6" t="s">
        <v>2719</v>
      </c>
      <c r="B320" s="30">
        <v>41140</v>
      </c>
      <c r="C320" s="6">
        <v>15935</v>
      </c>
      <c r="D320" s="1" t="str">
        <f t="shared" si="4"/>
        <v>2012</v>
      </c>
    </row>
    <row r="321" spans="1:4">
      <c r="A321" s="6" t="s">
        <v>2720</v>
      </c>
      <c r="B321" s="30">
        <v>41141</v>
      </c>
      <c r="C321" s="6">
        <v>15984</v>
      </c>
      <c r="D321" s="1" t="str">
        <f t="shared" si="4"/>
        <v>2012</v>
      </c>
    </row>
    <row r="322" spans="1:4">
      <c r="A322" s="6" t="s">
        <v>2768</v>
      </c>
      <c r="B322" s="30">
        <v>41142</v>
      </c>
      <c r="C322" s="6">
        <v>16033</v>
      </c>
      <c r="D322" s="1" t="str">
        <f t="shared" si="4"/>
        <v>2012</v>
      </c>
    </row>
    <row r="323" spans="1:4">
      <c r="A323" s="6" t="s">
        <v>2769</v>
      </c>
      <c r="B323" s="30">
        <v>41143</v>
      </c>
      <c r="C323" s="6">
        <v>16082</v>
      </c>
      <c r="D323" s="1" t="str">
        <f t="shared" si="4"/>
        <v>2012</v>
      </c>
    </row>
    <row r="324" spans="1:4">
      <c r="A324" s="6" t="s">
        <v>2770</v>
      </c>
      <c r="B324" s="30">
        <v>41144</v>
      </c>
      <c r="C324" s="6">
        <v>16131</v>
      </c>
      <c r="D324" s="1" t="str">
        <f t="shared" si="4"/>
        <v>2012</v>
      </c>
    </row>
    <row r="325" spans="1:4">
      <c r="A325" s="6" t="s">
        <v>2716</v>
      </c>
      <c r="B325" s="30">
        <v>41145</v>
      </c>
      <c r="C325" s="6">
        <v>16180</v>
      </c>
      <c r="D325" s="1" t="str">
        <f t="shared" si="4"/>
        <v>2012</v>
      </c>
    </row>
    <row r="326" spans="1:4">
      <c r="A326" s="6" t="s">
        <v>2717</v>
      </c>
      <c r="B326" s="30">
        <v>41146</v>
      </c>
      <c r="C326" s="6">
        <v>16229</v>
      </c>
      <c r="D326" s="1" t="str">
        <f t="shared" ref="D326:D389" si="5">TEXT(B326,"yyyy")</f>
        <v>2012</v>
      </c>
    </row>
    <row r="327" spans="1:4">
      <c r="A327" s="6" t="s">
        <v>2718</v>
      </c>
      <c r="B327" s="30">
        <v>41147</v>
      </c>
      <c r="C327" s="6">
        <v>16278</v>
      </c>
      <c r="D327" s="1" t="str">
        <f t="shared" si="5"/>
        <v>2012</v>
      </c>
    </row>
    <row r="328" spans="1:4">
      <c r="A328" s="6" t="s">
        <v>2719</v>
      </c>
      <c r="B328" s="30">
        <v>41148</v>
      </c>
      <c r="C328" s="6">
        <v>16327</v>
      </c>
      <c r="D328" s="1" t="str">
        <f t="shared" si="5"/>
        <v>2012</v>
      </c>
    </row>
    <row r="329" spans="1:4">
      <c r="A329" s="6" t="s">
        <v>2720</v>
      </c>
      <c r="B329" s="30">
        <v>41149</v>
      </c>
      <c r="C329" s="6">
        <v>16376</v>
      </c>
      <c r="D329" s="1" t="str">
        <f t="shared" si="5"/>
        <v>2012</v>
      </c>
    </row>
    <row r="330" spans="1:4">
      <c r="A330" s="6" t="s">
        <v>2768</v>
      </c>
      <c r="B330" s="30">
        <v>41150</v>
      </c>
      <c r="C330" s="6">
        <v>16425</v>
      </c>
      <c r="D330" s="1" t="str">
        <f t="shared" si="5"/>
        <v>2012</v>
      </c>
    </row>
    <row r="331" spans="1:4">
      <c r="A331" s="6" t="s">
        <v>2769</v>
      </c>
      <c r="B331" s="30">
        <v>41151</v>
      </c>
      <c r="C331" s="6">
        <v>16474</v>
      </c>
      <c r="D331" s="1" t="str">
        <f t="shared" si="5"/>
        <v>2012</v>
      </c>
    </row>
    <row r="332" spans="1:4">
      <c r="A332" s="6" t="s">
        <v>2770</v>
      </c>
      <c r="B332" s="30">
        <v>41152</v>
      </c>
      <c r="C332" s="6">
        <v>16523</v>
      </c>
      <c r="D332" s="1" t="str">
        <f t="shared" si="5"/>
        <v>2012</v>
      </c>
    </row>
    <row r="333" spans="1:4">
      <c r="A333" s="6" t="s">
        <v>2716</v>
      </c>
      <c r="B333" s="30">
        <v>41153</v>
      </c>
      <c r="C333" s="6">
        <v>16572</v>
      </c>
      <c r="D333" s="1" t="str">
        <f t="shared" si="5"/>
        <v>2012</v>
      </c>
    </row>
    <row r="334" spans="1:4">
      <c r="A334" s="6" t="s">
        <v>2717</v>
      </c>
      <c r="B334" s="30">
        <v>41154</v>
      </c>
      <c r="C334" s="6">
        <v>16621</v>
      </c>
      <c r="D334" s="1" t="str">
        <f t="shared" si="5"/>
        <v>2012</v>
      </c>
    </row>
    <row r="335" spans="1:4">
      <c r="A335" s="6" t="s">
        <v>2718</v>
      </c>
      <c r="B335" s="30">
        <v>41155</v>
      </c>
      <c r="C335" s="6">
        <v>16670</v>
      </c>
      <c r="D335" s="1" t="str">
        <f t="shared" si="5"/>
        <v>2012</v>
      </c>
    </row>
    <row r="336" spans="1:4">
      <c r="A336" s="6" t="s">
        <v>2719</v>
      </c>
      <c r="B336" s="30">
        <v>41156</v>
      </c>
      <c r="C336" s="6">
        <v>16719</v>
      </c>
      <c r="D336" s="1" t="str">
        <f t="shared" si="5"/>
        <v>2012</v>
      </c>
    </row>
    <row r="337" spans="1:4">
      <c r="A337" s="6" t="s">
        <v>2720</v>
      </c>
      <c r="B337" s="30">
        <v>41157</v>
      </c>
      <c r="C337" s="6">
        <v>16768</v>
      </c>
      <c r="D337" s="1" t="str">
        <f t="shared" si="5"/>
        <v>2012</v>
      </c>
    </row>
    <row r="338" spans="1:4">
      <c r="A338" s="6" t="s">
        <v>2768</v>
      </c>
      <c r="B338" s="30">
        <v>41158</v>
      </c>
      <c r="C338" s="6">
        <v>16817</v>
      </c>
      <c r="D338" s="1" t="str">
        <f t="shared" si="5"/>
        <v>2012</v>
      </c>
    </row>
    <row r="339" spans="1:4">
      <c r="A339" s="6" t="s">
        <v>2769</v>
      </c>
      <c r="B339" s="30">
        <v>41159</v>
      </c>
      <c r="C339" s="6">
        <v>16866</v>
      </c>
      <c r="D339" s="1" t="str">
        <f t="shared" si="5"/>
        <v>2012</v>
      </c>
    </row>
    <row r="340" spans="1:4">
      <c r="A340" s="6" t="s">
        <v>2770</v>
      </c>
      <c r="B340" s="30">
        <v>41160</v>
      </c>
      <c r="C340" s="6">
        <v>16915</v>
      </c>
      <c r="D340" s="1" t="str">
        <f t="shared" si="5"/>
        <v>2012</v>
      </c>
    </row>
    <row r="341" spans="1:4">
      <c r="A341" s="6" t="s">
        <v>2716</v>
      </c>
      <c r="B341" s="30">
        <v>41161</v>
      </c>
      <c r="C341" s="6">
        <v>16964</v>
      </c>
      <c r="D341" s="1" t="str">
        <f t="shared" si="5"/>
        <v>2012</v>
      </c>
    </row>
    <row r="342" spans="1:4">
      <c r="A342" s="6" t="s">
        <v>2717</v>
      </c>
      <c r="B342" s="30">
        <v>41162</v>
      </c>
      <c r="C342" s="6">
        <v>17013</v>
      </c>
      <c r="D342" s="1" t="str">
        <f t="shared" si="5"/>
        <v>2012</v>
      </c>
    </row>
    <row r="343" spans="1:4">
      <c r="A343" s="6" t="s">
        <v>2718</v>
      </c>
      <c r="B343" s="30">
        <v>41163</v>
      </c>
      <c r="C343" s="6">
        <v>17062</v>
      </c>
      <c r="D343" s="1" t="str">
        <f t="shared" si="5"/>
        <v>2012</v>
      </c>
    </row>
    <row r="344" spans="1:4">
      <c r="A344" s="6" t="s">
        <v>2719</v>
      </c>
      <c r="B344" s="30">
        <v>41164</v>
      </c>
      <c r="C344" s="6">
        <v>17111</v>
      </c>
      <c r="D344" s="1" t="str">
        <f t="shared" si="5"/>
        <v>2012</v>
      </c>
    </row>
    <row r="345" spans="1:4">
      <c r="A345" s="6" t="s">
        <v>2720</v>
      </c>
      <c r="B345" s="30">
        <v>41165</v>
      </c>
      <c r="C345" s="6">
        <v>17160</v>
      </c>
      <c r="D345" s="1" t="str">
        <f t="shared" si="5"/>
        <v>2012</v>
      </c>
    </row>
    <row r="346" spans="1:4">
      <c r="A346" s="6" t="s">
        <v>2768</v>
      </c>
      <c r="B346" s="30">
        <v>41166</v>
      </c>
      <c r="C346" s="6">
        <v>17209</v>
      </c>
      <c r="D346" s="1" t="str">
        <f t="shared" si="5"/>
        <v>2012</v>
      </c>
    </row>
    <row r="347" spans="1:4">
      <c r="A347" s="6" t="s">
        <v>2769</v>
      </c>
      <c r="B347" s="30">
        <v>41167</v>
      </c>
      <c r="C347" s="6">
        <v>17258</v>
      </c>
      <c r="D347" s="1" t="str">
        <f t="shared" si="5"/>
        <v>2012</v>
      </c>
    </row>
    <row r="348" spans="1:4">
      <c r="A348" s="6" t="s">
        <v>2770</v>
      </c>
      <c r="B348" s="30">
        <v>41168</v>
      </c>
      <c r="C348" s="6">
        <v>17307</v>
      </c>
      <c r="D348" s="1" t="str">
        <f t="shared" si="5"/>
        <v>2012</v>
      </c>
    </row>
    <row r="349" spans="1:4">
      <c r="A349" s="6" t="s">
        <v>2716</v>
      </c>
      <c r="B349" s="30">
        <v>41169</v>
      </c>
      <c r="C349" s="6">
        <v>17356</v>
      </c>
      <c r="D349" s="1" t="str">
        <f t="shared" si="5"/>
        <v>2012</v>
      </c>
    </row>
    <row r="350" spans="1:4">
      <c r="A350" s="6" t="s">
        <v>2717</v>
      </c>
      <c r="B350" s="30">
        <v>41170</v>
      </c>
      <c r="C350" s="6">
        <v>17405</v>
      </c>
      <c r="D350" s="1" t="str">
        <f t="shared" si="5"/>
        <v>2012</v>
      </c>
    </row>
    <row r="351" spans="1:4">
      <c r="A351" s="6" t="s">
        <v>2718</v>
      </c>
      <c r="B351" s="30">
        <v>41171</v>
      </c>
      <c r="C351" s="6">
        <v>17454</v>
      </c>
      <c r="D351" s="1" t="str">
        <f t="shared" si="5"/>
        <v>2012</v>
      </c>
    </row>
    <row r="352" spans="1:4">
      <c r="A352" s="6" t="s">
        <v>2719</v>
      </c>
      <c r="B352" s="30">
        <v>41172</v>
      </c>
      <c r="C352" s="6">
        <v>17503</v>
      </c>
      <c r="D352" s="1" t="str">
        <f t="shared" si="5"/>
        <v>2012</v>
      </c>
    </row>
    <row r="353" spans="1:4">
      <c r="A353" s="6" t="s">
        <v>2720</v>
      </c>
      <c r="B353" s="30">
        <v>41173</v>
      </c>
      <c r="C353" s="6">
        <v>17552</v>
      </c>
      <c r="D353" s="1" t="str">
        <f t="shared" si="5"/>
        <v>2012</v>
      </c>
    </row>
    <row r="354" spans="1:4">
      <c r="A354" s="6" t="s">
        <v>2768</v>
      </c>
      <c r="B354" s="30">
        <v>41174</v>
      </c>
      <c r="C354" s="6">
        <v>17601</v>
      </c>
      <c r="D354" s="1" t="str">
        <f t="shared" si="5"/>
        <v>2012</v>
      </c>
    </row>
    <row r="355" spans="1:4">
      <c r="A355" s="6" t="s">
        <v>2769</v>
      </c>
      <c r="B355" s="30">
        <v>41175</v>
      </c>
      <c r="C355" s="6">
        <v>17650</v>
      </c>
      <c r="D355" s="1" t="str">
        <f t="shared" si="5"/>
        <v>2012</v>
      </c>
    </row>
    <row r="356" spans="1:4">
      <c r="A356" s="6" t="s">
        <v>2770</v>
      </c>
      <c r="B356" s="30">
        <v>41176</v>
      </c>
      <c r="C356" s="6">
        <v>17699</v>
      </c>
      <c r="D356" s="1" t="str">
        <f t="shared" si="5"/>
        <v>2012</v>
      </c>
    </row>
    <row r="357" spans="1:4">
      <c r="A357" s="6" t="s">
        <v>2716</v>
      </c>
      <c r="B357" s="30">
        <v>41177</v>
      </c>
      <c r="C357" s="6">
        <v>17748</v>
      </c>
      <c r="D357" s="1" t="str">
        <f t="shared" si="5"/>
        <v>2012</v>
      </c>
    </row>
    <row r="358" spans="1:4">
      <c r="A358" s="6" t="s">
        <v>2717</v>
      </c>
      <c r="B358" s="30">
        <v>41178</v>
      </c>
      <c r="C358" s="6">
        <v>17797</v>
      </c>
      <c r="D358" s="1" t="str">
        <f t="shared" si="5"/>
        <v>2012</v>
      </c>
    </row>
    <row r="359" spans="1:4">
      <c r="A359" s="6" t="s">
        <v>2718</v>
      </c>
      <c r="B359" s="30">
        <v>41179</v>
      </c>
      <c r="C359" s="6">
        <v>17846</v>
      </c>
      <c r="D359" s="1" t="str">
        <f t="shared" si="5"/>
        <v>2012</v>
      </c>
    </row>
    <row r="360" spans="1:4">
      <c r="A360" s="6" t="s">
        <v>2719</v>
      </c>
      <c r="B360" s="30">
        <v>41180</v>
      </c>
      <c r="C360" s="6">
        <v>17895</v>
      </c>
      <c r="D360" s="1" t="str">
        <f t="shared" si="5"/>
        <v>2012</v>
      </c>
    </row>
    <row r="361" spans="1:4">
      <c r="A361" s="6" t="s">
        <v>2720</v>
      </c>
      <c r="B361" s="30">
        <v>41181</v>
      </c>
      <c r="C361" s="6">
        <v>17944</v>
      </c>
      <c r="D361" s="1" t="str">
        <f t="shared" si="5"/>
        <v>2012</v>
      </c>
    </row>
    <row r="362" spans="1:4">
      <c r="A362" s="6" t="s">
        <v>2768</v>
      </c>
      <c r="B362" s="30">
        <v>41182</v>
      </c>
      <c r="C362" s="6">
        <v>17993</v>
      </c>
      <c r="D362" s="1" t="str">
        <f t="shared" si="5"/>
        <v>2012</v>
      </c>
    </row>
    <row r="363" spans="1:4">
      <c r="A363" s="6" t="s">
        <v>2769</v>
      </c>
      <c r="B363" s="30">
        <v>41183</v>
      </c>
      <c r="C363" s="6">
        <v>18042</v>
      </c>
      <c r="D363" s="1" t="str">
        <f t="shared" si="5"/>
        <v>2012</v>
      </c>
    </row>
    <row r="364" spans="1:4">
      <c r="A364" s="6" t="s">
        <v>2770</v>
      </c>
      <c r="B364" s="30">
        <v>41184</v>
      </c>
      <c r="C364" s="6">
        <v>18091</v>
      </c>
      <c r="D364" s="1" t="str">
        <f t="shared" si="5"/>
        <v>2012</v>
      </c>
    </row>
    <row r="365" spans="1:4">
      <c r="A365" s="6" t="s">
        <v>2716</v>
      </c>
      <c r="B365" s="30">
        <v>41185</v>
      </c>
      <c r="C365" s="6">
        <v>18140</v>
      </c>
      <c r="D365" s="1" t="str">
        <f t="shared" si="5"/>
        <v>2012</v>
      </c>
    </row>
    <row r="366" spans="1:4">
      <c r="A366" s="6" t="s">
        <v>2717</v>
      </c>
      <c r="B366" s="30">
        <v>41186</v>
      </c>
      <c r="C366" s="6">
        <v>18189</v>
      </c>
      <c r="D366" s="1" t="str">
        <f t="shared" si="5"/>
        <v>2012</v>
      </c>
    </row>
    <row r="367" spans="1:4">
      <c r="A367" s="6" t="s">
        <v>2718</v>
      </c>
      <c r="B367" s="30">
        <v>41187</v>
      </c>
      <c r="C367" s="6">
        <v>18238</v>
      </c>
      <c r="D367" s="1" t="str">
        <f t="shared" si="5"/>
        <v>2012</v>
      </c>
    </row>
    <row r="368" spans="1:4">
      <c r="A368" s="6" t="s">
        <v>2719</v>
      </c>
      <c r="B368" s="30">
        <v>41188</v>
      </c>
      <c r="C368" s="6">
        <v>18287</v>
      </c>
      <c r="D368" s="1" t="str">
        <f t="shared" si="5"/>
        <v>2012</v>
      </c>
    </row>
    <row r="369" spans="1:4">
      <c r="A369" s="6" t="s">
        <v>2720</v>
      </c>
      <c r="B369" s="30">
        <v>41189</v>
      </c>
      <c r="C369" s="6">
        <v>18336</v>
      </c>
      <c r="D369" s="1" t="str">
        <f t="shared" si="5"/>
        <v>2012</v>
      </c>
    </row>
    <row r="370" spans="1:4">
      <c r="A370" s="6" t="s">
        <v>2768</v>
      </c>
      <c r="B370" s="30">
        <v>41190</v>
      </c>
      <c r="C370" s="6">
        <v>18385</v>
      </c>
      <c r="D370" s="1" t="str">
        <f t="shared" si="5"/>
        <v>2012</v>
      </c>
    </row>
    <row r="371" spans="1:4">
      <c r="A371" s="6" t="s">
        <v>2769</v>
      </c>
      <c r="B371" s="30">
        <v>41191</v>
      </c>
      <c r="C371" s="6">
        <v>18434</v>
      </c>
      <c r="D371" s="1" t="str">
        <f t="shared" si="5"/>
        <v>2012</v>
      </c>
    </row>
    <row r="372" spans="1:4">
      <c r="A372" s="6" t="s">
        <v>2770</v>
      </c>
      <c r="B372" s="30">
        <v>41192</v>
      </c>
      <c r="C372" s="6">
        <v>18483</v>
      </c>
      <c r="D372" s="1" t="str">
        <f t="shared" si="5"/>
        <v>2012</v>
      </c>
    </row>
    <row r="373" spans="1:4">
      <c r="A373" s="6" t="s">
        <v>2716</v>
      </c>
      <c r="B373" s="30">
        <v>41193</v>
      </c>
      <c r="C373" s="6">
        <v>18532</v>
      </c>
      <c r="D373" s="1" t="str">
        <f t="shared" si="5"/>
        <v>2012</v>
      </c>
    </row>
    <row r="374" spans="1:4">
      <c r="A374" s="6" t="s">
        <v>2717</v>
      </c>
      <c r="B374" s="30">
        <v>41194</v>
      </c>
      <c r="C374" s="6">
        <v>18581</v>
      </c>
      <c r="D374" s="1" t="str">
        <f t="shared" si="5"/>
        <v>2012</v>
      </c>
    </row>
    <row r="375" spans="1:4">
      <c r="A375" s="6" t="s">
        <v>2718</v>
      </c>
      <c r="B375" s="30">
        <v>41195</v>
      </c>
      <c r="C375" s="6">
        <v>18630</v>
      </c>
      <c r="D375" s="1" t="str">
        <f t="shared" si="5"/>
        <v>2012</v>
      </c>
    </row>
    <row r="376" spans="1:4">
      <c r="A376" s="6" t="s">
        <v>2719</v>
      </c>
      <c r="B376" s="30">
        <v>41196</v>
      </c>
      <c r="C376" s="6">
        <v>18679</v>
      </c>
      <c r="D376" s="1" t="str">
        <f t="shared" si="5"/>
        <v>2012</v>
      </c>
    </row>
    <row r="377" spans="1:4">
      <c r="A377" s="6" t="s">
        <v>2720</v>
      </c>
      <c r="B377" s="30">
        <v>41197</v>
      </c>
      <c r="C377" s="6">
        <v>18728</v>
      </c>
      <c r="D377" s="1" t="str">
        <f t="shared" si="5"/>
        <v>2012</v>
      </c>
    </row>
    <row r="378" spans="1:4">
      <c r="A378" s="6" t="s">
        <v>2768</v>
      </c>
      <c r="B378" s="30">
        <v>41198</v>
      </c>
      <c r="C378" s="6">
        <v>18777</v>
      </c>
      <c r="D378" s="1" t="str">
        <f t="shared" si="5"/>
        <v>2012</v>
      </c>
    </row>
    <row r="379" spans="1:4">
      <c r="A379" s="6" t="s">
        <v>2769</v>
      </c>
      <c r="B379" s="30">
        <v>41199</v>
      </c>
      <c r="C379" s="6">
        <v>18826</v>
      </c>
      <c r="D379" s="1" t="str">
        <f t="shared" si="5"/>
        <v>2012</v>
      </c>
    </row>
    <row r="380" spans="1:4">
      <c r="A380" s="6" t="s">
        <v>2770</v>
      </c>
      <c r="B380" s="30">
        <v>41200</v>
      </c>
      <c r="C380" s="6">
        <v>18875</v>
      </c>
      <c r="D380" s="1" t="str">
        <f t="shared" si="5"/>
        <v>2012</v>
      </c>
    </row>
    <row r="381" spans="1:4">
      <c r="A381" s="6" t="s">
        <v>2716</v>
      </c>
      <c r="B381" s="30">
        <v>41201</v>
      </c>
      <c r="C381" s="6">
        <v>18924</v>
      </c>
      <c r="D381" s="1" t="str">
        <f t="shared" si="5"/>
        <v>2012</v>
      </c>
    </row>
    <row r="382" spans="1:4">
      <c r="A382" s="6" t="s">
        <v>2717</v>
      </c>
      <c r="B382" s="30">
        <v>41202</v>
      </c>
      <c r="C382" s="6">
        <v>18973</v>
      </c>
      <c r="D382" s="1" t="str">
        <f t="shared" si="5"/>
        <v>2012</v>
      </c>
    </row>
    <row r="383" spans="1:4">
      <c r="A383" s="6" t="s">
        <v>2718</v>
      </c>
      <c r="B383" s="30">
        <v>41203</v>
      </c>
      <c r="C383" s="6">
        <v>19022</v>
      </c>
      <c r="D383" s="1" t="str">
        <f t="shared" si="5"/>
        <v>2012</v>
      </c>
    </row>
    <row r="384" spans="1:4">
      <c r="A384" s="6" t="s">
        <v>2719</v>
      </c>
      <c r="B384" s="30">
        <v>41204</v>
      </c>
      <c r="C384" s="6">
        <v>19071</v>
      </c>
      <c r="D384" s="1" t="str">
        <f t="shared" si="5"/>
        <v>2012</v>
      </c>
    </row>
    <row r="385" spans="1:4">
      <c r="A385" s="6" t="s">
        <v>2720</v>
      </c>
      <c r="B385" s="30">
        <v>41205</v>
      </c>
      <c r="C385" s="6">
        <v>19120</v>
      </c>
      <c r="D385" s="1" t="str">
        <f t="shared" si="5"/>
        <v>2012</v>
      </c>
    </row>
    <row r="386" spans="1:4">
      <c r="A386" s="6" t="s">
        <v>2768</v>
      </c>
      <c r="B386" s="30">
        <v>41206</v>
      </c>
      <c r="C386" s="6">
        <v>19169</v>
      </c>
      <c r="D386" s="1" t="str">
        <f t="shared" si="5"/>
        <v>2012</v>
      </c>
    </row>
    <row r="387" spans="1:4">
      <c r="A387" s="6" t="s">
        <v>2769</v>
      </c>
      <c r="B387" s="30">
        <v>41207</v>
      </c>
      <c r="C387" s="6">
        <v>19218</v>
      </c>
      <c r="D387" s="1" t="str">
        <f t="shared" si="5"/>
        <v>2012</v>
      </c>
    </row>
    <row r="388" spans="1:4">
      <c r="A388" s="6" t="s">
        <v>2770</v>
      </c>
      <c r="B388" s="30">
        <v>41208</v>
      </c>
      <c r="C388" s="6">
        <v>19267</v>
      </c>
      <c r="D388" s="1" t="str">
        <f t="shared" si="5"/>
        <v>2012</v>
      </c>
    </row>
    <row r="389" spans="1:4">
      <c r="A389" s="6" t="s">
        <v>2716</v>
      </c>
      <c r="B389" s="30">
        <v>41209</v>
      </c>
      <c r="C389" s="6">
        <v>19316</v>
      </c>
      <c r="D389" s="1" t="str">
        <f t="shared" si="5"/>
        <v>2012</v>
      </c>
    </row>
    <row r="390" spans="1:4">
      <c r="A390" s="6" t="s">
        <v>2717</v>
      </c>
      <c r="B390" s="30">
        <v>41210</v>
      </c>
      <c r="C390" s="6">
        <v>19365</v>
      </c>
      <c r="D390" s="1" t="str">
        <f t="shared" ref="D390:D443" si="6">TEXT(B390,"yyyy")</f>
        <v>2012</v>
      </c>
    </row>
    <row r="391" spans="1:4">
      <c r="A391" s="6" t="s">
        <v>2718</v>
      </c>
      <c r="B391" s="30">
        <v>41211</v>
      </c>
      <c r="C391" s="6">
        <v>19414</v>
      </c>
      <c r="D391" s="1" t="str">
        <f t="shared" si="6"/>
        <v>2012</v>
      </c>
    </row>
    <row r="392" spans="1:4">
      <c r="A392" s="6" t="s">
        <v>2719</v>
      </c>
      <c r="B392" s="30">
        <v>41212</v>
      </c>
      <c r="C392" s="6">
        <v>19463</v>
      </c>
      <c r="D392" s="1" t="str">
        <f t="shared" si="6"/>
        <v>2012</v>
      </c>
    </row>
    <row r="393" spans="1:4">
      <c r="A393" s="6" t="s">
        <v>2720</v>
      </c>
      <c r="B393" s="30">
        <v>41213</v>
      </c>
      <c r="C393" s="6">
        <v>19512</v>
      </c>
      <c r="D393" s="1" t="str">
        <f t="shared" si="6"/>
        <v>2012</v>
      </c>
    </row>
    <row r="394" spans="1:4">
      <c r="A394" s="6" t="s">
        <v>2768</v>
      </c>
      <c r="B394" s="30">
        <v>41214</v>
      </c>
      <c r="C394" s="6">
        <v>19561</v>
      </c>
      <c r="D394" s="1" t="str">
        <f t="shared" si="6"/>
        <v>2012</v>
      </c>
    </row>
    <row r="395" spans="1:4">
      <c r="A395" s="6" t="s">
        <v>2769</v>
      </c>
      <c r="B395" s="30">
        <v>41215</v>
      </c>
      <c r="C395" s="6">
        <v>19610</v>
      </c>
      <c r="D395" s="1" t="str">
        <f t="shared" si="6"/>
        <v>2012</v>
      </c>
    </row>
    <row r="396" spans="1:4">
      <c r="A396" s="6" t="s">
        <v>2770</v>
      </c>
      <c r="B396" s="30">
        <v>41216</v>
      </c>
      <c r="C396" s="6">
        <v>19659</v>
      </c>
      <c r="D396" s="1" t="str">
        <f t="shared" si="6"/>
        <v>2012</v>
      </c>
    </row>
    <row r="397" spans="1:4">
      <c r="A397" s="6" t="s">
        <v>2716</v>
      </c>
      <c r="B397" s="30">
        <v>41217</v>
      </c>
      <c r="C397" s="6">
        <v>19708</v>
      </c>
      <c r="D397" s="1" t="str">
        <f t="shared" si="6"/>
        <v>2012</v>
      </c>
    </row>
    <row r="398" spans="1:4">
      <c r="A398" s="6" t="s">
        <v>2717</v>
      </c>
      <c r="B398" s="30">
        <v>41218</v>
      </c>
      <c r="C398" s="6">
        <v>19757</v>
      </c>
      <c r="D398" s="1" t="str">
        <f t="shared" si="6"/>
        <v>2012</v>
      </c>
    </row>
    <row r="399" spans="1:4">
      <c r="A399" s="6" t="s">
        <v>2718</v>
      </c>
      <c r="B399" s="30">
        <v>41219</v>
      </c>
      <c r="C399" s="6">
        <v>19806</v>
      </c>
      <c r="D399" s="1" t="str">
        <f t="shared" si="6"/>
        <v>2012</v>
      </c>
    </row>
    <row r="400" spans="1:4">
      <c r="A400" s="6" t="s">
        <v>2719</v>
      </c>
      <c r="B400" s="30">
        <v>41220</v>
      </c>
      <c r="C400" s="6">
        <v>19855</v>
      </c>
      <c r="D400" s="1" t="str">
        <f t="shared" si="6"/>
        <v>2012</v>
      </c>
    </row>
    <row r="401" spans="1:4">
      <c r="A401" s="6" t="s">
        <v>2720</v>
      </c>
      <c r="B401" s="30">
        <v>41221</v>
      </c>
      <c r="C401" s="6">
        <v>19904</v>
      </c>
      <c r="D401" s="1" t="str">
        <f t="shared" si="6"/>
        <v>2012</v>
      </c>
    </row>
    <row r="402" spans="1:4">
      <c r="A402" s="6" t="s">
        <v>2768</v>
      </c>
      <c r="B402" s="30">
        <v>41222</v>
      </c>
      <c r="C402" s="6">
        <v>19953</v>
      </c>
      <c r="D402" s="1" t="str">
        <f t="shared" si="6"/>
        <v>2012</v>
      </c>
    </row>
    <row r="403" spans="1:4">
      <c r="A403" s="6" t="s">
        <v>2769</v>
      </c>
      <c r="B403" s="30">
        <v>41223</v>
      </c>
      <c r="C403" s="6">
        <v>20002</v>
      </c>
      <c r="D403" s="1" t="str">
        <f t="shared" si="6"/>
        <v>2012</v>
      </c>
    </row>
    <row r="404" spans="1:4">
      <c r="A404" s="6" t="s">
        <v>2770</v>
      </c>
      <c r="B404" s="30">
        <v>41224</v>
      </c>
      <c r="C404" s="6">
        <v>20051</v>
      </c>
      <c r="D404" s="1" t="str">
        <f t="shared" si="6"/>
        <v>2012</v>
      </c>
    </row>
    <row r="405" spans="1:4">
      <c r="A405" s="6" t="s">
        <v>2716</v>
      </c>
      <c r="B405" s="30">
        <v>41225</v>
      </c>
      <c r="C405" s="6">
        <v>20100</v>
      </c>
      <c r="D405" s="1" t="str">
        <f t="shared" si="6"/>
        <v>2012</v>
      </c>
    </row>
    <row r="406" spans="1:4">
      <c r="A406" s="6" t="s">
        <v>2717</v>
      </c>
      <c r="B406" s="30">
        <v>41226</v>
      </c>
      <c r="C406" s="6">
        <v>20149</v>
      </c>
      <c r="D406" s="1" t="str">
        <f t="shared" si="6"/>
        <v>2012</v>
      </c>
    </row>
    <row r="407" spans="1:4">
      <c r="A407" s="6" t="s">
        <v>2718</v>
      </c>
      <c r="B407" s="30">
        <v>41227</v>
      </c>
      <c r="C407" s="6">
        <v>20198</v>
      </c>
      <c r="D407" s="1" t="str">
        <f t="shared" si="6"/>
        <v>2012</v>
      </c>
    </row>
    <row r="408" spans="1:4">
      <c r="A408" s="6" t="s">
        <v>2719</v>
      </c>
      <c r="B408" s="30">
        <v>41228</v>
      </c>
      <c r="C408" s="6">
        <v>20247</v>
      </c>
      <c r="D408" s="1" t="str">
        <f t="shared" si="6"/>
        <v>2012</v>
      </c>
    </row>
    <row r="409" spans="1:4">
      <c r="A409" s="6" t="s">
        <v>2720</v>
      </c>
      <c r="B409" s="30">
        <v>41229</v>
      </c>
      <c r="C409" s="6">
        <v>20296</v>
      </c>
      <c r="D409" s="1" t="str">
        <f t="shared" si="6"/>
        <v>2012</v>
      </c>
    </row>
    <row r="410" spans="1:4">
      <c r="A410" s="6" t="s">
        <v>2768</v>
      </c>
      <c r="B410" s="30">
        <v>41230</v>
      </c>
      <c r="C410" s="6">
        <v>20345</v>
      </c>
      <c r="D410" s="1" t="str">
        <f t="shared" si="6"/>
        <v>2012</v>
      </c>
    </row>
    <row r="411" spans="1:4">
      <c r="A411" s="6" t="s">
        <v>2769</v>
      </c>
      <c r="B411" s="30">
        <v>41231</v>
      </c>
      <c r="C411" s="6">
        <v>20394</v>
      </c>
      <c r="D411" s="1" t="str">
        <f t="shared" si="6"/>
        <v>2012</v>
      </c>
    </row>
    <row r="412" spans="1:4">
      <c r="A412" s="6" t="s">
        <v>2770</v>
      </c>
      <c r="B412" s="30">
        <v>41232</v>
      </c>
      <c r="C412" s="6">
        <v>20443</v>
      </c>
      <c r="D412" s="1" t="str">
        <f t="shared" si="6"/>
        <v>2012</v>
      </c>
    </row>
    <row r="413" spans="1:4">
      <c r="A413" s="6" t="s">
        <v>2716</v>
      </c>
      <c r="B413" s="30">
        <v>41233</v>
      </c>
      <c r="C413" s="6">
        <v>20492</v>
      </c>
      <c r="D413" s="1" t="str">
        <f t="shared" si="6"/>
        <v>2012</v>
      </c>
    </row>
    <row r="414" spans="1:4">
      <c r="A414" s="6" t="s">
        <v>2717</v>
      </c>
      <c r="B414" s="30">
        <v>41234</v>
      </c>
      <c r="C414" s="6">
        <v>20541</v>
      </c>
      <c r="D414" s="1" t="str">
        <f t="shared" si="6"/>
        <v>2012</v>
      </c>
    </row>
    <row r="415" spans="1:4">
      <c r="A415" s="6" t="s">
        <v>2718</v>
      </c>
      <c r="B415" s="30">
        <v>41235</v>
      </c>
      <c r="C415" s="6">
        <v>20590</v>
      </c>
      <c r="D415" s="1" t="str">
        <f t="shared" si="6"/>
        <v>2012</v>
      </c>
    </row>
    <row r="416" spans="1:4">
      <c r="A416" s="6" t="s">
        <v>2719</v>
      </c>
      <c r="B416" s="30">
        <v>41236</v>
      </c>
      <c r="C416" s="6">
        <v>20639</v>
      </c>
      <c r="D416" s="1" t="str">
        <f t="shared" si="6"/>
        <v>2012</v>
      </c>
    </row>
    <row r="417" spans="1:4">
      <c r="A417" s="6" t="s">
        <v>2720</v>
      </c>
      <c r="B417" s="30">
        <v>41237</v>
      </c>
      <c r="C417" s="6">
        <v>20688</v>
      </c>
      <c r="D417" s="1" t="str">
        <f t="shared" si="6"/>
        <v>2012</v>
      </c>
    </row>
    <row r="418" spans="1:4">
      <c r="A418" s="6" t="s">
        <v>2768</v>
      </c>
      <c r="B418" s="30">
        <v>41238</v>
      </c>
      <c r="C418" s="6">
        <v>20737</v>
      </c>
      <c r="D418" s="1" t="str">
        <f t="shared" si="6"/>
        <v>2012</v>
      </c>
    </row>
    <row r="419" spans="1:4">
      <c r="A419" s="6" t="s">
        <v>2769</v>
      </c>
      <c r="B419" s="30">
        <v>41239</v>
      </c>
      <c r="C419" s="6">
        <v>20786</v>
      </c>
      <c r="D419" s="1" t="str">
        <f t="shared" si="6"/>
        <v>2012</v>
      </c>
    </row>
    <row r="420" spans="1:4">
      <c r="A420" s="6" t="s">
        <v>2770</v>
      </c>
      <c r="B420" s="30">
        <v>41240</v>
      </c>
      <c r="C420" s="6">
        <v>20835</v>
      </c>
      <c r="D420" s="1" t="str">
        <f t="shared" si="6"/>
        <v>2012</v>
      </c>
    </row>
    <row r="421" spans="1:4">
      <c r="A421" s="6" t="s">
        <v>2716</v>
      </c>
      <c r="B421" s="30">
        <v>41241</v>
      </c>
      <c r="C421" s="6">
        <v>20884</v>
      </c>
      <c r="D421" s="1" t="str">
        <f t="shared" si="6"/>
        <v>2012</v>
      </c>
    </row>
    <row r="422" spans="1:4">
      <c r="A422" s="6" t="s">
        <v>2717</v>
      </c>
      <c r="B422" s="30">
        <v>41242</v>
      </c>
      <c r="C422" s="6">
        <v>20933</v>
      </c>
      <c r="D422" s="1" t="str">
        <f t="shared" si="6"/>
        <v>2012</v>
      </c>
    </row>
    <row r="423" spans="1:4">
      <c r="A423" s="6" t="s">
        <v>2718</v>
      </c>
      <c r="B423" s="30">
        <v>41243</v>
      </c>
      <c r="C423" s="6">
        <v>20982</v>
      </c>
      <c r="D423" s="1" t="str">
        <f t="shared" si="6"/>
        <v>2012</v>
      </c>
    </row>
    <row r="424" spans="1:4">
      <c r="A424" s="6" t="s">
        <v>2719</v>
      </c>
      <c r="B424" s="30">
        <v>41244</v>
      </c>
      <c r="C424" s="6">
        <v>21031</v>
      </c>
      <c r="D424" s="1" t="str">
        <f t="shared" si="6"/>
        <v>2012</v>
      </c>
    </row>
    <row r="425" spans="1:4">
      <c r="A425" s="6" t="s">
        <v>2720</v>
      </c>
      <c r="B425" s="30">
        <v>41245</v>
      </c>
      <c r="C425" s="6">
        <v>21080</v>
      </c>
      <c r="D425" s="1" t="str">
        <f t="shared" si="6"/>
        <v>2012</v>
      </c>
    </row>
    <row r="426" spans="1:4">
      <c r="A426" s="6" t="s">
        <v>2768</v>
      </c>
      <c r="B426" s="30">
        <v>41246</v>
      </c>
      <c r="C426" s="6">
        <v>21129</v>
      </c>
      <c r="D426" s="1" t="str">
        <f t="shared" si="6"/>
        <v>2012</v>
      </c>
    </row>
    <row r="427" spans="1:4">
      <c r="A427" s="6" t="s">
        <v>2769</v>
      </c>
      <c r="B427" s="30">
        <v>41247</v>
      </c>
      <c r="C427" s="6">
        <v>21178</v>
      </c>
      <c r="D427" s="1" t="str">
        <f t="shared" si="6"/>
        <v>2012</v>
      </c>
    </row>
    <row r="428" spans="1:4">
      <c r="A428" s="6" t="s">
        <v>2770</v>
      </c>
      <c r="B428" s="30">
        <v>41248</v>
      </c>
      <c r="C428" s="6">
        <v>21227</v>
      </c>
      <c r="D428" s="1" t="str">
        <f t="shared" si="6"/>
        <v>2012</v>
      </c>
    </row>
    <row r="429" spans="1:4">
      <c r="A429" s="6" t="s">
        <v>2716</v>
      </c>
      <c r="B429" s="30">
        <v>41249</v>
      </c>
      <c r="C429" s="6">
        <v>21276</v>
      </c>
      <c r="D429" s="1" t="str">
        <f t="shared" si="6"/>
        <v>2012</v>
      </c>
    </row>
    <row r="430" spans="1:4">
      <c r="A430" s="6" t="s">
        <v>2717</v>
      </c>
      <c r="B430" s="30">
        <v>41250</v>
      </c>
      <c r="C430" s="6">
        <v>21325</v>
      </c>
      <c r="D430" s="1" t="str">
        <f t="shared" si="6"/>
        <v>2012</v>
      </c>
    </row>
    <row r="431" spans="1:4">
      <c r="A431" s="6" t="s">
        <v>2718</v>
      </c>
      <c r="B431" s="30">
        <v>41251</v>
      </c>
      <c r="C431" s="6">
        <v>21374</v>
      </c>
      <c r="D431" s="1" t="str">
        <f t="shared" si="6"/>
        <v>2012</v>
      </c>
    </row>
    <row r="432" spans="1:4">
      <c r="A432" s="6" t="s">
        <v>2719</v>
      </c>
      <c r="B432" s="30">
        <v>41252</v>
      </c>
      <c r="C432" s="6">
        <v>21423</v>
      </c>
      <c r="D432" s="1" t="str">
        <f t="shared" si="6"/>
        <v>2012</v>
      </c>
    </row>
    <row r="433" spans="1:4">
      <c r="A433" s="6" t="s">
        <v>2720</v>
      </c>
      <c r="B433" s="30">
        <v>41253</v>
      </c>
      <c r="C433" s="6">
        <v>21472</v>
      </c>
      <c r="D433" s="1" t="str">
        <f t="shared" si="6"/>
        <v>2012</v>
      </c>
    </row>
    <row r="434" spans="1:4">
      <c r="A434" s="6" t="s">
        <v>2768</v>
      </c>
      <c r="B434" s="30">
        <v>41254</v>
      </c>
      <c r="C434" s="6">
        <v>21521</v>
      </c>
      <c r="D434" s="1" t="str">
        <f t="shared" si="6"/>
        <v>2012</v>
      </c>
    </row>
    <row r="435" spans="1:4">
      <c r="A435" s="6" t="s">
        <v>2769</v>
      </c>
      <c r="B435" s="30">
        <v>41255</v>
      </c>
      <c r="C435" s="6">
        <v>21570</v>
      </c>
      <c r="D435" s="1" t="str">
        <f t="shared" si="6"/>
        <v>2012</v>
      </c>
    </row>
    <row r="436" spans="1:4">
      <c r="A436" s="6" t="s">
        <v>2770</v>
      </c>
      <c r="B436" s="30">
        <v>41256</v>
      </c>
      <c r="C436" s="6">
        <v>21619</v>
      </c>
      <c r="D436" s="1" t="str">
        <f t="shared" si="6"/>
        <v>2012</v>
      </c>
    </row>
    <row r="437" spans="1:4">
      <c r="A437" s="6" t="s">
        <v>2716</v>
      </c>
      <c r="B437" s="30">
        <v>41257</v>
      </c>
      <c r="C437" s="6">
        <v>21668</v>
      </c>
      <c r="D437" s="1" t="str">
        <f t="shared" si="6"/>
        <v>2012</v>
      </c>
    </row>
    <row r="438" spans="1:4">
      <c r="A438" s="6" t="s">
        <v>2717</v>
      </c>
      <c r="B438" s="30">
        <v>41258</v>
      </c>
      <c r="C438" s="6">
        <v>21717</v>
      </c>
      <c r="D438" s="1" t="str">
        <f t="shared" si="6"/>
        <v>2012</v>
      </c>
    </row>
    <row r="439" spans="1:4">
      <c r="A439" s="6" t="s">
        <v>2718</v>
      </c>
      <c r="B439" s="30">
        <v>41259</v>
      </c>
      <c r="C439" s="6">
        <v>21766</v>
      </c>
      <c r="D439" s="1" t="str">
        <f t="shared" si="6"/>
        <v>2012</v>
      </c>
    </row>
    <row r="440" spans="1:4">
      <c r="A440" s="6" t="s">
        <v>2719</v>
      </c>
      <c r="B440" s="30">
        <v>41260</v>
      </c>
      <c r="C440" s="6">
        <v>21815</v>
      </c>
      <c r="D440" s="1" t="str">
        <f t="shared" si="6"/>
        <v>2012</v>
      </c>
    </row>
    <row r="441" spans="1:4">
      <c r="A441" s="6" t="s">
        <v>2720</v>
      </c>
      <c r="B441" s="30">
        <v>41261</v>
      </c>
      <c r="C441" s="6">
        <v>21864</v>
      </c>
      <c r="D441" s="1" t="str">
        <f t="shared" si="6"/>
        <v>2012</v>
      </c>
    </row>
    <row r="442" spans="1:4">
      <c r="A442" s="6" t="s">
        <v>2768</v>
      </c>
      <c r="B442" s="30">
        <v>41262</v>
      </c>
      <c r="C442" s="6">
        <v>21913</v>
      </c>
      <c r="D442" s="1" t="str">
        <f t="shared" si="6"/>
        <v>2012</v>
      </c>
    </row>
    <row r="443" spans="1:4">
      <c r="A443" s="6" t="s">
        <v>2769</v>
      </c>
      <c r="B443" s="30">
        <v>41263</v>
      </c>
      <c r="C443" s="6">
        <v>21962</v>
      </c>
      <c r="D443" s="1" t="str">
        <f t="shared" si="6"/>
        <v>2012</v>
      </c>
    </row>
  </sheetData>
  <mergeCells count="1">
    <mergeCell ref="B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32"/>
  <dimension ref="A1:G22"/>
  <sheetViews>
    <sheetView showGridLines="0" workbookViewId="0">
      <selection activeCell="B22" sqref="B22"/>
    </sheetView>
  </sheetViews>
  <sheetFormatPr defaultRowHeight="12"/>
  <cols>
    <col min="1" max="7" width="5.42578125" style="39" customWidth="1"/>
    <col min="8" max="16384" width="9.140625" style="39"/>
  </cols>
  <sheetData>
    <row r="1" spans="1:7">
      <c r="A1" s="10" t="s">
        <v>2778</v>
      </c>
      <c r="B1" s="138" t="s">
        <v>2777</v>
      </c>
      <c r="C1" s="139"/>
      <c r="D1" s="139"/>
      <c r="E1" s="139"/>
      <c r="F1" s="140"/>
    </row>
    <row r="3" spans="1:7">
      <c r="A3" s="75">
        <v>730</v>
      </c>
      <c r="B3" s="75">
        <v>640</v>
      </c>
      <c r="C3" s="75">
        <v>936</v>
      </c>
      <c r="D3" s="75">
        <v>30</v>
      </c>
      <c r="E3" s="75">
        <v>914</v>
      </c>
      <c r="F3" s="75">
        <v>786</v>
      </c>
      <c r="G3" s="75">
        <v>734</v>
      </c>
    </row>
    <row r="4" spans="1:7">
      <c r="A4" s="75">
        <v>250</v>
      </c>
      <c r="B4" s="75">
        <v>263</v>
      </c>
      <c r="C4" s="75">
        <v>462</v>
      </c>
      <c r="D4" s="75">
        <v>267</v>
      </c>
      <c r="E4" s="75">
        <v>291</v>
      </c>
      <c r="F4" s="75">
        <v>211</v>
      </c>
      <c r="G4" s="75">
        <v>920</v>
      </c>
    </row>
    <row r="5" spans="1:7">
      <c r="A5" s="75">
        <v>12</v>
      </c>
      <c r="B5" s="75">
        <v>684</v>
      </c>
      <c r="C5" s="75">
        <v>11</v>
      </c>
      <c r="D5" s="75">
        <v>171</v>
      </c>
      <c r="E5" s="75">
        <v>943</v>
      </c>
      <c r="F5" s="75">
        <v>556</v>
      </c>
      <c r="G5" s="75">
        <v>972</v>
      </c>
    </row>
    <row r="6" spans="1:7">
      <c r="A6" s="75">
        <v>390</v>
      </c>
      <c r="B6" s="75">
        <v>195</v>
      </c>
      <c r="C6" s="75">
        <v>740</v>
      </c>
      <c r="D6" s="75">
        <v>146</v>
      </c>
      <c r="E6" s="75">
        <v>10</v>
      </c>
      <c r="F6" s="75">
        <v>7</v>
      </c>
      <c r="G6" s="75">
        <v>782</v>
      </c>
    </row>
    <row r="7" spans="1:7">
      <c r="A7" s="75">
        <v>15</v>
      </c>
      <c r="B7" s="75">
        <v>303</v>
      </c>
      <c r="C7" s="75">
        <v>2</v>
      </c>
      <c r="D7" s="75">
        <v>380</v>
      </c>
      <c r="E7" s="75">
        <v>829</v>
      </c>
      <c r="F7" s="75">
        <v>793</v>
      </c>
      <c r="G7" s="75">
        <v>973</v>
      </c>
    </row>
    <row r="8" spans="1:7">
      <c r="A8" s="75">
        <v>828</v>
      </c>
      <c r="B8" s="75">
        <v>396</v>
      </c>
      <c r="C8" s="75">
        <v>273</v>
      </c>
      <c r="D8" s="75">
        <v>805</v>
      </c>
      <c r="E8" s="75">
        <v>279</v>
      </c>
      <c r="F8" s="75">
        <v>828</v>
      </c>
      <c r="G8" s="75">
        <v>903</v>
      </c>
    </row>
    <row r="9" spans="1:7">
      <c r="A9" s="75">
        <v>14</v>
      </c>
      <c r="B9" s="75">
        <v>711</v>
      </c>
      <c r="C9" s="75">
        <v>442</v>
      </c>
      <c r="D9" s="75">
        <v>27</v>
      </c>
      <c r="E9" s="75">
        <v>257</v>
      </c>
      <c r="F9" s="75">
        <v>875</v>
      </c>
      <c r="G9" s="75">
        <v>880</v>
      </c>
    </row>
    <row r="10" spans="1:7">
      <c r="A10" s="75">
        <v>654</v>
      </c>
      <c r="B10" s="75">
        <v>160</v>
      </c>
      <c r="C10" s="75">
        <v>595</v>
      </c>
      <c r="D10" s="75">
        <v>443</v>
      </c>
      <c r="E10" s="75">
        <v>985</v>
      </c>
      <c r="F10" s="75">
        <v>611</v>
      </c>
      <c r="G10" s="75">
        <v>221</v>
      </c>
    </row>
    <row r="11" spans="1:7">
      <c r="A11" s="75">
        <v>12</v>
      </c>
      <c r="B11" s="75">
        <v>429</v>
      </c>
      <c r="C11" s="75">
        <v>19</v>
      </c>
      <c r="D11" s="75">
        <v>410</v>
      </c>
      <c r="E11" s="75">
        <v>687</v>
      </c>
      <c r="F11" s="75">
        <v>15</v>
      </c>
      <c r="G11" s="75">
        <v>890</v>
      </c>
    </row>
    <row r="12" spans="1:7">
      <c r="A12" s="75">
        <v>545</v>
      </c>
      <c r="B12" s="75">
        <v>934</v>
      </c>
      <c r="C12" s="75">
        <v>38</v>
      </c>
      <c r="D12" s="75">
        <v>264</v>
      </c>
      <c r="E12" s="75">
        <v>701</v>
      </c>
      <c r="F12" s="75">
        <v>248</v>
      </c>
      <c r="G12" s="75">
        <v>644</v>
      </c>
    </row>
    <row r="13" spans="1:7">
      <c r="A13" s="75">
        <v>480</v>
      </c>
      <c r="B13" s="75">
        <v>93</v>
      </c>
      <c r="C13" s="75">
        <v>765</v>
      </c>
      <c r="D13" s="75">
        <v>2</v>
      </c>
      <c r="E13" s="75">
        <v>219</v>
      </c>
      <c r="F13" s="75">
        <v>153</v>
      </c>
      <c r="G13" s="75">
        <v>333</v>
      </c>
    </row>
    <row r="14" spans="1:7">
      <c r="A14" s="75">
        <v>840</v>
      </c>
      <c r="B14" s="75">
        <v>14</v>
      </c>
      <c r="C14" s="75">
        <v>245</v>
      </c>
      <c r="D14" s="75">
        <v>773</v>
      </c>
      <c r="E14" s="75">
        <v>508</v>
      </c>
      <c r="F14" s="75">
        <v>15</v>
      </c>
      <c r="G14" s="75">
        <v>709</v>
      </c>
    </row>
    <row r="15" spans="1:7">
      <c r="A15" s="75">
        <v>293</v>
      </c>
      <c r="B15" s="75">
        <v>416</v>
      </c>
      <c r="C15" s="75">
        <v>173</v>
      </c>
      <c r="D15" s="75">
        <v>588</v>
      </c>
      <c r="E15" s="75">
        <v>193</v>
      </c>
      <c r="F15" s="75">
        <v>30</v>
      </c>
      <c r="G15" s="75">
        <v>288</v>
      </c>
    </row>
    <row r="16" spans="1:7">
      <c r="A16" s="75">
        <v>448</v>
      </c>
      <c r="B16" s="75">
        <v>673</v>
      </c>
      <c r="C16" s="75">
        <v>744</v>
      </c>
      <c r="D16" s="75">
        <v>50</v>
      </c>
      <c r="E16" s="75">
        <v>612</v>
      </c>
      <c r="F16" s="75">
        <v>911</v>
      </c>
      <c r="G16" s="75">
        <v>353</v>
      </c>
    </row>
    <row r="17" spans="1:7">
      <c r="A17" s="75">
        <v>78</v>
      </c>
      <c r="B17" s="75">
        <v>501</v>
      </c>
      <c r="C17" s="75">
        <v>199</v>
      </c>
      <c r="D17" s="75">
        <v>207</v>
      </c>
      <c r="E17" s="75">
        <v>315</v>
      </c>
      <c r="F17" s="75">
        <v>152</v>
      </c>
      <c r="G17" s="75">
        <v>576</v>
      </c>
    </row>
    <row r="18" spans="1:7">
      <c r="A18" s="75">
        <v>513</v>
      </c>
      <c r="B18" s="75">
        <v>69</v>
      </c>
      <c r="C18" s="75">
        <v>340</v>
      </c>
      <c r="D18" s="75">
        <v>817</v>
      </c>
      <c r="E18" s="75">
        <v>915</v>
      </c>
      <c r="F18" s="75">
        <v>57</v>
      </c>
      <c r="G18" s="75">
        <v>623</v>
      </c>
    </row>
    <row r="19" spans="1:7">
      <c r="A19" s="75">
        <v>690</v>
      </c>
      <c r="B19" s="75">
        <v>167</v>
      </c>
      <c r="C19" s="75">
        <v>951</v>
      </c>
      <c r="D19" s="75">
        <v>618</v>
      </c>
      <c r="E19" s="75">
        <v>333</v>
      </c>
      <c r="F19" s="75">
        <v>591</v>
      </c>
      <c r="G19" s="75">
        <v>954</v>
      </c>
    </row>
    <row r="22" spans="1:7">
      <c r="A22" s="10" t="s">
        <v>2723</v>
      </c>
      <c r="B22" s="107"/>
    </row>
  </sheetData>
  <mergeCells count="1">
    <mergeCell ref="B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33"/>
  <dimension ref="A1:G5"/>
  <sheetViews>
    <sheetView showGridLines="0" workbookViewId="0">
      <selection activeCell="B4" sqref="B4"/>
    </sheetView>
  </sheetViews>
  <sheetFormatPr defaultRowHeight="15"/>
  <cols>
    <col min="1" max="1" width="6.28515625" customWidth="1"/>
    <col min="2" max="2" width="26.5703125" customWidth="1"/>
    <col min="7" max="7" width="0" hidden="1" customWidth="1"/>
  </cols>
  <sheetData>
    <row r="1" spans="1:7">
      <c r="A1" s="35" t="s">
        <v>2839</v>
      </c>
      <c r="B1" s="138" t="s">
        <v>2732</v>
      </c>
      <c r="C1" s="139"/>
      <c r="D1" s="139"/>
      <c r="E1" s="139"/>
      <c r="F1" s="140"/>
      <c r="G1" s="35"/>
    </row>
    <row r="3" spans="1:7">
      <c r="B3" s="16" t="s">
        <v>2889</v>
      </c>
    </row>
    <row r="4" spans="1:7">
      <c r="A4" s="15" t="s">
        <v>2723</v>
      </c>
      <c r="B4" s="15"/>
    </row>
    <row r="5" spans="1:7">
      <c r="G5" s="39"/>
    </row>
  </sheetData>
  <mergeCells count="1">
    <mergeCell ref="B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4"/>
  <dimension ref="A1:F4"/>
  <sheetViews>
    <sheetView showGridLines="0" workbookViewId="0">
      <selection activeCell="B4" sqref="B4"/>
    </sheetView>
  </sheetViews>
  <sheetFormatPr defaultRowHeight="15"/>
  <sheetData>
    <row r="1" spans="1:6">
      <c r="A1" s="35" t="s">
        <v>2840</v>
      </c>
      <c r="B1" s="138" t="s">
        <v>2739</v>
      </c>
      <c r="C1" s="139"/>
      <c r="D1" s="139"/>
      <c r="E1" s="139"/>
      <c r="F1" s="140"/>
    </row>
    <row r="3" spans="1:6">
      <c r="A3" s="16" t="s">
        <v>2742</v>
      </c>
      <c r="B3" s="16" t="s">
        <v>2740</v>
      </c>
    </row>
    <row r="4" spans="1:6">
      <c r="A4" s="15" t="s">
        <v>2741</v>
      </c>
      <c r="B4" s="15"/>
    </row>
  </sheetData>
  <mergeCells count="1">
    <mergeCell ref="B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5"/>
  <dimension ref="A1:G17"/>
  <sheetViews>
    <sheetView showGridLines="0" workbookViewId="0">
      <selection activeCell="A17" sqref="A17"/>
    </sheetView>
  </sheetViews>
  <sheetFormatPr defaultRowHeight="15"/>
  <cols>
    <col min="1" max="1" width="6.85546875" customWidth="1"/>
  </cols>
  <sheetData>
    <row r="1" spans="1:7">
      <c r="A1" s="35" t="s">
        <v>2841</v>
      </c>
      <c r="B1" s="138" t="s">
        <v>2885</v>
      </c>
      <c r="C1" s="139"/>
      <c r="D1" s="139"/>
      <c r="E1" s="139"/>
    </row>
    <row r="3" spans="1:7">
      <c r="A3" s="16" t="s">
        <v>2747</v>
      </c>
    </row>
    <row r="4" spans="1:7">
      <c r="A4" s="16" t="s">
        <v>2747</v>
      </c>
    </row>
    <row r="5" spans="1:7">
      <c r="A5" s="16" t="s">
        <v>2747</v>
      </c>
      <c r="G5" s="39"/>
    </row>
    <row r="6" spans="1:7">
      <c r="A6" s="16" t="s">
        <v>2747</v>
      </c>
    </row>
    <row r="7" spans="1:7">
      <c r="A7" s="16" t="s">
        <v>2748</v>
      </c>
    </row>
    <row r="8" spans="1:7">
      <c r="A8" s="16" t="s">
        <v>2748</v>
      </c>
    </row>
    <row r="9" spans="1:7">
      <c r="A9" s="16" t="s">
        <v>2748</v>
      </c>
    </row>
    <row r="10" spans="1:7">
      <c r="A10" s="16" t="s">
        <v>2748</v>
      </c>
    </row>
    <row r="11" spans="1:7">
      <c r="A11" s="16" t="s">
        <v>2747</v>
      </c>
    </row>
    <row r="12" spans="1:7">
      <c r="A12" s="16" t="s">
        <v>2747</v>
      </c>
    </row>
    <row r="13" spans="1:7">
      <c r="A13" s="16" t="s">
        <v>2748</v>
      </c>
    </row>
    <row r="14" spans="1:7">
      <c r="A14" s="16" t="s">
        <v>2747</v>
      </c>
    </row>
    <row r="15" spans="1:7">
      <c r="A15" s="16" t="s">
        <v>2748</v>
      </c>
    </row>
    <row r="16" spans="1:7">
      <c r="A16" s="16" t="s">
        <v>2748</v>
      </c>
    </row>
    <row r="17" spans="1:1">
      <c r="A17" s="108"/>
    </row>
  </sheetData>
  <mergeCells count="1">
    <mergeCell ref="B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6"/>
  <dimension ref="A1:G9"/>
  <sheetViews>
    <sheetView showGridLines="0" workbookViewId="0">
      <selection activeCell="B9" sqref="B9"/>
    </sheetView>
  </sheetViews>
  <sheetFormatPr defaultRowHeight="15"/>
  <cols>
    <col min="1" max="1" width="4.28515625" bestFit="1" customWidth="1"/>
    <col min="2" max="2" width="6" customWidth="1"/>
  </cols>
  <sheetData>
    <row r="1" spans="1:7">
      <c r="A1" s="35" t="s">
        <v>2842</v>
      </c>
      <c r="B1" s="138" t="s">
        <v>2754</v>
      </c>
      <c r="C1" s="139"/>
      <c r="D1" s="139"/>
    </row>
    <row r="3" spans="1:7">
      <c r="A3" s="17"/>
      <c r="B3" s="17"/>
    </row>
    <row r="4" spans="1:7">
      <c r="A4" s="16" t="s">
        <v>2723</v>
      </c>
      <c r="B4" s="28">
        <v>23</v>
      </c>
    </row>
    <row r="5" spans="1:7">
      <c r="A5" s="16"/>
      <c r="B5" s="28">
        <v>43</v>
      </c>
      <c r="G5" s="39"/>
    </row>
    <row r="6" spans="1:7">
      <c r="A6" s="16"/>
      <c r="B6" s="28" t="e">
        <v>#N/A</v>
      </c>
    </row>
    <row r="7" spans="1:7">
      <c r="A7" s="16"/>
      <c r="B7" s="28" t="s">
        <v>2752</v>
      </c>
    </row>
    <row r="8" spans="1:7">
      <c r="A8" s="16"/>
      <c r="B8" s="28" t="s">
        <v>2753</v>
      </c>
    </row>
    <row r="9" spans="1:7">
      <c r="A9" s="22"/>
      <c r="B9" s="29"/>
    </row>
  </sheetData>
  <mergeCells count="1">
    <mergeCell ref="B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7"/>
  <dimension ref="A1:G5"/>
  <sheetViews>
    <sheetView showGridLines="0" workbookViewId="0"/>
  </sheetViews>
  <sheetFormatPr defaultRowHeight="15"/>
  <cols>
    <col min="1" max="16384" width="9.140625" style="24"/>
  </cols>
  <sheetData>
    <row r="1" spans="1:7">
      <c r="A1" s="69" t="s">
        <v>2780</v>
      </c>
      <c r="B1" s="147" t="s">
        <v>2781</v>
      </c>
      <c r="C1" s="148"/>
      <c r="D1" s="148"/>
      <c r="E1" s="148"/>
      <c r="F1" s="149"/>
    </row>
    <row r="4" spans="1:7">
      <c r="A4" s="102" t="s">
        <v>2723</v>
      </c>
      <c r="B4" s="102"/>
    </row>
    <row r="5" spans="1:7">
      <c r="G5" s="77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8"/>
  <dimension ref="A1:F15"/>
  <sheetViews>
    <sheetView showGridLines="0" workbookViewId="0">
      <selection activeCell="A15" sqref="A15"/>
    </sheetView>
  </sheetViews>
  <sheetFormatPr defaultRowHeight="15"/>
  <cols>
    <col min="1" max="1" width="4.5703125" customWidth="1"/>
  </cols>
  <sheetData>
    <row r="1" spans="1:6">
      <c r="A1" s="35" t="s">
        <v>2843</v>
      </c>
      <c r="B1" s="136" t="s">
        <v>2731</v>
      </c>
      <c r="C1" s="136"/>
      <c r="D1" s="136"/>
      <c r="E1" s="136"/>
    </row>
    <row r="4" spans="1:6">
      <c r="A4" s="16">
        <v>23</v>
      </c>
    </row>
    <row r="5" spans="1:6">
      <c r="A5" s="16">
        <v>22</v>
      </c>
      <c r="F5" s="39"/>
    </row>
    <row r="6" spans="1:6">
      <c r="A6" s="16">
        <v>65</v>
      </c>
    </row>
    <row r="7" spans="1:6">
      <c r="A7" s="16">
        <v>78</v>
      </c>
    </row>
    <row r="8" spans="1:6">
      <c r="A8" s="16">
        <v>21</v>
      </c>
    </row>
    <row r="9" spans="1:6">
      <c r="A9" s="16">
        <v>12</v>
      </c>
    </row>
    <row r="10" spans="1:6">
      <c r="A10" s="16">
        <v>-7</v>
      </c>
    </row>
    <row r="11" spans="1:6">
      <c r="A11" s="16">
        <v>-45</v>
      </c>
    </row>
    <row r="12" spans="1:6">
      <c r="A12" s="16">
        <v>-88</v>
      </c>
    </row>
    <row r="13" spans="1:6">
      <c r="A13" s="16">
        <v>-2</v>
      </c>
    </row>
    <row r="14" spans="1:6">
      <c r="A14" s="16">
        <v>0</v>
      </c>
    </row>
    <row r="15" spans="1:6">
      <c r="A15" s="15">
        <f t="array" ref="A15">MIN(IF(A4:A14&gt;0,A4:A14))</f>
        <v>12</v>
      </c>
    </row>
  </sheetData>
  <mergeCells count="1">
    <mergeCell ref="B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9"/>
  <dimension ref="A1:G19"/>
  <sheetViews>
    <sheetView showGridLines="0" workbookViewId="0">
      <selection activeCell="E8" sqref="E8"/>
    </sheetView>
  </sheetViews>
  <sheetFormatPr defaultRowHeight="15"/>
  <cols>
    <col min="1" max="1" width="8.28515625" customWidth="1"/>
    <col min="2" max="2" width="6" customWidth="1"/>
    <col min="3" max="3" width="7" customWidth="1"/>
    <col min="4" max="4" width="9.5703125" customWidth="1"/>
  </cols>
  <sheetData>
    <row r="1" spans="1:7">
      <c r="A1" s="35" t="s">
        <v>2782</v>
      </c>
      <c r="B1" s="136" t="s">
        <v>2736</v>
      </c>
      <c r="C1" s="136"/>
      <c r="D1" s="136"/>
      <c r="E1" s="136"/>
      <c r="F1" s="136"/>
      <c r="G1" s="136"/>
    </row>
    <row r="3" spans="1:7">
      <c r="B3" s="21" t="s">
        <v>2733</v>
      </c>
      <c r="C3" s="21" t="s">
        <v>2734</v>
      </c>
      <c r="D3" s="21" t="s">
        <v>2735</v>
      </c>
    </row>
    <row r="4" spans="1:7">
      <c r="A4" s="15" t="s">
        <v>2738</v>
      </c>
      <c r="B4" s="19" t="s">
        <v>2737</v>
      </c>
      <c r="C4" s="19">
        <v>2010</v>
      </c>
      <c r="D4" s="20">
        <v>40280</v>
      </c>
    </row>
    <row r="5" spans="1:7">
      <c r="G5" s="39"/>
    </row>
    <row r="6" spans="1:7">
      <c r="A6" s="88" t="s">
        <v>2</v>
      </c>
      <c r="B6" s="10" t="s">
        <v>2733</v>
      </c>
      <c r="C6" s="10" t="s">
        <v>2734</v>
      </c>
      <c r="D6" s="10" t="s">
        <v>2735</v>
      </c>
    </row>
    <row r="7" spans="1:7">
      <c r="A7" s="89">
        <v>40280</v>
      </c>
      <c r="B7" s="3" t="str">
        <f>TEXT(A7,"mmm")</f>
        <v>Apr</v>
      </c>
      <c r="C7" s="3" t="str">
        <f>TEXT(A7,"yyyy")</f>
        <v>2010</v>
      </c>
      <c r="D7" s="3" t="str">
        <f>TEXT(A7,"DD-MMM-YY")</f>
        <v>12-Apr-10</v>
      </c>
    </row>
    <row r="8" spans="1:7">
      <c r="A8" s="89">
        <v>40280</v>
      </c>
      <c r="B8" s="3" t="str">
        <f t="shared" ref="B8:B18" si="0">TEXT(A8,"mmm")</f>
        <v>Apr</v>
      </c>
      <c r="C8" s="3" t="str">
        <f t="shared" ref="C8:C18" si="1">TEXT(A8,"yyyy")</f>
        <v>2010</v>
      </c>
      <c r="D8" s="3" t="str">
        <f t="shared" ref="D8:D18" si="2">TEXT(A8,"DD-MMM-YY")</f>
        <v>12-Apr-10</v>
      </c>
    </row>
    <row r="9" spans="1:7">
      <c r="A9" s="89">
        <v>40280</v>
      </c>
      <c r="B9" s="3" t="str">
        <f t="shared" si="0"/>
        <v>Apr</v>
      </c>
      <c r="C9" s="3" t="str">
        <f t="shared" si="1"/>
        <v>2010</v>
      </c>
      <c r="D9" s="3" t="str">
        <f t="shared" si="2"/>
        <v>12-Apr-10</v>
      </c>
    </row>
    <row r="10" spans="1:7">
      <c r="A10" s="89">
        <v>40280</v>
      </c>
      <c r="B10" s="3" t="str">
        <f t="shared" si="0"/>
        <v>Apr</v>
      </c>
      <c r="C10" s="3" t="str">
        <f t="shared" si="1"/>
        <v>2010</v>
      </c>
      <c r="D10" s="3" t="str">
        <f t="shared" si="2"/>
        <v>12-Apr-10</v>
      </c>
    </row>
    <row r="11" spans="1:7">
      <c r="A11" s="89">
        <v>40182</v>
      </c>
      <c r="B11" s="3" t="str">
        <f t="shared" si="0"/>
        <v>Jan</v>
      </c>
      <c r="C11" s="3" t="str">
        <f t="shared" si="1"/>
        <v>2010</v>
      </c>
      <c r="D11" s="3" t="str">
        <f t="shared" si="2"/>
        <v>04-Jan-10</v>
      </c>
    </row>
    <row r="12" spans="1:7">
      <c r="A12" s="89">
        <v>40278</v>
      </c>
      <c r="B12" s="3" t="str">
        <f t="shared" si="0"/>
        <v>Apr</v>
      </c>
      <c r="C12" s="3" t="str">
        <f t="shared" si="1"/>
        <v>2010</v>
      </c>
      <c r="D12" s="3" t="str">
        <f t="shared" si="2"/>
        <v>10-Apr-10</v>
      </c>
    </row>
    <row r="13" spans="1:7">
      <c r="A13" s="89">
        <v>40280</v>
      </c>
      <c r="B13" s="3" t="str">
        <f t="shared" si="0"/>
        <v>Apr</v>
      </c>
      <c r="C13" s="3" t="str">
        <f t="shared" si="1"/>
        <v>2010</v>
      </c>
      <c r="D13" s="3" t="str">
        <f t="shared" si="2"/>
        <v>12-Apr-10</v>
      </c>
    </row>
    <row r="14" spans="1:7">
      <c r="A14" s="89">
        <v>40280</v>
      </c>
      <c r="B14" s="3" t="str">
        <f t="shared" si="0"/>
        <v>Apr</v>
      </c>
      <c r="C14" s="3" t="str">
        <f t="shared" si="1"/>
        <v>2010</v>
      </c>
      <c r="D14" s="3" t="str">
        <f t="shared" si="2"/>
        <v>12-Apr-10</v>
      </c>
    </row>
    <row r="15" spans="1:7">
      <c r="A15" s="89">
        <v>40280</v>
      </c>
      <c r="B15" s="3" t="str">
        <f t="shared" si="0"/>
        <v>Apr</v>
      </c>
      <c r="C15" s="3" t="str">
        <f t="shared" si="1"/>
        <v>2010</v>
      </c>
      <c r="D15" s="3" t="str">
        <f t="shared" si="2"/>
        <v>12-Apr-10</v>
      </c>
    </row>
    <row r="16" spans="1:7">
      <c r="A16" s="89">
        <v>40280</v>
      </c>
      <c r="B16" s="3" t="str">
        <f t="shared" si="0"/>
        <v>Apr</v>
      </c>
      <c r="C16" s="3" t="str">
        <f t="shared" si="1"/>
        <v>2010</v>
      </c>
      <c r="D16" s="3" t="str">
        <f t="shared" si="2"/>
        <v>12-Apr-10</v>
      </c>
    </row>
    <row r="17" spans="1:4">
      <c r="A17" s="89">
        <v>40287</v>
      </c>
      <c r="B17" s="3" t="str">
        <f t="shared" si="0"/>
        <v>Apr</v>
      </c>
      <c r="C17" s="3" t="str">
        <f t="shared" si="1"/>
        <v>2010</v>
      </c>
      <c r="D17" s="3" t="str">
        <f t="shared" si="2"/>
        <v>19-Apr-10</v>
      </c>
    </row>
    <row r="18" spans="1:4">
      <c r="A18" s="89">
        <v>40280</v>
      </c>
      <c r="B18" s="3" t="str">
        <f t="shared" si="0"/>
        <v>Apr</v>
      </c>
      <c r="C18" s="3" t="str">
        <f t="shared" si="1"/>
        <v>2010</v>
      </c>
      <c r="D18" s="3" t="str">
        <f t="shared" si="2"/>
        <v>12-Apr-10</v>
      </c>
    </row>
    <row r="19" spans="1:4">
      <c r="A19" s="90"/>
    </row>
  </sheetData>
  <mergeCells count="1">
    <mergeCell ref="B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40"/>
  <dimension ref="A1:G15"/>
  <sheetViews>
    <sheetView showGridLines="0" workbookViewId="0">
      <selection activeCell="G4" sqref="G4"/>
    </sheetView>
  </sheetViews>
  <sheetFormatPr defaultRowHeight="12"/>
  <cols>
    <col min="1" max="1" width="15.140625" style="40" bestFit="1" customWidth="1"/>
    <col min="2" max="2" width="13.140625" style="40" bestFit="1" customWidth="1"/>
    <col min="3" max="3" width="5" style="40" bestFit="1" customWidth="1"/>
    <col min="4" max="4" width="8.85546875" style="40" customWidth="1"/>
    <col min="5" max="5" width="5.85546875" style="40" customWidth="1"/>
    <col min="6" max="6" width="8.140625" style="40" customWidth="1"/>
    <col min="7" max="7" width="22.28515625" style="40" bestFit="1" customWidth="1"/>
    <col min="8" max="8" width="24.140625" style="40" bestFit="1" customWidth="1"/>
    <col min="9" max="16384" width="9.140625" style="40"/>
  </cols>
  <sheetData>
    <row r="1" spans="1:7">
      <c r="A1" s="66" t="s">
        <v>2844</v>
      </c>
      <c r="B1" s="150" t="s">
        <v>2783</v>
      </c>
      <c r="C1" s="151"/>
      <c r="D1" s="151"/>
      <c r="E1" s="152"/>
    </row>
    <row r="3" spans="1:7">
      <c r="A3" s="41"/>
      <c r="B3" s="42">
        <v>40826</v>
      </c>
      <c r="C3" s="43">
        <v>40826</v>
      </c>
      <c r="D3" s="44">
        <v>40826</v>
      </c>
      <c r="E3" s="45">
        <v>40826</v>
      </c>
      <c r="F3" s="46">
        <v>40826</v>
      </c>
      <c r="G3" s="47">
        <v>40826</v>
      </c>
    </row>
    <row r="4" spans="1:7">
      <c r="A4" s="48">
        <v>40825.007638888892</v>
      </c>
      <c r="B4" s="49" t="str">
        <f>TEXT(A4,"dd-mmmm-yyyy")</f>
        <v>09-October-2011</v>
      </c>
      <c r="C4" s="49" t="str">
        <f>TEXT(A4,"dd-mm")</f>
        <v>09-10</v>
      </c>
      <c r="D4" s="49" t="str">
        <f>TEXT(A4,"mmmm-yy")</f>
        <v>October-11</v>
      </c>
      <c r="E4" s="49" t="str">
        <f>TEXT(A4,"dd-mmm")</f>
        <v>09-Oct</v>
      </c>
      <c r="F4" s="49" t="str">
        <f>TEXT(A4,"dd-mmm-yy")</f>
        <v>09-Oct-11</v>
      </c>
      <c r="G4" s="49"/>
    </row>
    <row r="5" spans="1:7">
      <c r="A5" s="48">
        <v>40826.007638888892</v>
      </c>
      <c r="B5" s="49" t="str">
        <f t="shared" ref="B5:B15" si="0">TEXT(A5,"dd-mmmm-yyyy")</f>
        <v>10-October-2011</v>
      </c>
      <c r="C5" s="49" t="str">
        <f t="shared" ref="C5:C15" si="1">TEXT(A5,"dd-mm")</f>
        <v>10-10</v>
      </c>
      <c r="D5" s="49" t="str">
        <f t="shared" ref="D5:D15" si="2">TEXT(A5,"mmmm-yy")</f>
        <v>October-11</v>
      </c>
      <c r="E5" s="49" t="str">
        <f t="shared" ref="E5:E15" si="3">TEXT(A5,"dd-mmm")</f>
        <v>10-Oct</v>
      </c>
      <c r="F5" s="49" t="str">
        <f t="shared" ref="F5:F15" si="4">TEXT(A5,"dd-mmm-yy")</f>
        <v>10-Oct-11</v>
      </c>
      <c r="G5" s="49"/>
    </row>
    <row r="6" spans="1:7">
      <c r="A6" s="48">
        <v>40827.007638888892</v>
      </c>
      <c r="B6" s="49" t="str">
        <f t="shared" si="0"/>
        <v>11-October-2011</v>
      </c>
      <c r="C6" s="49" t="str">
        <f t="shared" si="1"/>
        <v>11-10</v>
      </c>
      <c r="D6" s="49" t="str">
        <f t="shared" si="2"/>
        <v>October-11</v>
      </c>
      <c r="E6" s="49" t="str">
        <f t="shared" si="3"/>
        <v>11-Oct</v>
      </c>
      <c r="F6" s="49" t="str">
        <f t="shared" si="4"/>
        <v>11-Oct-11</v>
      </c>
      <c r="G6" s="49"/>
    </row>
    <row r="7" spans="1:7">
      <c r="A7" s="48">
        <v>40828.007638888892</v>
      </c>
      <c r="B7" s="49" t="str">
        <f t="shared" si="0"/>
        <v>12-October-2011</v>
      </c>
      <c r="C7" s="49" t="str">
        <f t="shared" si="1"/>
        <v>12-10</v>
      </c>
      <c r="D7" s="49" t="str">
        <f t="shared" si="2"/>
        <v>October-11</v>
      </c>
      <c r="E7" s="49" t="str">
        <f t="shared" si="3"/>
        <v>12-Oct</v>
      </c>
      <c r="F7" s="49" t="str">
        <f t="shared" si="4"/>
        <v>12-Oct-11</v>
      </c>
      <c r="G7" s="49"/>
    </row>
    <row r="8" spans="1:7">
      <c r="A8" s="48">
        <v>40829.007638888892</v>
      </c>
      <c r="B8" s="49" t="str">
        <f t="shared" si="0"/>
        <v>13-October-2011</v>
      </c>
      <c r="C8" s="49" t="str">
        <f t="shared" si="1"/>
        <v>13-10</v>
      </c>
      <c r="D8" s="49" t="str">
        <f t="shared" si="2"/>
        <v>October-11</v>
      </c>
      <c r="E8" s="49" t="str">
        <f t="shared" si="3"/>
        <v>13-Oct</v>
      </c>
      <c r="F8" s="49" t="str">
        <f t="shared" si="4"/>
        <v>13-Oct-11</v>
      </c>
      <c r="G8" s="49"/>
    </row>
    <row r="9" spans="1:7">
      <c r="A9" s="48">
        <v>40830.007638888892</v>
      </c>
      <c r="B9" s="49" t="str">
        <f t="shared" si="0"/>
        <v>14-October-2011</v>
      </c>
      <c r="C9" s="49" t="str">
        <f t="shared" si="1"/>
        <v>14-10</v>
      </c>
      <c r="D9" s="49" t="str">
        <f t="shared" si="2"/>
        <v>October-11</v>
      </c>
      <c r="E9" s="49" t="str">
        <f t="shared" si="3"/>
        <v>14-Oct</v>
      </c>
      <c r="F9" s="49" t="str">
        <f t="shared" si="4"/>
        <v>14-Oct-11</v>
      </c>
      <c r="G9" s="49"/>
    </row>
    <row r="10" spans="1:7">
      <c r="A10" s="48">
        <v>40831.007638888892</v>
      </c>
      <c r="B10" s="49" t="str">
        <f t="shared" si="0"/>
        <v>15-October-2011</v>
      </c>
      <c r="C10" s="49" t="str">
        <f t="shared" si="1"/>
        <v>15-10</v>
      </c>
      <c r="D10" s="49" t="str">
        <f t="shared" si="2"/>
        <v>October-11</v>
      </c>
      <c r="E10" s="49" t="str">
        <f t="shared" si="3"/>
        <v>15-Oct</v>
      </c>
      <c r="F10" s="49" t="str">
        <f t="shared" si="4"/>
        <v>15-Oct-11</v>
      </c>
      <c r="G10" s="49"/>
    </row>
    <row r="11" spans="1:7">
      <c r="A11" s="48">
        <v>40832.007638888892</v>
      </c>
      <c r="B11" s="49" t="str">
        <f t="shared" si="0"/>
        <v>16-October-2011</v>
      </c>
      <c r="C11" s="49" t="str">
        <f t="shared" si="1"/>
        <v>16-10</v>
      </c>
      <c r="D11" s="49" t="str">
        <f t="shared" si="2"/>
        <v>October-11</v>
      </c>
      <c r="E11" s="49" t="str">
        <f t="shared" si="3"/>
        <v>16-Oct</v>
      </c>
      <c r="F11" s="49" t="str">
        <f t="shared" si="4"/>
        <v>16-Oct-11</v>
      </c>
      <c r="G11" s="49"/>
    </row>
    <row r="12" spans="1:7">
      <c r="A12" s="48">
        <v>40833.007638888892</v>
      </c>
      <c r="B12" s="49" t="str">
        <f t="shared" si="0"/>
        <v>17-October-2011</v>
      </c>
      <c r="C12" s="49" t="str">
        <f t="shared" si="1"/>
        <v>17-10</v>
      </c>
      <c r="D12" s="49" t="str">
        <f t="shared" si="2"/>
        <v>October-11</v>
      </c>
      <c r="E12" s="49" t="str">
        <f t="shared" si="3"/>
        <v>17-Oct</v>
      </c>
      <c r="F12" s="49" t="str">
        <f t="shared" si="4"/>
        <v>17-Oct-11</v>
      </c>
      <c r="G12" s="49"/>
    </row>
    <row r="13" spans="1:7">
      <c r="A13" s="48">
        <v>40834.007638888892</v>
      </c>
      <c r="B13" s="49" t="str">
        <f t="shared" si="0"/>
        <v>18-October-2011</v>
      </c>
      <c r="C13" s="49" t="str">
        <f t="shared" si="1"/>
        <v>18-10</v>
      </c>
      <c r="D13" s="49" t="str">
        <f t="shared" si="2"/>
        <v>October-11</v>
      </c>
      <c r="E13" s="49" t="str">
        <f t="shared" si="3"/>
        <v>18-Oct</v>
      </c>
      <c r="F13" s="49" t="str">
        <f t="shared" si="4"/>
        <v>18-Oct-11</v>
      </c>
      <c r="G13" s="49"/>
    </row>
    <row r="14" spans="1:7">
      <c r="A14" s="48">
        <v>40835.007638888892</v>
      </c>
      <c r="B14" s="49" t="str">
        <f t="shared" si="0"/>
        <v>19-October-2011</v>
      </c>
      <c r="C14" s="49" t="str">
        <f t="shared" si="1"/>
        <v>19-10</v>
      </c>
      <c r="D14" s="49" t="str">
        <f t="shared" si="2"/>
        <v>October-11</v>
      </c>
      <c r="E14" s="49" t="str">
        <f t="shared" si="3"/>
        <v>19-Oct</v>
      </c>
      <c r="F14" s="49" t="str">
        <f t="shared" si="4"/>
        <v>19-Oct-11</v>
      </c>
      <c r="G14" s="49"/>
    </row>
    <row r="15" spans="1:7">
      <c r="A15" s="48">
        <v>40836.007638888892</v>
      </c>
      <c r="B15" s="49" t="str">
        <f t="shared" si="0"/>
        <v>20-October-2011</v>
      </c>
      <c r="C15" s="49" t="str">
        <f t="shared" si="1"/>
        <v>20-10</v>
      </c>
      <c r="D15" s="49" t="str">
        <f t="shared" si="2"/>
        <v>October-11</v>
      </c>
      <c r="E15" s="49" t="str">
        <f t="shared" si="3"/>
        <v>20-Oct</v>
      </c>
      <c r="F15" s="49" t="str">
        <f t="shared" si="4"/>
        <v>20-Oct-11</v>
      </c>
      <c r="G15" s="49"/>
    </row>
  </sheetData>
  <mergeCells count="1">
    <mergeCell ref="B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/>
  <dimension ref="A1:G30"/>
  <sheetViews>
    <sheetView showGridLines="0" workbookViewId="0">
      <selection activeCell="E3" sqref="E3"/>
    </sheetView>
  </sheetViews>
  <sheetFormatPr defaultRowHeight="15"/>
  <cols>
    <col min="1" max="1" width="7.42578125" bestFit="1" customWidth="1"/>
  </cols>
  <sheetData>
    <row r="1" spans="1:7">
      <c r="A1" s="35" t="s">
        <v>2845</v>
      </c>
      <c r="B1" s="136" t="s">
        <v>2744</v>
      </c>
      <c r="C1" s="136"/>
      <c r="D1" s="136"/>
      <c r="E1" s="136"/>
      <c r="F1" s="136"/>
    </row>
    <row r="3" spans="1:7">
      <c r="A3" s="84" t="s">
        <v>2745</v>
      </c>
      <c r="D3" s="15" t="s">
        <v>2723</v>
      </c>
      <c r="E3" s="15">
        <f>COUNTIF(B4:B30,"&gt;1")</f>
        <v>11</v>
      </c>
    </row>
    <row r="4" spans="1:7">
      <c r="A4" s="23">
        <v>375340</v>
      </c>
      <c r="B4">
        <f>COUNTIF(A4:A30,A4)</f>
        <v>2</v>
      </c>
    </row>
    <row r="5" spans="1:7">
      <c r="A5" s="23">
        <v>375340</v>
      </c>
      <c r="B5">
        <f t="shared" ref="B5:B30" si="0">COUNTIF(A5:A31,A5)</f>
        <v>1</v>
      </c>
      <c r="G5" s="39"/>
    </row>
    <row r="6" spans="1:7">
      <c r="A6" s="23">
        <v>375347</v>
      </c>
      <c r="B6">
        <f t="shared" si="0"/>
        <v>2</v>
      </c>
    </row>
    <row r="7" spans="1:7">
      <c r="A7" s="23">
        <v>375347</v>
      </c>
      <c r="B7">
        <f t="shared" si="0"/>
        <v>1</v>
      </c>
    </row>
    <row r="8" spans="1:7">
      <c r="A8" s="23">
        <v>375350</v>
      </c>
      <c r="B8">
        <f t="shared" si="0"/>
        <v>2</v>
      </c>
    </row>
    <row r="9" spans="1:7">
      <c r="A9" s="23">
        <v>375350</v>
      </c>
      <c r="B9">
        <f t="shared" si="0"/>
        <v>1</v>
      </c>
    </row>
    <row r="10" spans="1:7">
      <c r="A10" s="23">
        <v>375355</v>
      </c>
      <c r="B10">
        <f t="shared" si="0"/>
        <v>2</v>
      </c>
    </row>
    <row r="11" spans="1:7">
      <c r="A11" s="23">
        <v>375355</v>
      </c>
      <c r="B11">
        <f t="shared" si="0"/>
        <v>1</v>
      </c>
    </row>
    <row r="12" spans="1:7">
      <c r="A12" s="23">
        <v>375359</v>
      </c>
      <c r="B12">
        <f t="shared" si="0"/>
        <v>2</v>
      </c>
    </row>
    <row r="13" spans="1:7">
      <c r="A13" s="23">
        <v>375359</v>
      </c>
      <c r="B13">
        <f t="shared" si="0"/>
        <v>1</v>
      </c>
    </row>
    <row r="14" spans="1:7">
      <c r="A14" s="23">
        <v>375365</v>
      </c>
      <c r="B14">
        <f t="shared" si="0"/>
        <v>2</v>
      </c>
    </row>
    <row r="15" spans="1:7">
      <c r="A15" s="23">
        <v>375365</v>
      </c>
      <c r="B15">
        <f t="shared" si="0"/>
        <v>1</v>
      </c>
    </row>
    <row r="16" spans="1:7">
      <c r="A16" s="23">
        <v>375366</v>
      </c>
      <c r="B16">
        <f t="shared" si="0"/>
        <v>2</v>
      </c>
    </row>
    <row r="17" spans="1:2">
      <c r="A17" s="23">
        <v>375366</v>
      </c>
      <c r="B17">
        <f t="shared" si="0"/>
        <v>1</v>
      </c>
    </row>
    <row r="18" spans="1:2">
      <c r="A18" s="23">
        <v>375367</v>
      </c>
      <c r="B18">
        <f t="shared" si="0"/>
        <v>2</v>
      </c>
    </row>
    <row r="19" spans="1:2">
      <c r="A19" s="23">
        <v>375367</v>
      </c>
      <c r="B19">
        <f t="shared" si="0"/>
        <v>1</v>
      </c>
    </row>
    <row r="20" spans="1:2">
      <c r="A20" s="23">
        <v>375692</v>
      </c>
      <c r="B20">
        <f t="shared" si="0"/>
        <v>3</v>
      </c>
    </row>
    <row r="21" spans="1:2">
      <c r="A21" s="23">
        <v>375692</v>
      </c>
      <c r="B21">
        <f t="shared" si="0"/>
        <v>2</v>
      </c>
    </row>
    <row r="22" spans="1:2">
      <c r="A22" s="23">
        <v>375692</v>
      </c>
      <c r="B22">
        <f t="shared" si="0"/>
        <v>1</v>
      </c>
    </row>
    <row r="23" spans="1:2">
      <c r="A23" s="23">
        <v>375699</v>
      </c>
      <c r="B23">
        <f t="shared" si="0"/>
        <v>1</v>
      </c>
    </row>
    <row r="24" spans="1:2">
      <c r="A24" s="23">
        <v>375701</v>
      </c>
      <c r="B24">
        <f t="shared" si="0"/>
        <v>1</v>
      </c>
    </row>
    <row r="25" spans="1:2">
      <c r="A25" s="23">
        <v>376196</v>
      </c>
      <c r="B25">
        <f t="shared" si="0"/>
        <v>2</v>
      </c>
    </row>
    <row r="26" spans="1:2">
      <c r="A26" s="23">
        <v>376196</v>
      </c>
      <c r="B26">
        <f t="shared" si="0"/>
        <v>1</v>
      </c>
    </row>
    <row r="27" spans="1:2">
      <c r="A27" s="23">
        <v>376238</v>
      </c>
      <c r="B27">
        <f t="shared" si="0"/>
        <v>1</v>
      </c>
    </row>
    <row r="28" spans="1:2">
      <c r="A28" s="23">
        <v>376259</v>
      </c>
      <c r="B28">
        <f t="shared" si="0"/>
        <v>1</v>
      </c>
    </row>
    <row r="29" spans="1:2">
      <c r="A29" s="23">
        <v>376260</v>
      </c>
      <c r="B29">
        <f t="shared" si="0"/>
        <v>1</v>
      </c>
    </row>
    <row r="30" spans="1:2">
      <c r="A30" s="23">
        <v>376264</v>
      </c>
      <c r="B30">
        <f t="shared" si="0"/>
        <v>1</v>
      </c>
    </row>
  </sheetData>
  <sortState ref="A4:A30">
    <sortCondition ref="A4"/>
  </sortState>
  <mergeCells count="1">
    <mergeCell ref="B1:F1"/>
  </mergeCells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1361"/>
  <sheetViews>
    <sheetView showGridLines="0" topLeftCell="A2" workbookViewId="0">
      <selection activeCell="C31" sqref="C31"/>
    </sheetView>
  </sheetViews>
  <sheetFormatPr defaultRowHeight="15"/>
  <cols>
    <col min="1" max="1" width="10.85546875" bestFit="1" customWidth="1"/>
    <col min="7" max="7" width="11.28515625" style="2" bestFit="1" customWidth="1"/>
  </cols>
  <sheetData>
    <row r="1" spans="1:11">
      <c r="A1" s="35" t="s">
        <v>2846</v>
      </c>
      <c r="B1" s="136" t="s">
        <v>2890</v>
      </c>
      <c r="C1" s="136"/>
      <c r="D1" s="136"/>
      <c r="E1" s="136"/>
      <c r="F1" s="136"/>
      <c r="G1" s="5" t="s">
        <v>3</v>
      </c>
    </row>
    <row r="2" spans="1:11">
      <c r="G2" s="2" t="s">
        <v>9</v>
      </c>
    </row>
    <row r="3" spans="1:11">
      <c r="G3" s="2" t="s">
        <v>9</v>
      </c>
    </row>
    <row r="4" spans="1:11">
      <c r="A4" s="4" t="s">
        <v>3</v>
      </c>
      <c r="B4" s="51" t="s">
        <v>2714</v>
      </c>
      <c r="G4" s="2" t="s">
        <v>9</v>
      </c>
    </row>
    <row r="5" spans="1:11">
      <c r="A5" s="50" t="s">
        <v>9</v>
      </c>
      <c r="B5" s="109" t="e">
        <f>COUNTIF(G:G,A5)/COUNT(G2:G1361)</f>
        <v>#DIV/0!</v>
      </c>
      <c r="G5" s="2" t="s">
        <v>9</v>
      </c>
    </row>
    <row r="6" spans="1:11">
      <c r="A6" s="50" t="s">
        <v>35</v>
      </c>
      <c r="B6" s="109"/>
      <c r="G6" s="2" t="s">
        <v>9</v>
      </c>
    </row>
    <row r="7" spans="1:11">
      <c r="A7" s="50" t="s">
        <v>82</v>
      </c>
      <c r="B7" s="109"/>
      <c r="G7" s="2" t="s">
        <v>9</v>
      </c>
    </row>
    <row r="8" spans="1:11">
      <c r="A8" s="114" t="s">
        <v>2710</v>
      </c>
      <c r="B8" s="109"/>
      <c r="G8" s="2" t="s">
        <v>9</v>
      </c>
    </row>
    <row r="9" spans="1:11">
      <c r="B9" s="27"/>
      <c r="G9" s="2" t="s">
        <v>35</v>
      </c>
    </row>
    <row r="10" spans="1:11">
      <c r="G10" s="2" t="s">
        <v>35</v>
      </c>
      <c r="K10" s="27"/>
    </row>
    <row r="11" spans="1:11">
      <c r="G11" s="2" t="s">
        <v>35</v>
      </c>
    </row>
    <row r="12" spans="1:11">
      <c r="G12" s="2" t="s">
        <v>35</v>
      </c>
    </row>
    <row r="13" spans="1:11">
      <c r="G13" s="2" t="s">
        <v>35</v>
      </c>
    </row>
    <row r="14" spans="1:11">
      <c r="G14" s="2" t="s">
        <v>35</v>
      </c>
    </row>
    <row r="15" spans="1:11">
      <c r="G15" s="2" t="s">
        <v>35</v>
      </c>
    </row>
    <row r="16" spans="1:11">
      <c r="G16" s="2" t="s">
        <v>35</v>
      </c>
    </row>
    <row r="17" spans="7:7">
      <c r="G17" s="2" t="s">
        <v>35</v>
      </c>
    </row>
    <row r="18" spans="7:7">
      <c r="G18" s="2" t="s">
        <v>35</v>
      </c>
    </row>
    <row r="19" spans="7:7">
      <c r="G19" s="2" t="s">
        <v>35</v>
      </c>
    </row>
    <row r="20" spans="7:7">
      <c r="G20" s="2" t="s">
        <v>35</v>
      </c>
    </row>
    <row r="21" spans="7:7">
      <c r="G21" s="2" t="s">
        <v>9</v>
      </c>
    </row>
    <row r="22" spans="7:7">
      <c r="G22" s="2" t="s">
        <v>35</v>
      </c>
    </row>
    <row r="23" spans="7:7">
      <c r="G23" s="2" t="s">
        <v>35</v>
      </c>
    </row>
    <row r="24" spans="7:7">
      <c r="G24" s="2" t="s">
        <v>35</v>
      </c>
    </row>
    <row r="25" spans="7:7">
      <c r="G25" s="2" t="s">
        <v>35</v>
      </c>
    </row>
    <row r="26" spans="7:7">
      <c r="G26" s="2" t="s">
        <v>35</v>
      </c>
    </row>
    <row r="27" spans="7:7">
      <c r="G27" s="2" t="s">
        <v>82</v>
      </c>
    </row>
    <row r="28" spans="7:7">
      <c r="G28" s="2" t="s">
        <v>82</v>
      </c>
    </row>
    <row r="29" spans="7:7">
      <c r="G29" s="2" t="s">
        <v>82</v>
      </c>
    </row>
    <row r="30" spans="7:7">
      <c r="G30" s="2" t="s">
        <v>82</v>
      </c>
    </row>
    <row r="31" spans="7:7">
      <c r="G31" s="2" t="s">
        <v>9</v>
      </c>
    </row>
    <row r="32" spans="7:7">
      <c r="G32" s="2" t="s">
        <v>9</v>
      </c>
    </row>
    <row r="33" spans="7:7">
      <c r="G33" s="2" t="s">
        <v>9</v>
      </c>
    </row>
    <row r="34" spans="7:7">
      <c r="G34" s="2" t="s">
        <v>9</v>
      </c>
    </row>
    <row r="35" spans="7:7">
      <c r="G35" s="2" t="s">
        <v>9</v>
      </c>
    </row>
    <row r="36" spans="7:7">
      <c r="G36" s="2" t="s">
        <v>9</v>
      </c>
    </row>
    <row r="37" spans="7:7">
      <c r="G37" s="2" t="s">
        <v>9</v>
      </c>
    </row>
    <row r="38" spans="7:7">
      <c r="G38" s="2" t="s">
        <v>9</v>
      </c>
    </row>
    <row r="39" spans="7:7">
      <c r="G39" s="2" t="s">
        <v>9</v>
      </c>
    </row>
    <row r="40" spans="7:7">
      <c r="G40" s="2" t="s">
        <v>9</v>
      </c>
    </row>
    <row r="41" spans="7:7">
      <c r="G41" s="2" t="s">
        <v>9</v>
      </c>
    </row>
    <row r="42" spans="7:7">
      <c r="G42" s="2" t="s">
        <v>9</v>
      </c>
    </row>
    <row r="43" spans="7:7">
      <c r="G43" s="2" t="s">
        <v>9</v>
      </c>
    </row>
    <row r="44" spans="7:7">
      <c r="G44" s="2" t="s">
        <v>9</v>
      </c>
    </row>
    <row r="45" spans="7:7">
      <c r="G45" s="2" t="s">
        <v>9</v>
      </c>
    </row>
    <row r="46" spans="7:7">
      <c r="G46" s="2" t="s">
        <v>9</v>
      </c>
    </row>
    <row r="47" spans="7:7">
      <c r="G47" s="2" t="s">
        <v>9</v>
      </c>
    </row>
    <row r="48" spans="7:7">
      <c r="G48" s="2" t="s">
        <v>9</v>
      </c>
    </row>
    <row r="49" spans="7:7">
      <c r="G49" s="2" t="s">
        <v>9</v>
      </c>
    </row>
    <row r="50" spans="7:7">
      <c r="G50" s="2" t="s">
        <v>9</v>
      </c>
    </row>
    <row r="51" spans="7:7">
      <c r="G51" s="2" t="s">
        <v>9</v>
      </c>
    </row>
    <row r="52" spans="7:7">
      <c r="G52" s="2" t="s">
        <v>9</v>
      </c>
    </row>
    <row r="53" spans="7:7">
      <c r="G53" s="2" t="s">
        <v>9</v>
      </c>
    </row>
    <row r="54" spans="7:7">
      <c r="G54" s="2" t="s">
        <v>9</v>
      </c>
    </row>
    <row r="55" spans="7:7">
      <c r="G55" s="2" t="s">
        <v>9</v>
      </c>
    </row>
    <row r="56" spans="7:7">
      <c r="G56" s="2" t="s">
        <v>9</v>
      </c>
    </row>
    <row r="57" spans="7:7">
      <c r="G57" s="2" t="s">
        <v>9</v>
      </c>
    </row>
    <row r="58" spans="7:7">
      <c r="G58" s="2" t="s">
        <v>9</v>
      </c>
    </row>
    <row r="59" spans="7:7">
      <c r="G59" s="2" t="s">
        <v>9</v>
      </c>
    </row>
    <row r="60" spans="7:7">
      <c r="G60" s="2" t="s">
        <v>9</v>
      </c>
    </row>
    <row r="61" spans="7:7">
      <c r="G61" s="2" t="s">
        <v>9</v>
      </c>
    </row>
    <row r="62" spans="7:7">
      <c r="G62" s="2" t="s">
        <v>9</v>
      </c>
    </row>
    <row r="63" spans="7:7">
      <c r="G63" s="2" t="s">
        <v>9</v>
      </c>
    </row>
    <row r="64" spans="7:7">
      <c r="G64" s="2" t="s">
        <v>9</v>
      </c>
    </row>
    <row r="65" spans="7:7">
      <c r="G65" s="2" t="s">
        <v>9</v>
      </c>
    </row>
    <row r="66" spans="7:7">
      <c r="G66" s="2" t="s">
        <v>9</v>
      </c>
    </row>
    <row r="67" spans="7:7">
      <c r="G67" s="2" t="s">
        <v>9</v>
      </c>
    </row>
    <row r="68" spans="7:7">
      <c r="G68" s="2" t="s">
        <v>9</v>
      </c>
    </row>
    <row r="69" spans="7:7">
      <c r="G69" s="2" t="s">
        <v>9</v>
      </c>
    </row>
    <row r="70" spans="7:7">
      <c r="G70" s="2" t="s">
        <v>9</v>
      </c>
    </row>
    <row r="71" spans="7:7">
      <c r="G71" s="2" t="s">
        <v>9</v>
      </c>
    </row>
    <row r="72" spans="7:7">
      <c r="G72" s="2" t="s">
        <v>9</v>
      </c>
    </row>
    <row r="73" spans="7:7">
      <c r="G73" s="2" t="s">
        <v>9</v>
      </c>
    </row>
    <row r="74" spans="7:7">
      <c r="G74" s="2" t="s">
        <v>9</v>
      </c>
    </row>
    <row r="75" spans="7:7">
      <c r="G75" s="2" t="s">
        <v>9</v>
      </c>
    </row>
    <row r="76" spans="7:7">
      <c r="G76" s="2" t="s">
        <v>9</v>
      </c>
    </row>
    <row r="77" spans="7:7">
      <c r="G77" s="2" t="s">
        <v>9</v>
      </c>
    </row>
    <row r="78" spans="7:7">
      <c r="G78" s="2" t="s">
        <v>9</v>
      </c>
    </row>
    <row r="79" spans="7:7">
      <c r="G79" s="2" t="s">
        <v>9</v>
      </c>
    </row>
    <row r="80" spans="7:7">
      <c r="G80" s="2" t="s">
        <v>9</v>
      </c>
    </row>
    <row r="81" spans="7:7">
      <c r="G81" s="2" t="s">
        <v>9</v>
      </c>
    </row>
    <row r="82" spans="7:7">
      <c r="G82" s="2" t="s">
        <v>9</v>
      </c>
    </row>
    <row r="83" spans="7:7">
      <c r="G83" s="2" t="s">
        <v>9</v>
      </c>
    </row>
    <row r="84" spans="7:7">
      <c r="G84" s="2" t="s">
        <v>9</v>
      </c>
    </row>
    <row r="85" spans="7:7">
      <c r="G85" s="2" t="s">
        <v>9</v>
      </c>
    </row>
    <row r="86" spans="7:7">
      <c r="G86" s="2" t="s">
        <v>9</v>
      </c>
    </row>
    <row r="87" spans="7:7">
      <c r="G87" s="2" t="s">
        <v>9</v>
      </c>
    </row>
    <row r="88" spans="7:7">
      <c r="G88" s="2" t="s">
        <v>9</v>
      </c>
    </row>
    <row r="89" spans="7:7">
      <c r="G89" s="2" t="s">
        <v>9</v>
      </c>
    </row>
    <row r="90" spans="7:7">
      <c r="G90" s="2" t="s">
        <v>9</v>
      </c>
    </row>
    <row r="91" spans="7:7">
      <c r="G91" s="2" t="s">
        <v>9</v>
      </c>
    </row>
    <row r="92" spans="7:7">
      <c r="G92" s="2" t="s">
        <v>9</v>
      </c>
    </row>
    <row r="93" spans="7:7">
      <c r="G93" s="2" t="s">
        <v>9</v>
      </c>
    </row>
    <row r="94" spans="7:7">
      <c r="G94" s="2" t="s">
        <v>9</v>
      </c>
    </row>
    <row r="95" spans="7:7">
      <c r="G95" s="2" t="s">
        <v>9</v>
      </c>
    </row>
    <row r="96" spans="7:7">
      <c r="G96" s="2" t="s">
        <v>9</v>
      </c>
    </row>
    <row r="97" spans="7:7">
      <c r="G97" s="2" t="s">
        <v>9</v>
      </c>
    </row>
    <row r="98" spans="7:7">
      <c r="G98" s="2" t="s">
        <v>9</v>
      </c>
    </row>
    <row r="99" spans="7:7">
      <c r="G99" s="2" t="s">
        <v>9</v>
      </c>
    </row>
    <row r="100" spans="7:7">
      <c r="G100" s="2" t="s">
        <v>9</v>
      </c>
    </row>
    <row r="101" spans="7:7">
      <c r="G101" s="2" t="s">
        <v>9</v>
      </c>
    </row>
    <row r="102" spans="7:7">
      <c r="G102" s="2" t="s">
        <v>9</v>
      </c>
    </row>
    <row r="103" spans="7:7">
      <c r="G103" s="2" t="s">
        <v>9</v>
      </c>
    </row>
    <row r="104" spans="7:7">
      <c r="G104" s="2" t="s">
        <v>9</v>
      </c>
    </row>
    <row r="105" spans="7:7">
      <c r="G105" s="2" t="s">
        <v>9</v>
      </c>
    </row>
    <row r="106" spans="7:7">
      <c r="G106" s="2" t="s">
        <v>9</v>
      </c>
    </row>
    <row r="107" spans="7:7">
      <c r="G107" s="2" t="s">
        <v>9</v>
      </c>
    </row>
    <row r="108" spans="7:7">
      <c r="G108" s="2" t="s">
        <v>9</v>
      </c>
    </row>
    <row r="109" spans="7:7">
      <c r="G109" s="2" t="s">
        <v>9</v>
      </c>
    </row>
    <row r="110" spans="7:7">
      <c r="G110" s="2" t="s">
        <v>9</v>
      </c>
    </row>
    <row r="111" spans="7:7">
      <c r="G111" s="2" t="s">
        <v>9</v>
      </c>
    </row>
    <row r="112" spans="7:7">
      <c r="G112" s="2" t="s">
        <v>9</v>
      </c>
    </row>
    <row r="113" spans="7:7">
      <c r="G113" s="2" t="s">
        <v>9</v>
      </c>
    </row>
    <row r="114" spans="7:7">
      <c r="G114" s="2" t="s">
        <v>9</v>
      </c>
    </row>
    <row r="115" spans="7:7">
      <c r="G115" s="2" t="s">
        <v>9</v>
      </c>
    </row>
    <row r="116" spans="7:7">
      <c r="G116" s="2" t="s">
        <v>9</v>
      </c>
    </row>
    <row r="117" spans="7:7">
      <c r="G117" s="2" t="s">
        <v>9</v>
      </c>
    </row>
    <row r="118" spans="7:7">
      <c r="G118" s="2" t="s">
        <v>9</v>
      </c>
    </row>
    <row r="119" spans="7:7">
      <c r="G119" s="2" t="s">
        <v>9</v>
      </c>
    </row>
    <row r="120" spans="7:7">
      <c r="G120" s="2" t="s">
        <v>9</v>
      </c>
    </row>
    <row r="121" spans="7:7">
      <c r="G121" s="2" t="s">
        <v>9</v>
      </c>
    </row>
    <row r="122" spans="7:7">
      <c r="G122" s="2" t="s">
        <v>9</v>
      </c>
    </row>
    <row r="123" spans="7:7">
      <c r="G123" s="2" t="s">
        <v>9</v>
      </c>
    </row>
    <row r="124" spans="7:7">
      <c r="G124" s="2" t="s">
        <v>9</v>
      </c>
    </row>
    <row r="125" spans="7:7">
      <c r="G125" s="2" t="s">
        <v>9</v>
      </c>
    </row>
    <row r="126" spans="7:7">
      <c r="G126" s="2" t="s">
        <v>9</v>
      </c>
    </row>
    <row r="127" spans="7:7">
      <c r="G127" s="2" t="s">
        <v>9</v>
      </c>
    </row>
    <row r="128" spans="7:7">
      <c r="G128" s="2" t="s">
        <v>9</v>
      </c>
    </row>
    <row r="129" spans="7:7">
      <c r="G129" s="2" t="s">
        <v>9</v>
      </c>
    </row>
    <row r="130" spans="7:7">
      <c r="G130" s="2" t="s">
        <v>9</v>
      </c>
    </row>
    <row r="131" spans="7:7">
      <c r="G131" s="2" t="s">
        <v>9</v>
      </c>
    </row>
    <row r="132" spans="7:7">
      <c r="G132" s="2" t="s">
        <v>9</v>
      </c>
    </row>
    <row r="133" spans="7:7">
      <c r="G133" s="2" t="s">
        <v>9</v>
      </c>
    </row>
    <row r="134" spans="7:7">
      <c r="G134" s="2" t="s">
        <v>9</v>
      </c>
    </row>
    <row r="135" spans="7:7">
      <c r="G135" s="2" t="s">
        <v>9</v>
      </c>
    </row>
    <row r="136" spans="7:7">
      <c r="G136" s="2" t="s">
        <v>9</v>
      </c>
    </row>
    <row r="137" spans="7:7">
      <c r="G137" s="2" t="s">
        <v>9</v>
      </c>
    </row>
    <row r="138" spans="7:7">
      <c r="G138" s="2" t="s">
        <v>9</v>
      </c>
    </row>
    <row r="139" spans="7:7">
      <c r="G139" s="2" t="s">
        <v>9</v>
      </c>
    </row>
    <row r="140" spans="7:7">
      <c r="G140" s="2" t="s">
        <v>9</v>
      </c>
    </row>
    <row r="141" spans="7:7">
      <c r="G141" s="2" t="s">
        <v>9</v>
      </c>
    </row>
    <row r="142" spans="7:7">
      <c r="G142" s="2" t="s">
        <v>9</v>
      </c>
    </row>
    <row r="143" spans="7:7">
      <c r="G143" s="2" t="s">
        <v>9</v>
      </c>
    </row>
    <row r="144" spans="7:7">
      <c r="G144" s="2" t="s">
        <v>9</v>
      </c>
    </row>
    <row r="145" spans="7:7">
      <c r="G145" s="2" t="s">
        <v>9</v>
      </c>
    </row>
    <row r="146" spans="7:7">
      <c r="G146" s="2" t="s">
        <v>9</v>
      </c>
    </row>
    <row r="147" spans="7:7">
      <c r="G147" s="2" t="s">
        <v>9</v>
      </c>
    </row>
    <row r="148" spans="7:7">
      <c r="G148" s="2" t="s">
        <v>9</v>
      </c>
    </row>
    <row r="149" spans="7:7">
      <c r="G149" s="2" t="s">
        <v>9</v>
      </c>
    </row>
    <row r="150" spans="7:7">
      <c r="G150" s="2" t="s">
        <v>9</v>
      </c>
    </row>
    <row r="151" spans="7:7">
      <c r="G151" s="2" t="s">
        <v>9</v>
      </c>
    </row>
    <row r="152" spans="7:7">
      <c r="G152" s="2" t="s">
        <v>9</v>
      </c>
    </row>
    <row r="153" spans="7:7">
      <c r="G153" s="2" t="s">
        <v>9</v>
      </c>
    </row>
    <row r="154" spans="7:7">
      <c r="G154" s="2" t="s">
        <v>9</v>
      </c>
    </row>
    <row r="155" spans="7:7">
      <c r="G155" s="2" t="s">
        <v>9</v>
      </c>
    </row>
    <row r="156" spans="7:7">
      <c r="G156" s="2" t="s">
        <v>9</v>
      </c>
    </row>
    <row r="157" spans="7:7">
      <c r="G157" s="2" t="s">
        <v>9</v>
      </c>
    </row>
    <row r="158" spans="7:7">
      <c r="G158" s="2" t="s">
        <v>9</v>
      </c>
    </row>
    <row r="159" spans="7:7">
      <c r="G159" s="2" t="s">
        <v>9</v>
      </c>
    </row>
    <row r="160" spans="7:7">
      <c r="G160" s="2" t="s">
        <v>9</v>
      </c>
    </row>
    <row r="161" spans="7:7">
      <c r="G161" s="2" t="s">
        <v>9</v>
      </c>
    </row>
    <row r="162" spans="7:7">
      <c r="G162" s="2" t="s">
        <v>9</v>
      </c>
    </row>
    <row r="163" spans="7:7">
      <c r="G163" s="2" t="s">
        <v>9</v>
      </c>
    </row>
    <row r="164" spans="7:7">
      <c r="G164" s="2" t="s">
        <v>9</v>
      </c>
    </row>
    <row r="165" spans="7:7">
      <c r="G165" s="2" t="s">
        <v>9</v>
      </c>
    </row>
    <row r="166" spans="7:7">
      <c r="G166" s="2" t="s">
        <v>9</v>
      </c>
    </row>
    <row r="167" spans="7:7">
      <c r="G167" s="2" t="s">
        <v>9</v>
      </c>
    </row>
    <row r="168" spans="7:7">
      <c r="G168" s="2" t="s">
        <v>9</v>
      </c>
    </row>
    <row r="169" spans="7:7">
      <c r="G169" s="2" t="s">
        <v>9</v>
      </c>
    </row>
    <row r="170" spans="7:7">
      <c r="G170" s="2" t="s">
        <v>9</v>
      </c>
    </row>
    <row r="171" spans="7:7">
      <c r="G171" s="2" t="s">
        <v>9</v>
      </c>
    </row>
    <row r="172" spans="7:7">
      <c r="G172" s="2" t="s">
        <v>9</v>
      </c>
    </row>
    <row r="173" spans="7:7">
      <c r="G173" s="2" t="s">
        <v>9</v>
      </c>
    </row>
    <row r="174" spans="7:7">
      <c r="G174" s="2" t="s">
        <v>9</v>
      </c>
    </row>
    <row r="175" spans="7:7">
      <c r="G175" s="2" t="s">
        <v>9</v>
      </c>
    </row>
    <row r="176" spans="7:7">
      <c r="G176" s="2" t="s">
        <v>9</v>
      </c>
    </row>
    <row r="177" spans="7:7">
      <c r="G177" s="2" t="s">
        <v>9</v>
      </c>
    </row>
    <row r="178" spans="7:7">
      <c r="G178" s="2" t="s">
        <v>9</v>
      </c>
    </row>
    <row r="179" spans="7:7">
      <c r="G179" s="2" t="s">
        <v>9</v>
      </c>
    </row>
    <row r="180" spans="7:7">
      <c r="G180" s="2" t="s">
        <v>9</v>
      </c>
    </row>
    <row r="181" spans="7:7">
      <c r="G181" s="2" t="s">
        <v>9</v>
      </c>
    </row>
    <row r="182" spans="7:7">
      <c r="G182" s="2" t="s">
        <v>9</v>
      </c>
    </row>
    <row r="183" spans="7:7">
      <c r="G183" s="2" t="s">
        <v>9</v>
      </c>
    </row>
    <row r="184" spans="7:7">
      <c r="G184" s="2" t="s">
        <v>9</v>
      </c>
    </row>
    <row r="185" spans="7:7">
      <c r="G185" s="2" t="s">
        <v>9</v>
      </c>
    </row>
    <row r="186" spans="7:7">
      <c r="G186" s="2" t="s">
        <v>9</v>
      </c>
    </row>
    <row r="187" spans="7:7">
      <c r="G187" s="2" t="s">
        <v>9</v>
      </c>
    </row>
    <row r="188" spans="7:7">
      <c r="G188" s="2" t="s">
        <v>9</v>
      </c>
    </row>
    <row r="189" spans="7:7">
      <c r="G189" s="2" t="s">
        <v>9</v>
      </c>
    </row>
    <row r="190" spans="7:7">
      <c r="G190" s="2" t="s">
        <v>9</v>
      </c>
    </row>
    <row r="191" spans="7:7">
      <c r="G191" s="2" t="s">
        <v>9</v>
      </c>
    </row>
    <row r="192" spans="7:7">
      <c r="G192" s="2" t="s">
        <v>9</v>
      </c>
    </row>
    <row r="193" spans="7:7">
      <c r="G193" s="2" t="s">
        <v>9</v>
      </c>
    </row>
    <row r="194" spans="7:7">
      <c r="G194" s="2" t="s">
        <v>9</v>
      </c>
    </row>
    <row r="195" spans="7:7">
      <c r="G195" s="2" t="s">
        <v>9</v>
      </c>
    </row>
    <row r="196" spans="7:7">
      <c r="G196" s="2" t="s">
        <v>9</v>
      </c>
    </row>
    <row r="197" spans="7:7">
      <c r="G197" s="2" t="s">
        <v>9</v>
      </c>
    </row>
    <row r="198" spans="7:7">
      <c r="G198" s="2" t="s">
        <v>9</v>
      </c>
    </row>
    <row r="199" spans="7:7">
      <c r="G199" s="2" t="s">
        <v>9</v>
      </c>
    </row>
    <row r="200" spans="7:7">
      <c r="G200" s="2" t="s">
        <v>9</v>
      </c>
    </row>
    <row r="201" spans="7:7">
      <c r="G201" s="2" t="s">
        <v>9</v>
      </c>
    </row>
    <row r="202" spans="7:7">
      <c r="G202" s="2" t="s">
        <v>9</v>
      </c>
    </row>
    <row r="203" spans="7:7">
      <c r="G203" s="2" t="s">
        <v>9</v>
      </c>
    </row>
    <row r="204" spans="7:7">
      <c r="G204" s="2" t="s">
        <v>9</v>
      </c>
    </row>
    <row r="205" spans="7:7">
      <c r="G205" s="2" t="s">
        <v>9</v>
      </c>
    </row>
    <row r="206" spans="7:7">
      <c r="G206" s="2" t="s">
        <v>9</v>
      </c>
    </row>
    <row r="207" spans="7:7">
      <c r="G207" s="2" t="s">
        <v>9</v>
      </c>
    </row>
    <row r="208" spans="7:7">
      <c r="G208" s="2" t="s">
        <v>9</v>
      </c>
    </row>
    <row r="209" spans="7:7">
      <c r="G209" s="2" t="s">
        <v>9</v>
      </c>
    </row>
    <row r="210" spans="7:7">
      <c r="G210" s="2" t="s">
        <v>9</v>
      </c>
    </row>
    <row r="211" spans="7:7">
      <c r="G211" s="2" t="s">
        <v>9</v>
      </c>
    </row>
    <row r="212" spans="7:7">
      <c r="G212" s="2" t="s">
        <v>9</v>
      </c>
    </row>
    <row r="213" spans="7:7">
      <c r="G213" s="2" t="s">
        <v>9</v>
      </c>
    </row>
    <row r="214" spans="7:7">
      <c r="G214" s="2" t="s">
        <v>9</v>
      </c>
    </row>
    <row r="215" spans="7:7">
      <c r="G215" s="2" t="s">
        <v>9</v>
      </c>
    </row>
    <row r="216" spans="7:7">
      <c r="G216" s="2" t="s">
        <v>9</v>
      </c>
    </row>
    <row r="217" spans="7:7">
      <c r="G217" s="2" t="s">
        <v>9</v>
      </c>
    </row>
    <row r="218" spans="7:7">
      <c r="G218" s="2" t="s">
        <v>9</v>
      </c>
    </row>
    <row r="219" spans="7:7">
      <c r="G219" s="2" t="s">
        <v>9</v>
      </c>
    </row>
    <row r="220" spans="7:7">
      <c r="G220" s="2" t="s">
        <v>9</v>
      </c>
    </row>
    <row r="221" spans="7:7">
      <c r="G221" s="2" t="s">
        <v>9</v>
      </c>
    </row>
    <row r="222" spans="7:7">
      <c r="G222" s="2" t="s">
        <v>9</v>
      </c>
    </row>
    <row r="223" spans="7:7">
      <c r="G223" s="2" t="s">
        <v>9</v>
      </c>
    </row>
    <row r="224" spans="7:7">
      <c r="G224" s="2" t="s">
        <v>9</v>
      </c>
    </row>
    <row r="225" spans="7:7">
      <c r="G225" s="2" t="s">
        <v>9</v>
      </c>
    </row>
    <row r="226" spans="7:7">
      <c r="G226" s="2" t="s">
        <v>9</v>
      </c>
    </row>
    <row r="227" spans="7:7">
      <c r="G227" s="2" t="s">
        <v>9</v>
      </c>
    </row>
    <row r="228" spans="7:7">
      <c r="G228" s="2" t="s">
        <v>9</v>
      </c>
    </row>
    <row r="229" spans="7:7">
      <c r="G229" s="2" t="s">
        <v>9</v>
      </c>
    </row>
    <row r="230" spans="7:7">
      <c r="G230" s="2" t="s">
        <v>9</v>
      </c>
    </row>
    <row r="231" spans="7:7">
      <c r="G231" s="2" t="s">
        <v>9</v>
      </c>
    </row>
    <row r="232" spans="7:7">
      <c r="G232" s="2" t="s">
        <v>9</v>
      </c>
    </row>
    <row r="233" spans="7:7">
      <c r="G233" s="2" t="s">
        <v>9</v>
      </c>
    </row>
    <row r="234" spans="7:7">
      <c r="G234" s="2" t="s">
        <v>9</v>
      </c>
    </row>
    <row r="235" spans="7:7">
      <c r="G235" s="2" t="s">
        <v>9</v>
      </c>
    </row>
    <row r="236" spans="7:7">
      <c r="G236" s="2" t="s">
        <v>9</v>
      </c>
    </row>
    <row r="237" spans="7:7">
      <c r="G237" s="2" t="s">
        <v>9</v>
      </c>
    </row>
    <row r="238" spans="7:7">
      <c r="G238" s="2" t="s">
        <v>9</v>
      </c>
    </row>
    <row r="239" spans="7:7">
      <c r="G239" s="2" t="s">
        <v>9</v>
      </c>
    </row>
    <row r="240" spans="7:7">
      <c r="G240" s="2" t="s">
        <v>9</v>
      </c>
    </row>
    <row r="241" spans="7:7">
      <c r="G241" s="2" t="s">
        <v>9</v>
      </c>
    </row>
    <row r="242" spans="7:7">
      <c r="G242" s="2" t="s">
        <v>9</v>
      </c>
    </row>
    <row r="243" spans="7:7">
      <c r="G243" s="2" t="s">
        <v>9</v>
      </c>
    </row>
    <row r="244" spans="7:7">
      <c r="G244" s="2" t="s">
        <v>9</v>
      </c>
    </row>
    <row r="245" spans="7:7">
      <c r="G245" s="2" t="s">
        <v>9</v>
      </c>
    </row>
    <row r="246" spans="7:7">
      <c r="G246" s="2" t="s">
        <v>9</v>
      </c>
    </row>
    <row r="247" spans="7:7">
      <c r="G247" s="2" t="s">
        <v>9</v>
      </c>
    </row>
    <row r="248" spans="7:7">
      <c r="G248" s="2" t="s">
        <v>9</v>
      </c>
    </row>
    <row r="249" spans="7:7">
      <c r="G249" s="2" t="s">
        <v>9</v>
      </c>
    </row>
    <row r="250" spans="7:7">
      <c r="G250" s="2" t="s">
        <v>9</v>
      </c>
    </row>
    <row r="251" spans="7:7">
      <c r="G251" s="2" t="s">
        <v>9</v>
      </c>
    </row>
    <row r="252" spans="7:7">
      <c r="G252" s="2" t="s">
        <v>9</v>
      </c>
    </row>
    <row r="253" spans="7:7">
      <c r="G253" s="2" t="s">
        <v>9</v>
      </c>
    </row>
    <row r="254" spans="7:7">
      <c r="G254" s="2" t="s">
        <v>9</v>
      </c>
    </row>
    <row r="255" spans="7:7">
      <c r="G255" s="2" t="s">
        <v>9</v>
      </c>
    </row>
    <row r="256" spans="7:7">
      <c r="G256" s="2" t="s">
        <v>9</v>
      </c>
    </row>
    <row r="257" spans="7:7">
      <c r="G257" s="2" t="s">
        <v>9</v>
      </c>
    </row>
    <row r="258" spans="7:7">
      <c r="G258" s="2" t="s">
        <v>9</v>
      </c>
    </row>
    <row r="259" spans="7:7">
      <c r="G259" s="2" t="s">
        <v>9</v>
      </c>
    </row>
    <row r="260" spans="7:7">
      <c r="G260" s="2" t="s">
        <v>9</v>
      </c>
    </row>
    <row r="261" spans="7:7">
      <c r="G261" s="2" t="s">
        <v>9</v>
      </c>
    </row>
    <row r="262" spans="7:7">
      <c r="G262" s="2" t="s">
        <v>9</v>
      </c>
    </row>
    <row r="263" spans="7:7">
      <c r="G263" s="2" t="s">
        <v>9</v>
      </c>
    </row>
    <row r="264" spans="7:7">
      <c r="G264" s="2" t="s">
        <v>9</v>
      </c>
    </row>
    <row r="265" spans="7:7">
      <c r="G265" s="2" t="s">
        <v>9</v>
      </c>
    </row>
    <row r="266" spans="7:7">
      <c r="G266" s="2" t="s">
        <v>9</v>
      </c>
    </row>
    <row r="267" spans="7:7">
      <c r="G267" s="2" t="s">
        <v>9</v>
      </c>
    </row>
    <row r="268" spans="7:7">
      <c r="G268" s="2" t="s">
        <v>9</v>
      </c>
    </row>
    <row r="269" spans="7:7">
      <c r="G269" s="2" t="s">
        <v>9</v>
      </c>
    </row>
    <row r="270" spans="7:7">
      <c r="G270" s="2" t="s">
        <v>9</v>
      </c>
    </row>
    <row r="271" spans="7:7">
      <c r="G271" s="2" t="s">
        <v>9</v>
      </c>
    </row>
    <row r="272" spans="7:7">
      <c r="G272" s="2" t="s">
        <v>9</v>
      </c>
    </row>
    <row r="273" spans="7:7">
      <c r="G273" s="2" t="s">
        <v>9</v>
      </c>
    </row>
    <row r="274" spans="7:7">
      <c r="G274" s="2" t="s">
        <v>9</v>
      </c>
    </row>
    <row r="275" spans="7:7">
      <c r="G275" s="2" t="s">
        <v>9</v>
      </c>
    </row>
    <row r="276" spans="7:7">
      <c r="G276" s="2" t="s">
        <v>9</v>
      </c>
    </row>
    <row r="277" spans="7:7">
      <c r="G277" s="2" t="s">
        <v>9</v>
      </c>
    </row>
    <row r="278" spans="7:7">
      <c r="G278" s="2" t="s">
        <v>9</v>
      </c>
    </row>
    <row r="279" spans="7:7">
      <c r="G279" s="2" t="s">
        <v>9</v>
      </c>
    </row>
    <row r="280" spans="7:7">
      <c r="G280" s="2" t="s">
        <v>9</v>
      </c>
    </row>
    <row r="281" spans="7:7">
      <c r="G281" s="2" t="s">
        <v>9</v>
      </c>
    </row>
    <row r="282" spans="7:7">
      <c r="G282" s="2" t="s">
        <v>9</v>
      </c>
    </row>
    <row r="283" spans="7:7">
      <c r="G283" s="2" t="s">
        <v>9</v>
      </c>
    </row>
    <row r="284" spans="7:7">
      <c r="G284" s="2" t="s">
        <v>9</v>
      </c>
    </row>
    <row r="285" spans="7:7">
      <c r="G285" s="2" t="s">
        <v>9</v>
      </c>
    </row>
    <row r="286" spans="7:7">
      <c r="G286" s="2" t="s">
        <v>9</v>
      </c>
    </row>
    <row r="287" spans="7:7">
      <c r="G287" s="2" t="s">
        <v>9</v>
      </c>
    </row>
    <row r="288" spans="7:7">
      <c r="G288" s="2" t="s">
        <v>9</v>
      </c>
    </row>
    <row r="289" spans="7:7">
      <c r="G289" s="2" t="s">
        <v>9</v>
      </c>
    </row>
    <row r="290" spans="7:7">
      <c r="G290" s="2" t="s">
        <v>9</v>
      </c>
    </row>
    <row r="291" spans="7:7">
      <c r="G291" s="2" t="s">
        <v>9</v>
      </c>
    </row>
    <row r="292" spans="7:7">
      <c r="G292" s="2" t="s">
        <v>9</v>
      </c>
    </row>
    <row r="293" spans="7:7">
      <c r="G293" s="2" t="s">
        <v>9</v>
      </c>
    </row>
    <row r="294" spans="7:7">
      <c r="G294" s="2" t="s">
        <v>9</v>
      </c>
    </row>
    <row r="295" spans="7:7">
      <c r="G295" s="2" t="s">
        <v>9</v>
      </c>
    </row>
    <row r="296" spans="7:7">
      <c r="G296" s="2" t="s">
        <v>9</v>
      </c>
    </row>
    <row r="297" spans="7:7">
      <c r="G297" s="2" t="s">
        <v>9</v>
      </c>
    </row>
    <row r="298" spans="7:7">
      <c r="G298" s="2" t="s">
        <v>9</v>
      </c>
    </row>
    <row r="299" spans="7:7">
      <c r="G299" s="2" t="s">
        <v>9</v>
      </c>
    </row>
    <row r="300" spans="7:7">
      <c r="G300" s="2" t="s">
        <v>9</v>
      </c>
    </row>
    <row r="301" spans="7:7">
      <c r="G301" s="2" t="s">
        <v>9</v>
      </c>
    </row>
    <row r="302" spans="7:7">
      <c r="G302" s="2" t="s">
        <v>9</v>
      </c>
    </row>
    <row r="303" spans="7:7">
      <c r="G303" s="2" t="s">
        <v>9</v>
      </c>
    </row>
    <row r="304" spans="7:7">
      <c r="G304" s="2" t="s">
        <v>9</v>
      </c>
    </row>
    <row r="305" spans="7:7">
      <c r="G305" s="2" t="s">
        <v>9</v>
      </c>
    </row>
    <row r="306" spans="7:7">
      <c r="G306" s="2" t="s">
        <v>9</v>
      </c>
    </row>
    <row r="307" spans="7:7">
      <c r="G307" s="2" t="s">
        <v>9</v>
      </c>
    </row>
    <row r="308" spans="7:7">
      <c r="G308" s="2" t="s">
        <v>9</v>
      </c>
    </row>
    <row r="309" spans="7:7">
      <c r="G309" s="2" t="s">
        <v>9</v>
      </c>
    </row>
    <row r="310" spans="7:7">
      <c r="G310" s="2" t="s">
        <v>9</v>
      </c>
    </row>
    <row r="311" spans="7:7">
      <c r="G311" s="2" t="s">
        <v>9</v>
      </c>
    </row>
    <row r="312" spans="7:7">
      <c r="G312" s="2" t="s">
        <v>9</v>
      </c>
    </row>
    <row r="313" spans="7:7">
      <c r="G313" s="2" t="s">
        <v>9</v>
      </c>
    </row>
    <row r="314" spans="7:7">
      <c r="G314" s="2" t="s">
        <v>9</v>
      </c>
    </row>
    <row r="315" spans="7:7">
      <c r="G315" s="2" t="s">
        <v>9</v>
      </c>
    </row>
    <row r="316" spans="7:7">
      <c r="G316" s="2" t="s">
        <v>9</v>
      </c>
    </row>
    <row r="317" spans="7:7">
      <c r="G317" s="2" t="s">
        <v>9</v>
      </c>
    </row>
    <row r="318" spans="7:7">
      <c r="G318" s="2" t="s">
        <v>9</v>
      </c>
    </row>
    <row r="319" spans="7:7">
      <c r="G319" s="2" t="s">
        <v>9</v>
      </c>
    </row>
    <row r="320" spans="7:7">
      <c r="G320" s="2" t="s">
        <v>9</v>
      </c>
    </row>
    <row r="321" spans="7:7">
      <c r="G321" s="2" t="s">
        <v>9</v>
      </c>
    </row>
    <row r="322" spans="7:7">
      <c r="G322" s="2" t="s">
        <v>9</v>
      </c>
    </row>
    <row r="323" spans="7:7">
      <c r="G323" s="2" t="s">
        <v>9</v>
      </c>
    </row>
    <row r="324" spans="7:7">
      <c r="G324" s="2" t="s">
        <v>9</v>
      </c>
    </row>
    <row r="325" spans="7:7">
      <c r="G325" s="2" t="s">
        <v>9</v>
      </c>
    </row>
    <row r="326" spans="7:7">
      <c r="G326" s="2" t="s">
        <v>9</v>
      </c>
    </row>
    <row r="327" spans="7:7">
      <c r="G327" s="2" t="s">
        <v>9</v>
      </c>
    </row>
    <row r="328" spans="7:7">
      <c r="G328" s="2" t="s">
        <v>9</v>
      </c>
    </row>
    <row r="329" spans="7:7">
      <c r="G329" s="2" t="s">
        <v>9</v>
      </c>
    </row>
    <row r="330" spans="7:7">
      <c r="G330" s="2" t="s">
        <v>9</v>
      </c>
    </row>
    <row r="331" spans="7:7">
      <c r="G331" s="2" t="s">
        <v>9</v>
      </c>
    </row>
    <row r="332" spans="7:7">
      <c r="G332" s="2" t="s">
        <v>9</v>
      </c>
    </row>
    <row r="333" spans="7:7">
      <c r="G333" s="2" t="s">
        <v>9</v>
      </c>
    </row>
    <row r="334" spans="7:7">
      <c r="G334" s="2" t="s">
        <v>9</v>
      </c>
    </row>
    <row r="335" spans="7:7">
      <c r="G335" s="2" t="s">
        <v>9</v>
      </c>
    </row>
    <row r="336" spans="7:7">
      <c r="G336" s="2" t="s">
        <v>9</v>
      </c>
    </row>
    <row r="337" spans="7:7">
      <c r="G337" s="2" t="s">
        <v>9</v>
      </c>
    </row>
    <row r="338" spans="7:7">
      <c r="G338" s="2" t="s">
        <v>9</v>
      </c>
    </row>
    <row r="339" spans="7:7">
      <c r="G339" s="2" t="s">
        <v>9</v>
      </c>
    </row>
    <row r="340" spans="7:7">
      <c r="G340" s="2" t="s">
        <v>9</v>
      </c>
    </row>
    <row r="341" spans="7:7">
      <c r="G341" s="2" t="s">
        <v>9</v>
      </c>
    </row>
    <row r="342" spans="7:7">
      <c r="G342" s="2" t="s">
        <v>9</v>
      </c>
    </row>
    <row r="343" spans="7:7">
      <c r="G343" s="2" t="s">
        <v>9</v>
      </c>
    </row>
    <row r="344" spans="7:7">
      <c r="G344" s="2" t="s">
        <v>9</v>
      </c>
    </row>
    <row r="345" spans="7:7">
      <c r="G345" s="2" t="s">
        <v>9</v>
      </c>
    </row>
    <row r="346" spans="7:7">
      <c r="G346" s="2" t="s">
        <v>9</v>
      </c>
    </row>
    <row r="347" spans="7:7">
      <c r="G347" s="2" t="s">
        <v>9</v>
      </c>
    </row>
    <row r="348" spans="7:7">
      <c r="G348" s="2" t="s">
        <v>9</v>
      </c>
    </row>
    <row r="349" spans="7:7">
      <c r="G349" s="2" t="s">
        <v>9</v>
      </c>
    </row>
    <row r="350" spans="7:7">
      <c r="G350" s="2" t="s">
        <v>9</v>
      </c>
    </row>
    <row r="351" spans="7:7">
      <c r="G351" s="2" t="s">
        <v>9</v>
      </c>
    </row>
    <row r="352" spans="7:7">
      <c r="G352" s="2" t="s">
        <v>9</v>
      </c>
    </row>
    <row r="353" spans="7:7">
      <c r="G353" s="2" t="s">
        <v>9</v>
      </c>
    </row>
    <row r="354" spans="7:7">
      <c r="G354" s="2" t="s">
        <v>9</v>
      </c>
    </row>
    <row r="355" spans="7:7">
      <c r="G355" s="2" t="s">
        <v>9</v>
      </c>
    </row>
    <row r="356" spans="7:7">
      <c r="G356" s="2" t="s">
        <v>9</v>
      </c>
    </row>
    <row r="357" spans="7:7">
      <c r="G357" s="2" t="s">
        <v>9</v>
      </c>
    </row>
    <row r="358" spans="7:7">
      <c r="G358" s="2" t="s">
        <v>9</v>
      </c>
    </row>
    <row r="359" spans="7:7">
      <c r="G359" s="2" t="s">
        <v>9</v>
      </c>
    </row>
    <row r="360" spans="7:7">
      <c r="G360" s="2" t="s">
        <v>9</v>
      </c>
    </row>
    <row r="361" spans="7:7">
      <c r="G361" s="2" t="s">
        <v>9</v>
      </c>
    </row>
    <row r="362" spans="7:7">
      <c r="G362" s="2" t="s">
        <v>9</v>
      </c>
    </row>
    <row r="363" spans="7:7">
      <c r="G363" s="2" t="s">
        <v>9</v>
      </c>
    </row>
    <row r="364" spans="7:7">
      <c r="G364" s="2" t="s">
        <v>9</v>
      </c>
    </row>
    <row r="365" spans="7:7">
      <c r="G365" s="2" t="s">
        <v>9</v>
      </c>
    </row>
    <row r="366" spans="7:7">
      <c r="G366" s="2" t="s">
        <v>9</v>
      </c>
    </row>
    <row r="367" spans="7:7">
      <c r="G367" s="2" t="s">
        <v>9</v>
      </c>
    </row>
    <row r="368" spans="7:7">
      <c r="G368" s="2" t="s">
        <v>9</v>
      </c>
    </row>
    <row r="369" spans="7:7">
      <c r="G369" s="2" t="s">
        <v>9</v>
      </c>
    </row>
    <row r="370" spans="7:7">
      <c r="G370" s="2" t="s">
        <v>9</v>
      </c>
    </row>
    <row r="371" spans="7:7">
      <c r="G371" s="2" t="s">
        <v>9</v>
      </c>
    </row>
    <row r="372" spans="7:7">
      <c r="G372" s="2" t="s">
        <v>9</v>
      </c>
    </row>
    <row r="373" spans="7:7">
      <c r="G373" s="2" t="s">
        <v>9</v>
      </c>
    </row>
    <row r="374" spans="7:7">
      <c r="G374" s="2" t="s">
        <v>9</v>
      </c>
    </row>
    <row r="375" spans="7:7">
      <c r="G375" s="2" t="s">
        <v>9</v>
      </c>
    </row>
    <row r="376" spans="7:7">
      <c r="G376" s="2" t="s">
        <v>9</v>
      </c>
    </row>
    <row r="377" spans="7:7">
      <c r="G377" s="2" t="s">
        <v>9</v>
      </c>
    </row>
    <row r="378" spans="7:7">
      <c r="G378" s="2" t="s">
        <v>9</v>
      </c>
    </row>
    <row r="379" spans="7:7">
      <c r="G379" s="2" t="s">
        <v>9</v>
      </c>
    </row>
    <row r="380" spans="7:7">
      <c r="G380" s="2" t="s">
        <v>9</v>
      </c>
    </row>
    <row r="381" spans="7:7">
      <c r="G381" s="2" t="s">
        <v>9</v>
      </c>
    </row>
    <row r="382" spans="7:7">
      <c r="G382" s="2" t="s">
        <v>9</v>
      </c>
    </row>
    <row r="383" spans="7:7">
      <c r="G383" s="2" t="s">
        <v>9</v>
      </c>
    </row>
    <row r="384" spans="7:7">
      <c r="G384" s="2" t="s">
        <v>9</v>
      </c>
    </row>
    <row r="385" spans="7:7">
      <c r="G385" s="2" t="s">
        <v>9</v>
      </c>
    </row>
    <row r="386" spans="7:7">
      <c r="G386" s="2" t="s">
        <v>9</v>
      </c>
    </row>
    <row r="387" spans="7:7">
      <c r="G387" s="2" t="s">
        <v>9</v>
      </c>
    </row>
    <row r="388" spans="7:7">
      <c r="G388" s="2" t="s">
        <v>9</v>
      </c>
    </row>
    <row r="389" spans="7:7">
      <c r="G389" s="2" t="s">
        <v>9</v>
      </c>
    </row>
    <row r="390" spans="7:7">
      <c r="G390" s="2" t="s">
        <v>9</v>
      </c>
    </row>
    <row r="391" spans="7:7">
      <c r="G391" s="2" t="s">
        <v>9</v>
      </c>
    </row>
    <row r="392" spans="7:7">
      <c r="G392" s="2" t="s">
        <v>9</v>
      </c>
    </row>
    <row r="393" spans="7:7">
      <c r="G393" s="2" t="s">
        <v>9</v>
      </c>
    </row>
    <row r="394" spans="7:7">
      <c r="G394" s="2" t="s">
        <v>9</v>
      </c>
    </row>
    <row r="395" spans="7:7">
      <c r="G395" s="2" t="s">
        <v>9</v>
      </c>
    </row>
    <row r="396" spans="7:7">
      <c r="G396" s="2" t="s">
        <v>9</v>
      </c>
    </row>
    <row r="397" spans="7:7">
      <c r="G397" s="2" t="s">
        <v>9</v>
      </c>
    </row>
    <row r="398" spans="7:7">
      <c r="G398" s="2" t="s">
        <v>9</v>
      </c>
    </row>
    <row r="399" spans="7:7">
      <c r="G399" s="2" t="s">
        <v>9</v>
      </c>
    </row>
    <row r="400" spans="7:7">
      <c r="G400" s="2" t="s">
        <v>9</v>
      </c>
    </row>
    <row r="401" spans="7:7">
      <c r="G401" s="2" t="s">
        <v>9</v>
      </c>
    </row>
    <row r="402" spans="7:7">
      <c r="G402" s="2" t="s">
        <v>9</v>
      </c>
    </row>
    <row r="403" spans="7:7">
      <c r="G403" s="2" t="s">
        <v>9</v>
      </c>
    </row>
    <row r="404" spans="7:7">
      <c r="G404" s="2" t="s">
        <v>9</v>
      </c>
    </row>
    <row r="405" spans="7:7">
      <c r="G405" s="2" t="s">
        <v>9</v>
      </c>
    </row>
    <row r="406" spans="7:7">
      <c r="G406" s="2" t="s">
        <v>9</v>
      </c>
    </row>
    <row r="407" spans="7:7">
      <c r="G407" s="2" t="s">
        <v>9</v>
      </c>
    </row>
    <row r="408" spans="7:7">
      <c r="G408" s="2" t="s">
        <v>9</v>
      </c>
    </row>
    <row r="409" spans="7:7">
      <c r="G409" s="2" t="s">
        <v>9</v>
      </c>
    </row>
    <row r="410" spans="7:7">
      <c r="G410" s="2" t="s">
        <v>9</v>
      </c>
    </row>
    <row r="411" spans="7:7">
      <c r="G411" s="2" t="s">
        <v>9</v>
      </c>
    </row>
    <row r="412" spans="7:7">
      <c r="G412" s="2" t="s">
        <v>9</v>
      </c>
    </row>
    <row r="413" spans="7:7">
      <c r="G413" s="2" t="s">
        <v>9</v>
      </c>
    </row>
    <row r="414" spans="7:7">
      <c r="G414" s="2" t="s">
        <v>9</v>
      </c>
    </row>
    <row r="415" spans="7:7">
      <c r="G415" s="2" t="s">
        <v>9</v>
      </c>
    </row>
    <row r="416" spans="7:7">
      <c r="G416" s="2" t="s">
        <v>9</v>
      </c>
    </row>
    <row r="417" spans="7:7">
      <c r="G417" s="2" t="s">
        <v>9</v>
      </c>
    </row>
    <row r="418" spans="7:7">
      <c r="G418" s="2" t="s">
        <v>9</v>
      </c>
    </row>
    <row r="419" spans="7:7">
      <c r="G419" s="2" t="s">
        <v>9</v>
      </c>
    </row>
    <row r="420" spans="7:7">
      <c r="G420" s="2" t="s">
        <v>9</v>
      </c>
    </row>
    <row r="421" spans="7:7">
      <c r="G421" s="2" t="s">
        <v>9</v>
      </c>
    </row>
    <row r="422" spans="7:7">
      <c r="G422" s="2" t="s">
        <v>9</v>
      </c>
    </row>
    <row r="423" spans="7:7">
      <c r="G423" s="2" t="s">
        <v>9</v>
      </c>
    </row>
    <row r="424" spans="7:7">
      <c r="G424" s="2" t="s">
        <v>9</v>
      </c>
    </row>
    <row r="425" spans="7:7">
      <c r="G425" s="2" t="s">
        <v>9</v>
      </c>
    </row>
    <row r="426" spans="7:7">
      <c r="G426" s="2" t="s">
        <v>9</v>
      </c>
    </row>
    <row r="427" spans="7:7">
      <c r="G427" s="2" t="s">
        <v>9</v>
      </c>
    </row>
    <row r="428" spans="7:7">
      <c r="G428" s="2" t="s">
        <v>9</v>
      </c>
    </row>
    <row r="429" spans="7:7">
      <c r="G429" s="2" t="s">
        <v>9</v>
      </c>
    </row>
    <row r="430" spans="7:7">
      <c r="G430" s="2" t="s">
        <v>9</v>
      </c>
    </row>
    <row r="431" spans="7:7">
      <c r="G431" s="2" t="s">
        <v>9</v>
      </c>
    </row>
    <row r="432" spans="7:7">
      <c r="G432" s="2" t="s">
        <v>9</v>
      </c>
    </row>
    <row r="433" spans="7:7">
      <c r="G433" s="2" t="s">
        <v>9</v>
      </c>
    </row>
    <row r="434" spans="7:7">
      <c r="G434" s="2" t="s">
        <v>9</v>
      </c>
    </row>
    <row r="435" spans="7:7">
      <c r="G435" s="2" t="s">
        <v>9</v>
      </c>
    </row>
    <row r="436" spans="7:7">
      <c r="G436" s="2" t="s">
        <v>9</v>
      </c>
    </row>
    <row r="437" spans="7:7">
      <c r="G437" s="2" t="s">
        <v>9</v>
      </c>
    </row>
    <row r="438" spans="7:7">
      <c r="G438" s="2" t="s">
        <v>9</v>
      </c>
    </row>
    <row r="439" spans="7:7">
      <c r="G439" s="2" t="s">
        <v>9</v>
      </c>
    </row>
    <row r="440" spans="7:7">
      <c r="G440" s="2" t="s">
        <v>9</v>
      </c>
    </row>
    <row r="441" spans="7:7">
      <c r="G441" s="2" t="s">
        <v>9</v>
      </c>
    </row>
    <row r="442" spans="7:7">
      <c r="G442" s="2" t="s">
        <v>9</v>
      </c>
    </row>
    <row r="443" spans="7:7">
      <c r="G443" s="2" t="s">
        <v>9</v>
      </c>
    </row>
    <row r="444" spans="7:7">
      <c r="G444" s="2" t="s">
        <v>9</v>
      </c>
    </row>
    <row r="445" spans="7:7">
      <c r="G445" s="2" t="s">
        <v>9</v>
      </c>
    </row>
    <row r="446" spans="7:7">
      <c r="G446" s="2" t="s">
        <v>9</v>
      </c>
    </row>
    <row r="447" spans="7:7">
      <c r="G447" s="2" t="s">
        <v>9</v>
      </c>
    </row>
    <row r="448" spans="7:7">
      <c r="G448" s="2" t="s">
        <v>9</v>
      </c>
    </row>
    <row r="449" spans="7:7">
      <c r="G449" s="2" t="s">
        <v>9</v>
      </c>
    </row>
    <row r="450" spans="7:7">
      <c r="G450" s="2" t="s">
        <v>9</v>
      </c>
    </row>
    <row r="451" spans="7:7">
      <c r="G451" s="2" t="s">
        <v>9</v>
      </c>
    </row>
    <row r="452" spans="7:7">
      <c r="G452" s="2" t="s">
        <v>9</v>
      </c>
    </row>
    <row r="453" spans="7:7">
      <c r="G453" s="2" t="s">
        <v>9</v>
      </c>
    </row>
    <row r="454" spans="7:7">
      <c r="G454" s="2" t="s">
        <v>9</v>
      </c>
    </row>
    <row r="455" spans="7:7">
      <c r="G455" s="2" t="s">
        <v>9</v>
      </c>
    </row>
    <row r="456" spans="7:7">
      <c r="G456" s="2" t="s">
        <v>9</v>
      </c>
    </row>
    <row r="457" spans="7:7">
      <c r="G457" s="2" t="s">
        <v>9</v>
      </c>
    </row>
    <row r="458" spans="7:7">
      <c r="G458" s="2" t="s">
        <v>9</v>
      </c>
    </row>
    <row r="459" spans="7:7">
      <c r="G459" s="2" t="s">
        <v>9</v>
      </c>
    </row>
    <row r="460" spans="7:7">
      <c r="G460" s="2" t="s">
        <v>9</v>
      </c>
    </row>
    <row r="461" spans="7:7">
      <c r="G461" s="2" t="s">
        <v>9</v>
      </c>
    </row>
    <row r="462" spans="7:7">
      <c r="G462" s="2" t="s">
        <v>9</v>
      </c>
    </row>
    <row r="463" spans="7:7">
      <c r="G463" s="2" t="s">
        <v>9</v>
      </c>
    </row>
    <row r="464" spans="7:7">
      <c r="G464" s="2" t="s">
        <v>9</v>
      </c>
    </row>
    <row r="465" spans="7:7">
      <c r="G465" s="2" t="s">
        <v>9</v>
      </c>
    </row>
    <row r="466" spans="7:7">
      <c r="G466" s="2" t="s">
        <v>9</v>
      </c>
    </row>
    <row r="467" spans="7:7">
      <c r="G467" s="2" t="s">
        <v>9</v>
      </c>
    </row>
    <row r="468" spans="7:7">
      <c r="G468" s="2" t="s">
        <v>9</v>
      </c>
    </row>
    <row r="469" spans="7:7">
      <c r="G469" s="2" t="s">
        <v>9</v>
      </c>
    </row>
    <row r="470" spans="7:7">
      <c r="G470" s="2" t="s">
        <v>9</v>
      </c>
    </row>
    <row r="471" spans="7:7">
      <c r="G471" s="2" t="s">
        <v>9</v>
      </c>
    </row>
    <row r="472" spans="7:7">
      <c r="G472" s="2" t="s">
        <v>9</v>
      </c>
    </row>
    <row r="473" spans="7:7">
      <c r="G473" s="2" t="s">
        <v>9</v>
      </c>
    </row>
    <row r="474" spans="7:7">
      <c r="G474" s="2" t="s">
        <v>9</v>
      </c>
    </row>
    <row r="475" spans="7:7">
      <c r="G475" s="2" t="s">
        <v>9</v>
      </c>
    </row>
    <row r="476" spans="7:7">
      <c r="G476" s="2" t="s">
        <v>9</v>
      </c>
    </row>
    <row r="477" spans="7:7">
      <c r="G477" s="2" t="s">
        <v>9</v>
      </c>
    </row>
    <row r="478" spans="7:7">
      <c r="G478" s="2" t="s">
        <v>9</v>
      </c>
    </row>
    <row r="479" spans="7:7">
      <c r="G479" s="2" t="s">
        <v>9</v>
      </c>
    </row>
    <row r="480" spans="7:7">
      <c r="G480" s="2" t="s">
        <v>9</v>
      </c>
    </row>
    <row r="481" spans="7:7">
      <c r="G481" s="2" t="s">
        <v>9</v>
      </c>
    </row>
    <row r="482" spans="7:7">
      <c r="G482" s="2" t="s">
        <v>9</v>
      </c>
    </row>
    <row r="483" spans="7:7">
      <c r="G483" s="2" t="s">
        <v>9</v>
      </c>
    </row>
    <row r="484" spans="7:7">
      <c r="G484" s="2" t="s">
        <v>9</v>
      </c>
    </row>
    <row r="485" spans="7:7">
      <c r="G485" s="2" t="s">
        <v>9</v>
      </c>
    </row>
    <row r="486" spans="7:7">
      <c r="G486" s="2" t="s">
        <v>9</v>
      </c>
    </row>
    <row r="487" spans="7:7">
      <c r="G487" s="2" t="s">
        <v>9</v>
      </c>
    </row>
    <row r="488" spans="7:7">
      <c r="G488" s="2" t="s">
        <v>9</v>
      </c>
    </row>
    <row r="489" spans="7:7">
      <c r="G489" s="2" t="s">
        <v>9</v>
      </c>
    </row>
    <row r="490" spans="7:7">
      <c r="G490" s="2" t="s">
        <v>9</v>
      </c>
    </row>
    <row r="491" spans="7:7">
      <c r="G491" s="2" t="s">
        <v>9</v>
      </c>
    </row>
    <row r="492" spans="7:7">
      <c r="G492" s="2" t="s">
        <v>9</v>
      </c>
    </row>
    <row r="493" spans="7:7">
      <c r="G493" s="2" t="s">
        <v>9</v>
      </c>
    </row>
    <row r="494" spans="7:7">
      <c r="G494" s="2" t="s">
        <v>9</v>
      </c>
    </row>
    <row r="495" spans="7:7">
      <c r="G495" s="2" t="s">
        <v>9</v>
      </c>
    </row>
    <row r="496" spans="7:7">
      <c r="G496" s="2" t="s">
        <v>9</v>
      </c>
    </row>
    <row r="497" spans="7:7">
      <c r="G497" s="2" t="s">
        <v>9</v>
      </c>
    </row>
    <row r="498" spans="7:7">
      <c r="G498" s="2" t="s">
        <v>9</v>
      </c>
    </row>
    <row r="499" spans="7:7">
      <c r="G499" s="2" t="s">
        <v>9</v>
      </c>
    </row>
    <row r="500" spans="7:7">
      <c r="G500" s="2" t="s">
        <v>9</v>
      </c>
    </row>
    <row r="501" spans="7:7">
      <c r="G501" s="2" t="s">
        <v>9</v>
      </c>
    </row>
    <row r="502" spans="7:7">
      <c r="G502" s="2" t="s">
        <v>9</v>
      </c>
    </row>
    <row r="503" spans="7:7">
      <c r="G503" s="2" t="s">
        <v>9</v>
      </c>
    </row>
    <row r="504" spans="7:7">
      <c r="G504" s="2" t="s">
        <v>9</v>
      </c>
    </row>
    <row r="505" spans="7:7">
      <c r="G505" s="2" t="s">
        <v>9</v>
      </c>
    </row>
    <row r="506" spans="7:7">
      <c r="G506" s="2" t="s">
        <v>9</v>
      </c>
    </row>
    <row r="507" spans="7:7">
      <c r="G507" s="2" t="s">
        <v>9</v>
      </c>
    </row>
    <row r="508" spans="7:7">
      <c r="G508" s="2" t="s">
        <v>9</v>
      </c>
    </row>
    <row r="509" spans="7:7">
      <c r="G509" s="2" t="s">
        <v>9</v>
      </c>
    </row>
    <row r="510" spans="7:7">
      <c r="G510" s="2" t="s">
        <v>9</v>
      </c>
    </row>
    <row r="511" spans="7:7">
      <c r="G511" s="2" t="s">
        <v>9</v>
      </c>
    </row>
    <row r="512" spans="7:7">
      <c r="G512" s="2" t="s">
        <v>9</v>
      </c>
    </row>
    <row r="513" spans="7:7">
      <c r="G513" s="2" t="s">
        <v>9</v>
      </c>
    </row>
    <row r="514" spans="7:7">
      <c r="G514" s="2" t="s">
        <v>9</v>
      </c>
    </row>
    <row r="515" spans="7:7">
      <c r="G515" s="2" t="s">
        <v>9</v>
      </c>
    </row>
    <row r="516" spans="7:7">
      <c r="G516" s="2" t="s">
        <v>9</v>
      </c>
    </row>
    <row r="517" spans="7:7">
      <c r="G517" s="2" t="s">
        <v>9</v>
      </c>
    </row>
    <row r="518" spans="7:7">
      <c r="G518" s="2" t="s">
        <v>9</v>
      </c>
    </row>
    <row r="519" spans="7:7">
      <c r="G519" s="2" t="s">
        <v>9</v>
      </c>
    </row>
    <row r="520" spans="7:7">
      <c r="G520" s="2" t="s">
        <v>9</v>
      </c>
    </row>
    <row r="521" spans="7:7">
      <c r="G521" s="2" t="s">
        <v>9</v>
      </c>
    </row>
    <row r="522" spans="7:7">
      <c r="G522" s="2" t="s">
        <v>9</v>
      </c>
    </row>
    <row r="523" spans="7:7">
      <c r="G523" s="2" t="s">
        <v>9</v>
      </c>
    </row>
    <row r="524" spans="7:7">
      <c r="G524" s="2" t="s">
        <v>9</v>
      </c>
    </row>
    <row r="525" spans="7:7">
      <c r="G525" s="2" t="s">
        <v>9</v>
      </c>
    </row>
    <row r="526" spans="7:7">
      <c r="G526" s="2" t="s">
        <v>9</v>
      </c>
    </row>
    <row r="527" spans="7:7">
      <c r="G527" s="2" t="s">
        <v>9</v>
      </c>
    </row>
    <row r="528" spans="7:7">
      <c r="G528" s="2" t="s">
        <v>9</v>
      </c>
    </row>
    <row r="529" spans="7:7">
      <c r="G529" s="2" t="s">
        <v>9</v>
      </c>
    </row>
    <row r="530" spans="7:7">
      <c r="G530" s="2" t="s">
        <v>9</v>
      </c>
    </row>
    <row r="531" spans="7:7">
      <c r="G531" s="2" t="s">
        <v>9</v>
      </c>
    </row>
    <row r="532" spans="7:7">
      <c r="G532" s="2" t="s">
        <v>9</v>
      </c>
    </row>
    <row r="533" spans="7:7">
      <c r="G533" s="2" t="s">
        <v>9</v>
      </c>
    </row>
    <row r="534" spans="7:7">
      <c r="G534" s="2" t="s">
        <v>9</v>
      </c>
    </row>
    <row r="535" spans="7:7">
      <c r="G535" s="2" t="s">
        <v>9</v>
      </c>
    </row>
    <row r="536" spans="7:7">
      <c r="G536" s="2" t="s">
        <v>9</v>
      </c>
    </row>
    <row r="537" spans="7:7">
      <c r="G537" s="2" t="s">
        <v>9</v>
      </c>
    </row>
    <row r="538" spans="7:7">
      <c r="G538" s="2" t="s">
        <v>9</v>
      </c>
    </row>
    <row r="539" spans="7:7">
      <c r="G539" s="2" t="s">
        <v>9</v>
      </c>
    </row>
    <row r="540" spans="7:7">
      <c r="G540" s="2" t="s">
        <v>9</v>
      </c>
    </row>
    <row r="541" spans="7:7">
      <c r="G541" s="2" t="s">
        <v>9</v>
      </c>
    </row>
    <row r="542" spans="7:7">
      <c r="G542" s="2" t="s">
        <v>9</v>
      </c>
    </row>
    <row r="543" spans="7:7">
      <c r="G543" s="2" t="s">
        <v>9</v>
      </c>
    </row>
    <row r="544" spans="7:7">
      <c r="G544" s="2" t="s">
        <v>9</v>
      </c>
    </row>
    <row r="545" spans="7:7">
      <c r="G545" s="2" t="s">
        <v>9</v>
      </c>
    </row>
    <row r="546" spans="7:7">
      <c r="G546" s="2" t="s">
        <v>9</v>
      </c>
    </row>
    <row r="547" spans="7:7">
      <c r="G547" s="2" t="s">
        <v>9</v>
      </c>
    </row>
    <row r="548" spans="7:7">
      <c r="G548" s="2" t="s">
        <v>9</v>
      </c>
    </row>
    <row r="549" spans="7:7">
      <c r="G549" s="2" t="s">
        <v>9</v>
      </c>
    </row>
    <row r="550" spans="7:7">
      <c r="G550" s="2" t="s">
        <v>9</v>
      </c>
    </row>
    <row r="551" spans="7:7">
      <c r="G551" s="2" t="s">
        <v>9</v>
      </c>
    </row>
    <row r="552" spans="7:7">
      <c r="G552" s="2" t="s">
        <v>9</v>
      </c>
    </row>
    <row r="553" spans="7:7">
      <c r="G553" s="2" t="s">
        <v>9</v>
      </c>
    </row>
    <row r="554" spans="7:7">
      <c r="G554" s="2" t="s">
        <v>9</v>
      </c>
    </row>
    <row r="555" spans="7:7">
      <c r="G555" s="2" t="s">
        <v>9</v>
      </c>
    </row>
    <row r="556" spans="7:7">
      <c r="G556" s="2" t="s">
        <v>9</v>
      </c>
    </row>
    <row r="557" spans="7:7">
      <c r="G557" s="2" t="s">
        <v>9</v>
      </c>
    </row>
    <row r="558" spans="7:7">
      <c r="G558" s="2" t="s">
        <v>9</v>
      </c>
    </row>
    <row r="559" spans="7:7">
      <c r="G559" s="2" t="s">
        <v>9</v>
      </c>
    </row>
    <row r="560" spans="7:7">
      <c r="G560" s="2" t="s">
        <v>9</v>
      </c>
    </row>
    <row r="561" spans="7:7">
      <c r="G561" s="2" t="s">
        <v>9</v>
      </c>
    </row>
    <row r="562" spans="7:7">
      <c r="G562" s="2" t="s">
        <v>9</v>
      </c>
    </row>
    <row r="563" spans="7:7">
      <c r="G563" s="2" t="s">
        <v>9</v>
      </c>
    </row>
    <row r="564" spans="7:7">
      <c r="G564" s="2" t="s">
        <v>9</v>
      </c>
    </row>
    <row r="565" spans="7:7">
      <c r="G565" s="2" t="s">
        <v>9</v>
      </c>
    </row>
    <row r="566" spans="7:7">
      <c r="G566" s="2" t="s">
        <v>9</v>
      </c>
    </row>
    <row r="567" spans="7:7">
      <c r="G567" s="2" t="s">
        <v>9</v>
      </c>
    </row>
    <row r="568" spans="7:7">
      <c r="G568" s="2" t="s">
        <v>9</v>
      </c>
    </row>
    <row r="569" spans="7:7">
      <c r="G569" s="2" t="s">
        <v>9</v>
      </c>
    </row>
    <row r="570" spans="7:7">
      <c r="G570" s="2" t="s">
        <v>9</v>
      </c>
    </row>
    <row r="571" spans="7:7">
      <c r="G571" s="2" t="s">
        <v>9</v>
      </c>
    </row>
    <row r="572" spans="7:7">
      <c r="G572" s="2" t="s">
        <v>9</v>
      </c>
    </row>
    <row r="573" spans="7:7">
      <c r="G573" s="2" t="s">
        <v>9</v>
      </c>
    </row>
    <row r="574" spans="7:7">
      <c r="G574" s="2" t="s">
        <v>9</v>
      </c>
    </row>
    <row r="575" spans="7:7">
      <c r="G575" s="2" t="s">
        <v>9</v>
      </c>
    </row>
    <row r="576" spans="7:7">
      <c r="G576" s="2" t="s">
        <v>9</v>
      </c>
    </row>
    <row r="577" spans="7:7">
      <c r="G577" s="2" t="s">
        <v>9</v>
      </c>
    </row>
    <row r="578" spans="7:7">
      <c r="G578" s="2" t="s">
        <v>9</v>
      </c>
    </row>
    <row r="579" spans="7:7">
      <c r="G579" s="2" t="s">
        <v>9</v>
      </c>
    </row>
    <row r="580" spans="7:7">
      <c r="G580" s="2" t="s">
        <v>9</v>
      </c>
    </row>
    <row r="581" spans="7:7">
      <c r="G581" s="2" t="s">
        <v>9</v>
      </c>
    </row>
    <row r="582" spans="7:7">
      <c r="G582" s="2" t="s">
        <v>9</v>
      </c>
    </row>
    <row r="583" spans="7:7">
      <c r="G583" s="2" t="s">
        <v>9</v>
      </c>
    </row>
    <row r="584" spans="7:7">
      <c r="G584" s="2" t="s">
        <v>9</v>
      </c>
    </row>
    <row r="585" spans="7:7">
      <c r="G585" s="2" t="s">
        <v>9</v>
      </c>
    </row>
    <row r="586" spans="7:7">
      <c r="G586" s="2" t="s">
        <v>9</v>
      </c>
    </row>
    <row r="587" spans="7:7">
      <c r="G587" s="2" t="s">
        <v>9</v>
      </c>
    </row>
    <row r="588" spans="7:7">
      <c r="G588" s="2" t="s">
        <v>9</v>
      </c>
    </row>
    <row r="589" spans="7:7">
      <c r="G589" s="2" t="s">
        <v>9</v>
      </c>
    </row>
    <row r="590" spans="7:7">
      <c r="G590" s="2" t="s">
        <v>9</v>
      </c>
    </row>
    <row r="591" spans="7:7">
      <c r="G591" s="2" t="s">
        <v>9</v>
      </c>
    </row>
    <row r="592" spans="7:7">
      <c r="G592" s="2" t="s">
        <v>9</v>
      </c>
    </row>
    <row r="593" spans="7:7">
      <c r="G593" s="2" t="s">
        <v>9</v>
      </c>
    </row>
    <row r="594" spans="7:7">
      <c r="G594" s="2" t="s">
        <v>9</v>
      </c>
    </row>
    <row r="595" spans="7:7">
      <c r="G595" s="2" t="s">
        <v>9</v>
      </c>
    </row>
    <row r="596" spans="7:7">
      <c r="G596" s="2" t="s">
        <v>9</v>
      </c>
    </row>
    <row r="597" spans="7:7">
      <c r="G597" s="2" t="s">
        <v>9</v>
      </c>
    </row>
    <row r="598" spans="7:7">
      <c r="G598" s="2" t="s">
        <v>9</v>
      </c>
    </row>
    <row r="599" spans="7:7">
      <c r="G599" s="2" t="s">
        <v>9</v>
      </c>
    </row>
    <row r="600" spans="7:7">
      <c r="G600" s="2" t="s">
        <v>9</v>
      </c>
    </row>
    <row r="601" spans="7:7">
      <c r="G601" s="2" t="s">
        <v>9</v>
      </c>
    </row>
    <row r="602" spans="7:7">
      <c r="G602" s="2" t="s">
        <v>9</v>
      </c>
    </row>
    <row r="603" spans="7:7">
      <c r="G603" s="2" t="s">
        <v>9</v>
      </c>
    </row>
    <row r="604" spans="7:7">
      <c r="G604" s="2" t="s">
        <v>9</v>
      </c>
    </row>
    <row r="605" spans="7:7">
      <c r="G605" s="2" t="s">
        <v>9</v>
      </c>
    </row>
    <row r="606" spans="7:7">
      <c r="G606" s="2" t="s">
        <v>9</v>
      </c>
    </row>
    <row r="607" spans="7:7">
      <c r="G607" s="2" t="s">
        <v>9</v>
      </c>
    </row>
    <row r="608" spans="7:7">
      <c r="G608" s="2" t="s">
        <v>9</v>
      </c>
    </row>
    <row r="609" spans="7:7">
      <c r="G609" s="2" t="s">
        <v>9</v>
      </c>
    </row>
    <row r="610" spans="7:7">
      <c r="G610" s="2" t="s">
        <v>9</v>
      </c>
    </row>
    <row r="611" spans="7:7">
      <c r="G611" s="2" t="s">
        <v>9</v>
      </c>
    </row>
    <row r="612" spans="7:7">
      <c r="G612" s="2" t="s">
        <v>9</v>
      </c>
    </row>
    <row r="613" spans="7:7">
      <c r="G613" s="2" t="s">
        <v>9</v>
      </c>
    </row>
    <row r="614" spans="7:7">
      <c r="G614" s="2" t="s">
        <v>9</v>
      </c>
    </row>
    <row r="615" spans="7:7">
      <c r="G615" s="2" t="s">
        <v>9</v>
      </c>
    </row>
    <row r="616" spans="7:7">
      <c r="G616" s="2" t="s">
        <v>9</v>
      </c>
    </row>
    <row r="617" spans="7:7">
      <c r="G617" s="2" t="s">
        <v>9</v>
      </c>
    </row>
    <row r="618" spans="7:7">
      <c r="G618" s="2" t="s">
        <v>9</v>
      </c>
    </row>
    <row r="619" spans="7:7">
      <c r="G619" s="2" t="s">
        <v>9</v>
      </c>
    </row>
    <row r="620" spans="7:7">
      <c r="G620" s="2" t="s">
        <v>9</v>
      </c>
    </row>
    <row r="621" spans="7:7">
      <c r="G621" s="2" t="s">
        <v>9</v>
      </c>
    </row>
    <row r="622" spans="7:7">
      <c r="G622" s="2" t="s">
        <v>9</v>
      </c>
    </row>
    <row r="623" spans="7:7">
      <c r="G623" s="2" t="s">
        <v>9</v>
      </c>
    </row>
    <row r="624" spans="7:7">
      <c r="G624" s="2" t="s">
        <v>9</v>
      </c>
    </row>
    <row r="625" spans="7:7">
      <c r="G625" s="2" t="s">
        <v>9</v>
      </c>
    </row>
    <row r="626" spans="7:7">
      <c r="G626" s="2" t="s">
        <v>9</v>
      </c>
    </row>
    <row r="627" spans="7:7">
      <c r="G627" s="2" t="s">
        <v>9</v>
      </c>
    </row>
    <row r="628" spans="7:7">
      <c r="G628" s="2" t="s">
        <v>9</v>
      </c>
    </row>
    <row r="629" spans="7:7">
      <c r="G629" s="2" t="s">
        <v>9</v>
      </c>
    </row>
    <row r="630" spans="7:7">
      <c r="G630" s="2" t="s">
        <v>9</v>
      </c>
    </row>
    <row r="631" spans="7:7">
      <c r="G631" s="2" t="s">
        <v>9</v>
      </c>
    </row>
    <row r="632" spans="7:7">
      <c r="G632" s="2" t="s">
        <v>9</v>
      </c>
    </row>
    <row r="633" spans="7:7">
      <c r="G633" s="2" t="s">
        <v>9</v>
      </c>
    </row>
    <row r="634" spans="7:7">
      <c r="G634" s="2" t="s">
        <v>9</v>
      </c>
    </row>
    <row r="635" spans="7:7">
      <c r="G635" s="2" t="s">
        <v>9</v>
      </c>
    </row>
    <row r="636" spans="7:7">
      <c r="G636" s="2" t="s">
        <v>9</v>
      </c>
    </row>
    <row r="637" spans="7:7">
      <c r="G637" s="2" t="s">
        <v>9</v>
      </c>
    </row>
    <row r="638" spans="7:7">
      <c r="G638" s="2" t="s">
        <v>9</v>
      </c>
    </row>
    <row r="639" spans="7:7">
      <c r="G639" s="2" t="s">
        <v>9</v>
      </c>
    </row>
    <row r="640" spans="7:7">
      <c r="G640" s="2" t="s">
        <v>9</v>
      </c>
    </row>
    <row r="641" spans="7:7">
      <c r="G641" s="2" t="s">
        <v>9</v>
      </c>
    </row>
    <row r="642" spans="7:7">
      <c r="G642" s="2" t="s">
        <v>9</v>
      </c>
    </row>
    <row r="643" spans="7:7">
      <c r="G643" s="2" t="s">
        <v>9</v>
      </c>
    </row>
    <row r="644" spans="7:7">
      <c r="G644" s="2" t="s">
        <v>9</v>
      </c>
    </row>
    <row r="645" spans="7:7">
      <c r="G645" s="2" t="s">
        <v>9</v>
      </c>
    </row>
    <row r="646" spans="7:7">
      <c r="G646" s="2" t="s">
        <v>9</v>
      </c>
    </row>
    <row r="647" spans="7:7">
      <c r="G647" s="2" t="s">
        <v>9</v>
      </c>
    </row>
    <row r="648" spans="7:7">
      <c r="G648" s="2" t="s">
        <v>9</v>
      </c>
    </row>
    <row r="649" spans="7:7">
      <c r="G649" s="2" t="s">
        <v>9</v>
      </c>
    </row>
    <row r="650" spans="7:7">
      <c r="G650" s="2" t="s">
        <v>9</v>
      </c>
    </row>
    <row r="651" spans="7:7">
      <c r="G651" s="2" t="s">
        <v>9</v>
      </c>
    </row>
    <row r="652" spans="7:7">
      <c r="G652" s="2" t="s">
        <v>9</v>
      </c>
    </row>
    <row r="653" spans="7:7">
      <c r="G653" s="2" t="s">
        <v>9</v>
      </c>
    </row>
    <row r="654" spans="7:7">
      <c r="G654" s="2" t="s">
        <v>9</v>
      </c>
    </row>
    <row r="655" spans="7:7">
      <c r="G655" s="2" t="s">
        <v>9</v>
      </c>
    </row>
    <row r="656" spans="7:7">
      <c r="G656" s="2" t="s">
        <v>9</v>
      </c>
    </row>
    <row r="657" spans="7:7">
      <c r="G657" s="2" t="s">
        <v>9</v>
      </c>
    </row>
    <row r="658" spans="7:7">
      <c r="G658" s="2" t="s">
        <v>9</v>
      </c>
    </row>
    <row r="659" spans="7:7">
      <c r="G659" s="2" t="s">
        <v>9</v>
      </c>
    </row>
    <row r="660" spans="7:7">
      <c r="G660" s="2" t="s">
        <v>9</v>
      </c>
    </row>
    <row r="661" spans="7:7">
      <c r="G661" s="2" t="s">
        <v>9</v>
      </c>
    </row>
    <row r="662" spans="7:7">
      <c r="G662" s="2" t="s">
        <v>9</v>
      </c>
    </row>
    <row r="663" spans="7:7">
      <c r="G663" s="2" t="s">
        <v>9</v>
      </c>
    </row>
    <row r="664" spans="7:7">
      <c r="G664" s="2" t="s">
        <v>9</v>
      </c>
    </row>
    <row r="665" spans="7:7">
      <c r="G665" s="2" t="s">
        <v>9</v>
      </c>
    </row>
    <row r="666" spans="7:7">
      <c r="G666" s="2" t="s">
        <v>9</v>
      </c>
    </row>
    <row r="667" spans="7:7">
      <c r="G667" s="2" t="s">
        <v>9</v>
      </c>
    </row>
    <row r="668" spans="7:7">
      <c r="G668" s="2" t="s">
        <v>9</v>
      </c>
    </row>
    <row r="669" spans="7:7">
      <c r="G669" s="2" t="s">
        <v>9</v>
      </c>
    </row>
    <row r="670" spans="7:7">
      <c r="G670" s="2" t="s">
        <v>9</v>
      </c>
    </row>
    <row r="671" spans="7:7">
      <c r="G671" s="2" t="s">
        <v>9</v>
      </c>
    </row>
    <row r="672" spans="7:7">
      <c r="G672" s="2" t="s">
        <v>9</v>
      </c>
    </row>
    <row r="673" spans="7:7">
      <c r="G673" s="2" t="s">
        <v>9</v>
      </c>
    </row>
    <row r="674" spans="7:7">
      <c r="G674" s="2" t="s">
        <v>9</v>
      </c>
    </row>
    <row r="675" spans="7:7">
      <c r="G675" s="2" t="s">
        <v>9</v>
      </c>
    </row>
    <row r="676" spans="7:7">
      <c r="G676" s="2" t="s">
        <v>9</v>
      </c>
    </row>
    <row r="677" spans="7:7">
      <c r="G677" s="2" t="s">
        <v>9</v>
      </c>
    </row>
    <row r="678" spans="7:7">
      <c r="G678" s="2" t="s">
        <v>9</v>
      </c>
    </row>
    <row r="679" spans="7:7">
      <c r="G679" s="2" t="s">
        <v>9</v>
      </c>
    </row>
    <row r="680" spans="7:7">
      <c r="G680" s="2" t="s">
        <v>9</v>
      </c>
    </row>
    <row r="681" spans="7:7">
      <c r="G681" s="2" t="s">
        <v>9</v>
      </c>
    </row>
    <row r="682" spans="7:7">
      <c r="G682" s="2" t="s">
        <v>9</v>
      </c>
    </row>
    <row r="683" spans="7:7">
      <c r="G683" s="2" t="s">
        <v>9</v>
      </c>
    </row>
    <row r="684" spans="7:7">
      <c r="G684" s="2" t="s">
        <v>9</v>
      </c>
    </row>
    <row r="685" spans="7:7">
      <c r="G685" s="2" t="s">
        <v>9</v>
      </c>
    </row>
    <row r="686" spans="7:7">
      <c r="G686" s="2" t="s">
        <v>9</v>
      </c>
    </row>
    <row r="687" spans="7:7">
      <c r="G687" s="2" t="s">
        <v>9</v>
      </c>
    </row>
    <row r="688" spans="7:7">
      <c r="G688" s="2" t="s">
        <v>9</v>
      </c>
    </row>
    <row r="689" spans="7:7">
      <c r="G689" s="2" t="s">
        <v>9</v>
      </c>
    </row>
    <row r="690" spans="7:7">
      <c r="G690" s="2" t="s">
        <v>9</v>
      </c>
    </row>
    <row r="691" spans="7:7">
      <c r="G691" s="2" t="s">
        <v>9</v>
      </c>
    </row>
    <row r="692" spans="7:7">
      <c r="G692" s="2" t="s">
        <v>9</v>
      </c>
    </row>
    <row r="693" spans="7:7">
      <c r="G693" s="2" t="s">
        <v>9</v>
      </c>
    </row>
    <row r="694" spans="7:7">
      <c r="G694" s="2" t="s">
        <v>9</v>
      </c>
    </row>
    <row r="695" spans="7:7">
      <c r="G695" s="2" t="s">
        <v>9</v>
      </c>
    </row>
    <row r="696" spans="7:7">
      <c r="G696" s="2" t="s">
        <v>9</v>
      </c>
    </row>
    <row r="697" spans="7:7">
      <c r="G697" s="2" t="s">
        <v>9</v>
      </c>
    </row>
    <row r="698" spans="7:7">
      <c r="G698" s="2" t="s">
        <v>9</v>
      </c>
    </row>
    <row r="699" spans="7:7">
      <c r="G699" s="2" t="s">
        <v>9</v>
      </c>
    </row>
    <row r="700" spans="7:7">
      <c r="G700" s="2" t="s">
        <v>9</v>
      </c>
    </row>
    <row r="701" spans="7:7">
      <c r="G701" s="2" t="s">
        <v>9</v>
      </c>
    </row>
    <row r="702" spans="7:7">
      <c r="G702" s="2" t="s">
        <v>9</v>
      </c>
    </row>
    <row r="703" spans="7:7">
      <c r="G703" s="2" t="s">
        <v>9</v>
      </c>
    </row>
    <row r="704" spans="7:7">
      <c r="G704" s="2" t="s">
        <v>9</v>
      </c>
    </row>
    <row r="705" spans="7:7">
      <c r="G705" s="2" t="s">
        <v>9</v>
      </c>
    </row>
    <row r="706" spans="7:7">
      <c r="G706" s="2" t="s">
        <v>9</v>
      </c>
    </row>
    <row r="707" spans="7:7">
      <c r="G707" s="2" t="s">
        <v>9</v>
      </c>
    </row>
    <row r="708" spans="7:7">
      <c r="G708" s="2" t="s">
        <v>9</v>
      </c>
    </row>
    <row r="709" spans="7:7">
      <c r="G709" s="2" t="s">
        <v>9</v>
      </c>
    </row>
    <row r="710" spans="7:7">
      <c r="G710" s="2" t="s">
        <v>9</v>
      </c>
    </row>
    <row r="711" spans="7:7">
      <c r="G711" s="2" t="s">
        <v>9</v>
      </c>
    </row>
    <row r="712" spans="7:7">
      <c r="G712" s="2" t="s">
        <v>9</v>
      </c>
    </row>
    <row r="713" spans="7:7">
      <c r="G713" s="2" t="s">
        <v>9</v>
      </c>
    </row>
    <row r="714" spans="7:7">
      <c r="G714" s="2" t="s">
        <v>9</v>
      </c>
    </row>
    <row r="715" spans="7:7">
      <c r="G715" s="2" t="s">
        <v>9</v>
      </c>
    </row>
    <row r="716" spans="7:7">
      <c r="G716" s="2" t="s">
        <v>9</v>
      </c>
    </row>
    <row r="717" spans="7:7">
      <c r="G717" s="2" t="s">
        <v>9</v>
      </c>
    </row>
    <row r="718" spans="7:7">
      <c r="G718" s="2" t="s">
        <v>9</v>
      </c>
    </row>
    <row r="719" spans="7:7">
      <c r="G719" s="2" t="s">
        <v>9</v>
      </c>
    </row>
    <row r="720" spans="7:7">
      <c r="G720" s="2" t="s">
        <v>9</v>
      </c>
    </row>
    <row r="721" spans="7:7">
      <c r="G721" s="2" t="s">
        <v>9</v>
      </c>
    </row>
    <row r="722" spans="7:7">
      <c r="G722" s="2" t="s">
        <v>9</v>
      </c>
    </row>
    <row r="723" spans="7:7">
      <c r="G723" s="2" t="s">
        <v>9</v>
      </c>
    </row>
    <row r="724" spans="7:7">
      <c r="G724" s="2" t="s">
        <v>9</v>
      </c>
    </row>
    <row r="725" spans="7:7">
      <c r="G725" s="2" t="s">
        <v>9</v>
      </c>
    </row>
    <row r="726" spans="7:7">
      <c r="G726" s="2" t="s">
        <v>9</v>
      </c>
    </row>
    <row r="727" spans="7:7">
      <c r="G727" s="2" t="s">
        <v>9</v>
      </c>
    </row>
    <row r="728" spans="7:7">
      <c r="G728" s="2" t="s">
        <v>9</v>
      </c>
    </row>
    <row r="729" spans="7:7">
      <c r="G729" s="2" t="s">
        <v>9</v>
      </c>
    </row>
    <row r="730" spans="7:7">
      <c r="G730" s="2" t="s">
        <v>9</v>
      </c>
    </row>
    <row r="731" spans="7:7">
      <c r="G731" s="2" t="s">
        <v>9</v>
      </c>
    </row>
    <row r="732" spans="7:7">
      <c r="G732" s="2" t="s">
        <v>9</v>
      </c>
    </row>
    <row r="733" spans="7:7">
      <c r="G733" s="2" t="s">
        <v>9</v>
      </c>
    </row>
    <row r="734" spans="7:7">
      <c r="G734" s="2" t="s">
        <v>9</v>
      </c>
    </row>
    <row r="735" spans="7:7">
      <c r="G735" s="2" t="s">
        <v>9</v>
      </c>
    </row>
    <row r="736" spans="7:7">
      <c r="G736" s="2" t="s">
        <v>9</v>
      </c>
    </row>
    <row r="737" spans="7:7">
      <c r="G737" s="2" t="s">
        <v>9</v>
      </c>
    </row>
    <row r="738" spans="7:7">
      <c r="G738" s="2" t="s">
        <v>9</v>
      </c>
    </row>
    <row r="739" spans="7:7">
      <c r="G739" s="2" t="s">
        <v>9</v>
      </c>
    </row>
    <row r="740" spans="7:7">
      <c r="G740" s="2" t="s">
        <v>9</v>
      </c>
    </row>
    <row r="741" spans="7:7">
      <c r="G741" s="2" t="s">
        <v>9</v>
      </c>
    </row>
    <row r="742" spans="7:7">
      <c r="G742" s="2" t="s">
        <v>9</v>
      </c>
    </row>
    <row r="743" spans="7:7">
      <c r="G743" s="2" t="s">
        <v>9</v>
      </c>
    </row>
    <row r="744" spans="7:7">
      <c r="G744" s="2" t="s">
        <v>9</v>
      </c>
    </row>
    <row r="745" spans="7:7">
      <c r="G745" s="2" t="s">
        <v>9</v>
      </c>
    </row>
    <row r="746" spans="7:7">
      <c r="G746" s="2" t="s">
        <v>9</v>
      </c>
    </row>
    <row r="747" spans="7:7">
      <c r="G747" s="2" t="s">
        <v>9</v>
      </c>
    </row>
    <row r="748" spans="7:7">
      <c r="G748" s="2" t="s">
        <v>9</v>
      </c>
    </row>
    <row r="749" spans="7:7">
      <c r="G749" s="2" t="s">
        <v>9</v>
      </c>
    </row>
    <row r="750" spans="7:7">
      <c r="G750" s="2" t="s">
        <v>9</v>
      </c>
    </row>
    <row r="751" spans="7:7">
      <c r="G751" s="2" t="s">
        <v>9</v>
      </c>
    </row>
    <row r="752" spans="7:7">
      <c r="G752" s="2" t="s">
        <v>9</v>
      </c>
    </row>
    <row r="753" spans="7:7">
      <c r="G753" s="2" t="s">
        <v>9</v>
      </c>
    </row>
    <row r="754" spans="7:7">
      <c r="G754" s="2" t="s">
        <v>9</v>
      </c>
    </row>
    <row r="755" spans="7:7">
      <c r="G755" s="2" t="s">
        <v>9</v>
      </c>
    </row>
    <row r="756" spans="7:7">
      <c r="G756" s="2" t="s">
        <v>9</v>
      </c>
    </row>
    <row r="757" spans="7:7">
      <c r="G757" s="2" t="s">
        <v>9</v>
      </c>
    </row>
    <row r="758" spans="7:7">
      <c r="G758" s="2" t="s">
        <v>9</v>
      </c>
    </row>
    <row r="759" spans="7:7">
      <c r="G759" s="2" t="s">
        <v>9</v>
      </c>
    </row>
    <row r="760" spans="7:7">
      <c r="G760" s="2" t="s">
        <v>9</v>
      </c>
    </row>
    <row r="761" spans="7:7">
      <c r="G761" s="2" t="s">
        <v>9</v>
      </c>
    </row>
    <row r="762" spans="7:7">
      <c r="G762" s="2" t="s">
        <v>9</v>
      </c>
    </row>
    <row r="763" spans="7:7">
      <c r="G763" s="2" t="s">
        <v>9</v>
      </c>
    </row>
    <row r="764" spans="7:7">
      <c r="G764" s="2" t="s">
        <v>9</v>
      </c>
    </row>
    <row r="765" spans="7:7">
      <c r="G765" s="2" t="s">
        <v>9</v>
      </c>
    </row>
    <row r="766" spans="7:7">
      <c r="G766" s="2" t="s">
        <v>9</v>
      </c>
    </row>
    <row r="767" spans="7:7">
      <c r="G767" s="2" t="s">
        <v>9</v>
      </c>
    </row>
    <row r="768" spans="7:7">
      <c r="G768" s="2" t="s">
        <v>9</v>
      </c>
    </row>
    <row r="769" spans="7:7">
      <c r="G769" s="2" t="s">
        <v>9</v>
      </c>
    </row>
    <row r="770" spans="7:7">
      <c r="G770" s="2" t="s">
        <v>9</v>
      </c>
    </row>
    <row r="771" spans="7:7">
      <c r="G771" s="2" t="s">
        <v>9</v>
      </c>
    </row>
    <row r="772" spans="7:7">
      <c r="G772" s="2" t="s">
        <v>9</v>
      </c>
    </row>
    <row r="773" spans="7:7">
      <c r="G773" s="2" t="s">
        <v>9</v>
      </c>
    </row>
    <row r="774" spans="7:7">
      <c r="G774" s="2" t="s">
        <v>9</v>
      </c>
    </row>
    <row r="775" spans="7:7">
      <c r="G775" s="2" t="s">
        <v>9</v>
      </c>
    </row>
    <row r="776" spans="7:7">
      <c r="G776" s="2" t="s">
        <v>9</v>
      </c>
    </row>
    <row r="777" spans="7:7">
      <c r="G777" s="2" t="s">
        <v>9</v>
      </c>
    </row>
    <row r="778" spans="7:7">
      <c r="G778" s="2" t="s">
        <v>9</v>
      </c>
    </row>
    <row r="779" spans="7:7">
      <c r="G779" s="2" t="s">
        <v>9</v>
      </c>
    </row>
    <row r="780" spans="7:7">
      <c r="G780" s="2" t="s">
        <v>9</v>
      </c>
    </row>
    <row r="781" spans="7:7">
      <c r="G781" s="2" t="s">
        <v>9</v>
      </c>
    </row>
    <row r="782" spans="7:7">
      <c r="G782" s="2" t="s">
        <v>9</v>
      </c>
    </row>
    <row r="783" spans="7:7">
      <c r="G783" s="2" t="s">
        <v>9</v>
      </c>
    </row>
    <row r="784" spans="7:7">
      <c r="G784" s="2" t="s">
        <v>9</v>
      </c>
    </row>
    <row r="785" spans="7:7">
      <c r="G785" s="2" t="s">
        <v>9</v>
      </c>
    </row>
    <row r="786" spans="7:7">
      <c r="G786" s="2" t="s">
        <v>9</v>
      </c>
    </row>
    <row r="787" spans="7:7">
      <c r="G787" s="2" t="s">
        <v>9</v>
      </c>
    </row>
    <row r="788" spans="7:7">
      <c r="G788" s="2" t="s">
        <v>9</v>
      </c>
    </row>
    <row r="789" spans="7:7">
      <c r="G789" s="2" t="s">
        <v>9</v>
      </c>
    </row>
    <row r="790" spans="7:7">
      <c r="G790" s="2" t="s">
        <v>9</v>
      </c>
    </row>
    <row r="791" spans="7:7">
      <c r="G791" s="2" t="s">
        <v>9</v>
      </c>
    </row>
    <row r="792" spans="7:7">
      <c r="G792" s="2" t="s">
        <v>9</v>
      </c>
    </row>
    <row r="793" spans="7:7">
      <c r="G793" s="2" t="s">
        <v>9</v>
      </c>
    </row>
    <row r="794" spans="7:7">
      <c r="G794" s="2" t="s">
        <v>9</v>
      </c>
    </row>
    <row r="795" spans="7:7">
      <c r="G795" s="2" t="s">
        <v>9</v>
      </c>
    </row>
    <row r="796" spans="7:7">
      <c r="G796" s="2" t="s">
        <v>9</v>
      </c>
    </row>
    <row r="797" spans="7:7">
      <c r="G797" s="2" t="s">
        <v>9</v>
      </c>
    </row>
    <row r="798" spans="7:7">
      <c r="G798" s="2" t="s">
        <v>9</v>
      </c>
    </row>
    <row r="799" spans="7:7">
      <c r="G799" s="2" t="s">
        <v>9</v>
      </c>
    </row>
    <row r="800" spans="7:7">
      <c r="G800" s="2" t="s">
        <v>9</v>
      </c>
    </row>
    <row r="801" spans="7:7">
      <c r="G801" s="2" t="s">
        <v>9</v>
      </c>
    </row>
    <row r="802" spans="7:7">
      <c r="G802" s="2" t="s">
        <v>9</v>
      </c>
    </row>
    <row r="803" spans="7:7">
      <c r="G803" s="2" t="s">
        <v>9</v>
      </c>
    </row>
    <row r="804" spans="7:7">
      <c r="G804" s="2" t="s">
        <v>9</v>
      </c>
    </row>
    <row r="805" spans="7:7">
      <c r="G805" s="2" t="s">
        <v>9</v>
      </c>
    </row>
    <row r="806" spans="7:7">
      <c r="G806" s="2" t="s">
        <v>9</v>
      </c>
    </row>
    <row r="807" spans="7:7">
      <c r="G807" s="2" t="s">
        <v>9</v>
      </c>
    </row>
    <row r="808" spans="7:7">
      <c r="G808" s="2" t="s">
        <v>9</v>
      </c>
    </row>
    <row r="809" spans="7:7">
      <c r="G809" s="2" t="s">
        <v>9</v>
      </c>
    </row>
    <row r="810" spans="7:7">
      <c r="G810" s="2" t="s">
        <v>9</v>
      </c>
    </row>
    <row r="811" spans="7:7">
      <c r="G811" s="2" t="s">
        <v>9</v>
      </c>
    </row>
    <row r="812" spans="7:7">
      <c r="G812" s="2" t="s">
        <v>9</v>
      </c>
    </row>
    <row r="813" spans="7:7">
      <c r="G813" s="2" t="s">
        <v>9</v>
      </c>
    </row>
    <row r="814" spans="7:7">
      <c r="G814" s="2" t="s">
        <v>9</v>
      </c>
    </row>
    <row r="815" spans="7:7">
      <c r="G815" s="2" t="s">
        <v>9</v>
      </c>
    </row>
    <row r="816" spans="7:7">
      <c r="G816" s="2" t="s">
        <v>9</v>
      </c>
    </row>
    <row r="817" spans="7:7">
      <c r="G817" s="2" t="s">
        <v>9</v>
      </c>
    </row>
    <row r="818" spans="7:7">
      <c r="G818" s="2" t="s">
        <v>9</v>
      </c>
    </row>
    <row r="819" spans="7:7">
      <c r="G819" s="2" t="s">
        <v>9</v>
      </c>
    </row>
    <row r="820" spans="7:7">
      <c r="G820" s="2" t="s">
        <v>9</v>
      </c>
    </row>
    <row r="821" spans="7:7">
      <c r="G821" s="2" t="s">
        <v>9</v>
      </c>
    </row>
    <row r="822" spans="7:7">
      <c r="G822" s="2" t="s">
        <v>9</v>
      </c>
    </row>
    <row r="823" spans="7:7">
      <c r="G823" s="2" t="s">
        <v>9</v>
      </c>
    </row>
    <row r="824" spans="7:7">
      <c r="G824" s="2" t="s">
        <v>9</v>
      </c>
    </row>
    <row r="825" spans="7:7">
      <c r="G825" s="2" t="s">
        <v>9</v>
      </c>
    </row>
    <row r="826" spans="7:7">
      <c r="G826" s="2" t="s">
        <v>9</v>
      </c>
    </row>
    <row r="827" spans="7:7">
      <c r="G827" s="2" t="s">
        <v>9</v>
      </c>
    </row>
    <row r="828" spans="7:7">
      <c r="G828" s="2" t="s">
        <v>9</v>
      </c>
    </row>
    <row r="829" spans="7:7">
      <c r="G829" s="2" t="s">
        <v>9</v>
      </c>
    </row>
    <row r="830" spans="7:7">
      <c r="G830" s="2" t="s">
        <v>9</v>
      </c>
    </row>
    <row r="831" spans="7:7">
      <c r="G831" s="2" t="s">
        <v>9</v>
      </c>
    </row>
    <row r="832" spans="7:7">
      <c r="G832" s="2" t="s">
        <v>9</v>
      </c>
    </row>
    <row r="833" spans="7:7">
      <c r="G833" s="2" t="s">
        <v>9</v>
      </c>
    </row>
    <row r="834" spans="7:7">
      <c r="G834" s="2" t="s">
        <v>9</v>
      </c>
    </row>
    <row r="835" spans="7:7">
      <c r="G835" s="2" t="s">
        <v>9</v>
      </c>
    </row>
    <row r="836" spans="7:7">
      <c r="G836" s="2" t="s">
        <v>9</v>
      </c>
    </row>
    <row r="837" spans="7:7">
      <c r="G837" s="2" t="s">
        <v>9</v>
      </c>
    </row>
    <row r="838" spans="7:7">
      <c r="G838" s="2" t="s">
        <v>9</v>
      </c>
    </row>
    <row r="839" spans="7:7">
      <c r="G839" s="2" t="s">
        <v>9</v>
      </c>
    </row>
    <row r="840" spans="7:7">
      <c r="G840" s="2" t="s">
        <v>9</v>
      </c>
    </row>
    <row r="841" spans="7:7">
      <c r="G841" s="2" t="s">
        <v>9</v>
      </c>
    </row>
    <row r="842" spans="7:7">
      <c r="G842" s="2" t="s">
        <v>9</v>
      </c>
    </row>
    <row r="843" spans="7:7">
      <c r="G843" s="2" t="s">
        <v>9</v>
      </c>
    </row>
    <row r="844" spans="7:7">
      <c r="G844" s="2" t="s">
        <v>9</v>
      </c>
    </row>
    <row r="845" spans="7:7">
      <c r="G845" s="2" t="s">
        <v>9</v>
      </c>
    </row>
    <row r="846" spans="7:7">
      <c r="G846" s="2" t="s">
        <v>9</v>
      </c>
    </row>
    <row r="847" spans="7:7">
      <c r="G847" s="2" t="s">
        <v>9</v>
      </c>
    </row>
    <row r="848" spans="7:7">
      <c r="G848" s="2" t="s">
        <v>9</v>
      </c>
    </row>
    <row r="849" spans="7:7">
      <c r="G849" s="2" t="s">
        <v>9</v>
      </c>
    </row>
    <row r="850" spans="7:7">
      <c r="G850" s="2" t="s">
        <v>9</v>
      </c>
    </row>
    <row r="851" spans="7:7">
      <c r="G851" s="2" t="s">
        <v>9</v>
      </c>
    </row>
    <row r="852" spans="7:7">
      <c r="G852" s="2" t="s">
        <v>9</v>
      </c>
    </row>
    <row r="853" spans="7:7">
      <c r="G853" s="2" t="s">
        <v>9</v>
      </c>
    </row>
    <row r="854" spans="7:7">
      <c r="G854" s="2" t="s">
        <v>9</v>
      </c>
    </row>
    <row r="855" spans="7:7">
      <c r="G855" s="2" t="s">
        <v>9</v>
      </c>
    </row>
    <row r="856" spans="7:7">
      <c r="G856" s="2" t="s">
        <v>9</v>
      </c>
    </row>
    <row r="857" spans="7:7">
      <c r="G857" s="2" t="s">
        <v>9</v>
      </c>
    </row>
    <row r="858" spans="7:7">
      <c r="G858" s="2" t="s">
        <v>9</v>
      </c>
    </row>
    <row r="859" spans="7:7">
      <c r="G859" s="2" t="s">
        <v>9</v>
      </c>
    </row>
    <row r="860" spans="7:7">
      <c r="G860" s="2" t="s">
        <v>9</v>
      </c>
    </row>
    <row r="861" spans="7:7">
      <c r="G861" s="2" t="s">
        <v>9</v>
      </c>
    </row>
    <row r="862" spans="7:7">
      <c r="G862" s="2" t="s">
        <v>9</v>
      </c>
    </row>
    <row r="863" spans="7:7">
      <c r="G863" s="2" t="s">
        <v>9</v>
      </c>
    </row>
    <row r="864" spans="7:7">
      <c r="G864" s="2" t="s">
        <v>9</v>
      </c>
    </row>
    <row r="865" spans="7:7">
      <c r="G865" s="2" t="s">
        <v>9</v>
      </c>
    </row>
    <row r="866" spans="7:7">
      <c r="G866" s="2" t="s">
        <v>9</v>
      </c>
    </row>
    <row r="867" spans="7:7">
      <c r="G867" s="2" t="s">
        <v>9</v>
      </c>
    </row>
    <row r="868" spans="7:7">
      <c r="G868" s="2" t="s">
        <v>9</v>
      </c>
    </row>
    <row r="869" spans="7:7">
      <c r="G869" s="2" t="s">
        <v>9</v>
      </c>
    </row>
    <row r="870" spans="7:7">
      <c r="G870" s="2" t="s">
        <v>9</v>
      </c>
    </row>
    <row r="871" spans="7:7">
      <c r="G871" s="2" t="s">
        <v>9</v>
      </c>
    </row>
    <row r="872" spans="7:7">
      <c r="G872" s="2" t="s">
        <v>9</v>
      </c>
    </row>
    <row r="873" spans="7:7">
      <c r="G873" s="2" t="s">
        <v>9</v>
      </c>
    </row>
    <row r="874" spans="7:7">
      <c r="G874" s="2" t="s">
        <v>9</v>
      </c>
    </row>
    <row r="875" spans="7:7">
      <c r="G875" s="2" t="s">
        <v>9</v>
      </c>
    </row>
    <row r="876" spans="7:7">
      <c r="G876" s="2" t="s">
        <v>9</v>
      </c>
    </row>
    <row r="877" spans="7:7">
      <c r="G877" s="2" t="s">
        <v>9</v>
      </c>
    </row>
    <row r="878" spans="7:7">
      <c r="G878" s="2" t="s">
        <v>9</v>
      </c>
    </row>
    <row r="879" spans="7:7">
      <c r="G879" s="2" t="s">
        <v>9</v>
      </c>
    </row>
    <row r="880" spans="7:7">
      <c r="G880" s="2" t="s">
        <v>9</v>
      </c>
    </row>
    <row r="881" spans="7:7">
      <c r="G881" s="2" t="s">
        <v>9</v>
      </c>
    </row>
    <row r="882" spans="7:7">
      <c r="G882" s="2" t="s">
        <v>9</v>
      </c>
    </row>
    <row r="883" spans="7:7">
      <c r="G883" s="2" t="s">
        <v>9</v>
      </c>
    </row>
    <row r="884" spans="7:7">
      <c r="G884" s="2" t="s">
        <v>9</v>
      </c>
    </row>
    <row r="885" spans="7:7">
      <c r="G885" s="2" t="s">
        <v>9</v>
      </c>
    </row>
    <row r="886" spans="7:7">
      <c r="G886" s="2" t="s">
        <v>9</v>
      </c>
    </row>
    <row r="887" spans="7:7">
      <c r="G887" s="2" t="s">
        <v>9</v>
      </c>
    </row>
    <row r="888" spans="7:7">
      <c r="G888" s="2" t="s">
        <v>9</v>
      </c>
    </row>
    <row r="889" spans="7:7">
      <c r="G889" s="2" t="s">
        <v>9</v>
      </c>
    </row>
    <row r="890" spans="7:7">
      <c r="G890" s="2" t="s">
        <v>9</v>
      </c>
    </row>
    <row r="891" spans="7:7">
      <c r="G891" s="2" t="s">
        <v>9</v>
      </c>
    </row>
    <row r="892" spans="7:7">
      <c r="G892" s="2" t="s">
        <v>9</v>
      </c>
    </row>
    <row r="893" spans="7:7">
      <c r="G893" s="2" t="s">
        <v>9</v>
      </c>
    </row>
    <row r="894" spans="7:7">
      <c r="G894" s="2" t="s">
        <v>9</v>
      </c>
    </row>
    <row r="895" spans="7:7">
      <c r="G895" s="2" t="s">
        <v>9</v>
      </c>
    </row>
    <row r="896" spans="7:7">
      <c r="G896" s="2" t="s">
        <v>9</v>
      </c>
    </row>
    <row r="897" spans="7:7">
      <c r="G897" s="2" t="s">
        <v>9</v>
      </c>
    </row>
    <row r="898" spans="7:7">
      <c r="G898" s="2" t="s">
        <v>9</v>
      </c>
    </row>
    <row r="899" spans="7:7">
      <c r="G899" s="2" t="s">
        <v>9</v>
      </c>
    </row>
    <row r="900" spans="7:7">
      <c r="G900" s="2" t="s">
        <v>9</v>
      </c>
    </row>
    <row r="901" spans="7:7">
      <c r="G901" s="2" t="s">
        <v>9</v>
      </c>
    </row>
    <row r="902" spans="7:7">
      <c r="G902" s="2" t="s">
        <v>9</v>
      </c>
    </row>
    <row r="903" spans="7:7">
      <c r="G903" s="2" t="s">
        <v>9</v>
      </c>
    </row>
    <row r="904" spans="7:7">
      <c r="G904" s="2" t="s">
        <v>9</v>
      </c>
    </row>
    <row r="905" spans="7:7">
      <c r="G905" s="2" t="s">
        <v>9</v>
      </c>
    </row>
    <row r="906" spans="7:7">
      <c r="G906" s="2" t="s">
        <v>9</v>
      </c>
    </row>
    <row r="907" spans="7:7">
      <c r="G907" s="2" t="s">
        <v>9</v>
      </c>
    </row>
    <row r="908" spans="7:7">
      <c r="G908" s="2" t="s">
        <v>9</v>
      </c>
    </row>
    <row r="909" spans="7:7">
      <c r="G909" s="2" t="s">
        <v>9</v>
      </c>
    </row>
    <row r="910" spans="7:7">
      <c r="G910" s="2" t="s">
        <v>9</v>
      </c>
    </row>
    <row r="911" spans="7:7">
      <c r="G911" s="2" t="s">
        <v>9</v>
      </c>
    </row>
    <row r="912" spans="7:7">
      <c r="G912" s="2" t="s">
        <v>9</v>
      </c>
    </row>
    <row r="913" spans="7:7">
      <c r="G913" s="2" t="s">
        <v>9</v>
      </c>
    </row>
    <row r="914" spans="7:7">
      <c r="G914" s="2" t="s">
        <v>9</v>
      </c>
    </row>
    <row r="915" spans="7:7">
      <c r="G915" s="2" t="s">
        <v>9</v>
      </c>
    </row>
    <row r="916" spans="7:7">
      <c r="G916" s="2" t="s">
        <v>9</v>
      </c>
    </row>
    <row r="917" spans="7:7">
      <c r="G917" s="2" t="s">
        <v>9</v>
      </c>
    </row>
    <row r="918" spans="7:7">
      <c r="G918" s="2" t="s">
        <v>9</v>
      </c>
    </row>
    <row r="919" spans="7:7">
      <c r="G919" s="2" t="s">
        <v>9</v>
      </c>
    </row>
    <row r="920" spans="7:7">
      <c r="G920" s="2" t="s">
        <v>9</v>
      </c>
    </row>
    <row r="921" spans="7:7">
      <c r="G921" s="2" t="s">
        <v>9</v>
      </c>
    </row>
    <row r="922" spans="7:7">
      <c r="G922" s="2" t="s">
        <v>9</v>
      </c>
    </row>
    <row r="923" spans="7:7">
      <c r="G923" s="2" t="s">
        <v>9</v>
      </c>
    </row>
    <row r="924" spans="7:7">
      <c r="G924" s="2" t="s">
        <v>9</v>
      </c>
    </row>
    <row r="925" spans="7:7">
      <c r="G925" s="2" t="s">
        <v>9</v>
      </c>
    </row>
    <row r="926" spans="7:7">
      <c r="G926" s="2" t="s">
        <v>9</v>
      </c>
    </row>
    <row r="927" spans="7:7">
      <c r="G927" s="2" t="s">
        <v>9</v>
      </c>
    </row>
    <row r="928" spans="7:7">
      <c r="G928" s="2" t="s">
        <v>9</v>
      </c>
    </row>
    <row r="929" spans="7:7">
      <c r="G929" s="2" t="s">
        <v>9</v>
      </c>
    </row>
    <row r="930" spans="7:7">
      <c r="G930" s="2" t="s">
        <v>9</v>
      </c>
    </row>
    <row r="931" spans="7:7">
      <c r="G931" s="2" t="s">
        <v>9</v>
      </c>
    </row>
    <row r="932" spans="7:7">
      <c r="G932" s="2" t="s">
        <v>9</v>
      </c>
    </row>
    <row r="933" spans="7:7">
      <c r="G933" s="2" t="s">
        <v>9</v>
      </c>
    </row>
    <row r="934" spans="7:7">
      <c r="G934" s="2" t="s">
        <v>9</v>
      </c>
    </row>
    <row r="935" spans="7:7">
      <c r="G935" s="2" t="s">
        <v>9</v>
      </c>
    </row>
    <row r="936" spans="7:7">
      <c r="G936" s="2" t="s">
        <v>9</v>
      </c>
    </row>
    <row r="937" spans="7:7">
      <c r="G937" s="2" t="s">
        <v>9</v>
      </c>
    </row>
    <row r="938" spans="7:7">
      <c r="G938" s="2" t="s">
        <v>9</v>
      </c>
    </row>
    <row r="939" spans="7:7">
      <c r="G939" s="2" t="s">
        <v>9</v>
      </c>
    </row>
    <row r="940" spans="7:7">
      <c r="G940" s="2" t="s">
        <v>9</v>
      </c>
    </row>
    <row r="941" spans="7:7">
      <c r="G941" s="2" t="s">
        <v>9</v>
      </c>
    </row>
    <row r="942" spans="7:7">
      <c r="G942" s="2" t="s">
        <v>9</v>
      </c>
    </row>
    <row r="943" spans="7:7">
      <c r="G943" s="2" t="s">
        <v>9</v>
      </c>
    </row>
    <row r="944" spans="7:7">
      <c r="G944" s="2" t="s">
        <v>9</v>
      </c>
    </row>
    <row r="945" spans="7:7">
      <c r="G945" s="2" t="s">
        <v>9</v>
      </c>
    </row>
    <row r="946" spans="7:7">
      <c r="G946" s="2" t="s">
        <v>9</v>
      </c>
    </row>
    <row r="947" spans="7:7">
      <c r="G947" s="2" t="s">
        <v>9</v>
      </c>
    </row>
    <row r="948" spans="7:7">
      <c r="G948" s="2" t="s">
        <v>9</v>
      </c>
    </row>
    <row r="949" spans="7:7">
      <c r="G949" s="2" t="s">
        <v>9</v>
      </c>
    </row>
    <row r="950" spans="7:7">
      <c r="G950" s="2" t="s">
        <v>9</v>
      </c>
    </row>
    <row r="951" spans="7:7">
      <c r="G951" s="2" t="s">
        <v>9</v>
      </c>
    </row>
    <row r="952" spans="7:7">
      <c r="G952" s="2" t="s">
        <v>9</v>
      </c>
    </row>
    <row r="953" spans="7:7">
      <c r="G953" s="2" t="s">
        <v>9</v>
      </c>
    </row>
    <row r="954" spans="7:7">
      <c r="G954" s="2" t="s">
        <v>9</v>
      </c>
    </row>
    <row r="955" spans="7:7">
      <c r="G955" s="2" t="s">
        <v>9</v>
      </c>
    </row>
    <row r="956" spans="7:7">
      <c r="G956" s="2" t="s">
        <v>9</v>
      </c>
    </row>
    <row r="957" spans="7:7">
      <c r="G957" s="2" t="s">
        <v>9</v>
      </c>
    </row>
    <row r="958" spans="7:7">
      <c r="G958" s="2" t="s">
        <v>9</v>
      </c>
    </row>
    <row r="959" spans="7:7">
      <c r="G959" s="2" t="s">
        <v>9</v>
      </c>
    </row>
    <row r="960" spans="7:7">
      <c r="G960" s="2" t="s">
        <v>9</v>
      </c>
    </row>
    <row r="961" spans="7:7">
      <c r="G961" s="2" t="s">
        <v>9</v>
      </c>
    </row>
    <row r="962" spans="7:7">
      <c r="G962" s="2" t="s">
        <v>9</v>
      </c>
    </row>
    <row r="963" spans="7:7">
      <c r="G963" s="2" t="s">
        <v>9</v>
      </c>
    </row>
    <row r="964" spans="7:7">
      <c r="G964" s="2" t="s">
        <v>9</v>
      </c>
    </row>
    <row r="965" spans="7:7">
      <c r="G965" s="2" t="s">
        <v>9</v>
      </c>
    </row>
    <row r="966" spans="7:7">
      <c r="G966" s="2" t="s">
        <v>9</v>
      </c>
    </row>
    <row r="967" spans="7:7">
      <c r="G967" s="2" t="s">
        <v>9</v>
      </c>
    </row>
    <row r="968" spans="7:7">
      <c r="G968" s="2" t="s">
        <v>9</v>
      </c>
    </row>
    <row r="969" spans="7:7">
      <c r="G969" s="2" t="s">
        <v>9</v>
      </c>
    </row>
    <row r="970" spans="7:7">
      <c r="G970" s="2" t="s">
        <v>9</v>
      </c>
    </row>
    <row r="971" spans="7:7">
      <c r="G971" s="2" t="s">
        <v>9</v>
      </c>
    </row>
    <row r="972" spans="7:7">
      <c r="G972" s="2" t="s">
        <v>9</v>
      </c>
    </row>
    <row r="973" spans="7:7">
      <c r="G973" s="2" t="s">
        <v>9</v>
      </c>
    </row>
    <row r="974" spans="7:7">
      <c r="G974" s="2" t="s">
        <v>9</v>
      </c>
    </row>
    <row r="975" spans="7:7">
      <c r="G975" s="2" t="s">
        <v>9</v>
      </c>
    </row>
    <row r="976" spans="7:7">
      <c r="G976" s="2" t="s">
        <v>9</v>
      </c>
    </row>
    <row r="977" spans="7:7">
      <c r="G977" s="2" t="s">
        <v>9</v>
      </c>
    </row>
    <row r="978" spans="7:7">
      <c r="G978" s="2" t="s">
        <v>9</v>
      </c>
    </row>
    <row r="979" spans="7:7">
      <c r="G979" s="2" t="s">
        <v>9</v>
      </c>
    </row>
    <row r="980" spans="7:7">
      <c r="G980" s="2" t="s">
        <v>9</v>
      </c>
    </row>
    <row r="981" spans="7:7">
      <c r="G981" s="2" t="s">
        <v>9</v>
      </c>
    </row>
    <row r="982" spans="7:7">
      <c r="G982" s="2" t="s">
        <v>9</v>
      </c>
    </row>
    <row r="983" spans="7:7">
      <c r="G983" s="2" t="s">
        <v>9</v>
      </c>
    </row>
    <row r="984" spans="7:7">
      <c r="G984" s="2" t="s">
        <v>9</v>
      </c>
    </row>
    <row r="985" spans="7:7">
      <c r="G985" s="2" t="s">
        <v>9</v>
      </c>
    </row>
    <row r="986" spans="7:7">
      <c r="G986" s="2" t="s">
        <v>9</v>
      </c>
    </row>
    <row r="987" spans="7:7">
      <c r="G987" s="2" t="s">
        <v>9</v>
      </c>
    </row>
    <row r="988" spans="7:7">
      <c r="G988" s="2" t="s">
        <v>9</v>
      </c>
    </row>
    <row r="989" spans="7:7">
      <c r="G989" s="2" t="s">
        <v>9</v>
      </c>
    </row>
    <row r="990" spans="7:7">
      <c r="G990" s="2" t="s">
        <v>9</v>
      </c>
    </row>
    <row r="991" spans="7:7">
      <c r="G991" s="2" t="s">
        <v>9</v>
      </c>
    </row>
    <row r="992" spans="7:7">
      <c r="G992" s="2" t="s">
        <v>9</v>
      </c>
    </row>
    <row r="993" spans="7:7">
      <c r="G993" s="2" t="s">
        <v>9</v>
      </c>
    </row>
    <row r="994" spans="7:7">
      <c r="G994" s="2" t="s">
        <v>9</v>
      </c>
    </row>
    <row r="995" spans="7:7">
      <c r="G995" s="2" t="s">
        <v>9</v>
      </c>
    </row>
    <row r="996" spans="7:7">
      <c r="G996" s="2" t="s">
        <v>9</v>
      </c>
    </row>
    <row r="997" spans="7:7">
      <c r="G997" s="2" t="s">
        <v>9</v>
      </c>
    </row>
    <row r="998" spans="7:7">
      <c r="G998" s="2" t="s">
        <v>9</v>
      </c>
    </row>
    <row r="999" spans="7:7">
      <c r="G999" s="2" t="s">
        <v>9</v>
      </c>
    </row>
    <row r="1000" spans="7:7">
      <c r="G1000" s="2" t="s">
        <v>9</v>
      </c>
    </row>
    <row r="1001" spans="7:7">
      <c r="G1001" s="2" t="s">
        <v>9</v>
      </c>
    </row>
    <row r="1002" spans="7:7">
      <c r="G1002" s="2" t="s">
        <v>9</v>
      </c>
    </row>
    <row r="1003" spans="7:7">
      <c r="G1003" s="2" t="s">
        <v>9</v>
      </c>
    </row>
    <row r="1004" spans="7:7">
      <c r="G1004" s="2" t="s">
        <v>9</v>
      </c>
    </row>
    <row r="1005" spans="7:7">
      <c r="G1005" s="2" t="s">
        <v>9</v>
      </c>
    </row>
    <row r="1006" spans="7:7">
      <c r="G1006" s="2" t="s">
        <v>9</v>
      </c>
    </row>
    <row r="1007" spans="7:7">
      <c r="G1007" s="2" t="s">
        <v>9</v>
      </c>
    </row>
    <row r="1008" spans="7:7">
      <c r="G1008" s="2" t="s">
        <v>9</v>
      </c>
    </row>
    <row r="1009" spans="7:7">
      <c r="G1009" s="2" t="s">
        <v>9</v>
      </c>
    </row>
    <row r="1010" spans="7:7">
      <c r="G1010" s="2" t="s">
        <v>9</v>
      </c>
    </row>
    <row r="1011" spans="7:7">
      <c r="G1011" s="2" t="s">
        <v>9</v>
      </c>
    </row>
    <row r="1012" spans="7:7">
      <c r="G1012" s="2" t="s">
        <v>9</v>
      </c>
    </row>
    <row r="1013" spans="7:7">
      <c r="G1013" s="2" t="s">
        <v>9</v>
      </c>
    </row>
    <row r="1014" spans="7:7">
      <c r="G1014" s="2" t="s">
        <v>9</v>
      </c>
    </row>
    <row r="1015" spans="7:7">
      <c r="G1015" s="2" t="s">
        <v>9</v>
      </c>
    </row>
    <row r="1016" spans="7:7">
      <c r="G1016" s="2" t="s">
        <v>9</v>
      </c>
    </row>
    <row r="1017" spans="7:7">
      <c r="G1017" s="2" t="s">
        <v>9</v>
      </c>
    </row>
    <row r="1018" spans="7:7">
      <c r="G1018" s="2" t="s">
        <v>9</v>
      </c>
    </row>
    <row r="1019" spans="7:7">
      <c r="G1019" s="2" t="s">
        <v>9</v>
      </c>
    </row>
    <row r="1020" spans="7:7">
      <c r="G1020" s="2" t="s">
        <v>9</v>
      </c>
    </row>
    <row r="1021" spans="7:7">
      <c r="G1021" s="2" t="s">
        <v>9</v>
      </c>
    </row>
    <row r="1022" spans="7:7">
      <c r="G1022" s="2" t="s">
        <v>9</v>
      </c>
    </row>
    <row r="1023" spans="7:7">
      <c r="G1023" s="2" t="s">
        <v>9</v>
      </c>
    </row>
    <row r="1024" spans="7:7">
      <c r="G1024" s="2" t="s">
        <v>9</v>
      </c>
    </row>
    <row r="1025" spans="7:7">
      <c r="G1025" s="2" t="s">
        <v>9</v>
      </c>
    </row>
    <row r="1026" spans="7:7">
      <c r="G1026" s="2" t="s">
        <v>9</v>
      </c>
    </row>
    <row r="1027" spans="7:7">
      <c r="G1027" s="2" t="s">
        <v>9</v>
      </c>
    </row>
    <row r="1028" spans="7:7">
      <c r="G1028" s="2" t="s">
        <v>9</v>
      </c>
    </row>
    <row r="1029" spans="7:7">
      <c r="G1029" s="2" t="s">
        <v>9</v>
      </c>
    </row>
    <row r="1030" spans="7:7">
      <c r="G1030" s="2" t="s">
        <v>9</v>
      </c>
    </row>
    <row r="1031" spans="7:7">
      <c r="G1031" s="2" t="s">
        <v>9</v>
      </c>
    </row>
    <row r="1032" spans="7:7">
      <c r="G1032" s="2" t="s">
        <v>9</v>
      </c>
    </row>
    <row r="1033" spans="7:7">
      <c r="G1033" s="2" t="s">
        <v>9</v>
      </c>
    </row>
    <row r="1034" spans="7:7">
      <c r="G1034" s="2" t="s">
        <v>9</v>
      </c>
    </row>
    <row r="1035" spans="7:7">
      <c r="G1035" s="2" t="s">
        <v>9</v>
      </c>
    </row>
    <row r="1036" spans="7:7">
      <c r="G1036" s="2" t="s">
        <v>9</v>
      </c>
    </row>
    <row r="1037" spans="7:7">
      <c r="G1037" s="2" t="s">
        <v>9</v>
      </c>
    </row>
    <row r="1038" spans="7:7">
      <c r="G1038" s="2" t="s">
        <v>9</v>
      </c>
    </row>
    <row r="1039" spans="7:7">
      <c r="G1039" s="2" t="s">
        <v>9</v>
      </c>
    </row>
    <row r="1040" spans="7:7">
      <c r="G1040" s="2" t="s">
        <v>9</v>
      </c>
    </row>
    <row r="1041" spans="7:7">
      <c r="G1041" s="2" t="s">
        <v>9</v>
      </c>
    </row>
    <row r="1042" spans="7:7">
      <c r="G1042" s="2" t="s">
        <v>9</v>
      </c>
    </row>
    <row r="1043" spans="7:7">
      <c r="G1043" s="2" t="s">
        <v>9</v>
      </c>
    </row>
    <row r="1044" spans="7:7">
      <c r="G1044" s="2" t="s">
        <v>9</v>
      </c>
    </row>
    <row r="1045" spans="7:7">
      <c r="G1045" s="2" t="s">
        <v>9</v>
      </c>
    </row>
    <row r="1046" spans="7:7">
      <c r="G1046" s="2" t="s">
        <v>9</v>
      </c>
    </row>
    <row r="1047" spans="7:7">
      <c r="G1047" s="2" t="s">
        <v>9</v>
      </c>
    </row>
    <row r="1048" spans="7:7">
      <c r="G1048" s="2" t="s">
        <v>9</v>
      </c>
    </row>
    <row r="1049" spans="7:7">
      <c r="G1049" s="2" t="s">
        <v>9</v>
      </c>
    </row>
    <row r="1050" spans="7:7">
      <c r="G1050" s="2" t="s">
        <v>9</v>
      </c>
    </row>
    <row r="1051" spans="7:7">
      <c r="G1051" s="2" t="s">
        <v>9</v>
      </c>
    </row>
    <row r="1052" spans="7:7">
      <c r="G1052" s="2" t="s">
        <v>9</v>
      </c>
    </row>
    <row r="1053" spans="7:7">
      <c r="G1053" s="2" t="s">
        <v>9</v>
      </c>
    </row>
    <row r="1054" spans="7:7">
      <c r="G1054" s="2" t="s">
        <v>9</v>
      </c>
    </row>
    <row r="1055" spans="7:7">
      <c r="G1055" s="2" t="s">
        <v>9</v>
      </c>
    </row>
    <row r="1056" spans="7:7">
      <c r="G1056" s="2" t="s">
        <v>9</v>
      </c>
    </row>
    <row r="1057" spans="7:7">
      <c r="G1057" s="2" t="s">
        <v>9</v>
      </c>
    </row>
    <row r="1058" spans="7:7">
      <c r="G1058" s="2" t="s">
        <v>9</v>
      </c>
    </row>
    <row r="1059" spans="7:7">
      <c r="G1059" s="2" t="s">
        <v>9</v>
      </c>
    </row>
    <row r="1060" spans="7:7">
      <c r="G1060" s="2" t="s">
        <v>9</v>
      </c>
    </row>
    <row r="1061" spans="7:7">
      <c r="G1061" s="2" t="s">
        <v>9</v>
      </c>
    </row>
    <row r="1062" spans="7:7">
      <c r="G1062" s="2" t="s">
        <v>9</v>
      </c>
    </row>
    <row r="1063" spans="7:7">
      <c r="G1063" s="2" t="s">
        <v>9</v>
      </c>
    </row>
    <row r="1064" spans="7:7">
      <c r="G1064" s="2" t="s">
        <v>9</v>
      </c>
    </row>
    <row r="1065" spans="7:7">
      <c r="G1065" s="2" t="s">
        <v>9</v>
      </c>
    </row>
    <row r="1066" spans="7:7">
      <c r="G1066" s="2" t="s">
        <v>9</v>
      </c>
    </row>
    <row r="1067" spans="7:7">
      <c r="G1067" s="2" t="s">
        <v>9</v>
      </c>
    </row>
    <row r="1068" spans="7:7">
      <c r="G1068" s="2" t="s">
        <v>9</v>
      </c>
    </row>
    <row r="1069" spans="7:7">
      <c r="G1069" s="2" t="s">
        <v>9</v>
      </c>
    </row>
    <row r="1070" spans="7:7">
      <c r="G1070" s="2" t="s">
        <v>9</v>
      </c>
    </row>
    <row r="1071" spans="7:7">
      <c r="G1071" s="2" t="s">
        <v>9</v>
      </c>
    </row>
    <row r="1072" spans="7:7">
      <c r="G1072" s="2" t="s">
        <v>9</v>
      </c>
    </row>
    <row r="1073" spans="7:7">
      <c r="G1073" s="2" t="s">
        <v>9</v>
      </c>
    </row>
    <row r="1074" spans="7:7">
      <c r="G1074" s="2" t="s">
        <v>9</v>
      </c>
    </row>
    <row r="1075" spans="7:7">
      <c r="G1075" s="2" t="s">
        <v>9</v>
      </c>
    </row>
    <row r="1076" spans="7:7">
      <c r="G1076" s="2" t="s">
        <v>9</v>
      </c>
    </row>
    <row r="1077" spans="7:7">
      <c r="G1077" s="2" t="s">
        <v>9</v>
      </c>
    </row>
    <row r="1078" spans="7:7">
      <c r="G1078" s="2" t="s">
        <v>9</v>
      </c>
    </row>
    <row r="1079" spans="7:7">
      <c r="G1079" s="2" t="s">
        <v>9</v>
      </c>
    </row>
    <row r="1080" spans="7:7">
      <c r="G1080" s="2" t="s">
        <v>9</v>
      </c>
    </row>
    <row r="1081" spans="7:7">
      <c r="G1081" s="2" t="s">
        <v>9</v>
      </c>
    </row>
    <row r="1082" spans="7:7">
      <c r="G1082" s="2" t="s">
        <v>9</v>
      </c>
    </row>
    <row r="1083" spans="7:7">
      <c r="G1083" s="2" t="s">
        <v>9</v>
      </c>
    </row>
    <row r="1084" spans="7:7">
      <c r="G1084" s="2" t="s">
        <v>9</v>
      </c>
    </row>
    <row r="1085" spans="7:7">
      <c r="G1085" s="2" t="s">
        <v>9</v>
      </c>
    </row>
    <row r="1086" spans="7:7">
      <c r="G1086" s="2" t="s">
        <v>9</v>
      </c>
    </row>
    <row r="1087" spans="7:7">
      <c r="G1087" s="2" t="s">
        <v>9</v>
      </c>
    </row>
    <row r="1088" spans="7:7">
      <c r="G1088" s="2" t="s">
        <v>9</v>
      </c>
    </row>
    <row r="1089" spans="7:7">
      <c r="G1089" s="2" t="s">
        <v>9</v>
      </c>
    </row>
    <row r="1090" spans="7:7">
      <c r="G1090" s="2" t="s">
        <v>9</v>
      </c>
    </row>
    <row r="1091" spans="7:7">
      <c r="G1091" s="2" t="s">
        <v>9</v>
      </c>
    </row>
    <row r="1092" spans="7:7">
      <c r="G1092" s="2" t="s">
        <v>9</v>
      </c>
    </row>
    <row r="1093" spans="7:7">
      <c r="G1093" s="2" t="s">
        <v>9</v>
      </c>
    </row>
    <row r="1094" spans="7:7">
      <c r="G1094" s="2" t="s">
        <v>9</v>
      </c>
    </row>
    <row r="1095" spans="7:7">
      <c r="G1095" s="2" t="s">
        <v>9</v>
      </c>
    </row>
    <row r="1096" spans="7:7">
      <c r="G1096" s="2" t="s">
        <v>9</v>
      </c>
    </row>
    <row r="1097" spans="7:7">
      <c r="G1097" s="2" t="s">
        <v>9</v>
      </c>
    </row>
    <row r="1098" spans="7:7">
      <c r="G1098" s="2" t="s">
        <v>9</v>
      </c>
    </row>
    <row r="1099" spans="7:7">
      <c r="G1099" s="2" t="s">
        <v>9</v>
      </c>
    </row>
    <row r="1100" spans="7:7">
      <c r="G1100" s="2" t="s">
        <v>9</v>
      </c>
    </row>
    <row r="1101" spans="7:7">
      <c r="G1101" s="2" t="s">
        <v>9</v>
      </c>
    </row>
    <row r="1102" spans="7:7">
      <c r="G1102" s="2" t="s">
        <v>9</v>
      </c>
    </row>
    <row r="1103" spans="7:7">
      <c r="G1103" s="2" t="s">
        <v>9</v>
      </c>
    </row>
    <row r="1104" spans="7:7">
      <c r="G1104" s="2" t="s">
        <v>9</v>
      </c>
    </row>
    <row r="1105" spans="7:7">
      <c r="G1105" s="2" t="s">
        <v>9</v>
      </c>
    </row>
    <row r="1106" spans="7:7">
      <c r="G1106" s="2" t="s">
        <v>9</v>
      </c>
    </row>
    <row r="1107" spans="7:7">
      <c r="G1107" s="2" t="s">
        <v>9</v>
      </c>
    </row>
    <row r="1108" spans="7:7">
      <c r="G1108" s="2" t="s">
        <v>9</v>
      </c>
    </row>
    <row r="1109" spans="7:7">
      <c r="G1109" s="2" t="s">
        <v>9</v>
      </c>
    </row>
    <row r="1110" spans="7:7">
      <c r="G1110" s="2" t="s">
        <v>9</v>
      </c>
    </row>
    <row r="1111" spans="7:7">
      <c r="G1111" s="2" t="s">
        <v>9</v>
      </c>
    </row>
    <row r="1112" spans="7:7">
      <c r="G1112" s="2" t="s">
        <v>9</v>
      </c>
    </row>
    <row r="1113" spans="7:7">
      <c r="G1113" s="2" t="s">
        <v>9</v>
      </c>
    </row>
    <row r="1114" spans="7:7">
      <c r="G1114" s="2" t="s">
        <v>9</v>
      </c>
    </row>
    <row r="1115" spans="7:7">
      <c r="G1115" s="2" t="s">
        <v>9</v>
      </c>
    </row>
    <row r="1116" spans="7:7">
      <c r="G1116" s="2" t="s">
        <v>9</v>
      </c>
    </row>
    <row r="1117" spans="7:7">
      <c r="G1117" s="2" t="s">
        <v>9</v>
      </c>
    </row>
    <row r="1118" spans="7:7">
      <c r="G1118" s="2" t="s">
        <v>9</v>
      </c>
    </row>
    <row r="1119" spans="7:7">
      <c r="G1119" s="2" t="s">
        <v>9</v>
      </c>
    </row>
    <row r="1120" spans="7:7">
      <c r="G1120" s="2" t="s">
        <v>9</v>
      </c>
    </row>
    <row r="1121" spans="7:7">
      <c r="G1121" s="2" t="s">
        <v>9</v>
      </c>
    </row>
    <row r="1122" spans="7:7">
      <c r="G1122" s="2" t="s">
        <v>9</v>
      </c>
    </row>
    <row r="1123" spans="7:7">
      <c r="G1123" s="2" t="s">
        <v>9</v>
      </c>
    </row>
    <row r="1124" spans="7:7">
      <c r="G1124" s="2" t="s">
        <v>9</v>
      </c>
    </row>
    <row r="1125" spans="7:7">
      <c r="G1125" s="2" t="s">
        <v>9</v>
      </c>
    </row>
    <row r="1126" spans="7:7">
      <c r="G1126" s="2" t="s">
        <v>9</v>
      </c>
    </row>
    <row r="1127" spans="7:7">
      <c r="G1127" s="2" t="s">
        <v>9</v>
      </c>
    </row>
    <row r="1128" spans="7:7">
      <c r="G1128" s="2" t="s">
        <v>9</v>
      </c>
    </row>
    <row r="1129" spans="7:7">
      <c r="G1129" s="2" t="s">
        <v>9</v>
      </c>
    </row>
    <row r="1130" spans="7:7">
      <c r="G1130" s="2" t="s">
        <v>9</v>
      </c>
    </row>
    <row r="1131" spans="7:7">
      <c r="G1131" s="2" t="s">
        <v>9</v>
      </c>
    </row>
    <row r="1132" spans="7:7">
      <c r="G1132" s="2" t="s">
        <v>9</v>
      </c>
    </row>
    <row r="1133" spans="7:7">
      <c r="G1133" s="2" t="s">
        <v>9</v>
      </c>
    </row>
    <row r="1134" spans="7:7">
      <c r="G1134" s="2" t="s">
        <v>9</v>
      </c>
    </row>
    <row r="1135" spans="7:7">
      <c r="G1135" s="2" t="s">
        <v>9</v>
      </c>
    </row>
    <row r="1136" spans="7:7">
      <c r="G1136" s="2" t="s">
        <v>9</v>
      </c>
    </row>
    <row r="1137" spans="7:7">
      <c r="G1137" s="2" t="s">
        <v>9</v>
      </c>
    </row>
    <row r="1138" spans="7:7">
      <c r="G1138" s="2" t="s">
        <v>9</v>
      </c>
    </row>
    <row r="1139" spans="7:7">
      <c r="G1139" s="2" t="s">
        <v>9</v>
      </c>
    </row>
    <row r="1140" spans="7:7">
      <c r="G1140" s="2" t="s">
        <v>9</v>
      </c>
    </row>
    <row r="1141" spans="7:7">
      <c r="G1141" s="2" t="s">
        <v>9</v>
      </c>
    </row>
    <row r="1142" spans="7:7">
      <c r="G1142" s="2" t="s">
        <v>9</v>
      </c>
    </row>
    <row r="1143" spans="7:7">
      <c r="G1143" s="2" t="s">
        <v>9</v>
      </c>
    </row>
    <row r="1144" spans="7:7">
      <c r="G1144" s="2" t="s">
        <v>9</v>
      </c>
    </row>
    <row r="1145" spans="7:7">
      <c r="G1145" s="2" t="s">
        <v>9</v>
      </c>
    </row>
    <row r="1146" spans="7:7">
      <c r="G1146" s="2" t="s">
        <v>9</v>
      </c>
    </row>
    <row r="1147" spans="7:7">
      <c r="G1147" s="2" t="s">
        <v>9</v>
      </c>
    </row>
    <row r="1148" spans="7:7">
      <c r="G1148" s="2" t="s">
        <v>9</v>
      </c>
    </row>
    <row r="1149" spans="7:7">
      <c r="G1149" s="2" t="s">
        <v>9</v>
      </c>
    </row>
    <row r="1150" spans="7:7">
      <c r="G1150" s="2" t="s">
        <v>9</v>
      </c>
    </row>
    <row r="1151" spans="7:7">
      <c r="G1151" s="2" t="s">
        <v>9</v>
      </c>
    </row>
    <row r="1152" spans="7:7">
      <c r="G1152" s="2" t="s">
        <v>9</v>
      </c>
    </row>
    <row r="1153" spans="7:7">
      <c r="G1153" s="2" t="s">
        <v>9</v>
      </c>
    </row>
    <row r="1154" spans="7:7">
      <c r="G1154" s="2" t="s">
        <v>9</v>
      </c>
    </row>
    <row r="1155" spans="7:7">
      <c r="G1155" s="2" t="s">
        <v>9</v>
      </c>
    </row>
    <row r="1156" spans="7:7">
      <c r="G1156" s="2" t="s">
        <v>9</v>
      </c>
    </row>
    <row r="1157" spans="7:7">
      <c r="G1157" s="2" t="s">
        <v>9</v>
      </c>
    </row>
    <row r="1158" spans="7:7">
      <c r="G1158" s="2" t="s">
        <v>9</v>
      </c>
    </row>
    <row r="1159" spans="7:7">
      <c r="G1159" s="2" t="s">
        <v>9</v>
      </c>
    </row>
    <row r="1160" spans="7:7">
      <c r="G1160" s="2" t="s">
        <v>9</v>
      </c>
    </row>
    <row r="1161" spans="7:7">
      <c r="G1161" s="2" t="s">
        <v>9</v>
      </c>
    </row>
    <row r="1162" spans="7:7">
      <c r="G1162" s="2" t="s">
        <v>9</v>
      </c>
    </row>
    <row r="1163" spans="7:7">
      <c r="G1163" s="2" t="s">
        <v>9</v>
      </c>
    </row>
    <row r="1164" spans="7:7">
      <c r="G1164" s="2" t="s">
        <v>9</v>
      </c>
    </row>
    <row r="1165" spans="7:7">
      <c r="G1165" s="2" t="s">
        <v>9</v>
      </c>
    </row>
    <row r="1166" spans="7:7">
      <c r="G1166" s="2" t="s">
        <v>9</v>
      </c>
    </row>
    <row r="1167" spans="7:7">
      <c r="G1167" s="2" t="s">
        <v>9</v>
      </c>
    </row>
    <row r="1168" spans="7:7">
      <c r="G1168" s="2" t="s">
        <v>9</v>
      </c>
    </row>
    <row r="1169" spans="7:7">
      <c r="G1169" s="2" t="s">
        <v>9</v>
      </c>
    </row>
    <row r="1170" spans="7:7">
      <c r="G1170" s="2" t="s">
        <v>9</v>
      </c>
    </row>
    <row r="1171" spans="7:7">
      <c r="G1171" s="2" t="s">
        <v>9</v>
      </c>
    </row>
    <row r="1172" spans="7:7">
      <c r="G1172" s="2" t="s">
        <v>9</v>
      </c>
    </row>
    <row r="1173" spans="7:7">
      <c r="G1173" s="2" t="s">
        <v>9</v>
      </c>
    </row>
    <row r="1174" spans="7:7">
      <c r="G1174" s="2" t="s">
        <v>9</v>
      </c>
    </row>
    <row r="1175" spans="7:7">
      <c r="G1175" s="2" t="s">
        <v>9</v>
      </c>
    </row>
    <row r="1176" spans="7:7">
      <c r="G1176" s="2" t="s">
        <v>9</v>
      </c>
    </row>
    <row r="1177" spans="7:7">
      <c r="G1177" s="2" t="s">
        <v>9</v>
      </c>
    </row>
    <row r="1178" spans="7:7">
      <c r="G1178" s="2" t="s">
        <v>9</v>
      </c>
    </row>
    <row r="1179" spans="7:7">
      <c r="G1179" s="2" t="s">
        <v>9</v>
      </c>
    </row>
    <row r="1180" spans="7:7">
      <c r="G1180" s="2" t="s">
        <v>9</v>
      </c>
    </row>
    <row r="1181" spans="7:7">
      <c r="G1181" s="2" t="s">
        <v>9</v>
      </c>
    </row>
    <row r="1182" spans="7:7">
      <c r="G1182" s="2" t="s">
        <v>9</v>
      </c>
    </row>
    <row r="1183" spans="7:7">
      <c r="G1183" s="2" t="s">
        <v>9</v>
      </c>
    </row>
    <row r="1184" spans="7:7">
      <c r="G1184" s="2" t="s">
        <v>9</v>
      </c>
    </row>
    <row r="1185" spans="7:7">
      <c r="G1185" s="2" t="s">
        <v>9</v>
      </c>
    </row>
    <row r="1186" spans="7:7">
      <c r="G1186" s="2" t="s">
        <v>9</v>
      </c>
    </row>
    <row r="1187" spans="7:7">
      <c r="G1187" s="2" t="s">
        <v>9</v>
      </c>
    </row>
    <row r="1188" spans="7:7">
      <c r="G1188" s="2" t="s">
        <v>9</v>
      </c>
    </row>
    <row r="1189" spans="7:7">
      <c r="G1189" s="2" t="s">
        <v>9</v>
      </c>
    </row>
    <row r="1190" spans="7:7">
      <c r="G1190" s="2" t="s">
        <v>9</v>
      </c>
    </row>
    <row r="1191" spans="7:7">
      <c r="G1191" s="2" t="s">
        <v>9</v>
      </c>
    </row>
    <row r="1192" spans="7:7">
      <c r="G1192" s="2" t="s">
        <v>9</v>
      </c>
    </row>
    <row r="1193" spans="7:7">
      <c r="G1193" s="2" t="s">
        <v>9</v>
      </c>
    </row>
    <row r="1194" spans="7:7">
      <c r="G1194" s="2" t="s">
        <v>9</v>
      </c>
    </row>
    <row r="1195" spans="7:7">
      <c r="G1195" s="2" t="s">
        <v>9</v>
      </c>
    </row>
    <row r="1196" spans="7:7">
      <c r="G1196" s="2" t="s">
        <v>9</v>
      </c>
    </row>
    <row r="1197" spans="7:7">
      <c r="G1197" s="2" t="s">
        <v>9</v>
      </c>
    </row>
    <row r="1198" spans="7:7">
      <c r="G1198" s="2" t="s">
        <v>9</v>
      </c>
    </row>
    <row r="1199" spans="7:7">
      <c r="G1199" s="2" t="s">
        <v>9</v>
      </c>
    </row>
    <row r="1200" spans="7:7">
      <c r="G1200" s="2" t="s">
        <v>9</v>
      </c>
    </row>
    <row r="1201" spans="7:7">
      <c r="G1201" s="2" t="s">
        <v>9</v>
      </c>
    </row>
    <row r="1202" spans="7:7">
      <c r="G1202" s="2" t="s">
        <v>9</v>
      </c>
    </row>
    <row r="1203" spans="7:7">
      <c r="G1203" s="2" t="s">
        <v>9</v>
      </c>
    </row>
    <row r="1204" spans="7:7">
      <c r="G1204" s="2" t="s">
        <v>9</v>
      </c>
    </row>
    <row r="1205" spans="7:7">
      <c r="G1205" s="2" t="s">
        <v>9</v>
      </c>
    </row>
    <row r="1206" spans="7:7">
      <c r="G1206" s="2" t="s">
        <v>9</v>
      </c>
    </row>
    <row r="1207" spans="7:7">
      <c r="G1207" s="2" t="s">
        <v>9</v>
      </c>
    </row>
    <row r="1208" spans="7:7">
      <c r="G1208" s="2" t="s">
        <v>9</v>
      </c>
    </row>
    <row r="1209" spans="7:7">
      <c r="G1209" s="2" t="s">
        <v>9</v>
      </c>
    </row>
    <row r="1210" spans="7:7">
      <c r="G1210" s="2" t="s">
        <v>9</v>
      </c>
    </row>
    <row r="1211" spans="7:7">
      <c r="G1211" s="2" t="s">
        <v>9</v>
      </c>
    </row>
    <row r="1212" spans="7:7">
      <c r="G1212" s="2" t="s">
        <v>9</v>
      </c>
    </row>
    <row r="1213" spans="7:7">
      <c r="G1213" s="2" t="s">
        <v>9</v>
      </c>
    </row>
    <row r="1214" spans="7:7">
      <c r="G1214" s="2" t="s">
        <v>9</v>
      </c>
    </row>
    <row r="1215" spans="7:7">
      <c r="G1215" s="2" t="s">
        <v>9</v>
      </c>
    </row>
    <row r="1216" spans="7:7">
      <c r="G1216" s="2" t="s">
        <v>9</v>
      </c>
    </row>
    <row r="1217" spans="7:7">
      <c r="G1217" s="2" t="s">
        <v>9</v>
      </c>
    </row>
    <row r="1218" spans="7:7">
      <c r="G1218" s="2" t="s">
        <v>9</v>
      </c>
    </row>
    <row r="1219" spans="7:7">
      <c r="G1219" s="2" t="s">
        <v>9</v>
      </c>
    </row>
    <row r="1220" spans="7:7">
      <c r="G1220" s="2" t="s">
        <v>9</v>
      </c>
    </row>
    <row r="1221" spans="7:7">
      <c r="G1221" s="2" t="s">
        <v>9</v>
      </c>
    </row>
    <row r="1222" spans="7:7">
      <c r="G1222" s="2" t="s">
        <v>9</v>
      </c>
    </row>
    <row r="1223" spans="7:7">
      <c r="G1223" s="2" t="s">
        <v>9</v>
      </c>
    </row>
    <row r="1224" spans="7:7">
      <c r="G1224" s="2" t="s">
        <v>9</v>
      </c>
    </row>
    <row r="1225" spans="7:7">
      <c r="G1225" s="2" t="s">
        <v>9</v>
      </c>
    </row>
    <row r="1226" spans="7:7">
      <c r="G1226" s="2" t="s">
        <v>9</v>
      </c>
    </row>
    <row r="1227" spans="7:7">
      <c r="G1227" s="2" t="s">
        <v>9</v>
      </c>
    </row>
    <row r="1228" spans="7:7">
      <c r="G1228" s="2" t="s">
        <v>9</v>
      </c>
    </row>
    <row r="1229" spans="7:7">
      <c r="G1229" s="2" t="s">
        <v>9</v>
      </c>
    </row>
    <row r="1230" spans="7:7">
      <c r="G1230" s="2" t="s">
        <v>9</v>
      </c>
    </row>
    <row r="1231" spans="7:7">
      <c r="G1231" s="2" t="s">
        <v>9</v>
      </c>
    </row>
    <row r="1232" spans="7:7">
      <c r="G1232" s="2" t="s">
        <v>9</v>
      </c>
    </row>
    <row r="1233" spans="7:7">
      <c r="G1233" s="2" t="s">
        <v>9</v>
      </c>
    </row>
    <row r="1234" spans="7:7">
      <c r="G1234" s="2" t="s">
        <v>9</v>
      </c>
    </row>
    <row r="1235" spans="7:7">
      <c r="G1235" s="2" t="s">
        <v>9</v>
      </c>
    </row>
    <row r="1236" spans="7:7">
      <c r="G1236" s="2" t="s">
        <v>9</v>
      </c>
    </row>
    <row r="1237" spans="7:7">
      <c r="G1237" s="2" t="s">
        <v>9</v>
      </c>
    </row>
    <row r="1238" spans="7:7">
      <c r="G1238" s="2" t="s">
        <v>9</v>
      </c>
    </row>
    <row r="1239" spans="7:7">
      <c r="G1239" s="2" t="s">
        <v>9</v>
      </c>
    </row>
    <row r="1240" spans="7:7">
      <c r="G1240" s="2" t="s">
        <v>9</v>
      </c>
    </row>
    <row r="1241" spans="7:7">
      <c r="G1241" s="2" t="s">
        <v>9</v>
      </c>
    </row>
    <row r="1242" spans="7:7">
      <c r="G1242" s="2" t="s">
        <v>9</v>
      </c>
    </row>
    <row r="1243" spans="7:7">
      <c r="G1243" s="2" t="s">
        <v>9</v>
      </c>
    </row>
    <row r="1244" spans="7:7">
      <c r="G1244" s="2" t="s">
        <v>9</v>
      </c>
    </row>
    <row r="1245" spans="7:7">
      <c r="G1245" s="2" t="s">
        <v>9</v>
      </c>
    </row>
    <row r="1246" spans="7:7">
      <c r="G1246" s="2" t="s">
        <v>9</v>
      </c>
    </row>
    <row r="1247" spans="7:7">
      <c r="G1247" s="2" t="s">
        <v>9</v>
      </c>
    </row>
    <row r="1248" spans="7:7">
      <c r="G1248" s="2" t="s">
        <v>9</v>
      </c>
    </row>
    <row r="1249" spans="7:7">
      <c r="G1249" s="2" t="s">
        <v>9</v>
      </c>
    </row>
    <row r="1250" spans="7:7">
      <c r="G1250" s="2" t="s">
        <v>9</v>
      </c>
    </row>
    <row r="1251" spans="7:7">
      <c r="G1251" s="2" t="s">
        <v>9</v>
      </c>
    </row>
    <row r="1252" spans="7:7">
      <c r="G1252" s="2" t="s">
        <v>9</v>
      </c>
    </row>
    <row r="1253" spans="7:7">
      <c r="G1253" s="2" t="s">
        <v>9</v>
      </c>
    </row>
    <row r="1254" spans="7:7">
      <c r="G1254" s="2" t="s">
        <v>9</v>
      </c>
    </row>
    <row r="1255" spans="7:7">
      <c r="G1255" s="2" t="s">
        <v>9</v>
      </c>
    </row>
    <row r="1256" spans="7:7">
      <c r="G1256" s="2" t="s">
        <v>9</v>
      </c>
    </row>
    <row r="1257" spans="7:7">
      <c r="G1257" s="2" t="s">
        <v>9</v>
      </c>
    </row>
    <row r="1258" spans="7:7">
      <c r="G1258" s="2" t="s">
        <v>9</v>
      </c>
    </row>
    <row r="1259" spans="7:7">
      <c r="G1259" s="2" t="s">
        <v>9</v>
      </c>
    </row>
    <row r="1260" spans="7:7">
      <c r="G1260" s="2" t="s">
        <v>9</v>
      </c>
    </row>
    <row r="1261" spans="7:7">
      <c r="G1261" s="2" t="s">
        <v>9</v>
      </c>
    </row>
    <row r="1262" spans="7:7">
      <c r="G1262" s="2" t="s">
        <v>9</v>
      </c>
    </row>
    <row r="1263" spans="7:7">
      <c r="G1263" s="2" t="s">
        <v>9</v>
      </c>
    </row>
    <row r="1264" spans="7:7">
      <c r="G1264" s="2" t="s">
        <v>9</v>
      </c>
    </row>
    <row r="1265" spans="7:7">
      <c r="G1265" s="2" t="s">
        <v>9</v>
      </c>
    </row>
    <row r="1266" spans="7:7">
      <c r="G1266" s="2" t="s">
        <v>9</v>
      </c>
    </row>
    <row r="1267" spans="7:7">
      <c r="G1267" s="2" t="s">
        <v>9</v>
      </c>
    </row>
    <row r="1268" spans="7:7">
      <c r="G1268" s="2" t="s">
        <v>9</v>
      </c>
    </row>
    <row r="1269" spans="7:7">
      <c r="G1269" s="2" t="s">
        <v>9</v>
      </c>
    </row>
    <row r="1270" spans="7:7">
      <c r="G1270" s="2" t="s">
        <v>9</v>
      </c>
    </row>
    <row r="1271" spans="7:7">
      <c r="G1271" s="2" t="s">
        <v>9</v>
      </c>
    </row>
    <row r="1272" spans="7:7">
      <c r="G1272" s="2" t="s">
        <v>9</v>
      </c>
    </row>
    <row r="1273" spans="7:7">
      <c r="G1273" s="2" t="s">
        <v>9</v>
      </c>
    </row>
    <row r="1274" spans="7:7">
      <c r="G1274" s="2" t="s">
        <v>9</v>
      </c>
    </row>
    <row r="1275" spans="7:7">
      <c r="G1275" s="2" t="s">
        <v>9</v>
      </c>
    </row>
    <row r="1276" spans="7:7">
      <c r="G1276" s="2" t="s">
        <v>9</v>
      </c>
    </row>
    <row r="1277" spans="7:7">
      <c r="G1277" s="2" t="s">
        <v>9</v>
      </c>
    </row>
    <row r="1278" spans="7:7">
      <c r="G1278" s="2" t="s">
        <v>9</v>
      </c>
    </row>
    <row r="1279" spans="7:7">
      <c r="G1279" s="2" t="s">
        <v>9</v>
      </c>
    </row>
    <row r="1280" spans="7:7">
      <c r="G1280" s="2" t="s">
        <v>9</v>
      </c>
    </row>
    <row r="1281" spans="7:7">
      <c r="G1281" s="2" t="s">
        <v>9</v>
      </c>
    </row>
    <row r="1282" spans="7:7">
      <c r="G1282" s="2" t="s">
        <v>9</v>
      </c>
    </row>
    <row r="1283" spans="7:7">
      <c r="G1283" s="2" t="s">
        <v>9</v>
      </c>
    </row>
    <row r="1284" spans="7:7">
      <c r="G1284" s="2" t="s">
        <v>9</v>
      </c>
    </row>
    <row r="1285" spans="7:7">
      <c r="G1285" s="2" t="s">
        <v>9</v>
      </c>
    </row>
    <row r="1286" spans="7:7">
      <c r="G1286" s="2" t="s">
        <v>9</v>
      </c>
    </row>
    <row r="1287" spans="7:7">
      <c r="G1287" s="2" t="s">
        <v>9</v>
      </c>
    </row>
    <row r="1288" spans="7:7">
      <c r="G1288" s="2" t="s">
        <v>9</v>
      </c>
    </row>
    <row r="1289" spans="7:7">
      <c r="G1289" s="2" t="s">
        <v>9</v>
      </c>
    </row>
    <row r="1290" spans="7:7">
      <c r="G1290" s="2" t="s">
        <v>9</v>
      </c>
    </row>
    <row r="1291" spans="7:7">
      <c r="G1291" s="2" t="s">
        <v>9</v>
      </c>
    </row>
    <row r="1292" spans="7:7">
      <c r="G1292" s="2" t="s">
        <v>9</v>
      </c>
    </row>
    <row r="1293" spans="7:7">
      <c r="G1293" s="2" t="s">
        <v>9</v>
      </c>
    </row>
    <row r="1294" spans="7:7">
      <c r="G1294" s="2" t="s">
        <v>9</v>
      </c>
    </row>
    <row r="1295" spans="7:7">
      <c r="G1295" s="2" t="s">
        <v>9</v>
      </c>
    </row>
    <row r="1296" spans="7:7">
      <c r="G1296" s="2" t="s">
        <v>9</v>
      </c>
    </row>
    <row r="1297" spans="7:7">
      <c r="G1297" s="2" t="s">
        <v>9</v>
      </c>
    </row>
    <row r="1298" spans="7:7">
      <c r="G1298" s="2" t="s">
        <v>9</v>
      </c>
    </row>
    <row r="1299" spans="7:7">
      <c r="G1299" s="2" t="s">
        <v>9</v>
      </c>
    </row>
    <row r="1300" spans="7:7">
      <c r="G1300" s="2" t="s">
        <v>9</v>
      </c>
    </row>
    <row r="1301" spans="7:7">
      <c r="G1301" s="2" t="s">
        <v>9</v>
      </c>
    </row>
    <row r="1302" spans="7:7">
      <c r="G1302" s="2" t="s">
        <v>9</v>
      </c>
    </row>
    <row r="1303" spans="7:7">
      <c r="G1303" s="2" t="s">
        <v>9</v>
      </c>
    </row>
    <row r="1304" spans="7:7">
      <c r="G1304" s="2" t="s">
        <v>9</v>
      </c>
    </row>
    <row r="1305" spans="7:7">
      <c r="G1305" s="2" t="s">
        <v>9</v>
      </c>
    </row>
    <row r="1306" spans="7:7">
      <c r="G1306" s="2" t="s">
        <v>9</v>
      </c>
    </row>
    <row r="1307" spans="7:7">
      <c r="G1307" s="2" t="s">
        <v>9</v>
      </c>
    </row>
    <row r="1308" spans="7:7">
      <c r="G1308" s="2" t="s">
        <v>9</v>
      </c>
    </row>
    <row r="1309" spans="7:7">
      <c r="G1309" s="2" t="s">
        <v>9</v>
      </c>
    </row>
    <row r="1310" spans="7:7">
      <c r="G1310" s="2" t="s">
        <v>9</v>
      </c>
    </row>
    <row r="1311" spans="7:7">
      <c r="G1311" s="2" t="s">
        <v>9</v>
      </c>
    </row>
    <row r="1312" spans="7:7">
      <c r="G1312" s="2" t="s">
        <v>9</v>
      </c>
    </row>
    <row r="1313" spans="7:7">
      <c r="G1313" s="2" t="s">
        <v>9</v>
      </c>
    </row>
    <row r="1314" spans="7:7">
      <c r="G1314" s="2" t="s">
        <v>9</v>
      </c>
    </row>
    <row r="1315" spans="7:7">
      <c r="G1315" s="2" t="s">
        <v>9</v>
      </c>
    </row>
    <row r="1316" spans="7:7">
      <c r="G1316" s="2" t="s">
        <v>9</v>
      </c>
    </row>
    <row r="1317" spans="7:7">
      <c r="G1317" s="2" t="s">
        <v>9</v>
      </c>
    </row>
    <row r="1318" spans="7:7">
      <c r="G1318" s="2" t="s">
        <v>9</v>
      </c>
    </row>
    <row r="1319" spans="7:7">
      <c r="G1319" s="2" t="s">
        <v>9</v>
      </c>
    </row>
    <row r="1320" spans="7:7">
      <c r="G1320" s="2" t="s">
        <v>9</v>
      </c>
    </row>
    <row r="1321" spans="7:7">
      <c r="G1321" s="2" t="s">
        <v>9</v>
      </c>
    </row>
    <row r="1322" spans="7:7">
      <c r="G1322" s="2" t="s">
        <v>9</v>
      </c>
    </row>
    <row r="1323" spans="7:7">
      <c r="G1323" s="2" t="s">
        <v>9</v>
      </c>
    </row>
    <row r="1324" spans="7:7">
      <c r="G1324" s="2" t="s">
        <v>9</v>
      </c>
    </row>
    <row r="1325" spans="7:7">
      <c r="G1325" s="2" t="s">
        <v>9</v>
      </c>
    </row>
    <row r="1326" spans="7:7">
      <c r="G1326" s="2" t="s">
        <v>9</v>
      </c>
    </row>
    <row r="1327" spans="7:7">
      <c r="G1327" s="2" t="s">
        <v>9</v>
      </c>
    </row>
    <row r="1328" spans="7:7">
      <c r="G1328" s="2" t="s">
        <v>9</v>
      </c>
    </row>
    <row r="1329" spans="7:7">
      <c r="G1329" s="2" t="s">
        <v>9</v>
      </c>
    </row>
    <row r="1330" spans="7:7">
      <c r="G1330" s="2" t="s">
        <v>9</v>
      </c>
    </row>
    <row r="1331" spans="7:7">
      <c r="G1331" s="2" t="s">
        <v>9</v>
      </c>
    </row>
    <row r="1332" spans="7:7">
      <c r="G1332" s="2" t="s">
        <v>9</v>
      </c>
    </row>
    <row r="1333" spans="7:7">
      <c r="G1333" s="2" t="s">
        <v>9</v>
      </c>
    </row>
    <row r="1334" spans="7:7">
      <c r="G1334" s="2" t="s">
        <v>9</v>
      </c>
    </row>
    <row r="1335" spans="7:7">
      <c r="G1335" s="2" t="s">
        <v>9</v>
      </c>
    </row>
    <row r="1336" spans="7:7">
      <c r="G1336" s="2" t="s">
        <v>9</v>
      </c>
    </row>
    <row r="1337" spans="7:7">
      <c r="G1337" s="2" t="s">
        <v>9</v>
      </c>
    </row>
    <row r="1338" spans="7:7">
      <c r="G1338" s="2" t="s">
        <v>9</v>
      </c>
    </row>
    <row r="1339" spans="7:7">
      <c r="G1339" s="2" t="s">
        <v>9</v>
      </c>
    </row>
    <row r="1340" spans="7:7">
      <c r="G1340" s="2" t="s">
        <v>2710</v>
      </c>
    </row>
    <row r="1341" spans="7:7">
      <c r="G1341" s="2" t="s">
        <v>2710</v>
      </c>
    </row>
    <row r="1342" spans="7:7">
      <c r="G1342" s="2" t="s">
        <v>2710</v>
      </c>
    </row>
    <row r="1343" spans="7:7">
      <c r="G1343" s="2" t="s">
        <v>2710</v>
      </c>
    </row>
    <row r="1344" spans="7:7">
      <c r="G1344" s="2" t="s">
        <v>2710</v>
      </c>
    </row>
    <row r="1345" spans="7:7">
      <c r="G1345" s="2" t="s">
        <v>2710</v>
      </c>
    </row>
    <row r="1346" spans="7:7">
      <c r="G1346" s="2" t="s">
        <v>2710</v>
      </c>
    </row>
    <row r="1347" spans="7:7">
      <c r="G1347" s="2" t="s">
        <v>2710</v>
      </c>
    </row>
    <row r="1348" spans="7:7">
      <c r="G1348" s="2" t="s">
        <v>2710</v>
      </c>
    </row>
    <row r="1349" spans="7:7">
      <c r="G1349" s="2" t="s">
        <v>2710</v>
      </c>
    </row>
    <row r="1350" spans="7:7">
      <c r="G1350" s="2" t="s">
        <v>2710</v>
      </c>
    </row>
    <row r="1351" spans="7:7">
      <c r="G1351" s="2" t="s">
        <v>2710</v>
      </c>
    </row>
    <row r="1352" spans="7:7">
      <c r="G1352" s="2" t="s">
        <v>2710</v>
      </c>
    </row>
    <row r="1353" spans="7:7">
      <c r="G1353" s="2" t="s">
        <v>2710</v>
      </c>
    </row>
    <row r="1354" spans="7:7">
      <c r="G1354" s="2" t="s">
        <v>2710</v>
      </c>
    </row>
    <row r="1355" spans="7:7">
      <c r="G1355" s="2" t="s">
        <v>2710</v>
      </c>
    </row>
    <row r="1356" spans="7:7">
      <c r="G1356" s="2" t="s">
        <v>2710</v>
      </c>
    </row>
    <row r="1357" spans="7:7">
      <c r="G1357" s="2" t="s">
        <v>2710</v>
      </c>
    </row>
    <row r="1358" spans="7:7">
      <c r="G1358" s="2" t="s">
        <v>2710</v>
      </c>
    </row>
    <row r="1359" spans="7:7">
      <c r="G1359" s="2" t="s">
        <v>2710</v>
      </c>
    </row>
    <row r="1360" spans="7:7">
      <c r="G1360" s="2" t="s">
        <v>2710</v>
      </c>
    </row>
    <row r="1361" spans="7:7">
      <c r="G1361" s="2" t="s">
        <v>2710</v>
      </c>
    </row>
  </sheetData>
  <mergeCells count="1">
    <mergeCell ref="B1:F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43"/>
  <dimension ref="A1:G5"/>
  <sheetViews>
    <sheetView workbookViewId="0">
      <selection activeCell="D13" sqref="D13"/>
    </sheetView>
  </sheetViews>
  <sheetFormatPr defaultRowHeight="15"/>
  <cols>
    <col min="2" max="2" width="36.5703125" bestFit="1" customWidth="1"/>
  </cols>
  <sheetData>
    <row r="1" spans="1:7">
      <c r="A1" s="10" t="s">
        <v>2792</v>
      </c>
      <c r="B1" s="60" t="s">
        <v>2784</v>
      </c>
    </row>
    <row r="2" spans="1:7">
      <c r="A2" s="39"/>
      <c r="B2" s="39"/>
    </row>
    <row r="3" spans="1:7">
      <c r="A3" s="39"/>
      <c r="B3" s="39"/>
    </row>
    <row r="4" spans="1:7">
      <c r="A4" s="10" t="s">
        <v>2723</v>
      </c>
      <c r="B4" s="10"/>
    </row>
    <row r="5" spans="1:7">
      <c r="G5" s="3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44"/>
  <dimension ref="A1:G5"/>
  <sheetViews>
    <sheetView showGridLines="0" workbookViewId="0">
      <selection activeCell="B4" sqref="B4"/>
    </sheetView>
  </sheetViews>
  <sheetFormatPr defaultRowHeight="15"/>
  <cols>
    <col min="2" max="2" width="37.140625" customWidth="1"/>
  </cols>
  <sheetData>
    <row r="1" spans="1:7">
      <c r="A1" s="10" t="s">
        <v>2793</v>
      </c>
      <c r="B1" s="52" t="s">
        <v>2785</v>
      </c>
    </row>
    <row r="4" spans="1:7">
      <c r="A4" s="15" t="s">
        <v>2741</v>
      </c>
      <c r="B4" s="101"/>
    </row>
    <row r="5" spans="1:7">
      <c r="G5" s="3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45"/>
  <dimension ref="A1:G12"/>
  <sheetViews>
    <sheetView showGridLines="0" workbookViewId="0">
      <selection activeCell="A13" sqref="A13"/>
    </sheetView>
  </sheetViews>
  <sheetFormatPr defaultRowHeight="15"/>
  <cols>
    <col min="1" max="1" width="4.85546875" customWidth="1"/>
    <col min="2" max="2" width="34.5703125" customWidth="1"/>
  </cols>
  <sheetData>
    <row r="1" spans="1:7">
      <c r="A1" s="10" t="s">
        <v>2847</v>
      </c>
      <c r="B1" s="52" t="s">
        <v>2786</v>
      </c>
    </row>
    <row r="4" spans="1:7">
      <c r="A4" s="18" t="s">
        <v>2787</v>
      </c>
    </row>
    <row r="5" spans="1:7">
      <c r="A5" s="50" t="s">
        <v>2788</v>
      </c>
      <c r="G5" s="39"/>
    </row>
    <row r="6" spans="1:7">
      <c r="A6" s="50">
        <v>50</v>
      </c>
    </row>
    <row r="7" spans="1:7">
      <c r="A7" s="50">
        <v>70</v>
      </c>
    </row>
    <row r="8" spans="1:7">
      <c r="A8" s="50" t="s">
        <v>2789</v>
      </c>
    </row>
    <row r="9" spans="1:7">
      <c r="A9" s="50" t="s">
        <v>2790</v>
      </c>
    </row>
    <row r="10" spans="1:7">
      <c r="A10" s="50">
        <v>100</v>
      </c>
    </row>
    <row r="11" spans="1:7">
      <c r="A11" s="50">
        <v>500</v>
      </c>
    </row>
    <row r="12" spans="1:7">
      <c r="A12" s="15">
        <f>COUNTA(A5:A11)-COUNT(A5:A11)</f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6"/>
  <dimension ref="A1:G5"/>
  <sheetViews>
    <sheetView showGridLines="0" workbookViewId="0">
      <selection activeCell="A5" sqref="A5"/>
    </sheetView>
  </sheetViews>
  <sheetFormatPr defaultRowHeight="15"/>
  <cols>
    <col min="2" max="2" width="34.5703125" customWidth="1"/>
    <col min="5" max="5" width="11.28515625" customWidth="1"/>
  </cols>
  <sheetData>
    <row r="1" spans="1:7">
      <c r="A1" s="60" t="s">
        <v>2848</v>
      </c>
      <c r="B1" s="132" t="s">
        <v>2791</v>
      </c>
      <c r="C1" s="132"/>
      <c r="D1" s="132"/>
      <c r="E1" s="132"/>
    </row>
    <row r="4" spans="1:7">
      <c r="A4" s="5" t="s">
        <v>2741</v>
      </c>
    </row>
    <row r="5" spans="1:7">
      <c r="A5" s="15">
        <f>COUNTIFS(Master_Data!D:D,"Active",Master_Data!J:J,"&gt;500000",Master_Data!I:I,"BG 5")</f>
        <v>171</v>
      </c>
      <c r="G5" s="39"/>
    </row>
  </sheetData>
  <mergeCells count="1">
    <mergeCell ref="B1:E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7"/>
  <dimension ref="A1:G15"/>
  <sheetViews>
    <sheetView showGridLines="0" workbookViewId="0">
      <selection activeCell="I12" sqref="I12"/>
    </sheetView>
  </sheetViews>
  <sheetFormatPr defaultRowHeight="15"/>
  <cols>
    <col min="1" max="1" width="7.140625" customWidth="1"/>
    <col min="3" max="3" width="10.5703125" customWidth="1"/>
    <col min="4" max="4" width="11.7109375" customWidth="1"/>
    <col min="5" max="5" width="7.7109375" customWidth="1"/>
    <col min="6" max="6" width="7.140625" customWidth="1"/>
  </cols>
  <sheetData>
    <row r="1" spans="1:7">
      <c r="A1" s="10" t="s">
        <v>2849</v>
      </c>
      <c r="B1" s="57" t="s">
        <v>2796</v>
      </c>
      <c r="C1" s="56"/>
      <c r="D1" s="54"/>
      <c r="E1" s="54"/>
      <c r="F1" s="55"/>
    </row>
    <row r="4" spans="1:7">
      <c r="A4" s="22" t="s">
        <v>2787</v>
      </c>
      <c r="C4" s="110">
        <f>COUNTIF(A5:A14,"male")/COUNTA(A5:A14)</f>
        <v>0.6</v>
      </c>
    </row>
    <row r="5" spans="1:7">
      <c r="A5" s="53" t="s">
        <v>2794</v>
      </c>
      <c r="C5" s="27"/>
      <c r="G5" s="39"/>
    </row>
    <row r="6" spans="1:7">
      <c r="A6" s="53" t="s">
        <v>2794</v>
      </c>
      <c r="C6" s="27"/>
    </row>
    <row r="7" spans="1:7">
      <c r="A7" s="53" t="s">
        <v>2795</v>
      </c>
    </row>
    <row r="8" spans="1:7">
      <c r="A8" s="53" t="s">
        <v>2794</v>
      </c>
    </row>
    <row r="9" spans="1:7">
      <c r="A9" s="53" t="s">
        <v>2795</v>
      </c>
    </row>
    <row r="10" spans="1:7">
      <c r="A10" s="53" t="s">
        <v>2795</v>
      </c>
    </row>
    <row r="11" spans="1:7">
      <c r="A11" s="53" t="s">
        <v>2794</v>
      </c>
    </row>
    <row r="12" spans="1:7">
      <c r="A12" s="53" t="s">
        <v>2794</v>
      </c>
    </row>
    <row r="13" spans="1:7">
      <c r="A13" s="53" t="s">
        <v>2794</v>
      </c>
    </row>
    <row r="14" spans="1:7">
      <c r="A14" s="53" t="s">
        <v>2795</v>
      </c>
    </row>
    <row r="15" spans="1:7">
      <c r="A15" s="110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48"/>
  <dimension ref="A1:I15"/>
  <sheetViews>
    <sheetView showGridLines="0" workbookViewId="0">
      <selection activeCell="I7" sqref="I7"/>
    </sheetView>
  </sheetViews>
  <sheetFormatPr defaultRowHeight="15"/>
  <cols>
    <col min="1" max="1" width="21.140625" customWidth="1"/>
    <col min="2" max="2" width="13.140625" bestFit="1" customWidth="1"/>
    <col min="3" max="3" width="10" customWidth="1"/>
    <col min="4" max="4" width="13.28515625" customWidth="1"/>
    <col min="6" max="6" width="11.28515625" bestFit="1" customWidth="1"/>
  </cols>
  <sheetData>
    <row r="1" spans="1:9">
      <c r="A1" s="22" t="s">
        <v>2850</v>
      </c>
      <c r="B1" s="137" t="s">
        <v>2797</v>
      </c>
      <c r="C1" s="137"/>
      <c r="D1" s="137"/>
    </row>
    <row r="4" spans="1:9">
      <c r="A4" s="61" t="s">
        <v>2798</v>
      </c>
      <c r="B4" s="61" t="s">
        <v>2799</v>
      </c>
      <c r="C4" s="61" t="s">
        <v>2800</v>
      </c>
      <c r="D4" s="61" t="s">
        <v>2801</v>
      </c>
    </row>
    <row r="5" spans="1:9">
      <c r="A5" s="37" t="s">
        <v>49</v>
      </c>
      <c r="B5" s="34">
        <v>5</v>
      </c>
      <c r="C5" s="34">
        <v>5000</v>
      </c>
      <c r="D5" s="34">
        <v>4800</v>
      </c>
      <c r="G5" s="39"/>
    </row>
    <row r="6" spans="1:9">
      <c r="A6" s="37" t="s">
        <v>55</v>
      </c>
      <c r="B6" s="34">
        <v>4</v>
      </c>
      <c r="C6" s="34">
        <v>6548</v>
      </c>
      <c r="D6" s="34">
        <v>6348</v>
      </c>
    </row>
    <row r="7" spans="1:9">
      <c r="A7" s="37" t="s">
        <v>57</v>
      </c>
      <c r="B7" s="34">
        <v>8</v>
      </c>
      <c r="C7" s="34">
        <v>4521</v>
      </c>
      <c r="D7" s="34">
        <v>4321</v>
      </c>
      <c r="I7" t="str">
        <f>INDEX(A4:D15,MATCH(4521,C4:C15,0),MATCH(A4,A4:D4,0))</f>
        <v>Manoj Kumar</v>
      </c>
    </row>
    <row r="8" spans="1:9">
      <c r="A8" s="37" t="s">
        <v>59</v>
      </c>
      <c r="B8" s="34">
        <v>7</v>
      </c>
      <c r="C8" s="34">
        <v>45214</v>
      </c>
      <c r="D8" s="34">
        <v>45014</v>
      </c>
    </row>
    <row r="9" spans="1:9">
      <c r="A9" s="37" t="s">
        <v>61</v>
      </c>
      <c r="B9" s="34">
        <v>8</v>
      </c>
      <c r="C9" s="34">
        <v>2542</v>
      </c>
      <c r="D9" s="34">
        <v>2342</v>
      </c>
    </row>
    <row r="10" spans="1:9">
      <c r="A10" s="37" t="s">
        <v>64</v>
      </c>
      <c r="B10" s="34">
        <v>9</v>
      </c>
      <c r="C10" s="34">
        <v>5245</v>
      </c>
      <c r="D10" s="34">
        <v>5045</v>
      </c>
    </row>
    <row r="11" spans="1:9">
      <c r="A11" s="37" t="s">
        <v>70</v>
      </c>
      <c r="B11" s="34">
        <v>5</v>
      </c>
      <c r="C11" s="34">
        <v>6585</v>
      </c>
      <c r="D11" s="34">
        <v>6385</v>
      </c>
    </row>
    <row r="12" spans="1:9">
      <c r="A12" s="37" t="s">
        <v>73</v>
      </c>
      <c r="B12" s="34">
        <v>19</v>
      </c>
      <c r="C12" s="34">
        <v>5865</v>
      </c>
      <c r="D12" s="34">
        <v>5665</v>
      </c>
      <c r="F12" s="81"/>
    </row>
    <row r="13" spans="1:9">
      <c r="A13" s="37" t="s">
        <v>75</v>
      </c>
      <c r="B13" s="34">
        <v>10</v>
      </c>
      <c r="C13" s="34">
        <v>9856</v>
      </c>
      <c r="D13" s="34">
        <v>9656</v>
      </c>
      <c r="F13" s="81"/>
    </row>
    <row r="14" spans="1:9">
      <c r="A14" s="37" t="s">
        <v>78</v>
      </c>
      <c r="B14" s="34">
        <v>12</v>
      </c>
      <c r="C14" s="34">
        <v>9854</v>
      </c>
      <c r="D14" s="34">
        <v>9654</v>
      </c>
    </row>
    <row r="15" spans="1:9">
      <c r="A15" s="37" t="s">
        <v>81</v>
      </c>
      <c r="B15" s="34">
        <v>20</v>
      </c>
      <c r="C15" s="34">
        <v>5468</v>
      </c>
      <c r="D15" s="34">
        <v>5268</v>
      </c>
    </row>
  </sheetData>
  <mergeCells count="1">
    <mergeCell ref="B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49"/>
  <dimension ref="A1:G19"/>
  <sheetViews>
    <sheetView showGridLines="0" workbookViewId="0">
      <selection activeCell="F6" sqref="F6"/>
    </sheetView>
  </sheetViews>
  <sheetFormatPr defaultRowHeight="15"/>
  <cols>
    <col min="1" max="1" width="21.85546875" customWidth="1"/>
    <col min="2" max="2" width="12.85546875" bestFit="1" customWidth="1"/>
    <col min="3" max="3" width="9.5703125" bestFit="1" customWidth="1"/>
    <col min="4" max="4" width="10.42578125" bestFit="1" customWidth="1"/>
  </cols>
  <sheetData>
    <row r="1" spans="1:7">
      <c r="A1" s="22" t="s">
        <v>2851</v>
      </c>
      <c r="B1" s="153" t="s">
        <v>2802</v>
      </c>
      <c r="C1" s="153"/>
      <c r="D1" s="153"/>
    </row>
    <row r="4" spans="1:7">
      <c r="A4" s="62" t="s">
        <v>2798</v>
      </c>
      <c r="B4" s="62" t="s">
        <v>2799</v>
      </c>
      <c r="C4" s="62" t="s">
        <v>2800</v>
      </c>
      <c r="D4" s="62" t="s">
        <v>2801</v>
      </c>
    </row>
    <row r="5" spans="1:7">
      <c r="A5" s="37" t="s">
        <v>49</v>
      </c>
      <c r="B5" s="34">
        <v>5</v>
      </c>
      <c r="C5" s="34">
        <v>5000</v>
      </c>
      <c r="D5" s="34">
        <v>4800</v>
      </c>
      <c r="G5" s="39"/>
    </row>
    <row r="6" spans="1:7">
      <c r="A6" s="37" t="s">
        <v>55</v>
      </c>
      <c r="B6" s="34">
        <v>4</v>
      </c>
      <c r="C6" s="34">
        <v>6548</v>
      </c>
      <c r="D6" s="34">
        <v>6348</v>
      </c>
      <c r="F6" t="str">
        <f>INDEX(A4:D15,MATCH(MAX(C4:C15),C4:C15,0),MATCH(A4,A4:D4,0))</f>
        <v>Prince Kumar</v>
      </c>
    </row>
    <row r="7" spans="1:7">
      <c r="A7" s="37" t="s">
        <v>57</v>
      </c>
      <c r="B7" s="34">
        <v>8</v>
      </c>
      <c r="C7" s="34">
        <v>4521</v>
      </c>
      <c r="D7" s="34">
        <v>4321</v>
      </c>
    </row>
    <row r="8" spans="1:7">
      <c r="A8" s="37" t="s">
        <v>59</v>
      </c>
      <c r="B8" s="34">
        <v>7</v>
      </c>
      <c r="C8" s="34">
        <v>45214</v>
      </c>
      <c r="D8" s="34">
        <v>45014</v>
      </c>
    </row>
    <row r="9" spans="1:7">
      <c r="A9" s="37" t="s">
        <v>61</v>
      </c>
      <c r="B9" s="34">
        <v>8</v>
      </c>
      <c r="C9" s="34">
        <v>2542</v>
      </c>
      <c r="D9" s="34">
        <v>2342</v>
      </c>
    </row>
    <row r="10" spans="1:7">
      <c r="A10" s="37" t="s">
        <v>64</v>
      </c>
      <c r="B10" s="34">
        <v>9</v>
      </c>
      <c r="C10" s="34">
        <v>5245</v>
      </c>
      <c r="D10" s="34">
        <v>5045</v>
      </c>
    </row>
    <row r="11" spans="1:7">
      <c r="A11" s="37" t="s">
        <v>70</v>
      </c>
      <c r="B11" s="34">
        <v>5</v>
      </c>
      <c r="C11" s="34">
        <v>6585</v>
      </c>
      <c r="D11" s="34">
        <v>6385</v>
      </c>
    </row>
    <row r="12" spans="1:7">
      <c r="A12" s="37" t="s">
        <v>73</v>
      </c>
      <c r="B12" s="34">
        <v>19</v>
      </c>
      <c r="C12" s="34">
        <v>5865</v>
      </c>
      <c r="D12" s="34">
        <v>5665</v>
      </c>
    </row>
    <row r="13" spans="1:7">
      <c r="A13" s="37" t="s">
        <v>75</v>
      </c>
      <c r="B13" s="34">
        <v>10</v>
      </c>
      <c r="C13" s="34">
        <v>9856</v>
      </c>
      <c r="D13" s="34">
        <v>9656</v>
      </c>
    </row>
    <row r="14" spans="1:7">
      <c r="A14" s="37" t="s">
        <v>78</v>
      </c>
      <c r="B14" s="34">
        <v>12</v>
      </c>
      <c r="C14" s="34">
        <v>9854</v>
      </c>
      <c r="D14" s="34">
        <v>9654</v>
      </c>
    </row>
    <row r="15" spans="1:7">
      <c r="A15" s="37" t="s">
        <v>81</v>
      </c>
      <c r="B15" s="34">
        <v>20</v>
      </c>
      <c r="C15" s="34">
        <v>5468</v>
      </c>
      <c r="D15" s="34">
        <v>5268</v>
      </c>
    </row>
    <row r="19" spans="1:1">
      <c r="A19" s="58" t="s">
        <v>2803</v>
      </c>
    </row>
  </sheetData>
  <mergeCells count="1">
    <mergeCell ref="B1: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50"/>
  <dimension ref="A1:G19"/>
  <sheetViews>
    <sheetView showGridLines="0" workbookViewId="0">
      <selection activeCell="G6" sqref="G6"/>
    </sheetView>
  </sheetViews>
  <sheetFormatPr defaultRowHeight="15"/>
  <cols>
    <col min="1" max="1" width="21.5703125" customWidth="1"/>
    <col min="2" max="2" width="13.140625" bestFit="1" customWidth="1"/>
    <col min="3" max="3" width="9.28515625" bestFit="1" customWidth="1"/>
    <col min="4" max="4" width="10.7109375" bestFit="1" customWidth="1"/>
    <col min="5" max="5" width="5.85546875" customWidth="1"/>
  </cols>
  <sheetData>
    <row r="1" spans="1:7">
      <c r="A1" s="22" t="s">
        <v>2852</v>
      </c>
      <c r="B1" s="137" t="s">
        <v>2804</v>
      </c>
      <c r="C1" s="137"/>
      <c r="D1" s="137"/>
      <c r="E1" s="137"/>
    </row>
    <row r="2" spans="1:7">
      <c r="A2" s="17"/>
      <c r="B2" s="17"/>
      <c r="C2" s="17"/>
      <c r="D2" s="17"/>
      <c r="E2" s="17"/>
    </row>
    <row r="3" spans="1:7">
      <c r="A3" s="17"/>
      <c r="B3" s="17"/>
      <c r="C3" s="17"/>
      <c r="D3" s="17"/>
      <c r="E3" s="17"/>
    </row>
    <row r="4" spans="1:7">
      <c r="A4" s="59" t="s">
        <v>2798</v>
      </c>
      <c r="B4" s="59" t="s">
        <v>2799</v>
      </c>
      <c r="C4" s="59" t="s">
        <v>2800</v>
      </c>
      <c r="D4" s="59" t="s">
        <v>2801</v>
      </c>
      <c r="E4" s="17"/>
    </row>
    <row r="5" spans="1:7">
      <c r="A5" s="37" t="s">
        <v>49</v>
      </c>
      <c r="B5" s="34">
        <v>5</v>
      </c>
      <c r="C5" s="34">
        <v>5000</v>
      </c>
      <c r="D5" s="34">
        <v>4800</v>
      </c>
      <c r="G5" s="39"/>
    </row>
    <row r="6" spans="1:7">
      <c r="A6" s="37" t="s">
        <v>55</v>
      </c>
      <c r="B6" s="34">
        <v>4</v>
      </c>
      <c r="C6" s="34">
        <v>6548</v>
      </c>
      <c r="D6" s="34">
        <v>6348</v>
      </c>
      <c r="G6" t="str">
        <f>INDEX(A4:D15,MATCH(MIN(B4:B15),B4:B15,0),MATCH(A4,A4:D4,0))</f>
        <v>Pradeep Yadav</v>
      </c>
    </row>
    <row r="7" spans="1:7">
      <c r="A7" s="37" t="s">
        <v>57</v>
      </c>
      <c r="B7" s="34">
        <v>8</v>
      </c>
      <c r="C7" s="34">
        <v>4521</v>
      </c>
      <c r="D7" s="34">
        <v>4321</v>
      </c>
    </row>
    <row r="8" spans="1:7">
      <c r="A8" s="37" t="s">
        <v>59</v>
      </c>
      <c r="B8" s="34">
        <v>7</v>
      </c>
      <c r="C8" s="34">
        <v>45214</v>
      </c>
      <c r="D8" s="34">
        <v>45014</v>
      </c>
    </row>
    <row r="9" spans="1:7">
      <c r="A9" s="37" t="s">
        <v>61</v>
      </c>
      <c r="B9" s="34">
        <v>8</v>
      </c>
      <c r="C9" s="34">
        <v>2542</v>
      </c>
      <c r="D9" s="34">
        <v>2342</v>
      </c>
    </row>
    <row r="10" spans="1:7">
      <c r="A10" s="37" t="s">
        <v>64</v>
      </c>
      <c r="B10" s="34">
        <v>9</v>
      </c>
      <c r="C10" s="34">
        <v>5245</v>
      </c>
      <c r="D10" s="34">
        <v>5045</v>
      </c>
    </row>
    <row r="11" spans="1:7">
      <c r="A11" s="37" t="s">
        <v>70</v>
      </c>
      <c r="B11" s="34">
        <v>5</v>
      </c>
      <c r="C11" s="34">
        <v>6585</v>
      </c>
      <c r="D11" s="34">
        <v>6385</v>
      </c>
    </row>
    <row r="12" spans="1:7">
      <c r="A12" s="37" t="s">
        <v>73</v>
      </c>
      <c r="B12" s="34">
        <v>19</v>
      </c>
      <c r="C12" s="34">
        <v>5865</v>
      </c>
      <c r="D12" s="34">
        <v>5665</v>
      </c>
    </row>
    <row r="13" spans="1:7">
      <c r="A13" s="37" t="s">
        <v>75</v>
      </c>
      <c r="B13" s="34">
        <v>10</v>
      </c>
      <c r="C13" s="34">
        <v>9856</v>
      </c>
      <c r="D13" s="34">
        <v>9656</v>
      </c>
    </row>
    <row r="14" spans="1:7">
      <c r="A14" s="37" t="s">
        <v>78</v>
      </c>
      <c r="B14" s="34">
        <v>12</v>
      </c>
      <c r="C14" s="34">
        <v>9854</v>
      </c>
      <c r="D14" s="34">
        <v>9654</v>
      </c>
    </row>
    <row r="15" spans="1:7">
      <c r="A15" s="37" t="s">
        <v>81</v>
      </c>
      <c r="B15" s="34">
        <v>20</v>
      </c>
      <c r="C15" s="34">
        <v>5468</v>
      </c>
      <c r="D15" s="34">
        <v>5268</v>
      </c>
    </row>
    <row r="19" spans="1:1">
      <c r="A19" s="58" t="s">
        <v>2803</v>
      </c>
    </row>
  </sheetData>
  <mergeCells count="1">
    <mergeCell ref="B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51"/>
  <dimension ref="A1:G1363"/>
  <sheetViews>
    <sheetView showGridLines="0" workbookViewId="0">
      <selection activeCell="M10" sqref="M10"/>
    </sheetView>
  </sheetViews>
  <sheetFormatPr defaultRowHeight="15"/>
  <cols>
    <col min="1" max="1" width="5.28515625" customWidth="1"/>
    <col min="7" max="7" width="4.28515625" customWidth="1"/>
  </cols>
  <sheetData>
    <row r="1" spans="1:7">
      <c r="A1" s="35" t="s">
        <v>2853</v>
      </c>
      <c r="B1" s="136" t="s">
        <v>2746</v>
      </c>
      <c r="C1" s="136"/>
      <c r="D1" s="136"/>
      <c r="E1" s="136"/>
      <c r="F1" s="136"/>
      <c r="G1" s="136"/>
    </row>
    <row r="3" spans="1:7">
      <c r="A3" s="26" t="s">
        <v>2714</v>
      </c>
    </row>
    <row r="4" spans="1:7">
      <c r="A4" s="25">
        <v>0.79316683353326756</v>
      </c>
    </row>
    <row r="5" spans="1:7">
      <c r="A5" s="25">
        <v>1.1498501269078616</v>
      </c>
      <c r="G5" s="39"/>
    </row>
    <row r="6" spans="1:7">
      <c r="A6" s="25">
        <v>1.4222283959737148</v>
      </c>
    </row>
    <row r="7" spans="1:7">
      <c r="A7" s="25">
        <v>1.2837698709384844</v>
      </c>
    </row>
    <row r="8" spans="1:7">
      <c r="A8" s="25">
        <v>0.46608697086168693</v>
      </c>
    </row>
    <row r="9" spans="1:7">
      <c r="A9" s="25">
        <v>0.39062630070919702</v>
      </c>
    </row>
    <row r="10" spans="1:7">
      <c r="A10" s="25">
        <v>1.6189955942103498</v>
      </c>
    </row>
    <row r="11" spans="1:7">
      <c r="A11" s="25">
        <v>0.88958746283448964</v>
      </c>
    </row>
    <row r="12" spans="1:7">
      <c r="A12" s="25">
        <v>1.2438424263727434</v>
      </c>
    </row>
    <row r="13" spans="1:7">
      <c r="A13" s="25">
        <v>1.2433343466435667</v>
      </c>
    </row>
    <row r="14" spans="1:7">
      <c r="A14" s="25">
        <v>0.6247821042180709</v>
      </c>
    </row>
    <row r="15" spans="1:7">
      <c r="A15" s="25">
        <v>0.631379423913491</v>
      </c>
    </row>
    <row r="16" spans="1:7">
      <c r="A16" s="25">
        <v>1.142786548522968</v>
      </c>
    </row>
    <row r="17" spans="1:1">
      <c r="A17" s="25">
        <v>1.175657144466189</v>
      </c>
    </row>
    <row r="18" spans="1:1">
      <c r="A18" s="25">
        <v>1.0016384052034764</v>
      </c>
    </row>
    <row r="19" spans="1:1">
      <c r="A19" s="25">
        <v>0.9185435163194805</v>
      </c>
    </row>
    <row r="20" spans="1:1">
      <c r="A20" s="25">
        <v>0.60005215946561508</v>
      </c>
    </row>
    <row r="21" spans="1:1">
      <c r="A21" s="25">
        <v>0.49592835189054013</v>
      </c>
    </row>
    <row r="22" spans="1:1">
      <c r="A22" s="25">
        <v>2.0112576160687246</v>
      </c>
    </row>
    <row r="23" spans="1:1">
      <c r="A23" s="25">
        <v>0.93882683670282085</v>
      </c>
    </row>
    <row r="24" spans="1:1">
      <c r="A24" s="25">
        <v>1.4564309333791781</v>
      </c>
    </row>
    <row r="25" spans="1:1">
      <c r="A25" s="25">
        <v>0.93679350573780662</v>
      </c>
    </row>
    <row r="26" spans="1:1">
      <c r="A26" s="25">
        <v>1.0457891341262868</v>
      </c>
    </row>
    <row r="27" spans="1:1">
      <c r="A27" s="25">
        <v>1.3232869458186831</v>
      </c>
    </row>
    <row r="28" spans="1:1">
      <c r="A28" s="25">
        <v>0.43666442013087264</v>
      </c>
    </row>
    <row r="29" spans="1:1">
      <c r="A29" s="25">
        <v>0.75925211604237208</v>
      </c>
    </row>
    <row r="30" spans="1:1">
      <c r="A30" s="25">
        <v>0.6689763326668049</v>
      </c>
    </row>
    <row r="31" spans="1:1">
      <c r="A31" s="25">
        <v>1.1032014387664046</v>
      </c>
    </row>
    <row r="32" spans="1:1">
      <c r="A32" s="25">
        <v>0.91209662887206244</v>
      </c>
    </row>
    <row r="33" spans="1:1">
      <c r="A33" s="25">
        <v>0.31104248840910664</v>
      </c>
    </row>
    <row r="34" spans="1:1">
      <c r="A34" s="25">
        <v>0.90646815846003015</v>
      </c>
    </row>
    <row r="35" spans="1:1">
      <c r="A35" s="25">
        <v>1.5501713127543553</v>
      </c>
    </row>
    <row r="36" spans="1:1">
      <c r="A36" s="25">
        <v>1.3167780553288908</v>
      </c>
    </row>
    <row r="37" spans="1:1">
      <c r="A37" s="25">
        <v>1.1711574412296364</v>
      </c>
    </row>
    <row r="38" spans="1:1">
      <c r="A38" s="25">
        <v>9.365553755897281E-2</v>
      </c>
    </row>
    <row r="39" spans="1:1">
      <c r="A39" s="25">
        <v>1.2630266729611708</v>
      </c>
    </row>
    <row r="40" spans="1:1">
      <c r="A40" s="25">
        <v>1.0328683135594476</v>
      </c>
    </row>
    <row r="41" spans="1:1">
      <c r="A41" s="25">
        <v>0.52165341261383724</v>
      </c>
    </row>
    <row r="42" spans="1:1">
      <c r="A42" s="25">
        <v>2.6746314313831072</v>
      </c>
    </row>
    <row r="43" spans="1:1">
      <c r="A43" s="25">
        <v>0.71353213112288161</v>
      </c>
    </row>
    <row r="44" spans="1:1">
      <c r="A44" s="25">
        <v>1.2892801662571634</v>
      </c>
    </row>
    <row r="45" spans="1:1">
      <c r="A45" s="25">
        <v>1.0560606012020621</v>
      </c>
    </row>
    <row r="46" spans="1:1">
      <c r="A46" s="25">
        <v>0.3177241333711367</v>
      </c>
    </row>
    <row r="47" spans="1:1">
      <c r="A47" s="25">
        <v>1.3313545671547815</v>
      </c>
    </row>
    <row r="48" spans="1:1">
      <c r="A48" s="25">
        <v>0.46924797058609929</v>
      </c>
    </row>
    <row r="49" spans="1:1">
      <c r="A49" s="25">
        <v>0.50681753864947288</v>
      </c>
    </row>
    <row r="50" spans="1:1">
      <c r="A50" s="25">
        <v>0.32578435944430589</v>
      </c>
    </row>
    <row r="51" spans="1:1">
      <c r="A51" s="25">
        <v>0.6029158537665632</v>
      </c>
    </row>
    <row r="52" spans="1:1">
      <c r="A52" s="25">
        <v>1.0196850955450365</v>
      </c>
    </row>
    <row r="53" spans="1:1">
      <c r="A53" s="25">
        <v>0.94221029825440783</v>
      </c>
    </row>
    <row r="54" spans="1:1">
      <c r="A54" s="25">
        <v>1.1496047570176195</v>
      </c>
    </row>
    <row r="55" spans="1:1">
      <c r="A55" s="25">
        <v>0.8581478709151017</v>
      </c>
    </row>
    <row r="56" spans="1:1">
      <c r="A56" s="25">
        <v>0.81988113147159492</v>
      </c>
    </row>
    <row r="57" spans="1:1">
      <c r="A57" s="25">
        <v>0.74749713404809703</v>
      </c>
    </row>
    <row r="58" spans="1:1">
      <c r="A58" s="25">
        <v>1.2285636580086932</v>
      </c>
    </row>
    <row r="59" spans="1:1">
      <c r="A59" s="25">
        <v>1.9239996685980818</v>
      </c>
    </row>
    <row r="60" spans="1:1">
      <c r="A60" s="25">
        <v>0.43205017725279193</v>
      </c>
    </row>
    <row r="61" spans="1:1">
      <c r="A61" s="25">
        <v>1.0031662383136439</v>
      </c>
    </row>
    <row r="62" spans="1:1">
      <c r="A62" s="25">
        <v>0.35965495998113561</v>
      </c>
    </row>
    <row r="63" spans="1:1">
      <c r="A63" s="25">
        <v>0.23285400671833173</v>
      </c>
    </row>
    <row r="64" spans="1:1">
      <c r="A64" s="25">
        <v>0.56371333642379617</v>
      </c>
    </row>
    <row r="65" spans="1:1">
      <c r="A65" s="25">
        <v>1.3976318632155291</v>
      </c>
    </row>
    <row r="66" spans="1:1">
      <c r="A66" s="25">
        <v>1.9879643911600851</v>
      </c>
    </row>
    <row r="67" spans="1:1">
      <c r="A67" s="25">
        <v>1.6923889622575936</v>
      </c>
    </row>
    <row r="68" spans="1:1">
      <c r="A68" s="25">
        <v>0.8547852860508155</v>
      </c>
    </row>
    <row r="69" spans="1:1">
      <c r="A69" s="25">
        <v>1.2874706743847613</v>
      </c>
    </row>
    <row r="70" spans="1:1">
      <c r="A70" s="25">
        <v>1.2090168146765234</v>
      </c>
    </row>
    <row r="71" spans="1:1">
      <c r="A71" s="25">
        <v>0.73003285351669178</v>
      </c>
    </row>
    <row r="72" spans="1:1">
      <c r="A72" s="25">
        <v>0.71039955362667084</v>
      </c>
    </row>
    <row r="73" spans="1:1">
      <c r="A73" s="25">
        <v>0.9669727223531196</v>
      </c>
    </row>
    <row r="74" spans="1:1">
      <c r="A74" s="25">
        <v>0.99062914089263143</v>
      </c>
    </row>
    <row r="75" spans="1:1">
      <c r="A75" s="25">
        <v>0.66479257677565118</v>
      </c>
    </row>
    <row r="76" spans="1:1">
      <c r="A76" s="25">
        <v>0.75980087046186795</v>
      </c>
    </row>
    <row r="77" spans="1:1">
      <c r="A77" s="25">
        <v>2.0127544500701098</v>
      </c>
    </row>
    <row r="78" spans="1:1">
      <c r="A78" s="25">
        <v>1.1239365147358995</v>
      </c>
    </row>
    <row r="79" spans="1:1">
      <c r="A79" s="25">
        <v>1.0044195493513766</v>
      </c>
    </row>
    <row r="80" spans="1:1">
      <c r="A80" s="25">
        <v>0.24578976505466191</v>
      </c>
    </row>
    <row r="81" spans="1:1">
      <c r="A81" s="25">
        <v>0.73342723582867664</v>
      </c>
    </row>
    <row r="82" spans="1:1">
      <c r="A82" s="25">
        <v>1.3295294014865171</v>
      </c>
    </row>
    <row r="83" spans="1:1">
      <c r="A83" s="25">
        <v>1.178331764429168</v>
      </c>
    </row>
    <row r="84" spans="1:1">
      <c r="A84" s="25">
        <v>1.5644186780102025</v>
      </c>
    </row>
    <row r="85" spans="1:1">
      <c r="A85" s="25">
        <v>0.33491350725716457</v>
      </c>
    </row>
    <row r="86" spans="1:1">
      <c r="A86" s="25">
        <v>1.0669411757602836</v>
      </c>
    </row>
    <row r="87" spans="1:1">
      <c r="A87" s="25">
        <v>0.74288618288096242</v>
      </c>
    </row>
    <row r="88" spans="1:1">
      <c r="A88" s="25">
        <v>1.9179039912989024</v>
      </c>
    </row>
    <row r="89" spans="1:1">
      <c r="A89" s="25">
        <v>0.45206122964517509</v>
      </c>
    </row>
    <row r="90" spans="1:1">
      <c r="A90" s="25">
        <v>0.55456437615804555</v>
      </c>
    </row>
    <row r="91" spans="1:1">
      <c r="A91" s="25">
        <v>2.9321581329886257</v>
      </c>
    </row>
    <row r="92" spans="1:1">
      <c r="A92" s="25">
        <v>1.9952530008859866</v>
      </c>
    </row>
    <row r="93" spans="1:1">
      <c r="A93" s="25">
        <v>1.2534672561525577</v>
      </c>
    </row>
    <row r="94" spans="1:1">
      <c r="A94" s="25">
        <v>2.5590247486110473</v>
      </c>
    </row>
    <row r="95" spans="1:1">
      <c r="A95" s="25">
        <v>1.171330431207712</v>
      </c>
    </row>
    <row r="96" spans="1:1">
      <c r="A96" s="25">
        <v>2.6406074309014564</v>
      </c>
    </row>
    <row r="97" spans="1:1">
      <c r="A97" s="25">
        <v>1.2565235240039085</v>
      </c>
    </row>
    <row r="98" spans="1:1">
      <c r="A98" s="25">
        <v>1.5131898241644635</v>
      </c>
    </row>
    <row r="99" spans="1:1">
      <c r="A99" s="25">
        <v>1.3519923757266341</v>
      </c>
    </row>
    <row r="100" spans="1:1">
      <c r="A100" s="25">
        <v>0.76684646205585461</v>
      </c>
    </row>
    <row r="101" spans="1:1">
      <c r="A101" s="25">
        <v>1.1674297745524644</v>
      </c>
    </row>
    <row r="102" spans="1:1">
      <c r="A102" s="25">
        <v>2.259074599349411</v>
      </c>
    </row>
    <row r="103" spans="1:1">
      <c r="A103" s="25">
        <v>0.55814856593376116</v>
      </c>
    </row>
    <row r="104" spans="1:1">
      <c r="A104" s="25">
        <v>2.1679451100340228</v>
      </c>
    </row>
    <row r="105" spans="1:1">
      <c r="A105" s="25">
        <v>1.3844430043183593</v>
      </c>
    </row>
    <row r="106" spans="1:1">
      <c r="A106" s="25">
        <v>2.0247544687037178</v>
      </c>
    </row>
    <row r="107" spans="1:1">
      <c r="A107" s="25">
        <v>1.8170228189309487</v>
      </c>
    </row>
    <row r="108" spans="1:1">
      <c r="A108" s="25">
        <v>1.230798049989432</v>
      </c>
    </row>
    <row r="109" spans="1:1">
      <c r="A109" s="25">
        <v>5.8724157896529412E-2</v>
      </c>
    </row>
    <row r="110" spans="1:1">
      <c r="A110" s="25">
        <v>0.98975368576478218</v>
      </c>
    </row>
    <row r="111" spans="1:1">
      <c r="A111" s="25">
        <v>1.227977333635162</v>
      </c>
    </row>
    <row r="112" spans="1:1">
      <c r="A112" s="25">
        <v>1.3719115461882749</v>
      </c>
    </row>
    <row r="113" spans="1:1">
      <c r="A113" s="25">
        <v>1.4335423683507085</v>
      </c>
    </row>
    <row r="114" spans="1:1">
      <c r="A114" s="25">
        <v>1.3452664365485481</v>
      </c>
    </row>
    <row r="115" spans="1:1">
      <c r="A115" s="25">
        <v>0.87884712657095054</v>
      </c>
    </row>
    <row r="116" spans="1:1">
      <c r="A116" s="25">
        <v>0.31215912623900199</v>
      </c>
    </row>
    <row r="117" spans="1:1">
      <c r="A117" s="25">
        <v>1.0191031192125986</v>
      </c>
    </row>
    <row r="118" spans="1:1">
      <c r="A118" s="25">
        <v>0.59680929874866084</v>
      </c>
    </row>
    <row r="119" spans="1:1">
      <c r="A119" s="25">
        <v>1.5917208499791082</v>
      </c>
    </row>
    <row r="120" spans="1:1">
      <c r="A120" s="25">
        <v>1.288421044517446</v>
      </c>
    </row>
    <row r="121" spans="1:1">
      <c r="A121" s="25">
        <v>0.73554236665744532</v>
      </c>
    </row>
    <row r="122" spans="1:1">
      <c r="A122" s="25">
        <v>1.4477855388163487</v>
      </c>
    </row>
    <row r="123" spans="1:1">
      <c r="A123" s="25">
        <v>0.69039931864498494</v>
      </c>
    </row>
    <row r="124" spans="1:1">
      <c r="A124" s="25">
        <v>0.80743509025534577</v>
      </c>
    </row>
    <row r="125" spans="1:1">
      <c r="A125" s="25">
        <v>1.4206219983841002</v>
      </c>
    </row>
    <row r="126" spans="1:1">
      <c r="A126" s="25">
        <v>0.8060339582109769</v>
      </c>
    </row>
    <row r="127" spans="1:1">
      <c r="A127" s="25">
        <v>0.46563289313837736</v>
      </c>
    </row>
    <row r="128" spans="1:1">
      <c r="A128" s="25">
        <v>1.0082054875832511</v>
      </c>
    </row>
    <row r="129" spans="1:1">
      <c r="A129" s="25">
        <v>1.0985136707883851</v>
      </c>
    </row>
    <row r="130" spans="1:1">
      <c r="A130" s="25">
        <v>0.67552238605086234</v>
      </c>
    </row>
    <row r="131" spans="1:1">
      <c r="A131" s="25">
        <v>1.0195605632631095</v>
      </c>
    </row>
    <row r="132" spans="1:1">
      <c r="A132" s="25">
        <v>1.9947682603789632</v>
      </c>
    </row>
    <row r="133" spans="1:1">
      <c r="A133" s="25">
        <v>1.1873124026499275</v>
      </c>
    </row>
    <row r="134" spans="1:1">
      <c r="A134" s="25">
        <v>0.48094327567634004</v>
      </c>
    </row>
    <row r="135" spans="1:1">
      <c r="A135" s="25">
        <v>1.6259306493643264</v>
      </c>
    </row>
    <row r="136" spans="1:1">
      <c r="A136" s="25">
        <v>1.0441217768040469</v>
      </c>
    </row>
    <row r="137" spans="1:1">
      <c r="A137" s="25">
        <v>0.60095329660830743</v>
      </c>
    </row>
    <row r="138" spans="1:1">
      <c r="A138" s="25">
        <v>0.93401752730089305</v>
      </c>
    </row>
    <row r="139" spans="1:1">
      <c r="A139" s="25">
        <v>0.70224871325902383</v>
      </c>
    </row>
    <row r="140" spans="1:1">
      <c r="A140" s="25">
        <v>0.71895037306307896</v>
      </c>
    </row>
    <row r="141" spans="1:1">
      <c r="A141" s="25">
        <v>0.90295710001602458</v>
      </c>
    </row>
    <row r="142" spans="1:1">
      <c r="A142" s="25">
        <v>1.2556622649668958</v>
      </c>
    </row>
    <row r="143" spans="1:1">
      <c r="A143" s="25">
        <v>1.7611410019329088</v>
      </c>
    </row>
    <row r="144" spans="1:1">
      <c r="A144" s="25">
        <v>1.4633262489838692</v>
      </c>
    </row>
    <row r="145" spans="1:1">
      <c r="A145" s="25">
        <v>0.792753854251525</v>
      </c>
    </row>
    <row r="146" spans="1:1">
      <c r="A146" s="25">
        <v>0.94946885362832756</v>
      </c>
    </row>
    <row r="147" spans="1:1">
      <c r="A147" s="25">
        <v>2.3753250004981679</v>
      </c>
    </row>
    <row r="148" spans="1:1">
      <c r="A148" s="25">
        <v>0.95189154827277067</v>
      </c>
    </row>
    <row r="149" spans="1:1">
      <c r="A149" s="25">
        <v>1.1869856026374033</v>
      </c>
    </row>
    <row r="150" spans="1:1">
      <c r="A150" s="25">
        <v>1.4637510748674021</v>
      </c>
    </row>
    <row r="151" spans="1:1">
      <c r="A151" s="25">
        <v>1.1895373746112174</v>
      </c>
    </row>
    <row r="152" spans="1:1">
      <c r="A152" s="25">
        <v>2.048266366611212</v>
      </c>
    </row>
    <row r="153" spans="1:1">
      <c r="A153" s="25">
        <v>1.0359620214013161</v>
      </c>
    </row>
    <row r="154" spans="1:1">
      <c r="A154" s="25">
        <v>1.677096730757623</v>
      </c>
    </row>
    <row r="155" spans="1:1">
      <c r="A155" s="25">
        <v>0.62268249473454351</v>
      </c>
    </row>
    <row r="156" spans="1:1">
      <c r="A156" s="25">
        <v>1.0747543491144593</v>
      </c>
    </row>
    <row r="157" spans="1:1">
      <c r="A157" s="25">
        <v>1.4308878478438516</v>
      </c>
    </row>
    <row r="158" spans="1:1">
      <c r="A158" s="25">
        <v>1.4435431065327671</v>
      </c>
    </row>
    <row r="159" spans="1:1">
      <c r="A159" s="25">
        <v>1.2764267734545478</v>
      </c>
    </row>
    <row r="160" spans="1:1">
      <c r="A160" s="25">
        <v>1.1518729377400336</v>
      </c>
    </row>
    <row r="161" spans="1:1">
      <c r="A161" s="25">
        <v>0.42413824430661468</v>
      </c>
    </row>
    <row r="162" spans="1:1">
      <c r="A162" s="25">
        <v>1.2204422282309699</v>
      </c>
    </row>
    <row r="163" spans="1:1">
      <c r="A163" s="25">
        <v>1.4121516286956759</v>
      </c>
    </row>
    <row r="164" spans="1:1">
      <c r="A164" s="25">
        <v>1.499441119540154</v>
      </c>
    </row>
    <row r="165" spans="1:1">
      <c r="A165" s="25">
        <v>0.66944941280702297</v>
      </c>
    </row>
    <row r="166" spans="1:1">
      <c r="A166" s="25">
        <v>0.30168134935296764</v>
      </c>
    </row>
    <row r="167" spans="1:1">
      <c r="A167" s="25">
        <v>0.34810610387214114</v>
      </c>
    </row>
    <row r="168" spans="1:1">
      <c r="A168" s="25">
        <v>0.72502430650605265</v>
      </c>
    </row>
    <row r="169" spans="1:1">
      <c r="A169" s="25">
        <v>0.42957552261162629</v>
      </c>
    </row>
    <row r="170" spans="1:1">
      <c r="A170" s="25">
        <v>0.76631586536363616</v>
      </c>
    </row>
    <row r="171" spans="1:1">
      <c r="A171" s="25">
        <v>0.28785561834046136</v>
      </c>
    </row>
    <row r="172" spans="1:1">
      <c r="A172" s="25">
        <v>0.70917313785914626</v>
      </c>
    </row>
    <row r="173" spans="1:1">
      <c r="A173" s="25">
        <v>0.45271728704063102</v>
      </c>
    </row>
    <row r="174" spans="1:1">
      <c r="A174" s="25">
        <v>2.1441670379382431</v>
      </c>
    </row>
    <row r="175" spans="1:1">
      <c r="A175" s="25">
        <v>0.23219235507959518</v>
      </c>
    </row>
    <row r="176" spans="1:1">
      <c r="A176" s="25">
        <v>0.35661957438262443</v>
      </c>
    </row>
    <row r="177" spans="1:1">
      <c r="A177" s="25">
        <v>1.1480199712300756</v>
      </c>
    </row>
    <row r="178" spans="1:1">
      <c r="A178" s="25">
        <v>0.54441477314624609</v>
      </c>
    </row>
    <row r="179" spans="1:1">
      <c r="A179" s="25">
        <v>1.2963300601672181</v>
      </c>
    </row>
    <row r="180" spans="1:1">
      <c r="A180" s="25">
        <v>0.86332363958356684</v>
      </c>
    </row>
    <row r="181" spans="1:1">
      <c r="A181" s="25">
        <v>1.625630689668254</v>
      </c>
    </row>
    <row r="182" spans="1:1">
      <c r="A182" s="25">
        <v>1.1491055622623143</v>
      </c>
    </row>
    <row r="183" spans="1:1">
      <c r="A183" s="25">
        <v>0.93526050956337636</v>
      </c>
    </row>
    <row r="184" spans="1:1">
      <c r="A184" s="25">
        <v>1.5608071275151723</v>
      </c>
    </row>
    <row r="185" spans="1:1">
      <c r="A185" s="25">
        <v>0.5782464953119435</v>
      </c>
    </row>
    <row r="186" spans="1:1">
      <c r="A186" s="25">
        <v>1.0843207011329281</v>
      </c>
    </row>
    <row r="187" spans="1:1">
      <c r="A187" s="25">
        <v>1.5962337931136441</v>
      </c>
    </row>
    <row r="188" spans="1:1">
      <c r="A188" s="25">
        <v>1.8971268648923358</v>
      </c>
    </row>
    <row r="189" spans="1:1">
      <c r="A189" s="25">
        <v>1.000662888499479</v>
      </c>
    </row>
    <row r="190" spans="1:1">
      <c r="A190" s="25">
        <v>1.6332772412649728</v>
      </c>
    </row>
    <row r="191" spans="1:1">
      <c r="A191" s="25">
        <v>3.5529559356800116</v>
      </c>
    </row>
    <row r="192" spans="1:1">
      <c r="A192" s="25">
        <v>1.7609896116427772</v>
      </c>
    </row>
    <row r="193" spans="1:1">
      <c r="A193" s="25">
        <v>0.83083320949026196</v>
      </c>
    </row>
    <row r="194" spans="1:1">
      <c r="A194" s="25">
        <v>1.9991787049233278</v>
      </c>
    </row>
    <row r="195" spans="1:1">
      <c r="A195" s="25">
        <v>1.1352157571837391</v>
      </c>
    </row>
    <row r="196" spans="1:1">
      <c r="A196" s="25">
        <v>0.60089495387979597</v>
      </c>
    </row>
    <row r="197" spans="1:1">
      <c r="A197" s="25">
        <v>0.53202384064911223</v>
      </c>
    </row>
    <row r="198" spans="1:1">
      <c r="A198" s="25">
        <v>1.3512589117380494</v>
      </c>
    </row>
    <row r="199" spans="1:1">
      <c r="A199" s="25">
        <v>1.0775066696596949</v>
      </c>
    </row>
    <row r="200" spans="1:1">
      <c r="A200" s="25">
        <v>1.9493366721376348</v>
      </c>
    </row>
    <row r="201" spans="1:1">
      <c r="A201" s="25">
        <v>0.9193847070760105</v>
      </c>
    </row>
    <row r="202" spans="1:1">
      <c r="A202" s="25">
        <v>0.79319505382540301</v>
      </c>
    </row>
    <row r="203" spans="1:1">
      <c r="A203" s="25">
        <v>0.94894948064211515</v>
      </c>
    </row>
    <row r="204" spans="1:1">
      <c r="A204" s="25">
        <v>1.4906289398796873</v>
      </c>
    </row>
    <row r="205" spans="1:1">
      <c r="A205" s="25">
        <v>0.91538853065419168</v>
      </c>
    </row>
    <row r="206" spans="1:1">
      <c r="A206" s="25">
        <v>0.69548661810410228</v>
      </c>
    </row>
    <row r="207" spans="1:1">
      <c r="A207" s="25">
        <v>0.54235158279611273</v>
      </c>
    </row>
    <row r="208" spans="1:1">
      <c r="A208" s="25">
        <v>0.85776118733075002</v>
      </c>
    </row>
    <row r="209" spans="1:1">
      <c r="A209" s="25">
        <v>0.35914537828679938</v>
      </c>
    </row>
    <row r="210" spans="1:1">
      <c r="A210" s="25">
        <v>2.0306882992433004</v>
      </c>
    </row>
    <row r="211" spans="1:1">
      <c r="A211" s="25">
        <v>1.1240701835609395</v>
      </c>
    </row>
    <row r="212" spans="1:1">
      <c r="A212" s="25">
        <v>1.0790288151904972</v>
      </c>
    </row>
    <row r="213" spans="1:1">
      <c r="A213" s="25">
        <v>1.1944447905582372</v>
      </c>
    </row>
    <row r="214" spans="1:1">
      <c r="A214" s="25">
        <v>1.2670257134098051</v>
      </c>
    </row>
    <row r="215" spans="1:1">
      <c r="A215" s="25">
        <v>1.0989615848020398</v>
      </c>
    </row>
    <row r="216" spans="1:1">
      <c r="A216" s="25">
        <v>1.3630875111769067</v>
      </c>
    </row>
    <row r="217" spans="1:1">
      <c r="A217" s="25">
        <v>1.6017330524134277</v>
      </c>
    </row>
    <row r="218" spans="1:1">
      <c r="A218" s="25">
        <v>0.75698396155939018</v>
      </c>
    </row>
    <row r="219" spans="1:1">
      <c r="A219" s="25">
        <v>0.91510340654255506</v>
      </c>
    </row>
    <row r="220" spans="1:1">
      <c r="A220" s="25">
        <v>1.6652992766834687</v>
      </c>
    </row>
    <row r="221" spans="1:1">
      <c r="A221" s="25">
        <v>0.58228408104223384</v>
      </c>
    </row>
    <row r="222" spans="1:1">
      <c r="A222" s="25">
        <v>0.84638052397017782</v>
      </c>
    </row>
    <row r="223" spans="1:1">
      <c r="A223" s="25">
        <v>2.2321695999515927</v>
      </c>
    </row>
    <row r="224" spans="1:1">
      <c r="A224" s="25">
        <v>1.4700491319598334</v>
      </c>
    </row>
    <row r="225" spans="1:1">
      <c r="A225" s="25">
        <v>1.9175343483754601</v>
      </c>
    </row>
    <row r="226" spans="1:1">
      <c r="A226" s="25">
        <v>0.78006011906850536</v>
      </c>
    </row>
    <row r="227" spans="1:1">
      <c r="A227" s="25">
        <v>0.92679649744332415</v>
      </c>
    </row>
    <row r="228" spans="1:1">
      <c r="A228" s="25">
        <v>0.10930116172035163</v>
      </c>
    </row>
    <row r="229" spans="1:1">
      <c r="A229" s="25">
        <v>0.81408318105592803</v>
      </c>
    </row>
    <row r="230" spans="1:1">
      <c r="A230" s="25">
        <v>0.43695672024856042</v>
      </c>
    </row>
    <row r="231" spans="1:1">
      <c r="A231" s="25">
        <v>2.3559871869539895</v>
      </c>
    </row>
    <row r="232" spans="1:1">
      <c r="A232" s="25">
        <v>0.96047647908827694</v>
      </c>
    </row>
    <row r="233" spans="1:1">
      <c r="A233" s="25">
        <v>0.99514526661993918</v>
      </c>
    </row>
    <row r="234" spans="1:1">
      <c r="A234" s="25">
        <v>1.4521960927208004</v>
      </c>
    </row>
    <row r="235" spans="1:1">
      <c r="A235" s="25">
        <v>1.518950324728926</v>
      </c>
    </row>
    <row r="236" spans="1:1">
      <c r="A236" s="25">
        <v>1.1937098369391235</v>
      </c>
    </row>
    <row r="237" spans="1:1">
      <c r="A237" s="25">
        <v>0.94836221872054516</v>
      </c>
    </row>
    <row r="238" spans="1:1">
      <c r="A238" s="25">
        <v>0.94288449094914584</v>
      </c>
    </row>
    <row r="239" spans="1:1">
      <c r="A239" s="25">
        <v>0.83913272992382759</v>
      </c>
    </row>
    <row r="240" spans="1:1">
      <c r="A240" s="25">
        <v>0.97060628626574053</v>
      </c>
    </row>
    <row r="241" spans="1:1">
      <c r="A241" s="25">
        <v>1.4994726359203023</v>
      </c>
    </row>
    <row r="242" spans="1:1">
      <c r="A242" s="25">
        <v>1.0009838236449358</v>
      </c>
    </row>
    <row r="243" spans="1:1">
      <c r="A243" s="25">
        <v>1.4157641025154877</v>
      </c>
    </row>
    <row r="244" spans="1:1">
      <c r="A244" s="25">
        <v>0.35017818017463764</v>
      </c>
    </row>
    <row r="245" spans="1:1">
      <c r="A245" s="25">
        <v>0.77939940548795439</v>
      </c>
    </row>
    <row r="246" spans="1:1">
      <c r="A246" s="25">
        <v>1.7643334438925871</v>
      </c>
    </row>
    <row r="247" spans="1:1">
      <c r="A247" s="25">
        <v>0.97370411707843885</v>
      </c>
    </row>
    <row r="248" spans="1:1">
      <c r="A248" s="25">
        <v>0.59998891930583409</v>
      </c>
    </row>
    <row r="249" spans="1:1">
      <c r="A249" s="25">
        <v>0.83422580365652887</v>
      </c>
    </row>
    <row r="250" spans="1:1">
      <c r="A250" s="25">
        <v>0.8216906326940201</v>
      </c>
    </row>
    <row r="251" spans="1:1">
      <c r="A251" s="25">
        <v>1.495997119509719</v>
      </c>
    </row>
    <row r="252" spans="1:1">
      <c r="A252" s="25">
        <v>0.74194852105382814</v>
      </c>
    </row>
    <row r="253" spans="1:1">
      <c r="A253" s="25">
        <v>1.6514754828446547</v>
      </c>
    </row>
    <row r="254" spans="1:1">
      <c r="A254" s="25">
        <v>0.52193338385769117</v>
      </c>
    </row>
    <row r="255" spans="1:1">
      <c r="A255" s="25">
        <v>0.7947198446454391</v>
      </c>
    </row>
    <row r="256" spans="1:1">
      <c r="A256" s="25">
        <v>1.1901859998324966</v>
      </c>
    </row>
    <row r="257" spans="1:1">
      <c r="A257" s="25">
        <v>1.029360856937328</v>
      </c>
    </row>
    <row r="258" spans="1:1">
      <c r="A258" s="25">
        <v>1.9230310949105609</v>
      </c>
    </row>
    <row r="259" spans="1:1">
      <c r="A259" s="25">
        <v>0.82403457531277824</v>
      </c>
    </row>
    <row r="260" spans="1:1">
      <c r="A260" s="25">
        <v>0.75449620065161571</v>
      </c>
    </row>
    <row r="261" spans="1:1">
      <c r="A261" s="25">
        <v>1.4810111259644432</v>
      </c>
    </row>
    <row r="262" spans="1:1">
      <c r="A262" s="25">
        <v>0.39007786096662184</v>
      </c>
    </row>
    <row r="263" spans="1:1">
      <c r="A263" s="25">
        <v>1.7003694207735689</v>
      </c>
    </row>
    <row r="264" spans="1:1">
      <c r="A264" s="25">
        <v>0.87920140785785295</v>
      </c>
    </row>
    <row r="265" spans="1:1">
      <c r="A265" s="25">
        <v>1.2531736312683728</v>
      </c>
    </row>
    <row r="266" spans="1:1">
      <c r="A266" s="25">
        <v>0.7295529310170431</v>
      </c>
    </row>
    <row r="267" spans="1:1">
      <c r="A267" s="25">
        <v>0.54034714936761075</v>
      </c>
    </row>
    <row r="268" spans="1:1">
      <c r="A268" s="25">
        <v>1.5935666968220155</v>
      </c>
    </row>
    <row r="269" spans="1:1">
      <c r="A269" s="25">
        <v>1.9293645790224829</v>
      </c>
    </row>
    <row r="270" spans="1:1">
      <c r="A270" s="25">
        <v>0.89332300663033493</v>
      </c>
    </row>
    <row r="271" spans="1:1">
      <c r="A271" s="25">
        <v>0.99316483747947448</v>
      </c>
    </row>
    <row r="272" spans="1:1">
      <c r="A272" s="25">
        <v>1.382309199257413</v>
      </c>
    </row>
    <row r="273" spans="1:1">
      <c r="A273" s="25">
        <v>1.2839465338684901</v>
      </c>
    </row>
    <row r="274" spans="1:1">
      <c r="A274" s="25">
        <v>0.74607066082823636</v>
      </c>
    </row>
    <row r="275" spans="1:1">
      <c r="A275" s="25">
        <v>0.7779333922753584</v>
      </c>
    </row>
    <row r="276" spans="1:1">
      <c r="A276" s="25">
        <v>3.3932786907309458</v>
      </c>
    </row>
    <row r="277" spans="1:1">
      <c r="A277" s="25">
        <v>2.1107550982913836</v>
      </c>
    </row>
    <row r="278" spans="1:1">
      <c r="A278" s="25">
        <v>0.84968330055329278</v>
      </c>
    </row>
    <row r="279" spans="1:1">
      <c r="A279" s="25">
        <v>0.95972944515068637</v>
      </c>
    </row>
    <row r="280" spans="1:1">
      <c r="A280" s="25">
        <v>1.0073932684094327</v>
      </c>
    </row>
    <row r="281" spans="1:1">
      <c r="A281" s="25">
        <v>2.2256110292948357</v>
      </c>
    </row>
    <row r="282" spans="1:1">
      <c r="A282" s="25">
        <v>1.0338308011568051</v>
      </c>
    </row>
    <row r="283" spans="1:1">
      <c r="A283" s="25">
        <v>1.0923237145068545</v>
      </c>
    </row>
    <row r="284" spans="1:1">
      <c r="A284" s="25">
        <v>2.3571152607855761</v>
      </c>
    </row>
    <row r="285" spans="1:1">
      <c r="A285" s="25">
        <v>1.5108999249378869</v>
      </c>
    </row>
    <row r="286" spans="1:1">
      <c r="A286" s="25">
        <v>1.4635490626122944</v>
      </c>
    </row>
    <row r="287" spans="1:1">
      <c r="A287" s="25">
        <v>1.2723854294784227</v>
      </c>
    </row>
    <row r="288" spans="1:1">
      <c r="A288" s="25">
        <v>0.55028871306702887</v>
      </c>
    </row>
    <row r="289" spans="1:1">
      <c r="A289" s="25">
        <v>2.4278841704400165</v>
      </c>
    </row>
    <row r="290" spans="1:1">
      <c r="A290" s="25">
        <v>0.56311898222118495</v>
      </c>
    </row>
    <row r="291" spans="1:1">
      <c r="A291" s="25">
        <v>1.0481625322362766</v>
      </c>
    </row>
    <row r="292" spans="1:1">
      <c r="A292" s="25">
        <v>1.5586686056791501</v>
      </c>
    </row>
    <row r="293" spans="1:1">
      <c r="A293" s="25">
        <v>2.7932381216169384</v>
      </c>
    </row>
    <row r="294" spans="1:1">
      <c r="A294" s="25">
        <v>3.3466117500777122</v>
      </c>
    </row>
    <row r="295" spans="1:1">
      <c r="A295" s="25">
        <v>0.80095004526858593</v>
      </c>
    </row>
    <row r="296" spans="1:1">
      <c r="A296" s="25">
        <v>2.2407651830355584</v>
      </c>
    </row>
    <row r="297" spans="1:1">
      <c r="A297" s="25">
        <v>0.92821984950243164</v>
      </c>
    </row>
    <row r="298" spans="1:1">
      <c r="A298" s="25">
        <v>0.86345704698258241</v>
      </c>
    </row>
    <row r="299" spans="1:1">
      <c r="A299" s="25">
        <v>0.75724289945072853</v>
      </c>
    </row>
    <row r="300" spans="1:1">
      <c r="A300" s="25">
        <v>0.84803260511252965</v>
      </c>
    </row>
    <row r="301" spans="1:1">
      <c r="A301" s="25">
        <v>1.3060587680772857</v>
      </c>
    </row>
    <row r="302" spans="1:1">
      <c r="A302" s="25">
        <v>0.90816062227001404</v>
      </c>
    </row>
    <row r="303" spans="1:1">
      <c r="A303" s="25">
        <v>0.78434852141516187</v>
      </c>
    </row>
    <row r="304" spans="1:1">
      <c r="A304" s="25">
        <v>1.0378517807228635</v>
      </c>
    </row>
    <row r="305" spans="1:1">
      <c r="A305" s="25">
        <v>1.0143122878566087</v>
      </c>
    </row>
    <row r="306" spans="1:1">
      <c r="A306" s="25">
        <v>3.6763770914431855</v>
      </c>
    </row>
    <row r="307" spans="1:1">
      <c r="A307" s="25">
        <v>0.9215358258591152</v>
      </c>
    </row>
    <row r="308" spans="1:1">
      <c r="A308" s="25">
        <v>1.3094780190749926</v>
      </c>
    </row>
    <row r="309" spans="1:1">
      <c r="A309" s="25">
        <v>0.82774032296930544</v>
      </c>
    </row>
    <row r="310" spans="1:1">
      <c r="A310" s="25">
        <v>7.161970033339264</v>
      </c>
    </row>
    <row r="311" spans="1:1">
      <c r="A311" s="25">
        <v>1.3962563011174045</v>
      </c>
    </row>
    <row r="312" spans="1:1">
      <c r="A312" s="25">
        <v>0.31929621135874448</v>
      </c>
    </row>
    <row r="313" spans="1:1">
      <c r="A313" s="25">
        <v>0.77252706453647013</v>
      </c>
    </row>
    <row r="314" spans="1:1">
      <c r="A314" s="25">
        <v>1.1291334706353386</v>
      </c>
    </row>
    <row r="315" spans="1:1">
      <c r="A315" s="25">
        <v>1.3864777864143893</v>
      </c>
    </row>
    <row r="316" spans="1:1">
      <c r="A316" s="25">
        <v>4.9596774904172358</v>
      </c>
    </row>
    <row r="317" spans="1:1">
      <c r="A317" s="25">
        <v>2.6681148733483471</v>
      </c>
    </row>
    <row r="318" spans="1:1">
      <c r="A318" s="25">
        <v>0.40887469678593086</v>
      </c>
    </row>
    <row r="319" spans="1:1">
      <c r="A319" s="25">
        <v>3.6844587010224914</v>
      </c>
    </row>
    <row r="320" spans="1:1">
      <c r="A320" s="25">
        <v>0.44525467458247797</v>
      </c>
    </row>
    <row r="321" spans="1:1">
      <c r="A321" s="25">
        <v>0.5490651307197425</v>
      </c>
    </row>
    <row r="322" spans="1:1">
      <c r="A322" s="25">
        <v>0.74274851649396778</v>
      </c>
    </row>
    <row r="323" spans="1:1">
      <c r="A323" s="25">
        <v>0.97875842841473704</v>
      </c>
    </row>
    <row r="324" spans="1:1">
      <c r="A324" s="25">
        <v>0.99676237776647103</v>
      </c>
    </row>
    <row r="325" spans="1:1">
      <c r="A325" s="25">
        <v>0.80828690981339213</v>
      </c>
    </row>
    <row r="326" spans="1:1">
      <c r="A326" s="25">
        <v>1.5236667383817761</v>
      </c>
    </row>
    <row r="327" spans="1:1">
      <c r="A327" s="25">
        <v>0.64401283348765104</v>
      </c>
    </row>
    <row r="328" spans="1:1">
      <c r="A328" s="25">
        <v>0.70197827149909242</v>
      </c>
    </row>
    <row r="329" spans="1:1">
      <c r="A329" s="25">
        <v>0.76869615679555647</v>
      </c>
    </row>
    <row r="330" spans="1:1">
      <c r="A330" s="25">
        <v>1.3355379107724281</v>
      </c>
    </row>
    <row r="331" spans="1:1">
      <c r="A331" s="25">
        <v>0.92704104719870417</v>
      </c>
    </row>
    <row r="332" spans="1:1">
      <c r="A332" s="25">
        <v>1.2291365467484525</v>
      </c>
    </row>
    <row r="333" spans="1:1">
      <c r="A333" s="25">
        <v>0.68225955532081295</v>
      </c>
    </row>
    <row r="334" spans="1:1">
      <c r="A334" s="25">
        <v>1.3142591704627187</v>
      </c>
    </row>
    <row r="335" spans="1:1">
      <c r="A335" s="25">
        <v>1.5513833183604073</v>
      </c>
    </row>
    <row r="336" spans="1:1">
      <c r="A336" s="25">
        <v>0.38667339759585995</v>
      </c>
    </row>
    <row r="337" spans="1:1">
      <c r="A337" s="25">
        <v>1.0159699739277426</v>
      </c>
    </row>
    <row r="338" spans="1:1">
      <c r="A338" s="25">
        <v>1.3104135813617483</v>
      </c>
    </row>
    <row r="339" spans="1:1">
      <c r="A339" s="25">
        <v>0.16609464990763212</v>
      </c>
    </row>
    <row r="340" spans="1:1">
      <c r="A340" s="25">
        <v>0.93579158097927473</v>
      </c>
    </row>
    <row r="341" spans="1:1">
      <c r="A341" s="25">
        <v>0.55540024495478968</v>
      </c>
    </row>
    <row r="342" spans="1:1">
      <c r="A342" s="25">
        <v>1.7496060363890789</v>
      </c>
    </row>
    <row r="343" spans="1:1">
      <c r="A343" s="25">
        <v>0.7826150097350677</v>
      </c>
    </row>
    <row r="344" spans="1:1">
      <c r="A344" s="25">
        <v>0.77451231408949628</v>
      </c>
    </row>
    <row r="345" spans="1:1">
      <c r="A345" s="25">
        <v>1.8175739454535975</v>
      </c>
    </row>
    <row r="346" spans="1:1">
      <c r="A346" s="25">
        <v>1.1908602150537635</v>
      </c>
    </row>
    <row r="347" spans="1:1">
      <c r="A347" s="25">
        <v>0.97744144709326641</v>
      </c>
    </row>
    <row r="348" spans="1:1">
      <c r="A348" s="25">
        <v>1.7060914484025449</v>
      </c>
    </row>
    <row r="349" spans="1:1">
      <c r="A349" s="25">
        <v>0.96996890381456669</v>
      </c>
    </row>
    <row r="350" spans="1:1">
      <c r="A350" s="25">
        <v>1.1958456238345891</v>
      </c>
    </row>
    <row r="351" spans="1:1">
      <c r="A351" s="25">
        <v>0.75260074213218386</v>
      </c>
    </row>
    <row r="352" spans="1:1">
      <c r="A352" s="25">
        <v>1.1292339487860577</v>
      </c>
    </row>
    <row r="353" spans="1:1">
      <c r="A353" s="25">
        <v>0.9450788969559184</v>
      </c>
    </row>
    <row r="354" spans="1:1">
      <c r="A354" s="25">
        <v>1.2176642974160157</v>
      </c>
    </row>
    <row r="355" spans="1:1">
      <c r="A355" s="25">
        <v>1.3583562654909123</v>
      </c>
    </row>
    <row r="356" spans="1:1">
      <c r="A356" s="25">
        <v>0.51228259326707315</v>
      </c>
    </row>
    <row r="357" spans="1:1">
      <c r="A357" s="25">
        <v>0.6247054070432968</v>
      </c>
    </row>
    <row r="358" spans="1:1">
      <c r="A358" s="25">
        <v>0.59928584971244392</v>
      </c>
    </row>
    <row r="359" spans="1:1">
      <c r="A359" s="25">
        <v>1.2905371488987125</v>
      </c>
    </row>
    <row r="360" spans="1:1">
      <c r="A360" s="25">
        <v>1.3326916863531653</v>
      </c>
    </row>
    <row r="361" spans="1:1">
      <c r="A361" s="25">
        <v>1.2834863511406358</v>
      </c>
    </row>
    <row r="362" spans="1:1">
      <c r="A362" s="25">
        <v>0.69492739005428839</v>
      </c>
    </row>
    <row r="363" spans="1:1">
      <c r="A363" s="25">
        <v>0.63550960612986274</v>
      </c>
    </row>
    <row r="364" spans="1:1">
      <c r="A364" s="25">
        <v>0.52597513324446898</v>
      </c>
    </row>
    <row r="365" spans="1:1">
      <c r="A365" s="25">
        <v>1.4907681262682957</v>
      </c>
    </row>
    <row r="366" spans="1:1">
      <c r="A366" s="25">
        <v>1.3516771108008405</v>
      </c>
    </row>
    <row r="367" spans="1:1">
      <c r="A367" s="25">
        <v>1.9433433877954298</v>
      </c>
    </row>
    <row r="368" spans="1:1">
      <c r="A368" s="25">
        <v>2.5656040932189761</v>
      </c>
    </row>
    <row r="369" spans="1:1">
      <c r="A369" s="25">
        <v>1.580170894003611</v>
      </c>
    </row>
    <row r="370" spans="1:1">
      <c r="A370" s="25">
        <v>0.49530337083918263</v>
      </c>
    </row>
    <row r="371" spans="1:1">
      <c r="A371" s="25">
        <v>1.0637680006364867</v>
      </c>
    </row>
    <row r="372" spans="1:1">
      <c r="A372" s="25">
        <v>1.200750045091876</v>
      </c>
    </row>
    <row r="373" spans="1:1">
      <c r="A373" s="25">
        <v>1.4520929617086762</v>
      </c>
    </row>
    <row r="374" spans="1:1">
      <c r="A374" s="25">
        <v>0.61109635307957955</v>
      </c>
    </row>
    <row r="375" spans="1:1">
      <c r="A375" s="25">
        <v>0.91400080751472979</v>
      </c>
    </row>
    <row r="376" spans="1:1">
      <c r="A376" s="25">
        <v>0.72271138287757419</v>
      </c>
    </row>
    <row r="377" spans="1:1">
      <c r="A377" s="25">
        <v>1.4385047884629805</v>
      </c>
    </row>
    <row r="378" spans="1:1">
      <c r="A378" s="25">
        <v>0.44047562922203437</v>
      </c>
    </row>
    <row r="379" spans="1:1">
      <c r="A379" s="25">
        <v>2.1512016394159095</v>
      </c>
    </row>
    <row r="380" spans="1:1">
      <c r="A380" s="25">
        <v>1.1409893851747606</v>
      </c>
    </row>
    <row r="381" spans="1:1">
      <c r="A381" s="25">
        <v>1.4152299850387948</v>
      </c>
    </row>
    <row r="382" spans="1:1">
      <c r="A382" s="25">
        <v>1.2168665448977267</v>
      </c>
    </row>
    <row r="383" spans="1:1">
      <c r="A383" s="25">
        <v>1.121951994801085</v>
      </c>
    </row>
    <row r="384" spans="1:1">
      <c r="A384" s="25">
        <v>0.44008907777998602</v>
      </c>
    </row>
    <row r="385" spans="1:1">
      <c r="A385" s="25">
        <v>0.97350436052178957</v>
      </c>
    </row>
    <row r="386" spans="1:1">
      <c r="A386" s="25">
        <v>1.698811230154414</v>
      </c>
    </row>
    <row r="387" spans="1:1">
      <c r="A387" s="25">
        <v>0.62709366299996172</v>
      </c>
    </row>
    <row r="388" spans="1:1">
      <c r="A388" s="25">
        <v>0.79217897595746634</v>
      </c>
    </row>
    <row r="389" spans="1:1">
      <c r="A389" s="25">
        <v>1.1881606527260999</v>
      </c>
    </row>
    <row r="390" spans="1:1">
      <c r="A390" s="25">
        <v>1.649379781547279</v>
      </c>
    </row>
    <row r="391" spans="1:1">
      <c r="A391" s="25">
        <v>0.72247402305292729</v>
      </c>
    </row>
    <row r="392" spans="1:1">
      <c r="A392" s="25">
        <v>1.9891190260720131</v>
      </c>
    </row>
    <row r="393" spans="1:1">
      <c r="A393" s="25">
        <v>1.5880655850775507</v>
      </c>
    </row>
    <row r="394" spans="1:1">
      <c r="A394" s="25">
        <v>0.7610685794078339</v>
      </c>
    </row>
    <row r="395" spans="1:1">
      <c r="A395" s="25">
        <v>0.85727091227641283</v>
      </c>
    </row>
    <row r="396" spans="1:1">
      <c r="A396" s="25">
        <v>1.3871153383096557</v>
      </c>
    </row>
    <row r="397" spans="1:1">
      <c r="A397" s="25">
        <v>1.2016795225755963</v>
      </c>
    </row>
    <row r="398" spans="1:1">
      <c r="A398" s="25">
        <v>3.2311200756856446</v>
      </c>
    </row>
    <row r="399" spans="1:1">
      <c r="A399" s="25">
        <v>1.7213421101171262</v>
      </c>
    </row>
    <row r="400" spans="1:1">
      <c r="A400" s="25">
        <v>1.5954784314143493</v>
      </c>
    </row>
    <row r="401" spans="1:1">
      <c r="A401" s="25">
        <v>3.3492609245055687</v>
      </c>
    </row>
    <row r="402" spans="1:1">
      <c r="A402" s="25">
        <v>1.048394377128105</v>
      </c>
    </row>
    <row r="403" spans="1:1">
      <c r="A403" s="25">
        <v>1.2681313381909345</v>
      </c>
    </row>
    <row r="404" spans="1:1">
      <c r="A404" s="25">
        <v>0.96969770374347819</v>
      </c>
    </row>
    <row r="405" spans="1:1">
      <c r="A405" s="25">
        <v>2.1887913516439172</v>
      </c>
    </row>
    <row r="406" spans="1:1">
      <c r="A406" s="25">
        <v>1.8208362979585135</v>
      </c>
    </row>
    <row r="407" spans="1:1">
      <c r="A407" s="25">
        <v>2.0739030215553953</v>
      </c>
    </row>
    <row r="408" spans="1:1">
      <c r="A408" s="25">
        <v>1.8166337396773591</v>
      </c>
    </row>
    <row r="409" spans="1:1">
      <c r="A409" s="25">
        <v>1.5603198386517294</v>
      </c>
    </row>
    <row r="410" spans="1:1">
      <c r="A410" s="25">
        <v>1.5736112275524405</v>
      </c>
    </row>
    <row r="411" spans="1:1">
      <c r="A411" s="25">
        <v>0.47859859649502329</v>
      </c>
    </row>
    <row r="412" spans="1:1">
      <c r="A412" s="25">
        <v>1.0744243457305336</v>
      </c>
    </row>
    <row r="413" spans="1:1">
      <c r="A413" s="25">
        <v>0.62547074102588085</v>
      </c>
    </row>
    <row r="414" spans="1:1">
      <c r="A414" s="25">
        <v>0.49074994081048878</v>
      </c>
    </row>
    <row r="415" spans="1:1">
      <c r="A415" s="25">
        <v>0.77382190166613762</v>
      </c>
    </row>
    <row r="416" spans="1:1">
      <c r="A416" s="25">
        <v>1.3446194867986938</v>
      </c>
    </row>
    <row r="417" spans="1:1">
      <c r="A417" s="25">
        <v>1.6315121242877291</v>
      </c>
    </row>
    <row r="418" spans="1:1">
      <c r="A418" s="25">
        <v>1.9036816357250377</v>
      </c>
    </row>
    <row r="419" spans="1:1">
      <c r="A419" s="25">
        <v>0.33037749050742771</v>
      </c>
    </row>
    <row r="420" spans="1:1">
      <c r="A420" s="25">
        <v>1.9189025239553814</v>
      </c>
    </row>
    <row r="421" spans="1:1">
      <c r="A421" s="25">
        <v>1.2155089886141606</v>
      </c>
    </row>
    <row r="422" spans="1:1">
      <c r="A422" s="25">
        <v>1.0493187405163458</v>
      </c>
    </row>
    <row r="423" spans="1:1">
      <c r="A423" s="25">
        <v>0.88750661639827633</v>
      </c>
    </row>
    <row r="424" spans="1:1">
      <c r="A424" s="25">
        <v>2.0553068647937467</v>
      </c>
    </row>
    <row r="425" spans="1:1">
      <c r="A425" s="25">
        <v>1.2310211161108333</v>
      </c>
    </row>
    <row r="426" spans="1:1">
      <c r="A426" s="25">
        <v>0.75294153819492482</v>
      </c>
    </row>
    <row r="427" spans="1:1">
      <c r="A427" s="25">
        <v>1.113466479670536</v>
      </c>
    </row>
    <row r="428" spans="1:1">
      <c r="A428" s="25">
        <v>1.5086441569022513</v>
      </c>
    </row>
    <row r="429" spans="1:1">
      <c r="A429" s="25">
        <v>1.5066362612016158</v>
      </c>
    </row>
    <row r="430" spans="1:1">
      <c r="A430" s="25">
        <v>3.4627165181655961</v>
      </c>
    </row>
    <row r="431" spans="1:1">
      <c r="A431" s="25">
        <v>2.0746773084187851</v>
      </c>
    </row>
    <row r="432" spans="1:1">
      <c r="A432" s="25">
        <v>0.90666091576563768</v>
      </c>
    </row>
    <row r="433" spans="1:1">
      <c r="A433" s="25">
        <v>1.2315325948584563</v>
      </c>
    </row>
    <row r="434" spans="1:1">
      <c r="A434" s="25">
        <v>0.59149250401096509</v>
      </c>
    </row>
    <row r="435" spans="1:1">
      <c r="A435" s="25">
        <v>0.50108542064939443</v>
      </c>
    </row>
    <row r="436" spans="1:1">
      <c r="A436" s="25">
        <v>0.5527541773357536</v>
      </c>
    </row>
    <row r="437" spans="1:1">
      <c r="A437" s="25">
        <v>0.62926820858081256</v>
      </c>
    </row>
    <row r="438" spans="1:1">
      <c r="A438" s="25">
        <v>0.93032988560154095</v>
      </c>
    </row>
    <row r="439" spans="1:1">
      <c r="A439" s="25">
        <v>1.3589667077322909</v>
      </c>
    </row>
    <row r="440" spans="1:1">
      <c r="A440" s="25">
        <v>3.7968807125776234</v>
      </c>
    </row>
    <row r="441" spans="1:1">
      <c r="A441" s="25">
        <v>1.8807272543679299</v>
      </c>
    </row>
    <row r="442" spans="1:1">
      <c r="A442" s="25">
        <v>0.45416524252612867</v>
      </c>
    </row>
    <row r="443" spans="1:1">
      <c r="A443" s="25">
        <v>1.473084664887071</v>
      </c>
    </row>
    <row r="444" spans="1:1">
      <c r="A444" s="25">
        <v>1.1802767136968677</v>
      </c>
    </row>
    <row r="445" spans="1:1">
      <c r="A445" s="25">
        <v>1.1702597443496943</v>
      </c>
    </row>
    <row r="446" spans="1:1">
      <c r="A446" s="25">
        <v>1.3302530905875978</v>
      </c>
    </row>
    <row r="447" spans="1:1">
      <c r="A447" s="25">
        <v>0.89486604672893366</v>
      </c>
    </row>
    <row r="448" spans="1:1">
      <c r="A448" s="25">
        <v>2.2040288107727237</v>
      </c>
    </row>
    <row r="449" spans="1:1">
      <c r="A449" s="25">
        <v>1.081270950067454</v>
      </c>
    </row>
    <row r="450" spans="1:1">
      <c r="A450" s="25">
        <v>1.6137444971734785</v>
      </c>
    </row>
    <row r="451" spans="1:1">
      <c r="A451" s="25">
        <v>0.64376580506920444</v>
      </c>
    </row>
    <row r="452" spans="1:1">
      <c r="A452" s="25">
        <v>1.4027608381115695</v>
      </c>
    </row>
    <row r="453" spans="1:1">
      <c r="A453" s="25">
        <v>1.8461489771904229</v>
      </c>
    </row>
    <row r="454" spans="1:1">
      <c r="A454" s="25">
        <v>0.42985378528583856</v>
      </c>
    </row>
    <row r="455" spans="1:1">
      <c r="A455" s="25">
        <v>1.6311098663942933</v>
      </c>
    </row>
    <row r="456" spans="1:1">
      <c r="A456" s="25">
        <v>2.6091248179292443</v>
      </c>
    </row>
    <row r="457" spans="1:1">
      <c r="A457" s="25">
        <v>1.8169643244117877</v>
      </c>
    </row>
    <row r="458" spans="1:1">
      <c r="A458" s="25">
        <v>1.4793104878612442</v>
      </c>
    </row>
    <row r="459" spans="1:1">
      <c r="A459" s="25">
        <v>1.1504596888260255</v>
      </c>
    </row>
    <row r="460" spans="1:1">
      <c r="A460" s="25">
        <v>1.2777832409523833</v>
      </c>
    </row>
    <row r="461" spans="1:1">
      <c r="A461" s="25">
        <v>0.75108860740104644</v>
      </c>
    </row>
    <row r="462" spans="1:1">
      <c r="A462" s="25">
        <v>1.1692157248258948</v>
      </c>
    </row>
    <row r="463" spans="1:1">
      <c r="A463" s="25">
        <v>1.4602075106196566</v>
      </c>
    </row>
    <row r="464" spans="1:1">
      <c r="A464" s="25">
        <v>0.50259411127097953</v>
      </c>
    </row>
    <row r="465" spans="1:1">
      <c r="A465" s="25">
        <v>0.78409225916971215</v>
      </c>
    </row>
    <row r="466" spans="1:1">
      <c r="A466" s="25">
        <v>1.784205094677064</v>
      </c>
    </row>
    <row r="467" spans="1:1">
      <c r="A467" s="25">
        <v>0.90006684927225455</v>
      </c>
    </row>
    <row r="468" spans="1:1">
      <c r="A468" s="25">
        <v>0.85603493987120172</v>
      </c>
    </row>
    <row r="469" spans="1:1">
      <c r="A469" s="25">
        <v>1.5100803771123872</v>
      </c>
    </row>
    <row r="470" spans="1:1">
      <c r="A470" s="25">
        <v>2.6498785113346064</v>
      </c>
    </row>
    <row r="471" spans="1:1">
      <c r="A471" s="25">
        <v>1.1928155488159342</v>
      </c>
    </row>
    <row r="472" spans="1:1">
      <c r="A472" s="25">
        <v>1.0044249563685814</v>
      </c>
    </row>
    <row r="473" spans="1:1">
      <c r="A473" s="25">
        <v>1.6934599030347059</v>
      </c>
    </row>
    <row r="474" spans="1:1">
      <c r="A474" s="25">
        <v>1.8930093493055529</v>
      </c>
    </row>
    <row r="475" spans="1:1">
      <c r="A475" s="25">
        <v>2.0827876242354226</v>
      </c>
    </row>
    <row r="476" spans="1:1">
      <c r="A476" s="25">
        <v>1.3538402733135477</v>
      </c>
    </row>
    <row r="477" spans="1:1">
      <c r="A477" s="25">
        <v>1.4331240140093073</v>
      </c>
    </row>
    <row r="478" spans="1:1">
      <c r="A478" s="25">
        <v>1.4572594364071998</v>
      </c>
    </row>
    <row r="479" spans="1:1">
      <c r="A479" s="25">
        <v>1.8930116991774659</v>
      </c>
    </row>
    <row r="480" spans="1:1">
      <c r="A480" s="25">
        <v>0.64274535065708238</v>
      </c>
    </row>
    <row r="481" spans="1:1">
      <c r="A481" s="25">
        <v>2.0555595065687391</v>
      </c>
    </row>
    <row r="482" spans="1:1">
      <c r="A482" s="25">
        <v>0.72324430821419294</v>
      </c>
    </row>
    <row r="483" spans="1:1">
      <c r="A483" s="25">
        <v>0.60790345480359675</v>
      </c>
    </row>
    <row r="484" spans="1:1">
      <c r="A484" s="25">
        <v>1.8724967838314308</v>
      </c>
    </row>
    <row r="485" spans="1:1">
      <c r="A485" s="25">
        <v>0.88814769038739816</v>
      </c>
    </row>
    <row r="486" spans="1:1">
      <c r="A486" s="25">
        <v>0.72280755930116747</v>
      </c>
    </row>
    <row r="487" spans="1:1">
      <c r="A487" s="25">
        <v>1.0416644095748844</v>
      </c>
    </row>
    <row r="488" spans="1:1">
      <c r="A488" s="25">
        <v>0.23272384269336815</v>
      </c>
    </row>
    <row r="489" spans="1:1">
      <c r="A489" s="25">
        <v>0.97540187203586304</v>
      </c>
    </row>
    <row r="490" spans="1:1">
      <c r="A490" s="25">
        <v>1.2734931426069886</v>
      </c>
    </row>
    <row r="491" spans="1:1">
      <c r="A491" s="25">
        <v>1.404599314858006</v>
      </c>
    </row>
    <row r="492" spans="1:1">
      <c r="A492" s="25">
        <v>0.52834520392450579</v>
      </c>
    </row>
    <row r="493" spans="1:1">
      <c r="A493" s="25">
        <v>0.54592866815878704</v>
      </c>
    </row>
    <row r="494" spans="1:1">
      <c r="A494" s="25">
        <v>0.46440883697560925</v>
      </c>
    </row>
    <row r="495" spans="1:1">
      <c r="A495" s="25">
        <v>1.0168373708066789</v>
      </c>
    </row>
    <row r="496" spans="1:1">
      <c r="A496" s="25">
        <v>0.66648680516002679</v>
      </c>
    </row>
    <row r="497" spans="1:1">
      <c r="A497" s="25">
        <v>1.9116661644005601</v>
      </c>
    </row>
    <row r="498" spans="1:1">
      <c r="A498" s="25">
        <v>3.7701711752895917</v>
      </c>
    </row>
    <row r="499" spans="1:1">
      <c r="A499" s="25">
        <v>3.6342400573366338</v>
      </c>
    </row>
    <row r="500" spans="1:1">
      <c r="A500" s="25">
        <v>2.7953285840947291</v>
      </c>
    </row>
    <row r="501" spans="1:1">
      <c r="A501" s="25">
        <v>1.746951711544994</v>
      </c>
    </row>
    <row r="502" spans="1:1">
      <c r="A502" s="25">
        <v>0.38266462524761946</v>
      </c>
    </row>
    <row r="503" spans="1:1">
      <c r="A503" s="25">
        <v>0.63434418117584779</v>
      </c>
    </row>
    <row r="504" spans="1:1">
      <c r="A504" s="25">
        <v>0.61133133071134371</v>
      </c>
    </row>
    <row r="505" spans="1:1">
      <c r="A505" s="25">
        <v>1.4023493239458502</v>
      </c>
    </row>
    <row r="506" spans="1:1">
      <c r="A506" s="25">
        <v>1.8614579487639604</v>
      </c>
    </row>
    <row r="507" spans="1:1">
      <c r="A507" s="25">
        <v>1.4135283141181991</v>
      </c>
    </row>
    <row r="508" spans="1:1">
      <c r="A508" s="25">
        <v>1.1769708960141798</v>
      </c>
    </row>
    <row r="509" spans="1:1">
      <c r="A509" s="25">
        <v>0.45180974906339905</v>
      </c>
    </row>
    <row r="510" spans="1:1">
      <c r="A510" s="25">
        <v>0.38588972828182877</v>
      </c>
    </row>
    <row r="511" spans="1:1">
      <c r="A511" s="25">
        <v>0.8944956501248158</v>
      </c>
    </row>
    <row r="512" spans="1:1">
      <c r="A512" s="25">
        <v>2.3194441597835667</v>
      </c>
    </row>
    <row r="513" spans="1:1">
      <c r="A513" s="25">
        <v>1.4050157848635205</v>
      </c>
    </row>
    <row r="514" spans="1:1">
      <c r="A514" s="25">
        <v>0.68470223954301579</v>
      </c>
    </row>
    <row r="515" spans="1:1">
      <c r="A515" s="25">
        <v>1.332783550824912</v>
      </c>
    </row>
    <row r="516" spans="1:1">
      <c r="A516" s="25">
        <v>1.491328993230433</v>
      </c>
    </row>
    <row r="517" spans="1:1">
      <c r="A517" s="25">
        <v>1.9645623130608176</v>
      </c>
    </row>
    <row r="518" spans="1:1">
      <c r="A518" s="25">
        <v>0.66219039505987509</v>
      </c>
    </row>
    <row r="519" spans="1:1">
      <c r="A519" s="25">
        <v>0.7332521516338697</v>
      </c>
    </row>
    <row r="520" spans="1:1">
      <c r="A520" s="25">
        <v>1.2178100982476676</v>
      </c>
    </row>
    <row r="521" spans="1:1">
      <c r="A521" s="25">
        <v>2.5285047759280048</v>
      </c>
    </row>
    <row r="522" spans="1:1">
      <c r="A522" s="25">
        <v>1.6172498914594058</v>
      </c>
    </row>
    <row r="523" spans="1:1">
      <c r="A523" s="25">
        <v>1.1664130257595247</v>
      </c>
    </row>
    <row r="524" spans="1:1">
      <c r="A524" s="25">
        <v>1.3820636380148028</v>
      </c>
    </row>
    <row r="525" spans="1:1">
      <c r="A525" s="25">
        <v>1.6866328172371809</v>
      </c>
    </row>
    <row r="526" spans="1:1">
      <c r="A526" s="25">
        <v>2.3727228692374114</v>
      </c>
    </row>
    <row r="527" spans="1:1">
      <c r="A527" s="25">
        <v>0.81489210045143234</v>
      </c>
    </row>
    <row r="528" spans="1:1">
      <c r="A528" s="25">
        <v>1.4600272109998662</v>
      </c>
    </row>
    <row r="529" spans="1:1">
      <c r="A529" s="25">
        <v>3.2739833358120438</v>
      </c>
    </row>
    <row r="530" spans="1:1">
      <c r="A530" s="25">
        <v>1.2220634571255193</v>
      </c>
    </row>
    <row r="531" spans="1:1">
      <c r="A531" s="25">
        <v>1.6465919937523501</v>
      </c>
    </row>
    <row r="532" spans="1:1">
      <c r="A532" s="25">
        <v>0.88137434209280963</v>
      </c>
    </row>
    <row r="533" spans="1:1">
      <c r="A533" s="25">
        <v>1.5747893811699805</v>
      </c>
    </row>
    <row r="534" spans="1:1">
      <c r="A534" s="25">
        <v>1.7592805121313528</v>
      </c>
    </row>
    <row r="535" spans="1:1">
      <c r="A535" s="25">
        <v>0.65052647742728031</v>
      </c>
    </row>
    <row r="536" spans="1:1">
      <c r="A536" s="25">
        <v>1.1497016638908204</v>
      </c>
    </row>
    <row r="537" spans="1:1">
      <c r="A537" s="25">
        <v>1.147759479577414</v>
      </c>
    </row>
    <row r="538" spans="1:1">
      <c r="A538" s="25">
        <v>0.68365336028297119</v>
      </c>
    </row>
    <row r="539" spans="1:1">
      <c r="A539" s="25">
        <v>1.7115387922288292</v>
      </c>
    </row>
    <row r="540" spans="1:1">
      <c r="A540" s="25">
        <v>0.84769431819702323</v>
      </c>
    </row>
    <row r="541" spans="1:1">
      <c r="A541" s="25">
        <v>1.2211872360969178</v>
      </c>
    </row>
    <row r="542" spans="1:1">
      <c r="A542" s="25">
        <v>1.0137743285522733</v>
      </c>
    </row>
    <row r="543" spans="1:1">
      <c r="A543" s="25">
        <v>0.93387956631005897</v>
      </c>
    </row>
    <row r="544" spans="1:1">
      <c r="A544" s="25">
        <v>0.98398752642076748</v>
      </c>
    </row>
    <row r="545" spans="1:1">
      <c r="A545" s="25">
        <v>0.80793696818697625</v>
      </c>
    </row>
    <row r="546" spans="1:1">
      <c r="A546" s="25">
        <v>1.4756376843273418</v>
      </c>
    </row>
    <row r="547" spans="1:1">
      <c r="A547" s="25">
        <v>2.4510353468741757</v>
      </c>
    </row>
    <row r="548" spans="1:1">
      <c r="A548" s="25">
        <v>0.64132349318920123</v>
      </c>
    </row>
    <row r="549" spans="1:1">
      <c r="A549" s="25">
        <v>1.0718832161092644</v>
      </c>
    </row>
    <row r="550" spans="1:1">
      <c r="A550" s="25">
        <v>0.62850467289719625</v>
      </c>
    </row>
    <row r="551" spans="1:1">
      <c r="A551" s="25">
        <v>0.76291609247027958</v>
      </c>
    </row>
    <row r="552" spans="1:1">
      <c r="A552" s="25">
        <v>1.2426765681237038</v>
      </c>
    </row>
    <row r="553" spans="1:1">
      <c r="A553" s="25">
        <v>1.7486615492763264</v>
      </c>
    </row>
    <row r="554" spans="1:1">
      <c r="A554" s="25">
        <v>1.0412377514584701</v>
      </c>
    </row>
    <row r="555" spans="1:1">
      <c r="A555" s="25">
        <v>1.4711216945884618</v>
      </c>
    </row>
    <row r="556" spans="1:1">
      <c r="A556" s="25">
        <v>0.29297626187279041</v>
      </c>
    </row>
    <row r="557" spans="1:1">
      <c r="A557" s="25">
        <v>1.1767036679658271</v>
      </c>
    </row>
    <row r="558" spans="1:1">
      <c r="A558" s="25">
        <v>0.82871705549080299</v>
      </c>
    </row>
    <row r="559" spans="1:1">
      <c r="A559" s="25">
        <v>1.3867843246921823</v>
      </c>
    </row>
    <row r="560" spans="1:1">
      <c r="A560" s="25">
        <v>1.4012626800658121</v>
      </c>
    </row>
    <row r="561" spans="1:1">
      <c r="A561" s="25">
        <v>1.0322158466550788</v>
      </c>
    </row>
    <row r="562" spans="1:1">
      <c r="A562" s="25">
        <v>0.84809588660645874</v>
      </c>
    </row>
    <row r="563" spans="1:1">
      <c r="A563" s="25">
        <v>1.1143116637512642</v>
      </c>
    </row>
    <row r="564" spans="1:1">
      <c r="A564" s="25">
        <v>1.614043854150651</v>
      </c>
    </row>
    <row r="565" spans="1:1">
      <c r="A565" s="25">
        <v>1.3503704760885338</v>
      </c>
    </row>
    <row r="566" spans="1:1">
      <c r="A566" s="25">
        <v>8.8139930643794481E-2</v>
      </c>
    </row>
    <row r="567" spans="1:1">
      <c r="A567" s="25">
        <v>0.74540385073518967</v>
      </c>
    </row>
    <row r="568" spans="1:1">
      <c r="A568" s="25">
        <v>0.34384735643002101</v>
      </c>
    </row>
    <row r="569" spans="1:1">
      <c r="A569" s="25">
        <v>0.92068945454267981</v>
      </c>
    </row>
    <row r="570" spans="1:1">
      <c r="A570" s="25">
        <v>1.1126281717284903</v>
      </c>
    </row>
    <row r="571" spans="1:1">
      <c r="A571" s="25">
        <v>0.795607185508723</v>
      </c>
    </row>
    <row r="572" spans="1:1">
      <c r="A572" s="25">
        <v>0.67265706191057317</v>
      </c>
    </row>
    <row r="573" spans="1:1">
      <c r="A573" s="25">
        <v>0.7108779839191085</v>
      </c>
    </row>
    <row r="574" spans="1:1">
      <c r="A574" s="25">
        <v>0.3824252278515608</v>
      </c>
    </row>
    <row r="575" spans="1:1">
      <c r="A575" s="25">
        <v>1.4435045570849256</v>
      </c>
    </row>
    <row r="576" spans="1:1">
      <c r="A576" s="25">
        <v>2.7019102684012131</v>
      </c>
    </row>
    <row r="577" spans="1:1">
      <c r="A577" s="25">
        <v>0.53656058247530725</v>
      </c>
    </row>
    <row r="578" spans="1:1">
      <c r="A578" s="25">
        <v>1.5910835952833049</v>
      </c>
    </row>
    <row r="579" spans="1:1">
      <c r="A579" s="25">
        <v>1.4869904665799187</v>
      </c>
    </row>
    <row r="580" spans="1:1">
      <c r="A580" s="25">
        <v>1.7711448213169707</v>
      </c>
    </row>
    <row r="581" spans="1:1">
      <c r="A581" s="25">
        <v>1.3964517838817236</v>
      </c>
    </row>
    <row r="582" spans="1:1">
      <c r="A582" s="25">
        <v>2.1799148971848994</v>
      </c>
    </row>
    <row r="583" spans="1:1">
      <c r="A583" s="25">
        <v>1.3294994103289079</v>
      </c>
    </row>
    <row r="584" spans="1:1">
      <c r="A584" s="25">
        <v>0.74100922693357552</v>
      </c>
    </row>
    <row r="585" spans="1:1">
      <c r="A585" s="25">
        <v>1.1614995555931773</v>
      </c>
    </row>
    <row r="586" spans="1:1">
      <c r="A586" s="25">
        <v>0.92933821777659165</v>
      </c>
    </row>
    <row r="587" spans="1:1">
      <c r="A587" s="25">
        <v>0.16205420325340184</v>
      </c>
    </row>
    <row r="588" spans="1:1">
      <c r="A588" s="25">
        <v>1.1548387310176931</v>
      </c>
    </row>
    <row r="589" spans="1:1">
      <c r="A589" s="25">
        <v>1.5228564103885747</v>
      </c>
    </row>
    <row r="590" spans="1:1">
      <c r="A590" s="25">
        <v>0.84399215547448569</v>
      </c>
    </row>
    <row r="591" spans="1:1">
      <c r="A591" s="25">
        <v>0.89176027634464938</v>
      </c>
    </row>
    <row r="592" spans="1:1">
      <c r="A592" s="25">
        <v>0.78559113187668916</v>
      </c>
    </row>
    <row r="593" spans="1:1">
      <c r="A593" s="25">
        <v>0.87714688144883335</v>
      </c>
    </row>
    <row r="594" spans="1:1">
      <c r="A594" s="25">
        <v>0.49395360870783833</v>
      </c>
    </row>
    <row r="595" spans="1:1">
      <c r="A595" s="25">
        <v>1.9848354222608224</v>
      </c>
    </row>
    <row r="596" spans="1:1">
      <c r="A596" s="25">
        <v>0.68844870223796106</v>
      </c>
    </row>
    <row r="597" spans="1:1">
      <c r="A597" s="25">
        <v>0.85542506209714064</v>
      </c>
    </row>
    <row r="598" spans="1:1">
      <c r="A598" s="25">
        <v>1.0301129739397983</v>
      </c>
    </row>
    <row r="599" spans="1:1">
      <c r="A599" s="25">
        <v>0.33616684298768229</v>
      </c>
    </row>
    <row r="600" spans="1:1">
      <c r="A600" s="25">
        <v>1.9540059176034283</v>
      </c>
    </row>
    <row r="601" spans="1:1">
      <c r="A601" s="25">
        <v>0.68421670006493462</v>
      </c>
    </row>
    <row r="602" spans="1:1">
      <c r="A602" s="25">
        <v>1.0119064105812721</v>
      </c>
    </row>
    <row r="603" spans="1:1">
      <c r="A603" s="25">
        <v>1.5907299980730809</v>
      </c>
    </row>
    <row r="604" spans="1:1">
      <c r="A604" s="25">
        <v>0.90691805354401722</v>
      </c>
    </row>
    <row r="605" spans="1:1">
      <c r="A605" s="25">
        <v>1.4450169068132608</v>
      </c>
    </row>
    <row r="606" spans="1:1">
      <c r="A606" s="25">
        <v>0.89150796115202102</v>
      </c>
    </row>
    <row r="607" spans="1:1">
      <c r="A607" s="25">
        <v>1.4091085483323065</v>
      </c>
    </row>
    <row r="608" spans="1:1">
      <c r="A608" s="25">
        <v>1.9180258652727598</v>
      </c>
    </row>
    <row r="609" spans="1:1">
      <c r="A609" s="25">
        <v>1.9129880546433229</v>
      </c>
    </row>
    <row r="610" spans="1:1">
      <c r="A610" s="25">
        <v>0.70895173142702395</v>
      </c>
    </row>
    <row r="611" spans="1:1">
      <c r="A611" s="25">
        <v>1.0137316752797247</v>
      </c>
    </row>
    <row r="612" spans="1:1">
      <c r="A612" s="25">
        <v>3.1960374155202707</v>
      </c>
    </row>
    <row r="613" spans="1:1">
      <c r="A613" s="25">
        <v>1.2598644765671614</v>
      </c>
    </row>
    <row r="614" spans="1:1">
      <c r="A614" s="25">
        <v>0.77046816649105743</v>
      </c>
    </row>
    <row r="615" spans="1:1">
      <c r="A615" s="25">
        <v>0.77647431858437377</v>
      </c>
    </row>
    <row r="616" spans="1:1">
      <c r="A616" s="25">
        <v>2.4353102155143245</v>
      </c>
    </row>
    <row r="617" spans="1:1">
      <c r="A617" s="25">
        <v>1.181946321253817</v>
      </c>
    </row>
    <row r="618" spans="1:1">
      <c r="A618" s="25">
        <v>0.98901175811870101</v>
      </c>
    </row>
    <row r="619" spans="1:1">
      <c r="A619" s="25">
        <v>1.6045314635298926</v>
      </c>
    </row>
    <row r="620" spans="1:1">
      <c r="A620" s="25">
        <v>1.641961601942739</v>
      </c>
    </row>
    <row r="621" spans="1:1">
      <c r="A621" s="25">
        <v>1.1822068468064693</v>
      </c>
    </row>
    <row r="622" spans="1:1">
      <c r="A622" s="25">
        <v>1.4255522899351849</v>
      </c>
    </row>
    <row r="623" spans="1:1">
      <c r="A623" s="25">
        <v>1.336894986727053</v>
      </c>
    </row>
    <row r="624" spans="1:1">
      <c r="A624" s="25">
        <v>1.1192832243345057</v>
      </c>
    </row>
    <row r="625" spans="1:1">
      <c r="A625" s="25">
        <v>0.67649624371681227</v>
      </c>
    </row>
    <row r="626" spans="1:1">
      <c r="A626" s="25">
        <v>1.1572767289211676</v>
      </c>
    </row>
    <row r="627" spans="1:1">
      <c r="A627" s="25">
        <v>2.7004164442573724</v>
      </c>
    </row>
    <row r="628" spans="1:1">
      <c r="A628" s="25">
        <v>2.0049535661046454</v>
      </c>
    </row>
    <row r="629" spans="1:1">
      <c r="A629" s="25">
        <v>0.76962071907781371</v>
      </c>
    </row>
    <row r="630" spans="1:1">
      <c r="A630" s="25">
        <v>0.85753798928897984</v>
      </c>
    </row>
    <row r="631" spans="1:1">
      <c r="A631" s="25">
        <v>0.48827692352761565</v>
      </c>
    </row>
    <row r="632" spans="1:1">
      <c r="A632" s="25">
        <v>7.7453544857658132</v>
      </c>
    </row>
    <row r="633" spans="1:1">
      <c r="A633" s="25">
        <v>0.71234036899878772</v>
      </c>
    </row>
    <row r="634" spans="1:1">
      <c r="A634" s="25">
        <v>0.80641147417757963</v>
      </c>
    </row>
    <row r="635" spans="1:1">
      <c r="A635" s="25">
        <v>0.794181761910422</v>
      </c>
    </row>
    <row r="636" spans="1:1">
      <c r="A636" s="25">
        <v>1.1973161692371319</v>
      </c>
    </row>
    <row r="637" spans="1:1">
      <c r="A637" s="25">
        <v>1.627436854834786</v>
      </c>
    </row>
    <row r="638" spans="1:1">
      <c r="A638" s="25">
        <v>1.4579991895235251</v>
      </c>
    </row>
    <row r="639" spans="1:1">
      <c r="A639" s="25">
        <v>1.5954398778581775</v>
      </c>
    </row>
    <row r="640" spans="1:1">
      <c r="A640" s="25">
        <v>1.4017428465908093</v>
      </c>
    </row>
    <row r="641" spans="1:1">
      <c r="A641" s="25">
        <v>1.0086575935754725</v>
      </c>
    </row>
    <row r="642" spans="1:1">
      <c r="A642" s="25">
        <v>2.2084290464352772</v>
      </c>
    </row>
    <row r="643" spans="1:1">
      <c r="A643" s="25">
        <v>1.1182329162810636</v>
      </c>
    </row>
    <row r="644" spans="1:1">
      <c r="A644" s="25">
        <v>0.39454847094984014</v>
      </c>
    </row>
    <row r="645" spans="1:1">
      <c r="A645" s="25">
        <v>0.30801471339532033</v>
      </c>
    </row>
    <row r="646" spans="1:1">
      <c r="A646" s="25">
        <v>0.43005894848415083</v>
      </c>
    </row>
    <row r="647" spans="1:1">
      <c r="A647" s="25">
        <v>0.34092330021212458</v>
      </c>
    </row>
    <row r="648" spans="1:1">
      <c r="A648" s="25">
        <v>1.1956705323755088</v>
      </c>
    </row>
    <row r="649" spans="1:1">
      <c r="A649" s="25">
        <v>0.84635033942193294</v>
      </c>
    </row>
    <row r="650" spans="1:1">
      <c r="A650" s="25">
        <v>0.78282814153379288</v>
      </c>
    </row>
    <row r="651" spans="1:1">
      <c r="A651" s="25">
        <v>1.8288966020646815</v>
      </c>
    </row>
    <row r="652" spans="1:1">
      <c r="A652" s="25">
        <v>1.312974949837552</v>
      </c>
    </row>
    <row r="653" spans="1:1">
      <c r="A653" s="25">
        <v>1.4785513064002402</v>
      </c>
    </row>
    <row r="654" spans="1:1">
      <c r="A654" s="25">
        <v>0.60077291676988742</v>
      </c>
    </row>
    <row r="655" spans="1:1">
      <c r="A655" s="25">
        <v>1.9157332944174872</v>
      </c>
    </row>
    <row r="656" spans="1:1">
      <c r="A656" s="25">
        <v>0.7183407965542502</v>
      </c>
    </row>
    <row r="657" spans="1:1">
      <c r="A657" s="25">
        <v>0.37313852408950587</v>
      </c>
    </row>
    <row r="658" spans="1:1">
      <c r="A658" s="25">
        <v>0.77509996216502364</v>
      </c>
    </row>
    <row r="659" spans="1:1">
      <c r="A659" s="25">
        <v>1.2910583354481677</v>
      </c>
    </row>
    <row r="660" spans="1:1">
      <c r="A660" s="25">
        <v>1.3776819398883771</v>
      </c>
    </row>
    <row r="661" spans="1:1">
      <c r="A661" s="25">
        <v>1.840035419006623</v>
      </c>
    </row>
    <row r="662" spans="1:1">
      <c r="A662" s="25">
        <v>2.000412322943677</v>
      </c>
    </row>
    <row r="663" spans="1:1">
      <c r="A663" s="25">
        <v>0.49822540809264704</v>
      </c>
    </row>
    <row r="664" spans="1:1">
      <c r="A664" s="25">
        <v>1.9150638531973783</v>
      </c>
    </row>
    <row r="665" spans="1:1">
      <c r="A665" s="25">
        <v>0.44176122190944617</v>
      </c>
    </row>
    <row r="666" spans="1:1">
      <c r="A666" s="25">
        <v>0.10875070705713022</v>
      </c>
    </row>
    <row r="667" spans="1:1">
      <c r="A667" s="25">
        <v>3.0131968271351282</v>
      </c>
    </row>
    <row r="668" spans="1:1">
      <c r="A668" s="25">
        <v>2.139378542358493</v>
      </c>
    </row>
    <row r="669" spans="1:1">
      <c r="A669" s="25">
        <v>1.3514614783500682</v>
      </c>
    </row>
    <row r="670" spans="1:1">
      <c r="A670" s="25">
        <v>2.008400832095647</v>
      </c>
    </row>
    <row r="671" spans="1:1">
      <c r="A671" s="25">
        <v>1.6379300660808416</v>
      </c>
    </row>
    <row r="672" spans="1:1">
      <c r="A672" s="25">
        <v>1.2350680549954676</v>
      </c>
    </row>
    <row r="673" spans="1:1">
      <c r="A673" s="25">
        <v>1.596266231932294</v>
      </c>
    </row>
    <row r="674" spans="1:1">
      <c r="A674" s="25">
        <v>1.2281594469639556</v>
      </c>
    </row>
    <row r="675" spans="1:1">
      <c r="A675" s="25">
        <v>0.60941521415893241</v>
      </c>
    </row>
    <row r="676" spans="1:1">
      <c r="A676" s="25">
        <v>0.96916069373136648</v>
      </c>
    </row>
    <row r="677" spans="1:1">
      <c r="A677" s="25">
        <v>1.639750704234515</v>
      </c>
    </row>
    <row r="678" spans="1:1">
      <c r="A678" s="25">
        <v>0.40070810385523209</v>
      </c>
    </row>
    <row r="679" spans="1:1">
      <c r="A679" s="25">
        <v>0.32572355072488968</v>
      </c>
    </row>
    <row r="680" spans="1:1">
      <c r="A680" s="25">
        <v>0.86580900928912896</v>
      </c>
    </row>
    <row r="681" spans="1:1">
      <c r="A681" s="25">
        <v>0.9433810712254751</v>
      </c>
    </row>
    <row r="682" spans="1:1">
      <c r="A682" s="25">
        <v>0.76158158688945576</v>
      </c>
    </row>
    <row r="683" spans="1:1">
      <c r="A683" s="25">
        <v>1.2145648945648946</v>
      </c>
    </row>
    <row r="684" spans="1:1">
      <c r="A684" s="25">
        <v>0.38582126110994469</v>
      </c>
    </row>
    <row r="685" spans="1:1">
      <c r="A685" s="25">
        <v>0.5269847786269185</v>
      </c>
    </row>
    <row r="686" spans="1:1">
      <c r="A686" s="25">
        <v>0.92613136837472609</v>
      </c>
    </row>
    <row r="687" spans="1:1">
      <c r="A687" s="25">
        <v>1.0914962960630417</v>
      </c>
    </row>
    <row r="688" spans="1:1">
      <c r="A688" s="25">
        <v>1.6694340444919871</v>
      </c>
    </row>
    <row r="689" spans="1:1">
      <c r="A689" s="25">
        <v>0.46135262436393504</v>
      </c>
    </row>
    <row r="690" spans="1:1">
      <c r="A690" s="25">
        <v>1.0306254702746995</v>
      </c>
    </row>
    <row r="691" spans="1:1">
      <c r="A691" s="25">
        <v>0.67252463684292485</v>
      </c>
    </row>
    <row r="692" spans="1:1">
      <c r="A692" s="25">
        <v>1.5206896299671315</v>
      </c>
    </row>
    <row r="693" spans="1:1">
      <c r="A693" s="25">
        <v>0.32245424457519967</v>
      </c>
    </row>
    <row r="694" spans="1:1">
      <c r="A694" s="25">
        <v>0.95473189096771882</v>
      </c>
    </row>
    <row r="695" spans="1:1">
      <c r="A695" s="25">
        <v>0.84425278000901982</v>
      </c>
    </row>
    <row r="696" spans="1:1">
      <c r="A696" s="25">
        <v>1.6121956085410973</v>
      </c>
    </row>
    <row r="697" spans="1:1">
      <c r="A697" s="25">
        <v>1.1374699485039566</v>
      </c>
    </row>
    <row r="698" spans="1:1">
      <c r="A698" s="25">
        <v>0.93697719554318037</v>
      </c>
    </row>
    <row r="699" spans="1:1">
      <c r="A699" s="25">
        <v>1.7712506843248634</v>
      </c>
    </row>
    <row r="700" spans="1:1">
      <c r="A700" s="25">
        <v>2.560076282613176</v>
      </c>
    </row>
    <row r="701" spans="1:1">
      <c r="A701" s="25">
        <v>3.3611828437178417</v>
      </c>
    </row>
    <row r="702" spans="1:1">
      <c r="A702" s="25">
        <v>2.7429486399616967</v>
      </c>
    </row>
    <row r="703" spans="1:1">
      <c r="A703" s="25">
        <v>0.63459988108261378</v>
      </c>
    </row>
    <row r="704" spans="1:1">
      <c r="A704" s="25">
        <v>1.518262714280038</v>
      </c>
    </row>
    <row r="705" spans="1:1">
      <c r="A705" s="25">
        <v>0.93711537861479099</v>
      </c>
    </row>
    <row r="706" spans="1:1">
      <c r="A706" s="25">
        <v>1.297935118408134</v>
      </c>
    </row>
    <row r="707" spans="1:1">
      <c r="A707" s="25">
        <v>2.0705665586060178</v>
      </c>
    </row>
    <row r="708" spans="1:1">
      <c r="A708" s="25">
        <v>1.3686215061167943</v>
      </c>
    </row>
    <row r="709" spans="1:1">
      <c r="A709" s="25">
        <v>2.3841313088562055</v>
      </c>
    </row>
    <row r="710" spans="1:1">
      <c r="A710" s="25">
        <v>0.69901739513019412</v>
      </c>
    </row>
    <row r="711" spans="1:1">
      <c r="A711" s="25">
        <v>1.1685113401813163</v>
      </c>
    </row>
    <row r="712" spans="1:1">
      <c r="A712" s="25">
        <v>0.90611099333059741</v>
      </c>
    </row>
    <row r="713" spans="1:1">
      <c r="A713" s="25">
        <v>2.2711623598857109</v>
      </c>
    </row>
    <row r="714" spans="1:1">
      <c r="A714" s="25">
        <v>1.3555573766447078</v>
      </c>
    </row>
    <row r="715" spans="1:1">
      <c r="A715" s="25">
        <v>1.9251275600035942</v>
      </c>
    </row>
    <row r="716" spans="1:1">
      <c r="A716" s="25">
        <v>0.7659183358992856</v>
      </c>
    </row>
    <row r="717" spans="1:1">
      <c r="A717" s="25">
        <v>0.87590878693630314</v>
      </c>
    </row>
    <row r="718" spans="1:1">
      <c r="A718" s="25">
        <v>0.7111569186265041</v>
      </c>
    </row>
    <row r="719" spans="1:1">
      <c r="A719" s="25">
        <v>1.1633805046094421</v>
      </c>
    </row>
    <row r="720" spans="1:1">
      <c r="A720" s="25">
        <v>1.4439599454718175</v>
      </c>
    </row>
    <row r="721" spans="1:1">
      <c r="A721" s="25">
        <v>1.0887127565809742</v>
      </c>
    </row>
    <row r="722" spans="1:1">
      <c r="A722" s="25">
        <v>1.5090512000089658</v>
      </c>
    </row>
    <row r="723" spans="1:1">
      <c r="A723" s="25">
        <v>0.48855931634939159</v>
      </c>
    </row>
    <row r="724" spans="1:1">
      <c r="A724" s="25">
        <v>1.2848938344806113</v>
      </c>
    </row>
    <row r="725" spans="1:1">
      <c r="A725" s="25">
        <v>0.53133656088499326</v>
      </c>
    </row>
    <row r="726" spans="1:1">
      <c r="A726" s="25">
        <v>1.2267015951513076</v>
      </c>
    </row>
    <row r="727" spans="1:1">
      <c r="A727" s="25">
        <v>2.9418265266096926</v>
      </c>
    </row>
    <row r="728" spans="1:1">
      <c r="A728" s="25">
        <v>3.1324470198407015</v>
      </c>
    </row>
    <row r="729" spans="1:1">
      <c r="A729" s="25">
        <v>0.76993841302791599</v>
      </c>
    </row>
    <row r="730" spans="1:1">
      <c r="A730" s="25">
        <v>0.80291355915652207</v>
      </c>
    </row>
    <row r="731" spans="1:1">
      <c r="A731" s="25">
        <v>0.91142716413083813</v>
      </c>
    </row>
    <row r="732" spans="1:1">
      <c r="A732" s="25">
        <v>0.98279561942283555</v>
      </c>
    </row>
    <row r="733" spans="1:1">
      <c r="A733" s="25">
        <v>1.1002995726974052</v>
      </c>
    </row>
    <row r="734" spans="1:1">
      <c r="A734" s="25">
        <v>0.54047061576701105</v>
      </c>
    </row>
    <row r="735" spans="1:1">
      <c r="A735" s="25">
        <v>1.4617611668094364</v>
      </c>
    </row>
    <row r="736" spans="1:1">
      <c r="A736" s="25">
        <v>0.64019926612559452</v>
      </c>
    </row>
    <row r="737" spans="1:1">
      <c r="A737" s="25">
        <v>0.99672028221876119</v>
      </c>
    </row>
    <row r="738" spans="1:1">
      <c r="A738" s="25">
        <v>2.0576931412636719</v>
      </c>
    </row>
    <row r="739" spans="1:1">
      <c r="A739" s="25">
        <v>0.80529141031370943</v>
      </c>
    </row>
    <row r="740" spans="1:1">
      <c r="A740" s="25">
        <v>0.47093986237774821</v>
      </c>
    </row>
    <row r="741" spans="1:1">
      <c r="A741" s="25">
        <v>1.1685987935366211</v>
      </c>
    </row>
    <row r="742" spans="1:1">
      <c r="A742" s="25">
        <v>0.27253622688776274</v>
      </c>
    </row>
    <row r="743" spans="1:1">
      <c r="A743" s="25">
        <v>0.89919363631209637</v>
      </c>
    </row>
    <row r="744" spans="1:1">
      <c r="A744" s="25">
        <v>1.0828487942679721</v>
      </c>
    </row>
    <row r="745" spans="1:1">
      <c r="A745" s="25">
        <v>1.5882800709953586</v>
      </c>
    </row>
    <row r="746" spans="1:1">
      <c r="A746" s="25">
        <v>0.59810147377498291</v>
      </c>
    </row>
    <row r="747" spans="1:1">
      <c r="A747" s="25">
        <v>1.8858276295039371</v>
      </c>
    </row>
    <row r="748" spans="1:1">
      <c r="A748" s="25">
        <v>0.77149324489877324</v>
      </c>
    </row>
    <row r="749" spans="1:1">
      <c r="A749" s="25">
        <v>1.3630362909868252</v>
      </c>
    </row>
    <row r="750" spans="1:1">
      <c r="A750" s="25">
        <v>0.71104565486758475</v>
      </c>
    </row>
    <row r="751" spans="1:1">
      <c r="A751" s="25">
        <v>0.64119981503582113</v>
      </c>
    </row>
    <row r="752" spans="1:1">
      <c r="A752" s="25">
        <v>1.6584658117995019</v>
      </c>
    </row>
    <row r="753" spans="1:1">
      <c r="A753" s="25">
        <v>1.5074240097774925</v>
      </c>
    </row>
    <row r="754" spans="1:1">
      <c r="A754" s="25">
        <v>0.97190453996821191</v>
      </c>
    </row>
    <row r="755" spans="1:1">
      <c r="A755" s="25">
        <v>1.143682464748371</v>
      </c>
    </row>
    <row r="756" spans="1:1">
      <c r="A756" s="25">
        <v>1.1905202721101666</v>
      </c>
    </row>
    <row r="757" spans="1:1">
      <c r="A757" s="25">
        <v>1.472925086377521</v>
      </c>
    </row>
    <row r="758" spans="1:1">
      <c r="A758" s="25">
        <v>2.555660507204331</v>
      </c>
    </row>
    <row r="759" spans="1:1">
      <c r="A759" s="25">
        <v>0.67294124235737085</v>
      </c>
    </row>
    <row r="760" spans="1:1">
      <c r="A760" s="25">
        <v>2.3004679539652026</v>
      </c>
    </row>
    <row r="761" spans="1:1">
      <c r="A761" s="25">
        <v>1.7406074200025323</v>
      </c>
    </row>
    <row r="762" spans="1:1">
      <c r="A762" s="25">
        <v>1.0884534023633636E-4</v>
      </c>
    </row>
    <row r="763" spans="1:1">
      <c r="A763" s="25">
        <v>1.822038498394104</v>
      </c>
    </row>
    <row r="764" spans="1:1">
      <c r="A764" s="25">
        <v>1.4659937005235304</v>
      </c>
    </row>
    <row r="765" spans="1:1">
      <c r="A765" s="25">
        <v>0.50441100570473318</v>
      </c>
    </row>
    <row r="766" spans="1:1">
      <c r="A766" s="25">
        <v>2.2592183461105098</v>
      </c>
    </row>
    <row r="767" spans="1:1">
      <c r="A767" s="25">
        <v>1.7168887918200988</v>
      </c>
    </row>
    <row r="768" spans="1:1">
      <c r="A768" s="25">
        <v>0.51787881253692691</v>
      </c>
    </row>
    <row r="769" spans="1:1">
      <c r="A769" s="25">
        <v>0.69818858678333662</v>
      </c>
    </row>
    <row r="770" spans="1:1">
      <c r="A770" s="25">
        <v>0.70642511209383696</v>
      </c>
    </row>
    <row r="771" spans="1:1">
      <c r="A771" s="25">
        <v>1.0040723715445568</v>
      </c>
    </row>
    <row r="772" spans="1:1">
      <c r="A772" s="25">
        <v>1.733187810801434</v>
      </c>
    </row>
    <row r="773" spans="1:1">
      <c r="A773" s="25">
        <v>1.6815859702630576</v>
      </c>
    </row>
    <row r="774" spans="1:1">
      <c r="A774" s="25">
        <v>0.68362679683108307</v>
      </c>
    </row>
    <row r="775" spans="1:1">
      <c r="A775" s="25">
        <v>0.77795650451484233</v>
      </c>
    </row>
    <row r="776" spans="1:1">
      <c r="A776" s="25">
        <v>0.57350442361309306</v>
      </c>
    </row>
    <row r="777" spans="1:1">
      <c r="A777" s="25">
        <v>0.40257962314253032</v>
      </c>
    </row>
    <row r="778" spans="1:1">
      <c r="A778" s="25">
        <v>1.2333393603151794</v>
      </c>
    </row>
    <row r="779" spans="1:1">
      <c r="A779" s="25">
        <v>1.5832301442581309</v>
      </c>
    </row>
    <row r="780" spans="1:1">
      <c r="A780" s="25">
        <v>0.82464506340088872</v>
      </c>
    </row>
    <row r="781" spans="1:1">
      <c r="A781" s="25">
        <v>1.577298128731615</v>
      </c>
    </row>
    <row r="782" spans="1:1">
      <c r="A782" s="25">
        <v>1.2272552100317198</v>
      </c>
    </row>
    <row r="783" spans="1:1">
      <c r="A783" s="25">
        <v>1.312707214446337</v>
      </c>
    </row>
    <row r="784" spans="1:1">
      <c r="A784" s="25">
        <v>2.4332564688946565</v>
      </c>
    </row>
    <row r="785" spans="1:1">
      <c r="A785" s="25">
        <v>1.0204194516018827</v>
      </c>
    </row>
    <row r="786" spans="1:1">
      <c r="A786" s="25">
        <v>7.381132365124361</v>
      </c>
    </row>
    <row r="787" spans="1:1">
      <c r="A787" s="25">
        <v>0.86688609036010467</v>
      </c>
    </row>
    <row r="788" spans="1:1">
      <c r="A788" s="25">
        <v>0.89518044299895461</v>
      </c>
    </row>
    <row r="789" spans="1:1">
      <c r="A789" s="25">
        <v>2.3427130974570356</v>
      </c>
    </row>
    <row r="790" spans="1:1">
      <c r="A790" s="25">
        <v>2.0049124156498026</v>
      </c>
    </row>
    <row r="791" spans="1:1">
      <c r="A791" s="25">
        <v>1.7088003798282654</v>
      </c>
    </row>
    <row r="792" spans="1:1">
      <c r="A792" s="25">
        <v>0.94396924073674138</v>
      </c>
    </row>
    <row r="793" spans="1:1">
      <c r="A793" s="25">
        <v>0.78354901380656239</v>
      </c>
    </row>
    <row r="794" spans="1:1">
      <c r="A794" s="25">
        <v>0.60866425881025477</v>
      </c>
    </row>
    <row r="795" spans="1:1">
      <c r="A795" s="25">
        <v>0.13770659262945598</v>
      </c>
    </row>
    <row r="796" spans="1:1">
      <c r="A796" s="25">
        <v>0.70125508172764739</v>
      </c>
    </row>
    <row r="797" spans="1:1">
      <c r="A797" s="25">
        <v>2.2144657966218113</v>
      </c>
    </row>
    <row r="798" spans="1:1">
      <c r="A798" s="25">
        <v>1.6434253213299497</v>
      </c>
    </row>
    <row r="799" spans="1:1">
      <c r="A799" s="25">
        <v>0.5257632148969017</v>
      </c>
    </row>
    <row r="800" spans="1:1">
      <c r="A800" s="25">
        <v>1.4832293561431729</v>
      </c>
    </row>
    <row r="801" spans="1:1">
      <c r="A801" s="25">
        <v>0.25170673178515435</v>
      </c>
    </row>
    <row r="802" spans="1:1">
      <c r="A802" s="25">
        <v>1.8070923012579223</v>
      </c>
    </row>
    <row r="803" spans="1:1">
      <c r="A803" s="25">
        <v>0.84285685806747423</v>
      </c>
    </row>
    <row r="804" spans="1:1">
      <c r="A804" s="25">
        <v>1.3080860455675822</v>
      </c>
    </row>
    <row r="805" spans="1:1">
      <c r="A805" s="25">
        <v>2.7191060111037184</v>
      </c>
    </row>
    <row r="806" spans="1:1">
      <c r="A806" s="25">
        <v>2.3470885251806037</v>
      </c>
    </row>
    <row r="807" spans="1:1">
      <c r="A807" s="25">
        <v>0.95097669549949071</v>
      </c>
    </row>
    <row r="808" spans="1:1">
      <c r="A808" s="25">
        <v>0.49956219758570208</v>
      </c>
    </row>
    <row r="809" spans="1:1">
      <c r="A809" s="25">
        <v>0.89965844627706437</v>
      </c>
    </row>
    <row r="810" spans="1:1">
      <c r="A810" s="25">
        <v>2.9490672400145477</v>
      </c>
    </row>
    <row r="811" spans="1:1">
      <c r="A811" s="25">
        <v>0.8275606011598613</v>
      </c>
    </row>
    <row r="812" spans="1:1">
      <c r="A812" s="25">
        <v>1.4466487090292477</v>
      </c>
    </row>
    <row r="813" spans="1:1">
      <c r="A813" s="25">
        <v>2.4176025702793087</v>
      </c>
    </row>
    <row r="814" spans="1:1">
      <c r="A814" s="25">
        <v>0.9889514982153863</v>
      </c>
    </row>
    <row r="815" spans="1:1">
      <c r="A815" s="25">
        <v>0.52754296065018946</v>
      </c>
    </row>
    <row r="816" spans="1:1">
      <c r="A816" s="25">
        <v>3.1513137987965729</v>
      </c>
    </row>
    <row r="817" spans="1:1">
      <c r="A817" s="25">
        <v>0.16045498492602439</v>
      </c>
    </row>
    <row r="818" spans="1:1">
      <c r="A818" s="25">
        <v>0.23450063251284178</v>
      </c>
    </row>
    <row r="819" spans="1:1">
      <c r="A819" s="25">
        <v>1.2074004291935916</v>
      </c>
    </row>
    <row r="820" spans="1:1">
      <c r="A820" s="25">
        <v>1.7436493687840187</v>
      </c>
    </row>
    <row r="821" spans="1:1">
      <c r="A821" s="25">
        <v>0.74618004799073279</v>
      </c>
    </row>
    <row r="822" spans="1:1">
      <c r="A822" s="25">
        <v>1.7532604648553256</v>
      </c>
    </row>
    <row r="823" spans="1:1">
      <c r="A823" s="25">
        <v>0.83567838791256588</v>
      </c>
    </row>
    <row r="824" spans="1:1">
      <c r="A824" s="25">
        <v>1.1313797909758319</v>
      </c>
    </row>
    <row r="825" spans="1:1">
      <c r="A825" s="25">
        <v>1.2977548866200088</v>
      </c>
    </row>
    <row r="826" spans="1:1">
      <c r="A826" s="25">
        <v>1.6069999038654816</v>
      </c>
    </row>
    <row r="827" spans="1:1">
      <c r="A827" s="25">
        <v>1.4497509648184987</v>
      </c>
    </row>
    <row r="828" spans="1:1">
      <c r="A828" s="25">
        <v>1.432087240361775</v>
      </c>
    </row>
    <row r="829" spans="1:1">
      <c r="A829" s="25">
        <v>2.2762615407491515</v>
      </c>
    </row>
    <row r="830" spans="1:1">
      <c r="A830" s="25">
        <v>2.3062895738207585</v>
      </c>
    </row>
    <row r="831" spans="1:1">
      <c r="A831" s="25">
        <v>2.4012695565801194</v>
      </c>
    </row>
    <row r="832" spans="1:1">
      <c r="A832" s="25">
        <v>0.85169215713050206</v>
      </c>
    </row>
    <row r="833" spans="1:1">
      <c r="A833" s="25">
        <v>0.60757283846727339</v>
      </c>
    </row>
    <row r="834" spans="1:1">
      <c r="A834" s="25">
        <v>0.73118640799046919</v>
      </c>
    </row>
    <row r="835" spans="1:1">
      <c r="A835" s="25">
        <v>0.31949723925529261</v>
      </c>
    </row>
    <row r="836" spans="1:1">
      <c r="A836" s="25">
        <v>1.5192471507602139</v>
      </c>
    </row>
    <row r="837" spans="1:1">
      <c r="A837" s="25">
        <v>0.69557171637603765</v>
      </c>
    </row>
    <row r="838" spans="1:1">
      <c r="A838" s="25">
        <v>1.4518986861424663</v>
      </c>
    </row>
    <row r="839" spans="1:1">
      <c r="A839" s="25">
        <v>0.44561085031491282</v>
      </c>
    </row>
    <row r="840" spans="1:1">
      <c r="A840" s="25">
        <v>0.93125829224165457</v>
      </c>
    </row>
    <row r="841" spans="1:1">
      <c r="A841" s="25">
        <v>0.67628171854839902</v>
      </c>
    </row>
    <row r="842" spans="1:1">
      <c r="A842" s="25">
        <v>1.325761550805493</v>
      </c>
    </row>
    <row r="843" spans="1:1">
      <c r="A843" s="25">
        <v>3.064552798463279</v>
      </c>
    </row>
    <row r="844" spans="1:1">
      <c r="A844" s="25">
        <v>1.29367183786197</v>
      </c>
    </row>
    <row r="845" spans="1:1">
      <c r="A845" s="25">
        <v>2.3954164725211387</v>
      </c>
    </row>
    <row r="846" spans="1:1">
      <c r="A846" s="25">
        <v>1.0343056983084509</v>
      </c>
    </row>
    <row r="847" spans="1:1">
      <c r="A847" s="25">
        <v>1.209964347144147</v>
      </c>
    </row>
    <row r="848" spans="1:1">
      <c r="A848" s="25">
        <v>1.2231822700426875</v>
      </c>
    </row>
    <row r="849" spans="1:1">
      <c r="A849" s="25">
        <v>1.516598017641859</v>
      </c>
    </row>
    <row r="850" spans="1:1">
      <c r="A850" s="25">
        <v>2.4325106891388564</v>
      </c>
    </row>
    <row r="851" spans="1:1">
      <c r="A851" s="25">
        <v>0.68194734388617528</v>
      </c>
    </row>
    <row r="852" spans="1:1">
      <c r="A852" s="25">
        <v>1.9811293377130548</v>
      </c>
    </row>
    <row r="853" spans="1:1">
      <c r="A853" s="25">
        <v>0.88268845110298455</v>
      </c>
    </row>
    <row r="854" spans="1:1">
      <c r="A854" s="25">
        <v>1.3655919217198653</v>
      </c>
    </row>
    <row r="855" spans="1:1">
      <c r="A855" s="25">
        <v>1.4620965007894733</v>
      </c>
    </row>
    <row r="856" spans="1:1">
      <c r="A856" s="25">
        <v>5.9387110362257793</v>
      </c>
    </row>
    <row r="857" spans="1:1">
      <c r="A857" s="25">
        <v>1.2092001412284092</v>
      </c>
    </row>
    <row r="858" spans="1:1">
      <c r="A858" s="25">
        <v>2.1313342593050089</v>
      </c>
    </row>
    <row r="859" spans="1:1">
      <c r="A859" s="25">
        <v>0.65216283759524196</v>
      </c>
    </row>
    <row r="860" spans="1:1">
      <c r="A860" s="25">
        <v>1.7668440208384544</v>
      </c>
    </row>
    <row r="861" spans="1:1">
      <c r="A861" s="25">
        <v>2.5031071469762791</v>
      </c>
    </row>
    <row r="862" spans="1:1">
      <c r="A862" s="25">
        <v>0.86509664381451579</v>
      </c>
    </row>
    <row r="863" spans="1:1">
      <c r="A863" s="25">
        <v>1.3237400166524795</v>
      </c>
    </row>
    <row r="864" spans="1:1">
      <c r="A864" s="25">
        <v>1.1489199276952733</v>
      </c>
    </row>
    <row r="865" spans="1:1">
      <c r="A865" s="25">
        <v>1.5918252027763578</v>
      </c>
    </row>
    <row r="866" spans="1:1">
      <c r="A866" s="25">
        <v>0.17724504496070814</v>
      </c>
    </row>
    <row r="867" spans="1:1">
      <c r="A867" s="25">
        <v>1.7990774261357001</v>
      </c>
    </row>
    <row r="868" spans="1:1">
      <c r="A868" s="25">
        <v>0.52386731480123705</v>
      </c>
    </row>
    <row r="869" spans="1:1">
      <c r="A869" s="25">
        <v>0.79828550959151157</v>
      </c>
    </row>
    <row r="870" spans="1:1">
      <c r="A870" s="25">
        <v>0.69777854120845262</v>
      </c>
    </row>
    <row r="871" spans="1:1">
      <c r="A871" s="25">
        <v>1.034371663289098</v>
      </c>
    </row>
    <row r="872" spans="1:1">
      <c r="A872" s="25">
        <v>7.6705513258280983E-2</v>
      </c>
    </row>
    <row r="873" spans="1:1">
      <c r="A873" s="25">
        <v>0.9678870284729425</v>
      </c>
    </row>
    <row r="874" spans="1:1">
      <c r="A874" s="25">
        <v>1.6811849118219049</v>
      </c>
    </row>
    <row r="875" spans="1:1">
      <c r="A875" s="25">
        <v>1.2015165075226384</v>
      </c>
    </row>
    <row r="876" spans="1:1">
      <c r="A876" s="25">
        <v>2.0082033863775663</v>
      </c>
    </row>
    <row r="877" spans="1:1">
      <c r="A877" s="25">
        <v>0.43508435033815934</v>
      </c>
    </row>
    <row r="878" spans="1:1">
      <c r="A878" s="25">
        <v>0.69839733138985982</v>
      </c>
    </row>
    <row r="879" spans="1:1">
      <c r="A879" s="25">
        <v>0.9476523237335599</v>
      </c>
    </row>
    <row r="880" spans="1:1">
      <c r="A880" s="25">
        <v>0.8843704216508621</v>
      </c>
    </row>
    <row r="881" spans="1:1">
      <c r="A881" s="25">
        <v>2.0324916823836063</v>
      </c>
    </row>
    <row r="882" spans="1:1">
      <c r="A882" s="25">
        <v>1.5719599075050159</v>
      </c>
    </row>
    <row r="883" spans="1:1">
      <c r="A883" s="25">
        <v>1.4435589582105219</v>
      </c>
    </row>
    <row r="884" spans="1:1">
      <c r="A884" s="25">
        <v>1.8515442452015751</v>
      </c>
    </row>
    <row r="885" spans="1:1">
      <c r="A885" s="25">
        <v>2.6032744095927582</v>
      </c>
    </row>
    <row r="886" spans="1:1">
      <c r="A886" s="25">
        <v>1.2099174355996003</v>
      </c>
    </row>
    <row r="887" spans="1:1">
      <c r="A887" s="25">
        <v>1.7805340608297922</v>
      </c>
    </row>
    <row r="888" spans="1:1">
      <c r="A888" s="25">
        <v>1.2851478826824847</v>
      </c>
    </row>
    <row r="889" spans="1:1">
      <c r="A889" s="25">
        <v>2.8658144166011419</v>
      </c>
    </row>
    <row r="890" spans="1:1">
      <c r="A890" s="25">
        <v>1.197923698555837</v>
      </c>
    </row>
    <row r="891" spans="1:1">
      <c r="A891" s="25">
        <v>1.0193110686432867</v>
      </c>
    </row>
    <row r="892" spans="1:1">
      <c r="A892" s="25">
        <v>1.2443251091098637</v>
      </c>
    </row>
    <row r="893" spans="1:1">
      <c r="A893" s="25">
        <v>1.371359445474468</v>
      </c>
    </row>
    <row r="894" spans="1:1">
      <c r="A894" s="25">
        <v>2.1895990466138304</v>
      </c>
    </row>
    <row r="895" spans="1:1">
      <c r="A895" s="25">
        <v>1.1055570831077586</v>
      </c>
    </row>
    <row r="896" spans="1:1">
      <c r="A896" s="25">
        <v>2.0461130609142719</v>
      </c>
    </row>
    <row r="897" spans="1:1">
      <c r="A897" s="25">
        <v>1.0556001746433019</v>
      </c>
    </row>
    <row r="898" spans="1:1">
      <c r="A898" s="25">
        <v>0.45202316077583676</v>
      </c>
    </row>
    <row r="899" spans="1:1">
      <c r="A899" s="25">
        <v>1.3577582864478774</v>
      </c>
    </row>
    <row r="900" spans="1:1">
      <c r="A900" s="25">
        <v>1.7192740954685102</v>
      </c>
    </row>
    <row r="901" spans="1:1">
      <c r="A901" s="25">
        <v>0.99043671659149901</v>
      </c>
    </row>
    <row r="902" spans="1:1">
      <c r="A902" s="25">
        <v>1.3442217518039101</v>
      </c>
    </row>
    <row r="903" spans="1:1">
      <c r="A903" s="25">
        <v>1.7861388486365433</v>
      </c>
    </row>
    <row r="904" spans="1:1">
      <c r="A904" s="25">
        <v>0.45268088167609738</v>
      </c>
    </row>
    <row r="905" spans="1:1">
      <c r="A905" s="25">
        <v>1.0242478542004108</v>
      </c>
    </row>
    <row r="906" spans="1:1">
      <c r="A906" s="25">
        <v>1.6579574914666015</v>
      </c>
    </row>
    <row r="907" spans="1:1">
      <c r="A907" s="25">
        <v>3.359489913869544</v>
      </c>
    </row>
    <row r="908" spans="1:1">
      <c r="A908" s="25">
        <v>0.61933417741912167</v>
      </c>
    </row>
    <row r="909" spans="1:1">
      <c r="A909" s="25">
        <v>2.6727931478814524</v>
      </c>
    </row>
    <row r="910" spans="1:1">
      <c r="A910" s="25">
        <v>2.2001004546310692</v>
      </c>
    </row>
    <row r="911" spans="1:1">
      <c r="A911" s="25">
        <v>1.0615319228451094</v>
      </c>
    </row>
    <row r="912" spans="1:1">
      <c r="A912" s="25">
        <v>1.5932667040757671</v>
      </c>
    </row>
    <row r="913" spans="1:1">
      <c r="A913" s="25">
        <v>1.5680774366051704</v>
      </c>
    </row>
    <row r="914" spans="1:1">
      <c r="A914" s="25">
        <v>1.8397699179301505</v>
      </c>
    </row>
    <row r="915" spans="1:1">
      <c r="A915" s="25">
        <v>3.3226489254291072</v>
      </c>
    </row>
    <row r="916" spans="1:1">
      <c r="A916" s="25">
        <v>0.94978286091634068</v>
      </c>
    </row>
    <row r="917" spans="1:1">
      <c r="A917" s="25">
        <v>0.1379535311893374</v>
      </c>
    </row>
    <row r="918" spans="1:1">
      <c r="A918" s="25">
        <v>1.7734813278071502</v>
      </c>
    </row>
    <row r="919" spans="1:1">
      <c r="A919" s="25">
        <v>0.70409376449260086</v>
      </c>
    </row>
    <row r="920" spans="1:1">
      <c r="A920" s="25">
        <v>0.59803782737206357</v>
      </c>
    </row>
    <row r="921" spans="1:1">
      <c r="A921" s="25">
        <v>0.63014927280224819</v>
      </c>
    </row>
    <row r="922" spans="1:1">
      <c r="A922" s="25">
        <v>1.3022214013116649</v>
      </c>
    </row>
    <row r="923" spans="1:1">
      <c r="A923" s="25">
        <v>1.3569143166733211</v>
      </c>
    </row>
    <row r="924" spans="1:1">
      <c r="A924" s="25">
        <v>0.6323270241435176</v>
      </c>
    </row>
    <row r="925" spans="1:1">
      <c r="A925" s="25">
        <v>1.0994100300345042</v>
      </c>
    </row>
    <row r="926" spans="1:1">
      <c r="A926" s="25">
        <v>1.5058853682883868</v>
      </c>
    </row>
    <row r="927" spans="1:1">
      <c r="A927" s="25">
        <v>4.2445639505843964</v>
      </c>
    </row>
    <row r="928" spans="1:1">
      <c r="A928" s="25">
        <v>0.87714749770361766</v>
      </c>
    </row>
    <row r="929" spans="1:1">
      <c r="A929" s="25">
        <v>1.8518251673503621</v>
      </c>
    </row>
    <row r="930" spans="1:1">
      <c r="A930" s="25">
        <v>1.6173593164395652</v>
      </c>
    </row>
    <row r="931" spans="1:1">
      <c r="A931" s="25">
        <v>1.3378691348115448</v>
      </c>
    </row>
    <row r="932" spans="1:1">
      <c r="A932" s="25">
        <v>1.3242743371720156</v>
      </c>
    </row>
    <row r="933" spans="1:1">
      <c r="A933" s="25">
        <v>0.85990536307008569</v>
      </c>
    </row>
    <row r="934" spans="1:1">
      <c r="A934" s="25">
        <v>1.9843071948654989</v>
      </c>
    </row>
    <row r="935" spans="1:1">
      <c r="A935" s="25">
        <v>0.78752895314380378</v>
      </c>
    </row>
    <row r="936" spans="1:1">
      <c r="A936" s="25">
        <v>1.1288730642326061</v>
      </c>
    </row>
    <row r="937" spans="1:1">
      <c r="A937" s="25">
        <v>2.9379235192850079</v>
      </c>
    </row>
    <row r="938" spans="1:1">
      <c r="A938" s="25">
        <v>4.0895922777864691</v>
      </c>
    </row>
    <row r="939" spans="1:1">
      <c r="A939" s="25">
        <v>2.5619772802841427</v>
      </c>
    </row>
    <row r="940" spans="1:1">
      <c r="A940" s="25">
        <v>1.3687224346195765</v>
      </c>
    </row>
    <row r="941" spans="1:1">
      <c r="A941" s="25">
        <v>2.7972983638405733</v>
      </c>
    </row>
    <row r="942" spans="1:1">
      <c r="A942" s="25">
        <v>0.44893553184273005</v>
      </c>
    </row>
    <row r="943" spans="1:1">
      <c r="A943" s="25">
        <v>1.4280255436589877</v>
      </c>
    </row>
    <row r="944" spans="1:1">
      <c r="A944" s="25">
        <v>0.73138346580711333</v>
      </c>
    </row>
    <row r="945" spans="1:1">
      <c r="A945" s="25">
        <v>3.4764349004482433</v>
      </c>
    </row>
    <row r="946" spans="1:1">
      <c r="A946" s="25">
        <v>2.5294001957973498</v>
      </c>
    </row>
    <row r="947" spans="1:1">
      <c r="A947" s="25">
        <v>2.0579861783518654</v>
      </c>
    </row>
    <row r="948" spans="1:1">
      <c r="A948" s="25">
        <v>0.98448710947917251</v>
      </c>
    </row>
    <row r="949" spans="1:1">
      <c r="A949" s="25">
        <v>0.50942237282348291</v>
      </c>
    </row>
    <row r="950" spans="1:1">
      <c r="A950" s="25">
        <v>1.1273466189095915</v>
      </c>
    </row>
    <row r="951" spans="1:1">
      <c r="A951" s="25">
        <v>2.6896811562168761</v>
      </c>
    </row>
    <row r="952" spans="1:1">
      <c r="A952" s="25">
        <v>2.2135364119270182</v>
      </c>
    </row>
    <row r="953" spans="1:1">
      <c r="A953" s="25">
        <v>1.4531567467787569</v>
      </c>
    </row>
    <row r="954" spans="1:1">
      <c r="A954" s="25">
        <v>0.30486899469875572</v>
      </c>
    </row>
    <row r="955" spans="1:1">
      <c r="A955" s="25">
        <v>8.3343838724138397</v>
      </c>
    </row>
    <row r="956" spans="1:1">
      <c r="A956" s="25">
        <v>1.5854547698803541</v>
      </c>
    </row>
    <row r="957" spans="1:1">
      <c r="A957" s="25">
        <v>1.1951531079447639</v>
      </c>
    </row>
    <row r="958" spans="1:1">
      <c r="A958" s="25">
        <v>1.8086302610158951</v>
      </c>
    </row>
    <row r="959" spans="1:1">
      <c r="A959" s="25">
        <v>1.4238915103468417</v>
      </c>
    </row>
    <row r="960" spans="1:1">
      <c r="A960" s="25">
        <v>0.4961740649962747</v>
      </c>
    </row>
    <row r="961" spans="1:1">
      <c r="A961" s="25">
        <v>1.421708849255432</v>
      </c>
    </row>
    <row r="962" spans="1:1">
      <c r="A962" s="25">
        <v>3.8429269990110253</v>
      </c>
    </row>
    <row r="963" spans="1:1">
      <c r="A963" s="25">
        <v>1.1295749683997938</v>
      </c>
    </row>
    <row r="964" spans="1:1">
      <c r="A964" s="25">
        <v>0.85598988378309926</v>
      </c>
    </row>
    <row r="965" spans="1:1">
      <c r="A965" s="25">
        <v>1.7861351001713226</v>
      </c>
    </row>
    <row r="966" spans="1:1">
      <c r="A966" s="25">
        <v>1.4765412914952949</v>
      </c>
    </row>
    <row r="967" spans="1:1">
      <c r="A967" s="25">
        <v>1.0514046683831491</v>
      </c>
    </row>
    <row r="968" spans="1:1">
      <c r="A968" s="25">
        <v>1.2031233495996789</v>
      </c>
    </row>
    <row r="969" spans="1:1">
      <c r="A969" s="25">
        <v>0.88741903399605671</v>
      </c>
    </row>
    <row r="970" spans="1:1">
      <c r="A970" s="25">
        <v>0.39379369762619842</v>
      </c>
    </row>
    <row r="971" spans="1:1">
      <c r="A971" s="25">
        <v>1.4724119267971156</v>
      </c>
    </row>
    <row r="972" spans="1:1">
      <c r="A972" s="25">
        <v>2.4727693543054179</v>
      </c>
    </row>
    <row r="973" spans="1:1">
      <c r="A973" s="25">
        <v>0.84525069615202986</v>
      </c>
    </row>
    <row r="974" spans="1:1">
      <c r="A974" s="25">
        <v>4.2731640890168396</v>
      </c>
    </row>
    <row r="975" spans="1:1">
      <c r="A975" s="25">
        <v>0.84551589176057762</v>
      </c>
    </row>
    <row r="976" spans="1:1">
      <c r="A976" s="25">
        <v>1.1807504827049293</v>
      </c>
    </row>
    <row r="977" spans="1:1">
      <c r="A977" s="25">
        <v>0.27116427052604863</v>
      </c>
    </row>
    <row r="978" spans="1:1">
      <c r="A978" s="25">
        <v>2.6428796195937205</v>
      </c>
    </row>
    <row r="979" spans="1:1">
      <c r="A979" s="25">
        <v>0.9610152222888021</v>
      </c>
    </row>
    <row r="980" spans="1:1">
      <c r="A980" s="25">
        <v>1.5568660499668407</v>
      </c>
    </row>
    <row r="981" spans="1:1">
      <c r="A981" s="25">
        <v>1.2680004821942132</v>
      </c>
    </row>
    <row r="982" spans="1:1">
      <c r="A982" s="25">
        <v>1.5290809596573025</v>
      </c>
    </row>
    <row r="983" spans="1:1">
      <c r="A983" s="25">
        <v>2.1393519013141136</v>
      </c>
    </row>
    <row r="984" spans="1:1">
      <c r="A984" s="25">
        <v>0.74366283030368219</v>
      </c>
    </row>
    <row r="985" spans="1:1">
      <c r="A985" s="25">
        <v>1.7759633925139533</v>
      </c>
    </row>
    <row r="986" spans="1:1">
      <c r="A986" s="25">
        <v>0.47552857498987255</v>
      </c>
    </row>
    <row r="987" spans="1:1">
      <c r="A987" s="25">
        <v>1.4724127239658025</v>
      </c>
    </row>
    <row r="988" spans="1:1">
      <c r="A988" s="25">
        <v>1.0908173403425812</v>
      </c>
    </row>
    <row r="989" spans="1:1">
      <c r="A989" s="25">
        <v>0.40595557518713965</v>
      </c>
    </row>
    <row r="990" spans="1:1">
      <c r="A990" s="25">
        <v>1.4474037574582861</v>
      </c>
    </row>
    <row r="991" spans="1:1">
      <c r="A991" s="25">
        <v>4.3474800137689371</v>
      </c>
    </row>
    <row r="992" spans="1:1">
      <c r="A992" s="25">
        <v>3.4272239191172988</v>
      </c>
    </row>
    <row r="993" spans="1:1">
      <c r="A993" s="25">
        <v>2.1674980990684944</v>
      </c>
    </row>
    <row r="994" spans="1:1">
      <c r="A994" s="25">
        <v>2.010243884522148</v>
      </c>
    </row>
    <row r="995" spans="1:1">
      <c r="A995" s="25">
        <v>1.2069357245417944</v>
      </c>
    </row>
    <row r="996" spans="1:1">
      <c r="A996" s="25">
        <v>2.0578901665657976</v>
      </c>
    </row>
    <row r="997" spans="1:1">
      <c r="A997" s="25">
        <v>1.4849829346059233</v>
      </c>
    </row>
    <row r="998" spans="1:1">
      <c r="A998" s="25">
        <v>6.1767285574868123E-2</v>
      </c>
    </row>
    <row r="999" spans="1:1">
      <c r="A999" s="25">
        <v>0.3376636720865327</v>
      </c>
    </row>
    <row r="1000" spans="1:1">
      <c r="A1000" s="25">
        <v>2.4416250841853917</v>
      </c>
    </row>
    <row r="1001" spans="1:1">
      <c r="A1001" s="25">
        <v>0.73003454635185328</v>
      </c>
    </row>
    <row r="1002" spans="1:1">
      <c r="A1002" s="25">
        <v>2.1840866505768899</v>
      </c>
    </row>
    <row r="1003" spans="1:1">
      <c r="A1003" s="25">
        <v>2.745304921779085</v>
      </c>
    </row>
    <row r="1004" spans="1:1">
      <c r="A1004" s="25">
        <v>1.7677586185358378</v>
      </c>
    </row>
    <row r="1005" spans="1:1">
      <c r="A1005" s="25">
        <v>0.75784172276112849</v>
      </c>
    </row>
    <row r="1006" spans="1:1">
      <c r="A1006" s="25">
        <v>0.82421664459268773</v>
      </c>
    </row>
    <row r="1007" spans="1:1">
      <c r="A1007" s="25">
        <v>0.89555649369087309</v>
      </c>
    </row>
    <row r="1008" spans="1:1">
      <c r="A1008" s="25">
        <v>1.5154788906768355</v>
      </c>
    </row>
    <row r="1009" spans="1:1">
      <c r="A1009" s="25">
        <v>0.9485636412567352</v>
      </c>
    </row>
    <row r="1010" spans="1:1">
      <c r="A1010" s="25">
        <v>1.1188649135906268</v>
      </c>
    </row>
    <row r="1011" spans="1:1">
      <c r="A1011" s="25">
        <v>3.944253753761148</v>
      </c>
    </row>
    <row r="1012" spans="1:1">
      <c r="A1012" s="25">
        <v>1.5657155764695319</v>
      </c>
    </row>
    <row r="1013" spans="1:1">
      <c r="A1013" s="25">
        <v>1.4723507942814891</v>
      </c>
    </row>
    <row r="1014" spans="1:1">
      <c r="A1014" s="25">
        <v>1.8660779479820992</v>
      </c>
    </row>
    <row r="1015" spans="1:1">
      <c r="A1015" s="25">
        <v>2.6136470499727285</v>
      </c>
    </row>
    <row r="1016" spans="1:1">
      <c r="A1016" s="25">
        <v>0.81005619308486998</v>
      </c>
    </row>
    <row r="1017" spans="1:1">
      <c r="A1017" s="25">
        <v>1.4098177714991427</v>
      </c>
    </row>
    <row r="1018" spans="1:1">
      <c r="A1018" s="25">
        <v>1.3380009258034651</v>
      </c>
    </row>
    <row r="1019" spans="1:1">
      <c r="A1019" s="25">
        <v>0.23456879892175367</v>
      </c>
    </row>
    <row r="1020" spans="1:1">
      <c r="A1020" s="25">
        <v>1.1664484193157683</v>
      </c>
    </row>
    <row r="1021" spans="1:1">
      <c r="A1021" s="25">
        <v>0.84250165323667003</v>
      </c>
    </row>
    <row r="1022" spans="1:1">
      <c r="A1022" s="25">
        <v>0.64095460783815383</v>
      </c>
    </row>
    <row r="1023" spans="1:1">
      <c r="A1023" s="25">
        <v>1.8483144092522938</v>
      </c>
    </row>
    <row r="1024" spans="1:1">
      <c r="A1024" s="25">
        <v>0.65006834507963895</v>
      </c>
    </row>
    <row r="1025" spans="1:1">
      <c r="A1025" s="25">
        <v>0.82088755764119925</v>
      </c>
    </row>
    <row r="1026" spans="1:1">
      <c r="A1026" s="25">
        <v>0.22215692774412601</v>
      </c>
    </row>
    <row r="1027" spans="1:1">
      <c r="A1027" s="25">
        <v>1.3770433523442869</v>
      </c>
    </row>
    <row r="1028" spans="1:1">
      <c r="A1028" s="25">
        <v>0.3283089360909095</v>
      </c>
    </row>
    <row r="1029" spans="1:1">
      <c r="A1029" s="25">
        <v>4.8536483926123326</v>
      </c>
    </row>
    <row r="1030" spans="1:1">
      <c r="A1030" s="25">
        <v>1.0653093495649395</v>
      </c>
    </row>
    <row r="1031" spans="1:1">
      <c r="A1031" s="25">
        <v>0.68877150011881039</v>
      </c>
    </row>
    <row r="1032" spans="1:1">
      <c r="A1032" s="25">
        <v>7.7060600456198752E-2</v>
      </c>
    </row>
    <row r="1033" spans="1:1">
      <c r="A1033" s="25">
        <v>0.88418804330923539</v>
      </c>
    </row>
    <row r="1034" spans="1:1">
      <c r="A1034" s="25">
        <v>1.368992810851011</v>
      </c>
    </row>
    <row r="1035" spans="1:1">
      <c r="A1035" s="25">
        <v>1.2250069112200856</v>
      </c>
    </row>
    <row r="1036" spans="1:1">
      <c r="A1036" s="25">
        <v>0.29235919250391029</v>
      </c>
    </row>
    <row r="1037" spans="1:1">
      <c r="A1037" s="25">
        <v>0.55992155451729486</v>
      </c>
    </row>
    <row r="1038" spans="1:1">
      <c r="A1038" s="25">
        <v>1.0417451069392047</v>
      </c>
    </row>
    <row r="1039" spans="1:1">
      <c r="A1039" s="25">
        <v>2.4265816244146619</v>
      </c>
    </row>
    <row r="1040" spans="1:1">
      <c r="A1040" s="25">
        <v>1.6277351004926537</v>
      </c>
    </row>
    <row r="1041" spans="1:1">
      <c r="A1041" s="25">
        <v>1.3846800144032099</v>
      </c>
    </row>
    <row r="1042" spans="1:1">
      <c r="A1042" s="25">
        <v>1.0373654574714786</v>
      </c>
    </row>
    <row r="1043" spans="1:1">
      <c r="A1043" s="25">
        <v>0.50747245132981533</v>
      </c>
    </row>
    <row r="1044" spans="1:1">
      <c r="A1044" s="25">
        <v>1.5234440235804168</v>
      </c>
    </row>
    <row r="1045" spans="1:1">
      <c r="A1045" s="25">
        <v>0.67293556309402702</v>
      </c>
    </row>
    <row r="1046" spans="1:1">
      <c r="A1046" s="25">
        <v>1.0442689402806697</v>
      </c>
    </row>
    <row r="1047" spans="1:1">
      <c r="A1047" s="25">
        <v>4.3609516743389385</v>
      </c>
    </row>
    <row r="1048" spans="1:1">
      <c r="A1048" s="25">
        <v>1.7020755705030408</v>
      </c>
    </row>
    <row r="1049" spans="1:1">
      <c r="A1049" s="25">
        <v>1.3786333330624165</v>
      </c>
    </row>
    <row r="1050" spans="1:1">
      <c r="A1050" s="25">
        <v>1.3906915840911829</v>
      </c>
    </row>
    <row r="1051" spans="1:1">
      <c r="A1051" s="25">
        <v>0.49291260345306004</v>
      </c>
    </row>
    <row r="1052" spans="1:1">
      <c r="A1052" s="25">
        <v>2.5342031008036625</v>
      </c>
    </row>
    <row r="1053" spans="1:1">
      <c r="A1053" s="25">
        <v>1.0171249837600334</v>
      </c>
    </row>
    <row r="1054" spans="1:1">
      <c r="A1054" s="25">
        <v>0.63049734712001804</v>
      </c>
    </row>
    <row r="1055" spans="1:1">
      <c r="A1055" s="25">
        <v>2.2290304144424411</v>
      </c>
    </row>
    <row r="1056" spans="1:1">
      <c r="A1056" s="25">
        <v>1.3266669132058726</v>
      </c>
    </row>
    <row r="1057" spans="1:1">
      <c r="A1057" s="25">
        <v>2.8181749760344785</v>
      </c>
    </row>
    <row r="1058" spans="1:1">
      <c r="A1058" s="25">
        <v>1.4670839454131273</v>
      </c>
    </row>
    <row r="1059" spans="1:1">
      <c r="A1059" s="25">
        <v>0.94154245548528992</v>
      </c>
    </row>
    <row r="1060" spans="1:1">
      <c r="A1060" s="25">
        <v>0.7996586382712777</v>
      </c>
    </row>
    <row r="1061" spans="1:1">
      <c r="A1061" s="25">
        <v>1.5647147837413324</v>
      </c>
    </row>
    <row r="1062" spans="1:1">
      <c r="A1062" s="25">
        <v>1.6433371879381269</v>
      </c>
    </row>
    <row r="1063" spans="1:1">
      <c r="A1063" s="25">
        <v>3.5447384827052475</v>
      </c>
    </row>
    <row r="1064" spans="1:1">
      <c r="A1064" s="25">
        <v>2.2435116726707314</v>
      </c>
    </row>
    <row r="1065" spans="1:1">
      <c r="A1065" s="25">
        <v>2.1428100990705956</v>
      </c>
    </row>
    <row r="1066" spans="1:1">
      <c r="A1066" s="25">
        <v>0.95307286266998459</v>
      </c>
    </row>
    <row r="1067" spans="1:1">
      <c r="A1067" s="25">
        <v>0.5665037655851588</v>
      </c>
    </row>
    <row r="1068" spans="1:1">
      <c r="A1068" s="25">
        <v>1.1564698202791617</v>
      </c>
    </row>
    <row r="1069" spans="1:1">
      <c r="A1069" s="25">
        <v>1.6861231034201125</v>
      </c>
    </row>
    <row r="1070" spans="1:1">
      <c r="A1070" s="25">
        <v>1.2097222378852639</v>
      </c>
    </row>
    <row r="1071" spans="1:1">
      <c r="A1071" s="25">
        <v>1.0290185620548089</v>
      </c>
    </row>
    <row r="1072" spans="1:1">
      <c r="A1072" s="25">
        <v>1.1855092273736907</v>
      </c>
    </row>
    <row r="1073" spans="1:1">
      <c r="A1073" s="25">
        <v>2.8515272952133022</v>
      </c>
    </row>
    <row r="1074" spans="1:1">
      <c r="A1074" s="25">
        <v>2.7024185374726586</v>
      </c>
    </row>
    <row r="1075" spans="1:1">
      <c r="A1075" s="25">
        <v>1.9898029079687931</v>
      </c>
    </row>
    <row r="1076" spans="1:1">
      <c r="A1076" s="25">
        <v>0.84291811365062408</v>
      </c>
    </row>
    <row r="1077" spans="1:1">
      <c r="A1077" s="25">
        <v>1.5748841909645215</v>
      </c>
    </row>
    <row r="1078" spans="1:1">
      <c r="A1078" s="25">
        <v>1.3370014633740182</v>
      </c>
    </row>
    <row r="1079" spans="1:1">
      <c r="A1079" s="25">
        <v>0.83555401131412521</v>
      </c>
    </row>
    <row r="1080" spans="1:1">
      <c r="A1080" s="25">
        <v>0.59254259411158616</v>
      </c>
    </row>
    <row r="1081" spans="1:1">
      <c r="A1081" s="25">
        <v>0.2391394905974768</v>
      </c>
    </row>
    <row r="1082" spans="1:1">
      <c r="A1082" s="25">
        <v>1.8509229465088921</v>
      </c>
    </row>
    <row r="1083" spans="1:1">
      <c r="A1083" s="25">
        <v>1.2580500675928792</v>
      </c>
    </row>
    <row r="1084" spans="1:1">
      <c r="A1084" s="25">
        <v>0.82196709847349214</v>
      </c>
    </row>
    <row r="1085" spans="1:1">
      <c r="A1085" s="25">
        <v>1.1578231148993627</v>
      </c>
    </row>
    <row r="1086" spans="1:1">
      <c r="A1086" s="25">
        <v>1.0123259569500966</v>
      </c>
    </row>
    <row r="1087" spans="1:1">
      <c r="A1087" s="25">
        <v>0.95766333124750036</v>
      </c>
    </row>
    <row r="1088" spans="1:1">
      <c r="A1088" s="25">
        <v>1.4887750872288066</v>
      </c>
    </row>
    <row r="1089" spans="1:1">
      <c r="A1089" s="25">
        <v>1.0345075538146074</v>
      </c>
    </row>
    <row r="1090" spans="1:1">
      <c r="A1090" s="25">
        <v>1.062962703443004</v>
      </c>
    </row>
    <row r="1091" spans="1:1">
      <c r="A1091" s="25">
        <v>1.5971104473190481</v>
      </c>
    </row>
    <row r="1092" spans="1:1">
      <c r="A1092" s="25">
        <v>3.1164051972250411</v>
      </c>
    </row>
    <row r="1093" spans="1:1">
      <c r="A1093" s="25">
        <v>1.3603191207228236</v>
      </c>
    </row>
    <row r="1094" spans="1:1">
      <c r="A1094" s="25">
        <v>0.90502884287079399</v>
      </c>
    </row>
    <row r="1095" spans="1:1">
      <c r="A1095" s="25">
        <v>0.7167913882853062</v>
      </c>
    </row>
    <row r="1096" spans="1:1">
      <c r="A1096" s="25">
        <v>1.5003014113707041</v>
      </c>
    </row>
    <row r="1097" spans="1:1">
      <c r="A1097" s="25">
        <v>2.3325105977234699</v>
      </c>
    </row>
    <row r="1098" spans="1:1">
      <c r="A1098" s="25">
        <v>1.4395079356362239</v>
      </c>
    </row>
    <row r="1099" spans="1:1">
      <c r="A1099" s="25">
        <v>1.4109562615852171</v>
      </c>
    </row>
    <row r="1100" spans="1:1">
      <c r="A1100" s="25">
        <v>0.52478060207685051</v>
      </c>
    </row>
    <row r="1101" spans="1:1">
      <c r="A1101" s="25">
        <v>0.7292381585977975</v>
      </c>
    </row>
    <row r="1102" spans="1:1">
      <c r="A1102" s="25">
        <v>0.85304280820541323</v>
      </c>
    </row>
    <row r="1103" spans="1:1">
      <c r="A1103" s="25">
        <v>1.001904369520932</v>
      </c>
    </row>
    <row r="1104" spans="1:1">
      <c r="A1104" s="25">
        <v>0.29928549361214934</v>
      </c>
    </row>
    <row r="1105" spans="1:1">
      <c r="A1105" s="25">
        <v>1.0597062618565125</v>
      </c>
    </row>
    <row r="1106" spans="1:1">
      <c r="A1106" s="25">
        <v>1.3073802621371116</v>
      </c>
    </row>
    <row r="1107" spans="1:1">
      <c r="A1107" s="25">
        <v>1.8370697673839442</v>
      </c>
    </row>
    <row r="1108" spans="1:1">
      <c r="A1108" s="25">
        <v>0.71137989701245374</v>
      </c>
    </row>
    <row r="1109" spans="1:1">
      <c r="A1109" s="25">
        <v>0.90962734219874752</v>
      </c>
    </row>
    <row r="1110" spans="1:1">
      <c r="A1110" s="25">
        <v>0.98831592936051671</v>
      </c>
    </row>
    <row r="1111" spans="1:1">
      <c r="A1111" s="25">
        <v>0.10944601837885375</v>
      </c>
    </row>
    <row r="1112" spans="1:1">
      <c r="A1112" s="25">
        <v>1.0270466608870263</v>
      </c>
    </row>
    <row r="1113" spans="1:1">
      <c r="A1113" s="25">
        <v>2.4432505554945756</v>
      </c>
    </row>
    <row r="1114" spans="1:1">
      <c r="A1114" s="25">
        <v>1.0222042297859351</v>
      </c>
    </row>
    <row r="1115" spans="1:1">
      <c r="A1115" s="25">
        <v>6.1795569818772073E-2</v>
      </c>
    </row>
    <row r="1116" spans="1:1">
      <c r="A1116" s="25">
        <v>1.2997536613518146</v>
      </c>
    </row>
    <row r="1117" spans="1:1">
      <c r="A1117" s="25">
        <v>1.1432604093154553</v>
      </c>
    </row>
    <row r="1118" spans="1:1">
      <c r="A1118" s="25">
        <v>1.1026837034700958</v>
      </c>
    </row>
    <row r="1119" spans="1:1">
      <c r="A1119" s="25">
        <v>1.3549413630278357</v>
      </c>
    </row>
    <row r="1120" spans="1:1">
      <c r="A1120" s="25">
        <v>1.2796114092030566</v>
      </c>
    </row>
    <row r="1121" spans="1:1">
      <c r="A1121" s="25">
        <v>1.4681335743456729</v>
      </c>
    </row>
    <row r="1122" spans="1:1">
      <c r="A1122" s="25">
        <v>0.79998499880672325</v>
      </c>
    </row>
    <row r="1123" spans="1:1">
      <c r="A1123" s="25">
        <v>1.7260484622553589</v>
      </c>
    </row>
    <row r="1124" spans="1:1">
      <c r="A1124" s="25">
        <v>0.92726525683643091</v>
      </c>
    </row>
    <row r="1125" spans="1:1">
      <c r="A1125" s="25">
        <v>1.3652162982485132</v>
      </c>
    </row>
    <row r="1126" spans="1:1">
      <c r="A1126" s="25">
        <v>2.448939835392697</v>
      </c>
    </row>
    <row r="1127" spans="1:1">
      <c r="A1127" s="25">
        <v>1.4228582927148605</v>
      </c>
    </row>
    <row r="1128" spans="1:1">
      <c r="A1128" s="25">
        <v>0.21956390113284638</v>
      </c>
    </row>
    <row r="1129" spans="1:1">
      <c r="A1129" s="25">
        <v>1.2045200597865182</v>
      </c>
    </row>
    <row r="1130" spans="1:1">
      <c r="A1130" s="25">
        <v>3.1464366878387042</v>
      </c>
    </row>
    <row r="1131" spans="1:1">
      <c r="A1131" s="25">
        <v>0.87703656497303517</v>
      </c>
    </row>
    <row r="1132" spans="1:1">
      <c r="A1132" s="25">
        <v>1.8066276033223492</v>
      </c>
    </row>
    <row r="1133" spans="1:1">
      <c r="A1133" s="25">
        <v>0.42690145921035477</v>
      </c>
    </row>
    <row r="1134" spans="1:1">
      <c r="A1134" s="25">
        <v>0.95662228775249025</v>
      </c>
    </row>
    <row r="1135" spans="1:1">
      <c r="A1135" s="25">
        <v>4.5248807702690543</v>
      </c>
    </row>
    <row r="1136" spans="1:1">
      <c r="A1136" s="25">
        <v>1.0186816133062864</v>
      </c>
    </row>
    <row r="1137" spans="1:1">
      <c r="A1137" s="25">
        <v>2.9678314109426132</v>
      </c>
    </row>
    <row r="1138" spans="1:1">
      <c r="A1138" s="25">
        <v>1.1654283545257533</v>
      </c>
    </row>
    <row r="1139" spans="1:1">
      <c r="A1139" s="25">
        <v>0.63553373724756634</v>
      </c>
    </row>
    <row r="1140" spans="1:1">
      <c r="A1140" s="25">
        <v>0.78069145403036511</v>
      </c>
    </row>
    <row r="1141" spans="1:1">
      <c r="A1141" s="25">
        <v>1.4450894955474536</v>
      </c>
    </row>
    <row r="1142" spans="1:1">
      <c r="A1142" s="25">
        <v>1.7433588064046579</v>
      </c>
    </row>
    <row r="1143" spans="1:1">
      <c r="A1143" s="25">
        <v>1.2676780535082708</v>
      </c>
    </row>
    <row r="1144" spans="1:1">
      <c r="A1144" s="25">
        <v>5.339658548694045E-2</v>
      </c>
    </row>
    <row r="1145" spans="1:1">
      <c r="A1145" s="25">
        <v>7.43716002124581</v>
      </c>
    </row>
    <row r="1146" spans="1:1">
      <c r="A1146" s="25">
        <v>0.57348706326981935</v>
      </c>
    </row>
    <row r="1147" spans="1:1">
      <c r="A1147" s="25">
        <v>0.34880255963324658</v>
      </c>
    </row>
    <row r="1148" spans="1:1">
      <c r="A1148" s="25">
        <v>1.7446959689528139</v>
      </c>
    </row>
    <row r="1149" spans="1:1">
      <c r="A1149" s="25">
        <v>2.0471992939554324</v>
      </c>
    </row>
    <row r="1150" spans="1:1">
      <c r="A1150" s="25">
        <v>1.1495449013413435</v>
      </c>
    </row>
    <row r="1151" spans="1:1">
      <c r="A1151" s="25">
        <v>1.7924536311445207</v>
      </c>
    </row>
    <row r="1152" spans="1:1">
      <c r="A1152" s="25">
        <v>0.35360847484154656</v>
      </c>
    </row>
    <row r="1153" spans="1:1">
      <c r="A1153" s="25">
        <v>0.41242526181768252</v>
      </c>
    </row>
    <row r="1154" spans="1:1">
      <c r="A1154" s="25">
        <v>0.67134871325848366</v>
      </c>
    </row>
    <row r="1155" spans="1:1">
      <c r="A1155" s="25">
        <v>0.22768871097295779</v>
      </c>
    </row>
    <row r="1156" spans="1:1">
      <c r="A1156" s="25">
        <v>0.47623347064687849</v>
      </c>
    </row>
    <row r="1157" spans="1:1">
      <c r="A1157" s="25">
        <v>1.2688625041040356</v>
      </c>
    </row>
    <row r="1158" spans="1:1">
      <c r="A1158" s="25">
        <v>1.1864015783882227</v>
      </c>
    </row>
    <row r="1159" spans="1:1">
      <c r="A1159" s="25">
        <v>1.1133213614909068</v>
      </c>
    </row>
    <row r="1160" spans="1:1">
      <c r="A1160" s="25">
        <v>1.1674980284718679</v>
      </c>
    </row>
    <row r="1161" spans="1:1">
      <c r="A1161" s="25">
        <v>1.0562920510714269</v>
      </c>
    </row>
    <row r="1162" spans="1:1">
      <c r="A1162" s="25">
        <v>1.4876600135132667</v>
      </c>
    </row>
    <row r="1163" spans="1:1">
      <c r="A1163" s="25">
        <v>2.4132152069637165</v>
      </c>
    </row>
    <row r="1164" spans="1:1">
      <c r="A1164" s="25">
        <v>0.82006378041523065</v>
      </c>
    </row>
    <row r="1165" spans="1:1">
      <c r="A1165" s="25">
        <v>1.357755441352636</v>
      </c>
    </row>
    <row r="1166" spans="1:1">
      <c r="A1166" s="25">
        <v>1.6613053321454287</v>
      </c>
    </row>
    <row r="1167" spans="1:1">
      <c r="A1167" s="25">
        <v>0.64462524431710955</v>
      </c>
    </row>
    <row r="1168" spans="1:1">
      <c r="A1168" s="25">
        <v>0.24027364927525288</v>
      </c>
    </row>
    <row r="1169" spans="1:1">
      <c r="A1169" s="25">
        <v>2.1942410360002884</v>
      </c>
    </row>
    <row r="1170" spans="1:1">
      <c r="A1170" s="25">
        <v>0.83995770426324035</v>
      </c>
    </row>
    <row r="1171" spans="1:1">
      <c r="A1171" s="25">
        <v>0.96890876673084669</v>
      </c>
    </row>
    <row r="1172" spans="1:1">
      <c r="A1172" s="25">
        <v>1.6070110890121163</v>
      </c>
    </row>
    <row r="1173" spans="1:1">
      <c r="A1173" s="25">
        <v>4.008608415973165</v>
      </c>
    </row>
    <row r="1174" spans="1:1">
      <c r="A1174" s="25">
        <v>0.84381664768959175</v>
      </c>
    </row>
    <row r="1175" spans="1:1">
      <c r="A1175" s="25">
        <v>0.87711276463860277</v>
      </c>
    </row>
    <row r="1176" spans="1:1">
      <c r="A1176" s="25">
        <v>0.65213985663797958</v>
      </c>
    </row>
    <row r="1177" spans="1:1">
      <c r="A1177" s="25">
        <v>1.221403644823575</v>
      </c>
    </row>
    <row r="1178" spans="1:1">
      <c r="A1178" s="25">
        <v>0.66383441907394003</v>
      </c>
    </row>
    <row r="1179" spans="1:1">
      <c r="A1179" s="25">
        <v>1.1418200523683733</v>
      </c>
    </row>
    <row r="1180" spans="1:1">
      <c r="A1180" s="25">
        <v>1.1742818630414968</v>
      </c>
    </row>
    <row r="1181" spans="1:1">
      <c r="A1181" s="25">
        <v>2.1749858164004108</v>
      </c>
    </row>
    <row r="1182" spans="1:1">
      <c r="A1182" s="25">
        <v>2.0616699121533357</v>
      </c>
    </row>
    <row r="1183" spans="1:1">
      <c r="A1183" s="25">
        <v>1.2803657812195191</v>
      </c>
    </row>
    <row r="1184" spans="1:1">
      <c r="A1184" s="25">
        <v>1.4479770935594229</v>
      </c>
    </row>
    <row r="1185" spans="1:1">
      <c r="A1185" s="25">
        <v>1.9026461685684271</v>
      </c>
    </row>
    <row r="1186" spans="1:1">
      <c r="A1186" s="25">
        <v>1.9117013639626705</v>
      </c>
    </row>
    <row r="1187" spans="1:1">
      <c r="A1187" s="25">
        <v>1.6050317640624343</v>
      </c>
    </row>
    <row r="1188" spans="1:1">
      <c r="A1188" s="25">
        <v>1.4660934511640176</v>
      </c>
    </row>
    <row r="1189" spans="1:1">
      <c r="A1189" s="25">
        <v>0.12185682996391599</v>
      </c>
    </row>
    <row r="1190" spans="1:1">
      <c r="A1190" s="25">
        <v>1.4062811859980737</v>
      </c>
    </row>
    <row r="1191" spans="1:1">
      <c r="A1191" s="25">
        <v>1.0942257929514121</v>
      </c>
    </row>
    <row r="1192" spans="1:1">
      <c r="A1192" s="25">
        <v>0.4489431009217616</v>
      </c>
    </row>
    <row r="1193" spans="1:1">
      <c r="A1193" s="25">
        <v>2.6685458798885255</v>
      </c>
    </row>
    <row r="1194" spans="1:1">
      <c r="A1194" s="25">
        <v>1.1281278307639846</v>
      </c>
    </row>
    <row r="1195" spans="1:1">
      <c r="A1195" s="25">
        <v>0.86043330070408419</v>
      </c>
    </row>
    <row r="1196" spans="1:1">
      <c r="A1196" s="25">
        <v>0.58481977845710365</v>
      </c>
    </row>
    <row r="1197" spans="1:1">
      <c r="A1197" s="25">
        <v>2.0740213570582129</v>
      </c>
    </row>
    <row r="1198" spans="1:1">
      <c r="A1198" s="25">
        <v>1.5293015154154328</v>
      </c>
    </row>
    <row r="1199" spans="1:1">
      <c r="A1199" s="25">
        <v>0.86230653697511106</v>
      </c>
    </row>
    <row r="1200" spans="1:1">
      <c r="A1200" s="25">
        <v>0.7264679045601764</v>
      </c>
    </row>
    <row r="1201" spans="1:1">
      <c r="A1201" s="25">
        <v>0.92352570949955082</v>
      </c>
    </row>
    <row r="1202" spans="1:1">
      <c r="A1202" s="25">
        <v>1.174119420673789</v>
      </c>
    </row>
    <row r="1203" spans="1:1">
      <c r="A1203" s="25">
        <v>3.1573208379272328</v>
      </c>
    </row>
    <row r="1204" spans="1:1">
      <c r="A1204" s="25">
        <v>1.5425700890045801</v>
      </c>
    </row>
    <row r="1205" spans="1:1">
      <c r="A1205" s="25">
        <v>1.7644835464580881</v>
      </c>
    </row>
    <row r="1206" spans="1:1">
      <c r="A1206" s="25">
        <v>0.28421640505246148</v>
      </c>
    </row>
    <row r="1207" spans="1:1">
      <c r="A1207" s="25">
        <v>1.2498996989961835</v>
      </c>
    </row>
    <row r="1208" spans="1:1">
      <c r="A1208" s="25">
        <v>0.45723030308337637</v>
      </c>
    </row>
    <row r="1209" spans="1:1">
      <c r="A1209" s="25">
        <v>0.92725233502580329</v>
      </c>
    </row>
    <row r="1210" spans="1:1">
      <c r="A1210" s="25">
        <v>1.0610465979626384</v>
      </c>
    </row>
    <row r="1211" spans="1:1">
      <c r="A1211" s="25">
        <v>17.161865767038627</v>
      </c>
    </row>
    <row r="1212" spans="1:1">
      <c r="A1212" s="25">
        <v>0.79537628787181369</v>
      </c>
    </row>
    <row r="1213" spans="1:1">
      <c r="A1213" s="25">
        <v>1.3399669442489828</v>
      </c>
    </row>
    <row r="1214" spans="1:1">
      <c r="A1214" s="25">
        <v>1.199768446774776</v>
      </c>
    </row>
    <row r="1215" spans="1:1">
      <c r="A1215" s="25">
        <v>0.50824542577570841</v>
      </c>
    </row>
    <row r="1216" spans="1:1">
      <c r="A1216" s="25">
        <v>1.0847851022198232</v>
      </c>
    </row>
    <row r="1217" spans="1:1">
      <c r="A1217" s="25">
        <v>1.3487323784939269</v>
      </c>
    </row>
    <row r="1218" spans="1:1">
      <c r="A1218" s="25">
        <v>1.0213574147112681</v>
      </c>
    </row>
    <row r="1219" spans="1:1">
      <c r="A1219" s="25">
        <v>1.4390265591652833</v>
      </c>
    </row>
    <row r="1220" spans="1:1">
      <c r="A1220" s="25">
        <v>0.75883467926565051</v>
      </c>
    </row>
    <row r="1221" spans="1:1">
      <c r="A1221" s="25">
        <v>2.0104888820263147</v>
      </c>
    </row>
    <row r="1222" spans="1:1">
      <c r="A1222" s="25">
        <v>1.2575645695682369</v>
      </c>
    </row>
    <row r="1223" spans="1:1">
      <c r="A1223" s="25">
        <v>2.649564463796418</v>
      </c>
    </row>
    <row r="1224" spans="1:1">
      <c r="A1224" s="25">
        <v>3.4518312371351558</v>
      </c>
    </row>
    <row r="1225" spans="1:1">
      <c r="A1225" s="25">
        <v>0.2137867089641016</v>
      </c>
    </row>
    <row r="1226" spans="1:1">
      <c r="A1226" s="25">
        <v>1.0419565521471073</v>
      </c>
    </row>
    <row r="1227" spans="1:1">
      <c r="A1227" s="25">
        <v>1.853807466868981</v>
      </c>
    </row>
    <row r="1228" spans="1:1">
      <c r="A1228" s="25">
        <v>1.5274389666695065</v>
      </c>
    </row>
    <row r="1229" spans="1:1">
      <c r="A1229" s="25">
        <v>1.5669795318330884</v>
      </c>
    </row>
    <row r="1230" spans="1:1">
      <c r="A1230" s="25">
        <v>0.29809639320881798</v>
      </c>
    </row>
    <row r="1231" spans="1:1">
      <c r="A1231" s="25">
        <v>0.24291784868179489</v>
      </c>
    </row>
    <row r="1232" spans="1:1">
      <c r="A1232" s="25">
        <v>0.97339457034008636</v>
      </c>
    </row>
    <row r="1233" spans="1:1">
      <c r="A1233" s="25">
        <v>3.1564547783768084</v>
      </c>
    </row>
    <row r="1234" spans="1:1">
      <c r="A1234" s="25">
        <v>1.0955379265401897</v>
      </c>
    </row>
    <row r="1235" spans="1:1">
      <c r="A1235" s="25">
        <v>0.6950659791198609</v>
      </c>
    </row>
    <row r="1236" spans="1:1">
      <c r="A1236" s="25">
        <v>2.5396012657456568</v>
      </c>
    </row>
    <row r="1237" spans="1:1">
      <c r="A1237" s="25">
        <v>3.0972963197395784</v>
      </c>
    </row>
    <row r="1238" spans="1:1">
      <c r="A1238" s="25">
        <v>0.42377469763102654</v>
      </c>
    </row>
    <row r="1239" spans="1:1">
      <c r="A1239" s="25">
        <v>2.0721190807229899</v>
      </c>
    </row>
    <row r="1240" spans="1:1">
      <c r="A1240" s="25">
        <v>0.33915231180527228</v>
      </c>
    </row>
    <row r="1241" spans="1:1">
      <c r="A1241" s="25">
        <v>0.50371230162700875</v>
      </c>
    </row>
    <row r="1242" spans="1:1">
      <c r="A1242" s="25">
        <v>0.62912999538720538</v>
      </c>
    </row>
    <row r="1243" spans="1:1">
      <c r="A1243" s="25">
        <v>1.8276588498838864</v>
      </c>
    </row>
    <row r="1244" spans="1:1">
      <c r="A1244" s="25">
        <v>1.1367457098500502</v>
      </c>
    </row>
    <row r="1245" spans="1:1">
      <c r="A1245" s="25">
        <v>1.7824034594130009</v>
      </c>
    </row>
    <row r="1246" spans="1:1">
      <c r="A1246" s="25">
        <v>1.1677401257708466</v>
      </c>
    </row>
    <row r="1247" spans="1:1">
      <c r="A1247" s="25">
        <v>0.69865473716276305</v>
      </c>
    </row>
    <row r="1248" spans="1:1">
      <c r="A1248" s="25">
        <v>0.20808584587907913</v>
      </c>
    </row>
    <row r="1249" spans="1:1">
      <c r="A1249" s="25">
        <v>2.1863721333150958</v>
      </c>
    </row>
    <row r="1250" spans="1:1">
      <c r="A1250" s="25">
        <v>0.74503036834429559</v>
      </c>
    </row>
    <row r="1251" spans="1:1">
      <c r="A1251" s="25">
        <v>0.49406712820962229</v>
      </c>
    </row>
    <row r="1252" spans="1:1">
      <c r="A1252" s="25">
        <v>0.81559444071118914</v>
      </c>
    </row>
    <row r="1253" spans="1:1">
      <c r="A1253" s="25">
        <v>1.9989435464019036</v>
      </c>
    </row>
    <row r="1254" spans="1:1">
      <c r="A1254" s="25">
        <v>0.75238774335356917</v>
      </c>
    </row>
    <row r="1255" spans="1:1">
      <c r="A1255" s="25">
        <v>1.9698716874108559</v>
      </c>
    </row>
    <row r="1256" spans="1:1">
      <c r="A1256" s="25">
        <v>0.46779104009606232</v>
      </c>
    </row>
    <row r="1257" spans="1:1">
      <c r="A1257" s="25">
        <v>0.94031430899035684</v>
      </c>
    </row>
    <row r="1258" spans="1:1">
      <c r="A1258" s="25">
        <v>0.97837809687483723</v>
      </c>
    </row>
    <row r="1259" spans="1:1">
      <c r="A1259" s="25">
        <v>0.40083946629053724</v>
      </c>
    </row>
    <row r="1260" spans="1:1">
      <c r="A1260" s="25">
        <v>0.5032112517371583</v>
      </c>
    </row>
    <row r="1261" spans="1:1">
      <c r="A1261" s="25">
        <v>4.9714193278570811</v>
      </c>
    </row>
    <row r="1262" spans="1:1">
      <c r="A1262" s="25">
        <v>29.404684169342435</v>
      </c>
    </row>
    <row r="1263" spans="1:1">
      <c r="A1263" s="25">
        <v>0.27545467132536794</v>
      </c>
    </row>
    <row r="1264" spans="1:1">
      <c r="A1264" s="25">
        <v>0.62437798504663544</v>
      </c>
    </row>
    <row r="1265" spans="1:1">
      <c r="A1265" s="25">
        <v>0.60904777946213018</v>
      </c>
    </row>
    <row r="1266" spans="1:1">
      <c r="A1266" s="25">
        <v>0.96517030964175554</v>
      </c>
    </row>
    <row r="1267" spans="1:1">
      <c r="A1267" s="25">
        <v>0.10769534007906824</v>
      </c>
    </row>
    <row r="1268" spans="1:1">
      <c r="A1268" s="25">
        <v>0.69484828908097829</v>
      </c>
    </row>
    <row r="1269" spans="1:1">
      <c r="A1269" s="25">
        <v>2.990780211344668</v>
      </c>
    </row>
    <row r="1270" spans="1:1">
      <c r="A1270" s="25">
        <v>0.71366001134452062</v>
      </c>
    </row>
    <row r="1271" spans="1:1">
      <c r="A1271" s="25">
        <v>2.6959507677841303</v>
      </c>
    </row>
    <row r="1272" spans="1:1">
      <c r="A1272" s="25">
        <v>0.85808256091195101</v>
      </c>
    </row>
    <row r="1273" spans="1:1">
      <c r="A1273" s="25">
        <v>2.605373870876095</v>
      </c>
    </row>
    <row r="1274" spans="1:1">
      <c r="A1274" s="25">
        <v>2.2339501485418913</v>
      </c>
    </row>
    <row r="1275" spans="1:1">
      <c r="A1275" s="25">
        <v>0.11658116979016594</v>
      </c>
    </row>
    <row r="1276" spans="1:1">
      <c r="A1276" s="25">
        <v>8.8810378559082181</v>
      </c>
    </row>
    <row r="1277" spans="1:1">
      <c r="A1277" s="25">
        <v>1.494474558016621</v>
      </c>
    </row>
    <row r="1278" spans="1:1">
      <c r="A1278" s="25">
        <v>0.51380166921983239</v>
      </c>
    </row>
    <row r="1279" spans="1:1">
      <c r="A1279" s="25">
        <v>1.7061965647976178</v>
      </c>
    </row>
    <row r="1280" spans="1:1">
      <c r="A1280" s="25">
        <v>0.71669967188177774</v>
      </c>
    </row>
    <row r="1281" spans="1:1">
      <c r="A1281" s="25">
        <v>0.95129990142927545</v>
      </c>
    </row>
    <row r="1282" spans="1:1">
      <c r="A1282" s="25">
        <v>0.52324455061922082</v>
      </c>
    </row>
    <row r="1283" spans="1:1">
      <c r="A1283" s="25">
        <v>1.0833585897117011</v>
      </c>
    </row>
    <row r="1284" spans="1:1">
      <c r="A1284" s="25">
        <v>0.77708818779751521</v>
      </c>
    </row>
    <row r="1285" spans="1:1">
      <c r="A1285" s="25">
        <v>0.69510372418133193</v>
      </c>
    </row>
    <row r="1286" spans="1:1">
      <c r="A1286" s="25">
        <v>0.26299594511431273</v>
      </c>
    </row>
    <row r="1287" spans="1:1">
      <c r="A1287" s="25">
        <v>0.45442899434825512</v>
      </c>
    </row>
    <row r="1288" spans="1:1">
      <c r="A1288" s="25">
        <v>0.19015240730215205</v>
      </c>
    </row>
    <row r="1289" spans="1:1">
      <c r="A1289" s="25">
        <v>0.1455624058028786</v>
      </c>
    </row>
    <row r="1290" spans="1:1">
      <c r="A1290" s="25">
        <v>2.7560508351096842</v>
      </c>
    </row>
    <row r="1291" spans="1:1">
      <c r="A1291" s="25">
        <v>0.83444385478703542</v>
      </c>
    </row>
    <row r="1292" spans="1:1">
      <c r="A1292" s="25">
        <v>3.4767741233636724</v>
      </c>
    </row>
    <row r="1293" spans="1:1">
      <c r="A1293" s="25">
        <v>3.0076900754497968</v>
      </c>
    </row>
    <row r="1294" spans="1:1">
      <c r="A1294" s="25">
        <v>0.55624724737914877</v>
      </c>
    </row>
    <row r="1295" spans="1:1">
      <c r="A1295" s="25">
        <v>2.4474600772006641</v>
      </c>
    </row>
    <row r="1296" spans="1:1">
      <c r="A1296" s="25">
        <v>0.18891892066653304</v>
      </c>
    </row>
    <row r="1297" spans="1:1">
      <c r="A1297" s="25">
        <v>0.95822258323028886</v>
      </c>
    </row>
    <row r="1298" spans="1:1">
      <c r="A1298" s="25">
        <v>1.9736779452310795</v>
      </c>
    </row>
    <row r="1299" spans="1:1">
      <c r="A1299" s="25">
        <v>1.846565716804522</v>
      </c>
    </row>
    <row r="1300" spans="1:1">
      <c r="A1300" s="25">
        <v>0.56674860773165026</v>
      </c>
    </row>
    <row r="1301" spans="1:1">
      <c r="A1301" s="25">
        <v>1.7041814244708173</v>
      </c>
    </row>
    <row r="1302" spans="1:1">
      <c r="A1302" s="25">
        <v>0.50438068165240479</v>
      </c>
    </row>
    <row r="1303" spans="1:1">
      <c r="A1303" s="25">
        <v>0.81209741241998334</v>
      </c>
    </row>
    <row r="1304" spans="1:1">
      <c r="A1304" s="25">
        <v>0.30324687687643709</v>
      </c>
    </row>
    <row r="1305" spans="1:1">
      <c r="A1305" s="25">
        <v>0.21699661672305462</v>
      </c>
    </row>
    <row r="1306" spans="1:1">
      <c r="A1306" s="25">
        <v>1.3144416192897752</v>
      </c>
    </row>
    <row r="1307" spans="1:1">
      <c r="A1307" s="25">
        <v>1.0828817413537577</v>
      </c>
    </row>
    <row r="1308" spans="1:1">
      <c r="A1308" s="25">
        <v>6.4762972687160412</v>
      </c>
    </row>
    <row r="1309" spans="1:1">
      <c r="A1309" s="25">
        <v>1.4307137914567232</v>
      </c>
    </row>
    <row r="1310" spans="1:1">
      <c r="A1310" s="25">
        <v>1.4007495513807944</v>
      </c>
    </row>
    <row r="1311" spans="1:1">
      <c r="A1311" s="25">
        <v>3.7297574166038325</v>
      </c>
    </row>
    <row r="1312" spans="1:1">
      <c r="A1312" s="25">
        <v>0.93063611146135417</v>
      </c>
    </row>
    <row r="1313" spans="1:1">
      <c r="A1313" s="25">
        <v>0.6825920190801652</v>
      </c>
    </row>
    <row r="1314" spans="1:1">
      <c r="A1314" s="25">
        <v>3.039460937945182</v>
      </c>
    </row>
    <row r="1315" spans="1:1">
      <c r="A1315" s="25">
        <v>1.7237009101787721</v>
      </c>
    </row>
    <row r="1316" spans="1:1">
      <c r="A1316" s="25">
        <v>5.9034510890272491</v>
      </c>
    </row>
    <row r="1317" spans="1:1">
      <c r="A1317" s="25">
        <v>1.5936325227053461</v>
      </c>
    </row>
    <row r="1318" spans="1:1">
      <c r="A1318" s="25">
        <v>0.87071397031656916</v>
      </c>
    </row>
    <row r="1319" spans="1:1">
      <c r="A1319" s="25">
        <v>1.3904423320978627</v>
      </c>
    </row>
    <row r="1320" spans="1:1">
      <c r="A1320" s="25">
        <v>1.0069102191510138</v>
      </c>
    </row>
    <row r="1321" spans="1:1">
      <c r="A1321" s="25">
        <v>0.10814916284084822</v>
      </c>
    </row>
    <row r="1322" spans="1:1">
      <c r="A1322" s="25">
        <v>1.7693157187713762</v>
      </c>
    </row>
    <row r="1323" spans="1:1">
      <c r="A1323" s="25">
        <v>2.7310197148184829</v>
      </c>
    </row>
    <row r="1324" spans="1:1">
      <c r="A1324" s="25">
        <v>0.9484547686549839</v>
      </c>
    </row>
    <row r="1325" spans="1:1">
      <c r="A1325" s="25">
        <v>1.0348442515066849</v>
      </c>
    </row>
    <row r="1326" spans="1:1">
      <c r="A1326" s="25">
        <v>1.271137532562955</v>
      </c>
    </row>
    <row r="1327" spans="1:1">
      <c r="A1327" s="25">
        <v>3.5465201465201464</v>
      </c>
    </row>
    <row r="1328" spans="1:1">
      <c r="A1328" s="25">
        <v>0.53087178449036254</v>
      </c>
    </row>
    <row r="1329" spans="1:1">
      <c r="A1329" s="25">
        <v>2.5733311997636661</v>
      </c>
    </row>
    <row r="1330" spans="1:1">
      <c r="A1330" s="25">
        <v>0.93154081666453725</v>
      </c>
    </row>
    <row r="1331" spans="1:1">
      <c r="A1331" s="25">
        <v>0.72445614546514592</v>
      </c>
    </row>
    <row r="1332" spans="1:1">
      <c r="A1332" s="25">
        <v>0.16723620171896034</v>
      </c>
    </row>
    <row r="1333" spans="1:1">
      <c r="A1333" s="25">
        <v>4.4172968503345107</v>
      </c>
    </row>
    <row r="1334" spans="1:1">
      <c r="A1334" s="25">
        <v>8.5058450512484965E-2</v>
      </c>
    </row>
    <row r="1335" spans="1:1">
      <c r="A1335" s="25">
        <v>0.53551347544685279</v>
      </c>
    </row>
    <row r="1336" spans="1:1">
      <c r="A1336" s="25">
        <v>0.42457767662916668</v>
      </c>
    </row>
    <row r="1337" spans="1:1">
      <c r="A1337" s="25">
        <v>3.5203299344685375</v>
      </c>
    </row>
    <row r="1338" spans="1:1">
      <c r="A1338" s="25">
        <v>0.23651377630435222</v>
      </c>
    </row>
    <row r="1339" spans="1:1">
      <c r="A1339" s="25">
        <v>4.8222470898859851E-2</v>
      </c>
    </row>
    <row r="1340" spans="1:1">
      <c r="A1340" s="25">
        <v>2.415731190761107</v>
      </c>
    </row>
    <row r="1341" spans="1:1">
      <c r="A1341" s="25">
        <v>0.40154934249242985</v>
      </c>
    </row>
    <row r="1342" spans="1:1">
      <c r="A1342" s="25">
        <v>1.0069102191510138</v>
      </c>
    </row>
    <row r="1343" spans="1:1">
      <c r="A1343" s="25">
        <v>0.10814916284084822</v>
      </c>
    </row>
    <row r="1344" spans="1:1">
      <c r="A1344" s="25">
        <v>1.7693157187713762</v>
      </c>
    </row>
    <row r="1345" spans="1:1">
      <c r="A1345" s="25">
        <v>2.7310197148184829</v>
      </c>
    </row>
    <row r="1346" spans="1:1">
      <c r="A1346" s="25">
        <v>0.9484547686549839</v>
      </c>
    </row>
    <row r="1347" spans="1:1">
      <c r="A1347" s="25">
        <v>1.0348442515066849</v>
      </c>
    </row>
    <row r="1348" spans="1:1">
      <c r="A1348" s="25">
        <v>1.271137532562955</v>
      </c>
    </row>
    <row r="1349" spans="1:1">
      <c r="A1349" s="25">
        <v>3.5465201465201464</v>
      </c>
    </row>
    <row r="1350" spans="1:1">
      <c r="A1350" s="25">
        <v>0.53087178449036254</v>
      </c>
    </row>
    <row r="1351" spans="1:1">
      <c r="A1351" s="25">
        <v>2.5733311997636661</v>
      </c>
    </row>
    <row r="1352" spans="1:1">
      <c r="A1352" s="25">
        <v>0.93154081666453725</v>
      </c>
    </row>
    <row r="1353" spans="1:1">
      <c r="A1353" s="25">
        <v>0.72445614546514592</v>
      </c>
    </row>
    <row r="1354" spans="1:1">
      <c r="A1354" s="25">
        <v>0.16723620171896034</v>
      </c>
    </row>
    <row r="1355" spans="1:1">
      <c r="A1355" s="25">
        <v>4.4172968503345107</v>
      </c>
    </row>
    <row r="1356" spans="1:1">
      <c r="A1356" s="25">
        <v>8.5058450512484965E-2</v>
      </c>
    </row>
    <row r="1357" spans="1:1">
      <c r="A1357" s="25">
        <v>0.53551347544685279</v>
      </c>
    </row>
    <row r="1358" spans="1:1">
      <c r="A1358" s="25">
        <v>0.42457767662916668</v>
      </c>
    </row>
    <row r="1359" spans="1:1">
      <c r="A1359" s="25">
        <v>3.5203299344685375</v>
      </c>
    </row>
    <row r="1360" spans="1:1">
      <c r="A1360" s="25">
        <v>0.23651377630435222</v>
      </c>
    </row>
    <row r="1361" spans="1:1">
      <c r="A1361" s="25">
        <v>4.8222470898859851E-2</v>
      </c>
    </row>
    <row r="1362" spans="1:1">
      <c r="A1362" s="25">
        <v>2.415731190761107</v>
      </c>
    </row>
    <row r="1363" spans="1:1">
      <c r="A1363" s="25">
        <v>0.40154934249242985</v>
      </c>
    </row>
  </sheetData>
  <mergeCells count="1">
    <mergeCell ref="B1:G1"/>
  </mergeCells>
  <conditionalFormatting sqref="A4:A1363">
    <cfRule type="cellIs" dxfId="4" priority="1" operator="greaterThan">
      <formula>1</formula>
    </cfRule>
    <cfRule type="cellIs" dxfId="3" priority="2" operator="greaterThan">
      <formula>0.8</formula>
    </cfRule>
    <cfRule type="cellIs" dxfId="2" priority="3" operator="greaterThan">
      <formula>0.5</formula>
    </cfRule>
  </conditionalFormatting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52"/>
  <dimension ref="A1:J20"/>
  <sheetViews>
    <sheetView showGridLines="0" workbookViewId="0">
      <selection activeCell="D10" sqref="D10"/>
    </sheetView>
  </sheetViews>
  <sheetFormatPr defaultRowHeight="15"/>
  <cols>
    <col min="1" max="1" width="6.140625" customWidth="1"/>
    <col min="2" max="2" width="20.7109375" bestFit="1" customWidth="1"/>
    <col min="3" max="3" width="7.5703125" customWidth="1"/>
    <col min="4" max="4" width="8.42578125" customWidth="1"/>
    <col min="5" max="5" width="5.28515625" customWidth="1"/>
    <col min="6" max="6" width="6.140625" customWidth="1"/>
    <col min="7" max="7" width="20.28515625" bestFit="1" customWidth="1"/>
    <col min="8" max="9" width="7" customWidth="1"/>
    <col min="10" max="10" width="4.7109375" customWidth="1"/>
  </cols>
  <sheetData>
    <row r="1" spans="1:10">
      <c r="A1" s="35" t="s">
        <v>2854</v>
      </c>
      <c r="B1" s="136" t="s">
        <v>2891</v>
      </c>
      <c r="C1" s="136"/>
      <c r="D1" s="136"/>
      <c r="E1" s="136"/>
      <c r="F1" s="136"/>
      <c r="G1" s="136"/>
    </row>
    <row r="3" spans="1:10">
      <c r="A3" s="67" t="s">
        <v>0</v>
      </c>
      <c r="B3" s="67" t="s">
        <v>1</v>
      </c>
      <c r="C3" s="68" t="s">
        <v>2</v>
      </c>
      <c r="D3" s="67" t="s">
        <v>3</v>
      </c>
      <c r="E3" s="67" t="s">
        <v>4</v>
      </c>
      <c r="F3" s="67" t="s">
        <v>5</v>
      </c>
      <c r="G3" s="67" t="s">
        <v>6</v>
      </c>
      <c r="H3" s="67" t="s">
        <v>2711</v>
      </c>
      <c r="I3" s="67" t="s">
        <v>2712</v>
      </c>
      <c r="J3" s="67" t="s">
        <v>2892</v>
      </c>
    </row>
    <row r="4" spans="1:10">
      <c r="A4" s="31">
        <v>376172</v>
      </c>
      <c r="B4" s="12" t="s">
        <v>8</v>
      </c>
      <c r="C4" s="32">
        <v>40280</v>
      </c>
      <c r="D4" s="12" t="s">
        <v>9</v>
      </c>
      <c r="E4" s="12" t="s">
        <v>10</v>
      </c>
      <c r="F4" s="12">
        <v>399532</v>
      </c>
      <c r="G4" s="12" t="s">
        <v>11</v>
      </c>
      <c r="H4" s="12">
        <v>1199561</v>
      </c>
      <c r="I4" s="12">
        <v>951452</v>
      </c>
      <c r="J4" s="33">
        <f>I4/H4</f>
        <v>0.79316683353326756</v>
      </c>
    </row>
    <row r="5" spans="1:10">
      <c r="A5" s="31">
        <v>376175</v>
      </c>
      <c r="B5" s="12" t="s">
        <v>14</v>
      </c>
      <c r="C5" s="32">
        <v>40280</v>
      </c>
      <c r="D5" s="12" t="s">
        <v>9</v>
      </c>
      <c r="E5" s="12" t="s">
        <v>15</v>
      </c>
      <c r="F5" s="12">
        <v>419863</v>
      </c>
      <c r="G5" s="12" t="s">
        <v>16</v>
      </c>
      <c r="H5" s="12">
        <v>1001514</v>
      </c>
      <c r="I5" s="12">
        <v>1151591</v>
      </c>
      <c r="J5" s="33">
        <f t="shared" ref="J5:J20" si="0">I5/H5</f>
        <v>1.1498501269078616</v>
      </c>
    </row>
    <row r="6" spans="1:10">
      <c r="A6" s="31">
        <v>376181</v>
      </c>
      <c r="B6" s="12" t="s">
        <v>18</v>
      </c>
      <c r="C6" s="32">
        <v>40280</v>
      </c>
      <c r="D6" s="12" t="s">
        <v>9</v>
      </c>
      <c r="E6" s="12" t="s">
        <v>19</v>
      </c>
      <c r="F6" s="12">
        <v>399534</v>
      </c>
      <c r="G6" s="12" t="s">
        <v>20</v>
      </c>
      <c r="H6" s="12">
        <v>622708</v>
      </c>
      <c r="I6" s="12">
        <v>885633</v>
      </c>
      <c r="J6" s="33">
        <f t="shared" si="0"/>
        <v>1.4222283959737148</v>
      </c>
    </row>
    <row r="7" spans="1:10">
      <c r="A7" s="31">
        <v>376184</v>
      </c>
      <c r="B7" s="12" t="s">
        <v>22</v>
      </c>
      <c r="C7" s="32">
        <v>40280</v>
      </c>
      <c r="D7" s="12" t="s">
        <v>9</v>
      </c>
      <c r="E7" s="12" t="s">
        <v>23</v>
      </c>
      <c r="F7" s="12">
        <v>377076</v>
      </c>
      <c r="G7" s="12" t="s">
        <v>24</v>
      </c>
      <c r="H7" s="12">
        <v>489534</v>
      </c>
      <c r="I7" s="12">
        <v>628449</v>
      </c>
      <c r="J7" s="33">
        <f t="shared" si="0"/>
        <v>1.2837698709384844</v>
      </c>
    </row>
    <row r="8" spans="1:10">
      <c r="A8" s="31">
        <v>376187</v>
      </c>
      <c r="B8" s="12" t="s">
        <v>25</v>
      </c>
      <c r="C8" s="32">
        <v>40182</v>
      </c>
      <c r="D8" s="12" t="s">
        <v>9</v>
      </c>
      <c r="E8" s="12" t="s">
        <v>26</v>
      </c>
      <c r="F8" s="12">
        <v>377076</v>
      </c>
      <c r="G8" s="12" t="s">
        <v>24</v>
      </c>
      <c r="H8" s="12">
        <v>1697902</v>
      </c>
      <c r="I8" s="12">
        <v>791370</v>
      </c>
      <c r="J8" s="33">
        <f t="shared" si="0"/>
        <v>0.46608697086168693</v>
      </c>
    </row>
    <row r="9" spans="1:10">
      <c r="A9" s="31">
        <v>376196</v>
      </c>
      <c r="B9" s="12" t="s">
        <v>29</v>
      </c>
      <c r="C9" s="32">
        <v>40278</v>
      </c>
      <c r="D9" s="12" t="s">
        <v>9</v>
      </c>
      <c r="E9" s="12" t="s">
        <v>30</v>
      </c>
      <c r="F9" s="12">
        <v>387266</v>
      </c>
      <c r="G9" s="12" t="s">
        <v>31</v>
      </c>
      <c r="H9" s="12">
        <v>1489572</v>
      </c>
      <c r="I9" s="12">
        <v>581866</v>
      </c>
      <c r="J9" s="33">
        <f t="shared" si="0"/>
        <v>0.39062630070919702</v>
      </c>
    </row>
    <row r="10" spans="1:10">
      <c r="A10" s="31">
        <v>376238</v>
      </c>
      <c r="B10" s="12" t="s">
        <v>32</v>
      </c>
      <c r="C10" s="32">
        <v>40280</v>
      </c>
      <c r="D10" s="12" t="s">
        <v>9</v>
      </c>
      <c r="E10" s="12" t="s">
        <v>33</v>
      </c>
      <c r="F10" s="12">
        <v>419863</v>
      </c>
      <c r="G10" s="12" t="s">
        <v>16</v>
      </c>
      <c r="H10" s="12">
        <v>700215</v>
      </c>
      <c r="I10" s="12">
        <v>1133645</v>
      </c>
      <c r="J10" s="33">
        <f t="shared" si="0"/>
        <v>1.6189955942103498</v>
      </c>
    </row>
    <row r="11" spans="1:10">
      <c r="A11" s="31">
        <v>375340</v>
      </c>
      <c r="B11" s="12" t="s">
        <v>34</v>
      </c>
      <c r="C11" s="32">
        <v>40280</v>
      </c>
      <c r="D11" s="12" t="s">
        <v>35</v>
      </c>
      <c r="E11" s="12" t="s">
        <v>36</v>
      </c>
      <c r="F11" s="12">
        <v>391321</v>
      </c>
      <c r="G11" s="12" t="s">
        <v>37</v>
      </c>
      <c r="H11" s="12">
        <v>710336</v>
      </c>
      <c r="I11" s="12">
        <v>631906</v>
      </c>
      <c r="J11" s="33">
        <f t="shared" si="0"/>
        <v>0.88958746283448964</v>
      </c>
    </row>
    <row r="12" spans="1:10">
      <c r="A12" s="31">
        <v>375347</v>
      </c>
      <c r="B12" s="12" t="s">
        <v>38</v>
      </c>
      <c r="C12" s="32">
        <v>40280</v>
      </c>
      <c r="D12" s="12" t="s">
        <v>35</v>
      </c>
      <c r="E12" s="12" t="s">
        <v>39</v>
      </c>
      <c r="F12" s="12">
        <v>460909</v>
      </c>
      <c r="G12" s="12" t="s">
        <v>40</v>
      </c>
      <c r="H12" s="12">
        <v>1394015</v>
      </c>
      <c r="I12" s="12">
        <v>1733935</v>
      </c>
      <c r="J12" s="33">
        <f t="shared" si="0"/>
        <v>1.2438424263727434</v>
      </c>
    </row>
    <row r="13" spans="1:10">
      <c r="A13" s="31">
        <v>375350</v>
      </c>
      <c r="B13" s="12" t="s">
        <v>41</v>
      </c>
      <c r="C13" s="32">
        <v>40280</v>
      </c>
      <c r="D13" s="12" t="s">
        <v>35</v>
      </c>
      <c r="E13" s="12" t="s">
        <v>42</v>
      </c>
      <c r="F13" s="12">
        <v>460909</v>
      </c>
      <c r="G13" s="12" t="s">
        <v>40</v>
      </c>
      <c r="H13" s="12">
        <v>1115157</v>
      </c>
      <c r="I13" s="12">
        <v>1386513</v>
      </c>
      <c r="J13" s="33">
        <f t="shared" si="0"/>
        <v>1.2433343466435667</v>
      </c>
    </row>
    <row r="14" spans="1:10">
      <c r="A14" s="31">
        <v>375355</v>
      </c>
      <c r="B14" s="12" t="s">
        <v>43</v>
      </c>
      <c r="C14" s="32">
        <v>40287</v>
      </c>
      <c r="D14" s="12" t="s">
        <v>35</v>
      </c>
      <c r="E14" s="12" t="s">
        <v>44</v>
      </c>
      <c r="F14" s="12">
        <v>424950</v>
      </c>
      <c r="G14" s="12" t="s">
        <v>45</v>
      </c>
      <c r="H14" s="12">
        <v>919591</v>
      </c>
      <c r="I14" s="12">
        <v>574544</v>
      </c>
      <c r="J14" s="33">
        <f t="shared" si="0"/>
        <v>0.6247821042180709</v>
      </c>
    </row>
    <row r="15" spans="1:10">
      <c r="A15" s="31">
        <v>375359</v>
      </c>
      <c r="B15" s="12" t="s">
        <v>46</v>
      </c>
      <c r="C15" s="32">
        <v>40280</v>
      </c>
      <c r="D15" s="12" t="s">
        <v>35</v>
      </c>
      <c r="E15" s="12" t="s">
        <v>47</v>
      </c>
      <c r="F15" s="12">
        <v>377963</v>
      </c>
      <c r="G15" s="12" t="s">
        <v>48</v>
      </c>
      <c r="H15" s="12">
        <v>874452</v>
      </c>
      <c r="I15" s="12">
        <v>552111</v>
      </c>
      <c r="J15" s="33">
        <f t="shared" si="0"/>
        <v>0.631379423913491</v>
      </c>
    </row>
    <row r="16" spans="1:10">
      <c r="A16" s="31">
        <v>375365</v>
      </c>
      <c r="B16" s="12" t="s">
        <v>49</v>
      </c>
      <c r="C16" s="32">
        <v>40287</v>
      </c>
      <c r="D16" s="12" t="s">
        <v>35</v>
      </c>
      <c r="E16" s="12" t="s">
        <v>50</v>
      </c>
      <c r="F16" s="12">
        <v>377329</v>
      </c>
      <c r="G16" s="12" t="s">
        <v>51</v>
      </c>
      <c r="H16" s="12">
        <v>1202039</v>
      </c>
      <c r="I16" s="12">
        <v>1373674</v>
      </c>
      <c r="J16" s="33">
        <f t="shared" si="0"/>
        <v>1.142786548522968</v>
      </c>
    </row>
    <row r="17" spans="1:10">
      <c r="A17" s="31">
        <v>375366</v>
      </c>
      <c r="B17" s="12" t="s">
        <v>52</v>
      </c>
      <c r="C17" s="32">
        <v>40287</v>
      </c>
      <c r="D17" s="12" t="s">
        <v>35</v>
      </c>
      <c r="E17" s="12" t="s">
        <v>53</v>
      </c>
      <c r="F17" s="12">
        <v>411082</v>
      </c>
      <c r="G17" s="12" t="s">
        <v>54</v>
      </c>
      <c r="H17" s="12">
        <v>1065405</v>
      </c>
      <c r="I17" s="12">
        <v>1252551</v>
      </c>
      <c r="J17" s="33">
        <f t="shared" si="0"/>
        <v>1.175657144466189</v>
      </c>
    </row>
    <row r="18" spans="1:10">
      <c r="A18" s="31">
        <v>375367</v>
      </c>
      <c r="B18" s="12" t="s">
        <v>55</v>
      </c>
      <c r="C18" s="32">
        <v>40280</v>
      </c>
      <c r="D18" s="12" t="s">
        <v>35</v>
      </c>
      <c r="E18" s="12" t="s">
        <v>56</v>
      </c>
      <c r="F18" s="12">
        <v>411082</v>
      </c>
      <c r="G18" s="12" t="s">
        <v>54</v>
      </c>
      <c r="H18" s="12">
        <v>811765</v>
      </c>
      <c r="I18" s="12">
        <v>813095</v>
      </c>
      <c r="J18" s="33">
        <f t="shared" si="0"/>
        <v>1.0016384052034764</v>
      </c>
    </row>
    <row r="19" spans="1:10">
      <c r="A19" s="31">
        <v>375692</v>
      </c>
      <c r="B19" s="12" t="s">
        <v>57</v>
      </c>
      <c r="C19" s="32">
        <v>40280</v>
      </c>
      <c r="D19" s="12" t="s">
        <v>35</v>
      </c>
      <c r="E19" s="12" t="s">
        <v>58</v>
      </c>
      <c r="F19" s="12">
        <v>411082</v>
      </c>
      <c r="G19" s="12" t="s">
        <v>54</v>
      </c>
      <c r="H19" s="12">
        <v>1089281</v>
      </c>
      <c r="I19" s="12">
        <v>1000552</v>
      </c>
      <c r="J19" s="33">
        <f t="shared" si="0"/>
        <v>0.9185435163194805</v>
      </c>
    </row>
    <row r="20" spans="1:10">
      <c r="A20" s="31">
        <v>375699</v>
      </c>
      <c r="B20" s="12" t="s">
        <v>59</v>
      </c>
      <c r="C20" s="32">
        <v>40280</v>
      </c>
      <c r="D20" s="12" t="s">
        <v>35</v>
      </c>
      <c r="E20" s="12" t="s">
        <v>60</v>
      </c>
      <c r="F20" s="12">
        <v>460909</v>
      </c>
      <c r="G20" s="12" t="s">
        <v>40</v>
      </c>
      <c r="H20" s="12">
        <v>1882688</v>
      </c>
      <c r="I20" s="12">
        <v>1129711</v>
      </c>
      <c r="J20" s="33">
        <f t="shared" si="0"/>
        <v>0.60005215946561508</v>
      </c>
    </row>
  </sheetData>
  <mergeCells count="1">
    <mergeCell ref="B1:G1"/>
  </mergeCells>
  <conditionalFormatting sqref="A4:J20">
    <cfRule type="expression" dxfId="1" priority="1" stopIfTrue="1">
      <formula>$J4&gt;100%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53"/>
  <dimension ref="A1:G20"/>
  <sheetViews>
    <sheetView showGridLines="0" workbookViewId="0">
      <selection activeCell="H13" sqref="H13"/>
    </sheetView>
  </sheetViews>
  <sheetFormatPr defaultRowHeight="15"/>
  <cols>
    <col min="1" max="1" width="6.140625" customWidth="1"/>
  </cols>
  <sheetData>
    <row r="1" spans="1:7">
      <c r="A1" s="35" t="s">
        <v>2855</v>
      </c>
      <c r="B1" s="136" t="s">
        <v>2805</v>
      </c>
      <c r="C1" s="136"/>
      <c r="D1" s="136"/>
      <c r="E1" s="136"/>
    </row>
    <row r="3" spans="1:7">
      <c r="A3" s="67" t="s">
        <v>0</v>
      </c>
    </row>
    <row r="4" spans="1:7">
      <c r="A4" s="31">
        <v>376172</v>
      </c>
    </row>
    <row r="5" spans="1:7">
      <c r="A5" s="31">
        <v>376175</v>
      </c>
      <c r="G5" s="39"/>
    </row>
    <row r="6" spans="1:7">
      <c r="A6" s="31">
        <v>376172</v>
      </c>
    </row>
    <row r="7" spans="1:7">
      <c r="A7" s="31">
        <v>376184</v>
      </c>
    </row>
    <row r="8" spans="1:7">
      <c r="A8" s="31">
        <v>376187</v>
      </c>
    </row>
    <row r="9" spans="1:7">
      <c r="A9" s="31">
        <v>376172</v>
      </c>
    </row>
    <row r="10" spans="1:7">
      <c r="A10" s="31">
        <v>376238</v>
      </c>
    </row>
    <row r="11" spans="1:7">
      <c r="A11" s="31">
        <v>376187</v>
      </c>
    </row>
    <row r="12" spans="1:7">
      <c r="A12" s="31">
        <v>375347</v>
      </c>
    </row>
    <row r="13" spans="1:7">
      <c r="A13" s="31">
        <v>376187</v>
      </c>
    </row>
    <row r="14" spans="1:7">
      <c r="A14" s="31">
        <v>375355</v>
      </c>
    </row>
    <row r="15" spans="1:7">
      <c r="A15" s="31">
        <v>375355</v>
      </c>
    </row>
    <row r="16" spans="1:7">
      <c r="A16" s="31">
        <v>375365</v>
      </c>
    </row>
    <row r="17" spans="1:1">
      <c r="A17" s="31">
        <v>375366</v>
      </c>
    </row>
    <row r="18" spans="1:1">
      <c r="A18" s="31">
        <v>375355</v>
      </c>
    </row>
    <row r="19" spans="1:1">
      <c r="A19" s="31">
        <v>375366</v>
      </c>
    </row>
    <row r="20" spans="1:1">
      <c r="A20" s="31">
        <v>375366</v>
      </c>
    </row>
  </sheetData>
  <mergeCells count="1">
    <mergeCell ref="B1:E1"/>
  </mergeCells>
  <conditionalFormatting sqref="A4:A20">
    <cfRule type="duplicateValues" dxfId="0" priority="1"/>
  </conditionalFormatting>
  <dataValidations count="2">
    <dataValidation type="custom" allowBlank="1" showInputMessage="1" showErrorMessage="1" sqref="O13" xr:uid="{00000000-0002-0000-2300-000000000000}">
      <formula1>COUNTIFS(A4:A20,"&gt;1")=1</formula1>
    </dataValidation>
    <dataValidation type="custom" allowBlank="1" showInputMessage="1" showErrorMessage="1" sqref="A4:A20" xr:uid="{00000000-0002-0000-2300-000001000000}">
      <formula1>COUNTIFS(A4:A20,"&gt;1")=1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54"/>
  <dimension ref="A1:G7"/>
  <sheetViews>
    <sheetView showGridLines="0" workbookViewId="0">
      <selection activeCell="B6" sqref="B6"/>
    </sheetView>
  </sheetViews>
  <sheetFormatPr defaultRowHeight="15"/>
  <cols>
    <col min="1" max="2" width="8.42578125" style="24" customWidth="1"/>
    <col min="3" max="3" width="9.140625" style="24"/>
    <col min="4" max="4" width="24" style="24" customWidth="1"/>
    <col min="5" max="16384" width="9.140625" style="24"/>
  </cols>
  <sheetData>
    <row r="1" spans="1:7">
      <c r="A1" s="69" t="s">
        <v>2856</v>
      </c>
      <c r="B1" s="154" t="s">
        <v>2751</v>
      </c>
      <c r="C1" s="155"/>
      <c r="D1" s="156"/>
    </row>
    <row r="3" spans="1:7">
      <c r="A3" s="63">
        <v>42351</v>
      </c>
      <c r="B3" s="112">
        <f>YEAR(A3)</f>
        <v>2015</v>
      </c>
    </row>
    <row r="4" spans="1:7">
      <c r="A4" s="63">
        <v>42351.710570601848</v>
      </c>
      <c r="B4" s="112">
        <f t="shared" ref="B4:B7" si="0">YEAR(A4)</f>
        <v>2015</v>
      </c>
    </row>
    <row r="5" spans="1:7">
      <c r="A5" s="63">
        <v>42351.710570601848</v>
      </c>
      <c r="B5" s="112">
        <f t="shared" si="0"/>
        <v>2015</v>
      </c>
      <c r="G5" s="77"/>
    </row>
    <row r="6" spans="1:7">
      <c r="A6" s="63">
        <v>42351.710570601848</v>
      </c>
      <c r="B6" s="112">
        <f t="shared" si="0"/>
        <v>2015</v>
      </c>
    </row>
    <row r="7" spans="1:7">
      <c r="A7" s="63">
        <v>42351.710570601848</v>
      </c>
      <c r="B7" s="112">
        <f t="shared" si="0"/>
        <v>2015</v>
      </c>
      <c r="D7" s="111"/>
    </row>
  </sheetData>
  <sheetProtection sheet="1" objects="1" scenarios="1" formatRows="0"/>
  <mergeCells count="1">
    <mergeCell ref="B1:D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55"/>
  <dimension ref="A1:J10"/>
  <sheetViews>
    <sheetView showGridLines="0" workbookViewId="0">
      <selection activeCell="A7" sqref="A7"/>
    </sheetView>
  </sheetViews>
  <sheetFormatPr defaultRowHeight="15"/>
  <cols>
    <col min="1" max="1" width="7" customWidth="1"/>
    <col min="7" max="7" width="3.85546875" customWidth="1"/>
  </cols>
  <sheetData>
    <row r="1" spans="1:10">
      <c r="A1" s="35" t="s">
        <v>2857</v>
      </c>
      <c r="B1" s="136" t="s">
        <v>2743</v>
      </c>
      <c r="C1" s="136"/>
      <c r="D1" s="136"/>
      <c r="E1" s="136"/>
      <c r="F1" s="136"/>
      <c r="G1" s="136"/>
    </row>
    <row r="3" spans="1:10">
      <c r="A3" s="16">
        <v>1</v>
      </c>
    </row>
    <row r="4" spans="1:10">
      <c r="A4" s="16">
        <v>2</v>
      </c>
    </row>
    <row r="5" spans="1:10">
      <c r="A5" s="16">
        <v>3</v>
      </c>
      <c r="G5" s="39"/>
    </row>
    <row r="6" spans="1:10">
      <c r="A6" s="16">
        <v>5</v>
      </c>
    </row>
    <row r="7" spans="1:10">
      <c r="A7" s="22"/>
    </row>
    <row r="10" spans="1:10">
      <c r="J10" s="100"/>
    </row>
  </sheetData>
  <mergeCells count="1">
    <mergeCell ref="B1:G1"/>
  </mergeCells>
  <dataValidations count="2">
    <dataValidation type="custom" allowBlank="1" showInputMessage="1" showErrorMessage="1" sqref="A3:A7" xr:uid="{00000000-0002-0000-2500-000000000000}">
      <formula1>COUNTIF(A$3:A$7,A3)=1</formula1>
    </dataValidation>
    <dataValidation type="custom" allowBlank="1" showInputMessage="1" showErrorMessage="1" sqref="J10" xr:uid="{00000000-0002-0000-2500-000001000000}">
      <formula1>COUNTIF($J$6:$J$10,J10)=1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56"/>
  <dimension ref="A1:O1361"/>
  <sheetViews>
    <sheetView showGridLines="0" topLeftCell="F1" workbookViewId="0">
      <selection activeCell="E1" sqref="E1:E1048576"/>
    </sheetView>
  </sheetViews>
  <sheetFormatPr defaultRowHeight="15"/>
  <cols>
    <col min="1" max="1" width="6.140625" customWidth="1"/>
    <col min="3" max="3" width="27.28515625" bestFit="1" customWidth="1"/>
    <col min="4" max="4" width="20.140625" bestFit="1" customWidth="1"/>
    <col min="5" max="5" width="8.5703125" bestFit="1" customWidth="1"/>
    <col min="6" max="6" width="41" bestFit="1" customWidth="1"/>
    <col min="7" max="7" width="10.140625" bestFit="1" customWidth="1"/>
    <col min="8" max="8" width="11.28515625" bestFit="1" customWidth="1"/>
    <col min="9" max="9" width="6.28515625" bestFit="1" customWidth="1"/>
    <col min="10" max="10" width="18.140625" bestFit="1" customWidth="1"/>
    <col min="11" max="11" width="34.42578125" bestFit="1" customWidth="1"/>
    <col min="12" max="12" width="28.140625" bestFit="1" customWidth="1"/>
    <col min="13" max="13" width="13.140625" bestFit="1" customWidth="1"/>
    <col min="14" max="15" width="10.5703125" bestFit="1" customWidth="1"/>
  </cols>
  <sheetData>
    <row r="1" spans="1:15">
      <c r="A1" s="35" t="s">
        <v>2858</v>
      </c>
      <c r="B1" s="136" t="s">
        <v>2749</v>
      </c>
      <c r="C1" s="136"/>
      <c r="D1" s="136"/>
      <c r="E1" s="124" t="s">
        <v>0</v>
      </c>
      <c r="F1" s="5" t="s">
        <v>1</v>
      </c>
      <c r="G1" s="12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2713</v>
      </c>
      <c r="N1" s="126" t="s">
        <v>2711</v>
      </c>
      <c r="O1" s="126" t="s">
        <v>2806</v>
      </c>
    </row>
    <row r="2" spans="1:15">
      <c r="A2" s="70"/>
      <c r="B2" s="70"/>
      <c r="C2" s="70"/>
      <c r="D2" s="70"/>
      <c r="E2" s="128">
        <v>376172</v>
      </c>
      <c r="F2" s="2" t="s">
        <v>8</v>
      </c>
      <c r="G2" s="36">
        <v>40280</v>
      </c>
      <c r="H2" s="2" t="s">
        <v>9</v>
      </c>
      <c r="I2" s="2" t="s">
        <v>10</v>
      </c>
      <c r="J2" s="2">
        <v>399532</v>
      </c>
      <c r="K2" s="2" t="s">
        <v>11</v>
      </c>
      <c r="L2" s="2" t="s">
        <v>12</v>
      </c>
      <c r="M2" s="2" t="s">
        <v>13</v>
      </c>
      <c r="N2" s="121">
        <v>1335111.3930000002</v>
      </c>
      <c r="O2" s="122">
        <v>1120049.2944</v>
      </c>
    </row>
    <row r="3" spans="1:15">
      <c r="A3" s="71" t="s">
        <v>2750</v>
      </c>
      <c r="B3" s="67" t="s">
        <v>0</v>
      </c>
      <c r="C3" s="67" t="s">
        <v>1</v>
      </c>
      <c r="D3" s="70"/>
      <c r="E3" s="128">
        <v>376175</v>
      </c>
      <c r="F3" s="2" t="s">
        <v>14</v>
      </c>
      <c r="G3" s="36">
        <v>40280</v>
      </c>
      <c r="H3" s="2" t="s">
        <v>9</v>
      </c>
      <c r="I3" s="2" t="s">
        <v>15</v>
      </c>
      <c r="J3" s="2">
        <v>419863</v>
      </c>
      <c r="K3" s="2" t="s">
        <v>16</v>
      </c>
      <c r="L3" s="2" t="s">
        <v>12</v>
      </c>
      <c r="M3" s="2" t="s">
        <v>17</v>
      </c>
      <c r="N3" s="121">
        <v>1114685.0819999999</v>
      </c>
      <c r="O3" s="122">
        <v>1355652.9251999999</v>
      </c>
    </row>
    <row r="4" spans="1:15">
      <c r="A4" s="12">
        <v>377076</v>
      </c>
      <c r="B4" s="2">
        <f>INDEX(Master_Data!A1:K1361,MATCH('38'!A4,Master_Data!F:F,0),MATCH(Master_Data!A1,Master_Data!A1:K1,0))</f>
        <v>376184</v>
      </c>
      <c r="C4" s="2" t="str">
        <f>INDEX(Master_Data!A1:K1361,MATCH('38'!A4,Master_Data!F:F,0),MATCH(Master_Data!B1,Master_Data!A1:K1,0))</f>
        <v>Ankita Kishor Wadkar</v>
      </c>
      <c r="E4" s="128">
        <v>376181</v>
      </c>
      <c r="F4" s="2" t="s">
        <v>18</v>
      </c>
      <c r="G4" s="36">
        <v>40280</v>
      </c>
      <c r="H4" s="2" t="s">
        <v>9</v>
      </c>
      <c r="I4" s="2" t="s">
        <v>19</v>
      </c>
      <c r="J4" s="2">
        <v>399534</v>
      </c>
      <c r="K4" s="2" t="s">
        <v>20</v>
      </c>
      <c r="L4" s="2" t="s">
        <v>12</v>
      </c>
      <c r="M4" s="2" t="s">
        <v>21</v>
      </c>
      <c r="N4" s="122">
        <v>1334526.8940000001</v>
      </c>
      <c r="O4" s="122">
        <v>1042567.1676</v>
      </c>
    </row>
    <row r="5" spans="1:15">
      <c r="A5" s="12">
        <v>387266</v>
      </c>
      <c r="B5" s="2">
        <f>INDEX(Master_Data!A2:K1362,MATCH('38'!A5,Master_Data!F:F,0),MATCH(Master_Data!A2,Master_Data!A2:K2,0))</f>
        <v>376238</v>
      </c>
      <c r="C5" s="2" t="str">
        <f>INDEX(Master_Data!A2:K1362,MATCH('38'!A5,Master_Data!F:F,0),MATCH(Master_Data!B2,Master_Data!A2:K2,0))</f>
        <v>Anugrah singh Hiraman Singh</v>
      </c>
      <c r="E5" s="128">
        <v>376184</v>
      </c>
      <c r="F5" s="2" t="s">
        <v>22</v>
      </c>
      <c r="G5" s="36">
        <v>40280</v>
      </c>
      <c r="H5" s="2" t="s">
        <v>9</v>
      </c>
      <c r="I5" s="2" t="s">
        <v>23</v>
      </c>
      <c r="J5" s="2">
        <v>377076</v>
      </c>
      <c r="K5" s="2" t="s">
        <v>24</v>
      </c>
      <c r="L5" s="2" t="s">
        <v>12</v>
      </c>
      <c r="M5" s="2" t="s">
        <v>21</v>
      </c>
      <c r="N5" s="121">
        <v>544851.34200000006</v>
      </c>
      <c r="O5" s="122">
        <v>739810.16280000005</v>
      </c>
    </row>
    <row r="6" spans="1:15">
      <c r="A6" s="12">
        <v>419863</v>
      </c>
      <c r="B6" s="2">
        <f>INDEX(Master_Data!A3:K1363,MATCH('38'!A6,Master_Data!F:F,0),MATCH(Master_Data!A3,Master_Data!A3:K3,0))</f>
        <v>376184</v>
      </c>
      <c r="C6" s="2" t="str">
        <f>INDEX(Master_Data!A3:K1363,MATCH('38'!A6,Master_Data!F:F,0),MATCH(Master_Data!B3,Master_Data!A3:K3,0))</f>
        <v>Ankita Kishor Wadkar</v>
      </c>
      <c r="E6" s="128">
        <v>376187</v>
      </c>
      <c r="F6" s="2" t="s">
        <v>25</v>
      </c>
      <c r="G6" s="36">
        <v>40182</v>
      </c>
      <c r="H6" s="2" t="s">
        <v>9</v>
      </c>
      <c r="I6" s="2" t="s">
        <v>26</v>
      </c>
      <c r="J6" s="2">
        <v>377076</v>
      </c>
      <c r="K6" s="2" t="s">
        <v>24</v>
      </c>
      <c r="L6" s="2" t="s">
        <v>27</v>
      </c>
      <c r="M6" s="2" t="s">
        <v>28</v>
      </c>
      <c r="N6" s="121">
        <v>1889764.926</v>
      </c>
      <c r="O6" s="122">
        <v>931600.76399999997</v>
      </c>
    </row>
    <row r="7" spans="1:15">
      <c r="A7" s="12">
        <v>391321</v>
      </c>
      <c r="B7" s="2">
        <f>INDEX(Master_Data!A4:K1364,MATCH('38'!A7,Master_Data!F:F,0),MATCH(Master_Data!A4,Master_Data!A4:K4,0))</f>
        <v>375355</v>
      </c>
      <c r="C7" s="2" t="str">
        <f>INDEX(Master_Data!A4:K1364,MATCH('38'!A7,Master_Data!F:F,0),MATCH(Master_Data!B4,Master_Data!A4:K4,0))</f>
        <v>Jitendra Khatri</v>
      </c>
      <c r="E7" s="128">
        <v>376196</v>
      </c>
      <c r="F7" s="2" t="s">
        <v>29</v>
      </c>
      <c r="G7" s="36">
        <v>40278</v>
      </c>
      <c r="H7" s="2" t="s">
        <v>9</v>
      </c>
      <c r="I7" s="2" t="s">
        <v>30</v>
      </c>
      <c r="J7" s="2">
        <v>387266</v>
      </c>
      <c r="K7" s="2" t="s">
        <v>31</v>
      </c>
      <c r="L7" s="2" t="s">
        <v>27</v>
      </c>
      <c r="M7" s="2" t="s">
        <v>13</v>
      </c>
      <c r="N7" s="121">
        <v>1657893.6360000002</v>
      </c>
      <c r="O7" s="122">
        <v>684972.65520000004</v>
      </c>
    </row>
    <row r="8" spans="1:15">
      <c r="A8" s="12">
        <v>460909</v>
      </c>
      <c r="B8" s="2">
        <f>INDEX(Master_Data!A5:K1365,MATCH('38'!A8,Master_Data!F:F,0),MATCH(Master_Data!A5,Master_Data!A5:K5,0))</f>
        <v>375365</v>
      </c>
      <c r="C8" s="2" t="str">
        <f>INDEX(Master_Data!A5:K1365,MATCH('38'!A8,Master_Data!F:F,0),MATCH(Master_Data!B5,Master_Data!A5:K5,0))</f>
        <v>Shiv Kumar</v>
      </c>
      <c r="E8" s="128">
        <v>376238</v>
      </c>
      <c r="F8" s="2" t="s">
        <v>32</v>
      </c>
      <c r="G8" s="36">
        <v>40280</v>
      </c>
      <c r="H8" s="2" t="s">
        <v>9</v>
      </c>
      <c r="I8" s="2" t="s">
        <v>33</v>
      </c>
      <c r="J8" s="2">
        <v>419863</v>
      </c>
      <c r="K8" s="2" t="s">
        <v>16</v>
      </c>
      <c r="L8" s="2" t="s">
        <v>27</v>
      </c>
      <c r="M8" s="2" t="s">
        <v>17</v>
      </c>
      <c r="N8" s="121">
        <v>779339.29500000004</v>
      </c>
      <c r="O8" s="122">
        <v>1334526.8940000001</v>
      </c>
    </row>
    <row r="9" spans="1:15">
      <c r="A9" s="12">
        <v>460909</v>
      </c>
      <c r="B9" s="2">
        <f>INDEX(Master_Data!A6:K1366,MATCH('38'!A9,Master_Data!F:F,0),MATCH(Master_Data!A6,Master_Data!A6:K6,0))</f>
        <v>375366</v>
      </c>
      <c r="C9" s="2" t="str">
        <f>INDEX(Master_Data!A6:K1366,MATCH('38'!A9,Master_Data!F:F,0),MATCH(Master_Data!B6,Master_Data!A6:K6,0))</f>
        <v>Lalan Kumar</v>
      </c>
      <c r="E9" s="128">
        <v>375340</v>
      </c>
      <c r="F9" s="2" t="s">
        <v>34</v>
      </c>
      <c r="G9" s="36">
        <v>40280</v>
      </c>
      <c r="H9" s="2" t="s">
        <v>35</v>
      </c>
      <c r="I9" s="2" t="s">
        <v>36</v>
      </c>
      <c r="J9" s="2">
        <v>391321</v>
      </c>
      <c r="K9" s="2" t="s">
        <v>37</v>
      </c>
      <c r="L9" s="2" t="s">
        <v>12</v>
      </c>
      <c r="M9" s="2" t="s">
        <v>17</v>
      </c>
      <c r="N9" s="122">
        <v>1334526.8940000001</v>
      </c>
      <c r="O9" s="122">
        <v>1042567.1676</v>
      </c>
    </row>
    <row r="10" spans="1:15">
      <c r="A10" s="12">
        <v>424950</v>
      </c>
      <c r="B10" s="2">
        <f>INDEX(Master_Data!A7:K1367,MATCH('38'!A10,Master_Data!F:F,0),MATCH(Master_Data!A7,Master_Data!A7:K7,0))</f>
        <v>375699</v>
      </c>
      <c r="C10" s="2" t="str">
        <f>INDEX(Master_Data!A7:K1367,MATCH('38'!A10,Master_Data!F:F,0),MATCH(Master_Data!B7,Master_Data!A7:K7,0))</f>
        <v>Prince Kumar</v>
      </c>
      <c r="E10" s="128">
        <v>375347</v>
      </c>
      <c r="F10" s="2" t="s">
        <v>38</v>
      </c>
      <c r="G10" s="36">
        <v>40280</v>
      </c>
      <c r="H10" s="2" t="s">
        <v>35</v>
      </c>
      <c r="I10" s="2" t="s">
        <v>39</v>
      </c>
      <c r="J10" s="2">
        <v>460909</v>
      </c>
      <c r="K10" s="2" t="s">
        <v>40</v>
      </c>
      <c r="L10" s="2" t="s">
        <v>12</v>
      </c>
      <c r="M10" s="2" t="s">
        <v>13</v>
      </c>
      <c r="N10" s="121">
        <v>1551538.6950000001</v>
      </c>
      <c r="O10" s="122">
        <v>2041188.2820000001</v>
      </c>
    </row>
    <row r="11" spans="1:15">
      <c r="A11" s="12">
        <v>377963</v>
      </c>
      <c r="B11" s="2">
        <f>INDEX(Master_Data!A8:K1368,MATCH('38'!A11,Master_Data!F:F,0),MATCH(Master_Data!A8,Master_Data!A8:K8,0))</f>
        <v>376259</v>
      </c>
      <c r="C11" s="2" t="str">
        <f>INDEX(Master_Data!A8:K1368,MATCH('38'!A11,Master_Data!F:F,0),MATCH(Master_Data!B8,Master_Data!A8:K8,0))</f>
        <v>Sangeet Tarun Panda</v>
      </c>
      <c r="E11" s="128">
        <v>375350</v>
      </c>
      <c r="F11" s="2" t="s">
        <v>41</v>
      </c>
      <c r="G11" s="36">
        <v>40280</v>
      </c>
      <c r="H11" s="2" t="s">
        <v>35</v>
      </c>
      <c r="I11" s="2" t="s">
        <v>42</v>
      </c>
      <c r="J11" s="2">
        <v>460909</v>
      </c>
      <c r="K11" s="2" t="s">
        <v>40</v>
      </c>
      <c r="L11" s="2" t="s">
        <v>27</v>
      </c>
      <c r="M11" s="2" t="s">
        <v>13</v>
      </c>
      <c r="N11" s="121">
        <v>1241169.7410000002</v>
      </c>
      <c r="O11" s="122">
        <v>1632203.1036</v>
      </c>
    </row>
    <row r="12" spans="1:15">
      <c r="A12" s="12">
        <v>377329</v>
      </c>
      <c r="B12" s="2">
        <f>INDEX(Master_Data!A9:K1369,MATCH('38'!A12,Master_Data!F:F,0),MATCH(Master_Data!A9,Master_Data!A9:K9,0))</f>
        <v>376264</v>
      </c>
      <c r="C12" s="2" t="str">
        <f>INDEX(Master_Data!A9:K1369,MATCH('38'!A12,Master_Data!F:F,0),MATCH(Master_Data!B9,Master_Data!A9:K9,0))</f>
        <v>Umesh Ramnavan Tripathi</v>
      </c>
      <c r="E12" s="128">
        <v>375355</v>
      </c>
      <c r="F12" s="2" t="s">
        <v>43</v>
      </c>
      <c r="G12" s="36">
        <v>40287</v>
      </c>
      <c r="H12" s="2" t="s">
        <v>35</v>
      </c>
      <c r="I12" s="2" t="s">
        <v>44</v>
      </c>
      <c r="J12" s="2">
        <v>424950</v>
      </c>
      <c r="K12" s="2" t="s">
        <v>45</v>
      </c>
      <c r="L12" s="2" t="s">
        <v>27</v>
      </c>
      <c r="M12" s="2" t="s">
        <v>17</v>
      </c>
      <c r="N12" s="121">
        <v>1023504.7830000001</v>
      </c>
      <c r="O12" s="122">
        <v>676353.19680000003</v>
      </c>
    </row>
    <row r="13" spans="1:15">
      <c r="A13" s="12">
        <v>411082</v>
      </c>
      <c r="B13" s="2">
        <f>INDEX(Master_Data!A10:K1370,MATCH('38'!A13,Master_Data!F:F,0),MATCH(Master_Data!A10,Master_Data!A10:K10,0))</f>
        <v>376306</v>
      </c>
      <c r="C13" s="2" t="str">
        <f>INDEX(Master_Data!A10:K1370,MATCH('38'!A13,Master_Data!F:F,0),MATCH(Master_Data!B10,Master_Data!A10:K10,0))</f>
        <v>Nanda Kumar P.</v>
      </c>
      <c r="E13" s="128">
        <v>375359</v>
      </c>
      <c r="F13" s="2" t="s">
        <v>46</v>
      </c>
      <c r="G13" s="36">
        <v>40280</v>
      </c>
      <c r="H13" s="2" t="s">
        <v>35</v>
      </c>
      <c r="I13" s="2" t="s">
        <v>47</v>
      </c>
      <c r="J13" s="2">
        <v>377963</v>
      </c>
      <c r="K13" s="2" t="s">
        <v>48</v>
      </c>
      <c r="L13" s="2" t="s">
        <v>27</v>
      </c>
      <c r="M13" s="2" t="s">
        <v>17</v>
      </c>
      <c r="N13" s="121">
        <v>973265.076</v>
      </c>
      <c r="O13" s="122">
        <v>649945.06920000003</v>
      </c>
    </row>
    <row r="14" spans="1:15">
      <c r="A14" s="12">
        <v>411082</v>
      </c>
      <c r="B14" s="2">
        <f>INDEX(Master_Data!A11:K1371,MATCH('38'!A14,Master_Data!F:F,0),MATCH(Master_Data!A11,Master_Data!A11:K11,0))</f>
        <v>376310</v>
      </c>
      <c r="C14" s="2" t="str">
        <f>INDEX(Master_Data!A11:K1371,MATCH('38'!A14,Master_Data!F:F,0),MATCH(Master_Data!B11,Master_Data!A11:K11,0))</f>
        <v>Gopinath Rao KS.</v>
      </c>
      <c r="E14" s="128">
        <v>375365</v>
      </c>
      <c r="F14" s="2" t="s">
        <v>49</v>
      </c>
      <c r="G14" s="36">
        <v>40287</v>
      </c>
      <c r="H14" s="2" t="s">
        <v>35</v>
      </c>
      <c r="I14" s="2" t="s">
        <v>50</v>
      </c>
      <c r="J14" s="2">
        <v>377329</v>
      </c>
      <c r="K14" s="2" t="s">
        <v>51</v>
      </c>
      <c r="L14" s="2" t="s">
        <v>27</v>
      </c>
      <c r="M14" s="2" t="s">
        <v>13</v>
      </c>
      <c r="N14" s="121">
        <v>1337869.4069999999</v>
      </c>
      <c r="O14" s="122">
        <v>1617089.0327999999</v>
      </c>
    </row>
    <row r="15" spans="1:15">
      <c r="A15" s="12">
        <v>411082</v>
      </c>
      <c r="B15" s="2">
        <f>INDEX(Master_Data!A12:K1372,MATCH('38'!A15,Master_Data!F:F,0),MATCH(Master_Data!A12,Master_Data!A12:K12,0))</f>
        <v>376314</v>
      </c>
      <c r="C15" s="2" t="str">
        <f>INDEX(Master_Data!A12:K1372,MATCH('38'!A15,Master_Data!F:F,0),MATCH(Master_Data!B12,Master_Data!A12:K12,0))</f>
        <v>Udhaya Sankar N.</v>
      </c>
      <c r="E15" s="128">
        <v>375366</v>
      </c>
      <c r="F15" s="2" t="s">
        <v>52</v>
      </c>
      <c r="G15" s="36">
        <v>40287</v>
      </c>
      <c r="H15" s="2" t="s">
        <v>35</v>
      </c>
      <c r="I15" s="2" t="s">
        <v>53</v>
      </c>
      <c r="J15" s="2">
        <v>411082</v>
      </c>
      <c r="K15" s="2" t="s">
        <v>54</v>
      </c>
      <c r="L15" s="2" t="s">
        <v>12</v>
      </c>
      <c r="M15" s="2" t="s">
        <v>17</v>
      </c>
      <c r="N15" s="122">
        <v>1334526.8940000001</v>
      </c>
      <c r="O15" s="122">
        <v>1042567.1676</v>
      </c>
    </row>
    <row r="16" spans="1:15">
      <c r="A16" s="12">
        <v>460909</v>
      </c>
      <c r="B16" s="2">
        <f>INDEX(Master_Data!A13:K1373,MATCH('38'!A16,Master_Data!F:F,0),MATCH(Master_Data!A13,Master_Data!A13:K13,0))</f>
        <v>376264</v>
      </c>
      <c r="C16" s="2" t="str">
        <f>INDEX(Master_Data!A13:K1373,MATCH('38'!A16,Master_Data!F:F,0),MATCH(Master_Data!B13,Master_Data!A13:K13,0))</f>
        <v>Umesh Ramnavan Tripathi</v>
      </c>
      <c r="E16" s="128">
        <v>375367</v>
      </c>
      <c r="F16" s="2" t="s">
        <v>55</v>
      </c>
      <c r="G16" s="36">
        <v>40280</v>
      </c>
      <c r="H16" s="2" t="s">
        <v>35</v>
      </c>
      <c r="I16" s="2" t="s">
        <v>56</v>
      </c>
      <c r="J16" s="2">
        <v>411082</v>
      </c>
      <c r="K16" s="2" t="s">
        <v>54</v>
      </c>
      <c r="L16" s="2" t="s">
        <v>12</v>
      </c>
      <c r="M16" s="2" t="s">
        <v>17</v>
      </c>
      <c r="N16" s="121">
        <v>903494.44499999995</v>
      </c>
      <c r="O16" s="122">
        <v>957175.43400000001</v>
      </c>
    </row>
    <row r="17" spans="5:15">
      <c r="E17" s="128">
        <v>375692</v>
      </c>
      <c r="F17" s="2" t="s">
        <v>57</v>
      </c>
      <c r="G17" s="36">
        <v>40280</v>
      </c>
      <c r="H17" s="2" t="s">
        <v>35</v>
      </c>
      <c r="I17" s="2" t="s">
        <v>58</v>
      </c>
      <c r="J17" s="2">
        <v>411082</v>
      </c>
      <c r="K17" s="2" t="s">
        <v>54</v>
      </c>
      <c r="L17" s="2" t="s">
        <v>12</v>
      </c>
      <c r="M17" s="2" t="s">
        <v>17</v>
      </c>
      <c r="N17" s="121">
        <v>1212369.753</v>
      </c>
      <c r="O17" s="122">
        <v>1177849.8143999998</v>
      </c>
    </row>
    <row r="18" spans="5:15">
      <c r="E18" s="128">
        <v>375699</v>
      </c>
      <c r="F18" s="2" t="s">
        <v>59</v>
      </c>
      <c r="G18" s="36">
        <v>40280</v>
      </c>
      <c r="H18" s="2" t="s">
        <v>35</v>
      </c>
      <c r="I18" s="2" t="s">
        <v>60</v>
      </c>
      <c r="J18" s="2">
        <v>460909</v>
      </c>
      <c r="K18" s="2" t="s">
        <v>40</v>
      </c>
      <c r="L18" s="2" t="s">
        <v>12</v>
      </c>
      <c r="M18" s="2" t="s">
        <v>28</v>
      </c>
      <c r="N18" s="121">
        <v>2095431.7439999999</v>
      </c>
      <c r="O18" s="122">
        <v>1329895.7891999998</v>
      </c>
    </row>
    <row r="19" spans="5:15">
      <c r="E19" s="128">
        <v>375701</v>
      </c>
      <c r="F19" s="2" t="s">
        <v>61</v>
      </c>
      <c r="G19" s="36">
        <v>40280</v>
      </c>
      <c r="H19" s="2" t="s">
        <v>35</v>
      </c>
      <c r="I19" s="2" t="s">
        <v>62</v>
      </c>
      <c r="J19" s="2">
        <v>382987</v>
      </c>
      <c r="K19" s="2" t="s">
        <v>63</v>
      </c>
      <c r="L19" s="2" t="s">
        <v>12</v>
      </c>
      <c r="M19" s="2" t="s">
        <v>28</v>
      </c>
      <c r="N19" s="121">
        <v>2347288.0620000004</v>
      </c>
      <c r="O19" s="122">
        <v>1231233.48</v>
      </c>
    </row>
    <row r="20" spans="5:15">
      <c r="E20" s="128">
        <v>376259</v>
      </c>
      <c r="F20" s="2" t="s">
        <v>64</v>
      </c>
      <c r="G20" s="36">
        <v>40280</v>
      </c>
      <c r="H20" s="2" t="s">
        <v>35</v>
      </c>
      <c r="I20" s="2" t="s">
        <v>65</v>
      </c>
      <c r="J20" s="2">
        <v>377076</v>
      </c>
      <c r="K20" s="2" t="s">
        <v>24</v>
      </c>
      <c r="L20" s="2" t="s">
        <v>27</v>
      </c>
      <c r="M20" s="2" t="s">
        <v>66</v>
      </c>
      <c r="N20" s="121">
        <v>341781.15299999999</v>
      </c>
      <c r="O20" s="122">
        <v>727061.08680000005</v>
      </c>
    </row>
    <row r="21" spans="5:15">
      <c r="E21" s="128">
        <v>376260</v>
      </c>
      <c r="F21" s="2" t="s">
        <v>67</v>
      </c>
      <c r="G21" s="36">
        <v>40280</v>
      </c>
      <c r="H21" s="2" t="s">
        <v>9</v>
      </c>
      <c r="I21" s="2" t="s">
        <v>221</v>
      </c>
      <c r="J21" s="2">
        <v>377076</v>
      </c>
      <c r="K21" s="2" t="s">
        <v>24</v>
      </c>
      <c r="L21" s="2" t="s">
        <v>27</v>
      </c>
      <c r="M21" s="2" t="s">
        <v>66</v>
      </c>
      <c r="N21" s="121">
        <v>413337.03599999996</v>
      </c>
      <c r="O21" s="122">
        <v>410435.48879999999</v>
      </c>
    </row>
    <row r="22" spans="5:15">
      <c r="E22" s="128">
        <v>376264</v>
      </c>
      <c r="F22" s="2" t="s">
        <v>68</v>
      </c>
      <c r="G22" s="36">
        <v>40249</v>
      </c>
      <c r="H22" s="2" t="s">
        <v>35</v>
      </c>
      <c r="I22" s="2" t="s">
        <v>69</v>
      </c>
      <c r="J22" s="2">
        <v>377076</v>
      </c>
      <c r="K22" s="2" t="s">
        <v>24</v>
      </c>
      <c r="L22" s="2" t="s">
        <v>12</v>
      </c>
      <c r="M22" s="2" t="s">
        <v>17</v>
      </c>
      <c r="N22" s="121">
        <v>828675.24599999993</v>
      </c>
      <c r="O22" s="122">
        <v>1276525.0728</v>
      </c>
    </row>
    <row r="23" spans="5:15">
      <c r="E23" s="128">
        <v>376305</v>
      </c>
      <c r="F23" s="2" t="s">
        <v>70</v>
      </c>
      <c r="G23" s="36">
        <v>40278</v>
      </c>
      <c r="H23" s="2" t="s">
        <v>35</v>
      </c>
      <c r="I23" s="2" t="s">
        <v>71</v>
      </c>
      <c r="J23" s="2">
        <v>380150</v>
      </c>
      <c r="K23" s="2" t="s">
        <v>72</v>
      </c>
      <c r="L23" s="2" t="s">
        <v>27</v>
      </c>
      <c r="M23" s="2" t="s">
        <v>17</v>
      </c>
      <c r="N23" s="121">
        <v>1050092.1269999999</v>
      </c>
      <c r="O23" s="122">
        <v>1040462.334</v>
      </c>
    </row>
    <row r="24" spans="5:15">
      <c r="E24" s="128">
        <v>376306</v>
      </c>
      <c r="F24" s="2" t="s">
        <v>73</v>
      </c>
      <c r="G24" s="36">
        <v>40280</v>
      </c>
      <c r="H24" s="2" t="s">
        <v>35</v>
      </c>
      <c r="I24" s="2" t="s">
        <v>74</v>
      </c>
      <c r="J24" s="2">
        <v>387266</v>
      </c>
      <c r="K24" s="2" t="s">
        <v>31</v>
      </c>
      <c r="L24" s="2" t="s">
        <v>12</v>
      </c>
      <c r="M24" s="2" t="s">
        <v>17</v>
      </c>
      <c r="N24" s="121">
        <v>1162753.3260000001</v>
      </c>
      <c r="O24" s="122">
        <v>1286135.7335999999</v>
      </c>
    </row>
    <row r="25" spans="5:15">
      <c r="E25" s="128">
        <v>376310</v>
      </c>
      <c r="F25" s="2" t="s">
        <v>75</v>
      </c>
      <c r="G25" s="36">
        <v>40278</v>
      </c>
      <c r="H25" s="2" t="s">
        <v>35</v>
      </c>
      <c r="I25" s="2" t="s">
        <v>76</v>
      </c>
      <c r="J25" s="2">
        <v>377332</v>
      </c>
      <c r="K25" s="2" t="s">
        <v>77</v>
      </c>
      <c r="L25" s="2" t="s">
        <v>27</v>
      </c>
      <c r="M25" s="2" t="s">
        <v>17</v>
      </c>
      <c r="N25" s="121">
        <v>933188.1719999999</v>
      </c>
      <c r="O25" s="122">
        <v>1306105.7544</v>
      </c>
    </row>
    <row r="26" spans="5:15">
      <c r="E26" s="128">
        <v>376314</v>
      </c>
      <c r="F26" s="2" t="s">
        <v>78</v>
      </c>
      <c r="G26" s="36">
        <v>40280</v>
      </c>
      <c r="H26" s="2" t="s">
        <v>35</v>
      </c>
      <c r="I26" s="2" t="s">
        <v>79</v>
      </c>
      <c r="J26" s="2">
        <v>451002</v>
      </c>
      <c r="K26" s="2" t="s">
        <v>80</v>
      </c>
      <c r="L26" s="2" t="s">
        <v>27</v>
      </c>
      <c r="M26" s="2" t="s">
        <v>21</v>
      </c>
      <c r="N26" s="121">
        <v>465703.68599999999</v>
      </c>
      <c r="O26" s="122">
        <v>215086.212</v>
      </c>
    </row>
    <row r="27" spans="5:15">
      <c r="E27" s="128">
        <v>376319</v>
      </c>
      <c r="F27" s="2" t="s">
        <v>81</v>
      </c>
      <c r="G27" s="36">
        <v>40278</v>
      </c>
      <c r="H27" s="2" t="s">
        <v>82</v>
      </c>
      <c r="I27" s="2" t="s">
        <v>83</v>
      </c>
      <c r="J27" s="2">
        <v>451002</v>
      </c>
      <c r="K27" s="2" t="s">
        <v>80</v>
      </c>
      <c r="L27" s="2" t="s">
        <v>27</v>
      </c>
      <c r="M27" s="2" t="s">
        <v>17</v>
      </c>
      <c r="N27" s="121">
        <v>911789.63400000008</v>
      </c>
      <c r="O27" s="122">
        <v>732210.1595999999</v>
      </c>
    </row>
    <row r="28" spans="5:15">
      <c r="E28" s="128">
        <v>376432</v>
      </c>
      <c r="F28" s="2" t="s">
        <v>84</v>
      </c>
      <c r="G28" s="36">
        <v>40280</v>
      </c>
      <c r="H28" s="2" t="s">
        <v>82</v>
      </c>
      <c r="I28" s="2" t="s">
        <v>85</v>
      </c>
      <c r="J28" s="2">
        <v>376339</v>
      </c>
      <c r="K28" s="2" t="s">
        <v>86</v>
      </c>
      <c r="L28" s="2" t="s">
        <v>27</v>
      </c>
      <c r="M28" s="2" t="s">
        <v>13</v>
      </c>
      <c r="N28" s="121">
        <v>1664280.03</v>
      </c>
      <c r="O28" s="122">
        <v>1177584.9443999999</v>
      </c>
    </row>
    <row r="29" spans="5:15">
      <c r="E29" s="128">
        <v>376434</v>
      </c>
      <c r="F29" s="2" t="s">
        <v>87</v>
      </c>
      <c r="G29" s="36">
        <v>40280</v>
      </c>
      <c r="H29" s="2" t="s">
        <v>82</v>
      </c>
      <c r="I29" s="2" t="s">
        <v>88</v>
      </c>
      <c r="J29" s="2">
        <v>379975</v>
      </c>
      <c r="K29" s="2" t="s">
        <v>89</v>
      </c>
      <c r="L29" s="2" t="s">
        <v>27</v>
      </c>
      <c r="M29" s="2" t="s">
        <v>28</v>
      </c>
      <c r="N29" s="121">
        <v>1940755.9080000001</v>
      </c>
      <c r="O29" s="122">
        <v>2264544.324</v>
      </c>
    </row>
    <row r="30" spans="5:15">
      <c r="E30" s="128">
        <v>376436</v>
      </c>
      <c r="F30" s="2" t="s">
        <v>90</v>
      </c>
      <c r="G30" s="36">
        <v>40280</v>
      </c>
      <c r="H30" s="2" t="s">
        <v>82</v>
      </c>
      <c r="I30" s="2" t="s">
        <v>91</v>
      </c>
      <c r="J30" s="2">
        <v>380148</v>
      </c>
      <c r="K30" s="2" t="s">
        <v>92</v>
      </c>
      <c r="L30" s="2" t="s">
        <v>27</v>
      </c>
      <c r="M30" s="2" t="s">
        <v>28</v>
      </c>
      <c r="N30" s="121">
        <v>1890014.2380000001</v>
      </c>
      <c r="O30" s="122">
        <v>1823312.1059999999</v>
      </c>
    </row>
    <row r="31" spans="5:15">
      <c r="E31" s="128">
        <v>376438</v>
      </c>
      <c r="F31" s="2" t="s">
        <v>93</v>
      </c>
      <c r="G31" s="36">
        <v>40280</v>
      </c>
      <c r="H31" s="2" t="s">
        <v>9</v>
      </c>
      <c r="I31" s="2" t="s">
        <v>94</v>
      </c>
      <c r="J31" s="2">
        <v>376339</v>
      </c>
      <c r="K31" s="2" t="s">
        <v>86</v>
      </c>
      <c r="L31" s="2" t="s">
        <v>27</v>
      </c>
      <c r="M31" s="2" t="s">
        <v>28</v>
      </c>
      <c r="N31" s="121">
        <v>1801403.8560000001</v>
      </c>
      <c r="O31" s="122">
        <v>592633.08719999995</v>
      </c>
    </row>
    <row r="32" spans="5:15">
      <c r="E32" s="128">
        <v>376646</v>
      </c>
      <c r="F32" s="2" t="s">
        <v>95</v>
      </c>
      <c r="G32" s="36">
        <v>40287</v>
      </c>
      <c r="H32" s="2" t="s">
        <v>9</v>
      </c>
      <c r="I32" s="2" t="s">
        <v>96</v>
      </c>
      <c r="J32" s="2">
        <v>377963</v>
      </c>
      <c r="K32" s="2" t="s">
        <v>48</v>
      </c>
      <c r="L32" s="2" t="s">
        <v>27</v>
      </c>
      <c r="M32" s="2" t="s">
        <v>28</v>
      </c>
      <c r="N32" s="121">
        <v>1841429.5619999999</v>
      </c>
      <c r="O32" s="122">
        <v>1765479.8015999999</v>
      </c>
    </row>
    <row r="33" spans="5:15">
      <c r="E33" s="128">
        <v>376737</v>
      </c>
      <c r="F33" s="2" t="s">
        <v>97</v>
      </c>
      <c r="G33" s="36">
        <v>40280</v>
      </c>
      <c r="H33" s="2" t="s">
        <v>9</v>
      </c>
      <c r="I33" s="2" t="s">
        <v>98</v>
      </c>
      <c r="J33" s="2">
        <v>410733</v>
      </c>
      <c r="K33" s="2" t="s">
        <v>99</v>
      </c>
      <c r="L33" s="2" t="s">
        <v>27</v>
      </c>
      <c r="M33" s="2" t="s">
        <v>21</v>
      </c>
      <c r="N33" s="121">
        <v>553534.96799999999</v>
      </c>
      <c r="O33" s="122">
        <v>907569.40319999994</v>
      </c>
    </row>
    <row r="34" spans="5:15">
      <c r="E34" s="128">
        <v>376738</v>
      </c>
      <c r="F34" s="2" t="s">
        <v>100</v>
      </c>
      <c r="G34" s="36">
        <v>40287</v>
      </c>
      <c r="H34" s="2" t="s">
        <v>9</v>
      </c>
      <c r="I34" s="2" t="s">
        <v>101</v>
      </c>
      <c r="J34" s="2">
        <v>410733</v>
      </c>
      <c r="K34" s="2" t="s">
        <v>99</v>
      </c>
      <c r="L34" s="2" t="s">
        <v>12</v>
      </c>
      <c r="M34" s="2" t="s">
        <v>28</v>
      </c>
      <c r="N34" s="121">
        <v>2048701.3260000001</v>
      </c>
      <c r="O34" s="122">
        <v>2853292.6512000002</v>
      </c>
    </row>
    <row r="35" spans="5:15">
      <c r="E35" s="128">
        <v>376740</v>
      </c>
      <c r="F35" s="2" t="s">
        <v>102</v>
      </c>
      <c r="G35" s="36">
        <v>40280</v>
      </c>
      <c r="H35" s="2" t="s">
        <v>9</v>
      </c>
      <c r="I35" s="2" t="s">
        <v>103</v>
      </c>
      <c r="J35" s="2">
        <v>410733</v>
      </c>
      <c r="K35" s="2" t="s">
        <v>99</v>
      </c>
      <c r="L35" s="2" t="s">
        <v>27</v>
      </c>
      <c r="M35" s="2" t="s">
        <v>17</v>
      </c>
      <c r="N35" s="121">
        <v>1008549.402</v>
      </c>
      <c r="O35" s="122">
        <v>1249302.3228</v>
      </c>
    </row>
    <row r="36" spans="5:15">
      <c r="E36" s="128">
        <v>376935</v>
      </c>
      <c r="F36" s="2" t="s">
        <v>104</v>
      </c>
      <c r="G36" s="36">
        <v>39093</v>
      </c>
      <c r="H36" s="2" t="s">
        <v>9</v>
      </c>
      <c r="I36" s="2" t="s">
        <v>105</v>
      </c>
      <c r="J36" s="2">
        <v>377332</v>
      </c>
      <c r="K36" s="2" t="s">
        <v>77</v>
      </c>
      <c r="L36" s="2" t="s">
        <v>12</v>
      </c>
      <c r="M36" s="2" t="s">
        <v>28</v>
      </c>
      <c r="N36" s="121">
        <v>1891084.9439999999</v>
      </c>
      <c r="O36" s="122">
        <v>187326.6588</v>
      </c>
    </row>
    <row r="37" spans="5:15">
      <c r="E37" s="128">
        <v>376936</v>
      </c>
      <c r="F37" s="2" t="s">
        <v>106</v>
      </c>
      <c r="G37" s="36">
        <v>40280</v>
      </c>
      <c r="H37" s="2" t="s">
        <v>9</v>
      </c>
      <c r="I37" s="2" t="s">
        <v>107</v>
      </c>
      <c r="J37" s="2">
        <v>474340</v>
      </c>
      <c r="K37" s="2" t="s">
        <v>108</v>
      </c>
      <c r="L37" s="2" t="s">
        <v>27</v>
      </c>
      <c r="M37" s="2" t="s">
        <v>21</v>
      </c>
      <c r="N37" s="121">
        <v>452661.55200000003</v>
      </c>
      <c r="O37" s="122">
        <v>604701.74159999995</v>
      </c>
    </row>
    <row r="38" spans="5:15">
      <c r="E38" s="128">
        <v>376940</v>
      </c>
      <c r="F38" s="2" t="s">
        <v>109</v>
      </c>
      <c r="G38" s="36">
        <v>40280</v>
      </c>
      <c r="H38" s="2" t="s">
        <v>9</v>
      </c>
      <c r="I38" s="2" t="s">
        <v>110</v>
      </c>
      <c r="J38" s="2">
        <v>398449</v>
      </c>
      <c r="K38" s="2" t="s">
        <v>111</v>
      </c>
      <c r="L38" s="2" t="s">
        <v>27</v>
      </c>
      <c r="M38" s="2" t="s">
        <v>17</v>
      </c>
      <c r="N38" s="121">
        <v>976286.87099999993</v>
      </c>
      <c r="O38" s="122">
        <v>1066540.8455999999</v>
      </c>
    </row>
    <row r="39" spans="5:15">
      <c r="E39" s="128">
        <v>376949</v>
      </c>
      <c r="F39" s="2" t="s">
        <v>112</v>
      </c>
      <c r="G39" s="36">
        <v>40280</v>
      </c>
      <c r="H39" s="2" t="s">
        <v>9</v>
      </c>
      <c r="I39" s="2" t="s">
        <v>113</v>
      </c>
      <c r="J39" s="2">
        <v>398449</v>
      </c>
      <c r="K39" s="2" t="s">
        <v>111</v>
      </c>
      <c r="L39" s="2" t="s">
        <v>27</v>
      </c>
      <c r="M39" s="2" t="s">
        <v>17</v>
      </c>
      <c r="N39" s="121">
        <v>989077.46699999995</v>
      </c>
      <c r="O39" s="122">
        <v>545716.9584</v>
      </c>
    </row>
    <row r="40" spans="5:15">
      <c r="E40" s="128">
        <v>376956</v>
      </c>
      <c r="F40" s="2" t="s">
        <v>114</v>
      </c>
      <c r="G40" s="36">
        <v>40280</v>
      </c>
      <c r="H40" s="2" t="s">
        <v>9</v>
      </c>
      <c r="I40" s="2" t="s">
        <v>115</v>
      </c>
      <c r="J40" s="2">
        <v>380150</v>
      </c>
      <c r="K40" s="2" t="s">
        <v>72</v>
      </c>
      <c r="L40" s="2" t="s">
        <v>27</v>
      </c>
      <c r="M40" s="2" t="s">
        <v>17</v>
      </c>
      <c r="N40" s="121">
        <v>959085.45600000001</v>
      </c>
      <c r="O40" s="122">
        <v>2713165.8264000001</v>
      </c>
    </row>
    <row r="41" spans="5:15">
      <c r="E41" s="128">
        <v>376991</v>
      </c>
      <c r="F41" s="2" t="s">
        <v>116</v>
      </c>
      <c r="G41" s="36">
        <v>40280</v>
      </c>
      <c r="H41" s="2" t="s">
        <v>9</v>
      </c>
      <c r="I41" s="2" t="s">
        <v>117</v>
      </c>
      <c r="J41" s="2">
        <v>398449</v>
      </c>
      <c r="K41" s="2" t="s">
        <v>111</v>
      </c>
      <c r="L41" s="2" t="s">
        <v>27</v>
      </c>
      <c r="M41" s="2" t="s">
        <v>17</v>
      </c>
      <c r="N41" s="121">
        <v>1080278.9129999999</v>
      </c>
      <c r="O41" s="122">
        <v>815275.74600000004</v>
      </c>
    </row>
    <row r="42" spans="5:15">
      <c r="E42" s="128">
        <v>376995</v>
      </c>
      <c r="F42" s="2" t="s">
        <v>118</v>
      </c>
      <c r="G42" s="36">
        <v>40280</v>
      </c>
      <c r="H42" s="2" t="s">
        <v>9</v>
      </c>
      <c r="I42" s="2" t="s">
        <v>119</v>
      </c>
      <c r="J42" s="2">
        <v>474340</v>
      </c>
      <c r="K42" s="2" t="s">
        <v>108</v>
      </c>
      <c r="L42" s="2" t="s">
        <v>27</v>
      </c>
      <c r="M42" s="2" t="s">
        <v>21</v>
      </c>
      <c r="N42" s="121">
        <v>640524.82199999993</v>
      </c>
      <c r="O42" s="122">
        <v>873450.6155999999</v>
      </c>
    </row>
    <row r="43" spans="5:15">
      <c r="E43" s="128">
        <v>377070</v>
      </c>
      <c r="F43" s="2" t="s">
        <v>120</v>
      </c>
      <c r="G43" s="36">
        <v>39294</v>
      </c>
      <c r="H43" s="2" t="s">
        <v>9</v>
      </c>
      <c r="I43" s="2" t="s">
        <v>121</v>
      </c>
      <c r="J43" s="2">
        <v>449173</v>
      </c>
      <c r="K43" s="2" t="s">
        <v>122</v>
      </c>
      <c r="L43" s="2" t="s">
        <v>12</v>
      </c>
      <c r="M43" s="2" t="s">
        <v>17</v>
      </c>
      <c r="N43" s="121">
        <v>1041277.1669999999</v>
      </c>
      <c r="O43" s="122">
        <v>1163081.8404000001</v>
      </c>
    </row>
    <row r="44" spans="5:15">
      <c r="E44" s="128">
        <v>377265</v>
      </c>
      <c r="F44" s="2" t="s">
        <v>123</v>
      </c>
      <c r="G44" s="36">
        <v>40280</v>
      </c>
      <c r="H44" s="2" t="s">
        <v>9</v>
      </c>
      <c r="I44" s="2" t="s">
        <v>124</v>
      </c>
      <c r="J44" s="2">
        <v>474373</v>
      </c>
      <c r="K44" s="2" t="s">
        <v>125</v>
      </c>
      <c r="L44" s="2" t="s">
        <v>12</v>
      </c>
      <c r="M44" s="2" t="s">
        <v>17</v>
      </c>
      <c r="N44" s="121">
        <v>993171.08100000001</v>
      </c>
      <c r="O44" s="122">
        <v>333756.21239999996</v>
      </c>
    </row>
    <row r="45" spans="5:15">
      <c r="E45" s="128">
        <v>377270</v>
      </c>
      <c r="F45" s="2" t="s">
        <v>126</v>
      </c>
      <c r="G45" s="36">
        <v>40280</v>
      </c>
      <c r="H45" s="2" t="s">
        <v>9</v>
      </c>
      <c r="I45" s="2" t="s">
        <v>127</v>
      </c>
      <c r="J45" s="2">
        <v>377602</v>
      </c>
      <c r="K45" s="2" t="s">
        <v>128</v>
      </c>
      <c r="L45" s="2" t="s">
        <v>27</v>
      </c>
      <c r="M45" s="2" t="s">
        <v>21</v>
      </c>
      <c r="N45" s="121">
        <v>516161.54099999997</v>
      </c>
      <c r="O45" s="122">
        <v>726832.71</v>
      </c>
    </row>
    <row r="46" spans="5:15">
      <c r="E46" s="128">
        <v>377273</v>
      </c>
      <c r="F46" s="2" t="s">
        <v>129</v>
      </c>
      <c r="G46" s="36">
        <v>40280</v>
      </c>
      <c r="H46" s="2" t="s">
        <v>9</v>
      </c>
      <c r="I46" s="2" t="s">
        <v>130</v>
      </c>
      <c r="J46" s="2">
        <v>377602</v>
      </c>
      <c r="K46" s="2" t="s">
        <v>128</v>
      </c>
      <c r="L46" s="2" t="s">
        <v>12</v>
      </c>
      <c r="M46" s="2" t="s">
        <v>17</v>
      </c>
      <c r="N46" s="121">
        <v>1026805.941</v>
      </c>
      <c r="O46" s="122">
        <v>509619.29759999999</v>
      </c>
    </row>
    <row r="47" spans="5:15">
      <c r="E47" s="128">
        <v>377275</v>
      </c>
      <c r="F47" s="2" t="s">
        <v>131</v>
      </c>
      <c r="G47" s="36">
        <v>40294</v>
      </c>
      <c r="H47" s="2" t="s">
        <v>9</v>
      </c>
      <c r="I47" s="2" t="s">
        <v>132</v>
      </c>
      <c r="J47" s="2">
        <v>377602</v>
      </c>
      <c r="K47" s="2" t="s">
        <v>128</v>
      </c>
      <c r="L47" s="2" t="s">
        <v>27</v>
      </c>
      <c r="M47" s="2" t="s">
        <v>17</v>
      </c>
      <c r="N47" s="121">
        <v>1018632.069</v>
      </c>
      <c r="O47" s="122">
        <v>546039.51119999995</v>
      </c>
    </row>
    <row r="48" spans="5:15">
      <c r="E48" s="128">
        <v>377339</v>
      </c>
      <c r="F48" s="2" t="s">
        <v>133</v>
      </c>
      <c r="G48" s="36">
        <v>40294</v>
      </c>
      <c r="H48" s="2" t="s">
        <v>9</v>
      </c>
      <c r="I48" s="2" t="s">
        <v>134</v>
      </c>
      <c r="J48" s="2">
        <v>380150</v>
      </c>
      <c r="K48" s="2" t="s">
        <v>72</v>
      </c>
      <c r="L48" s="2" t="s">
        <v>27</v>
      </c>
      <c r="M48" s="2" t="s">
        <v>13</v>
      </c>
      <c r="N48" s="121">
        <v>1231543.4039999999</v>
      </c>
      <c r="O48" s="122">
        <v>424360.58760000003</v>
      </c>
    </row>
    <row r="49" spans="5:15">
      <c r="E49" s="128">
        <v>377346</v>
      </c>
      <c r="F49" s="2" t="s">
        <v>135</v>
      </c>
      <c r="G49" s="36">
        <v>40287</v>
      </c>
      <c r="H49" s="2" t="s">
        <v>9</v>
      </c>
      <c r="I49" s="2" t="s">
        <v>136</v>
      </c>
      <c r="J49" s="2">
        <v>412289</v>
      </c>
      <c r="K49" s="2" t="s">
        <v>137</v>
      </c>
      <c r="L49" s="2" t="s">
        <v>27</v>
      </c>
      <c r="M49" s="2" t="s">
        <v>17</v>
      </c>
      <c r="N49" s="121">
        <v>1030301.8740000001</v>
      </c>
      <c r="O49" s="122">
        <v>657016.50959999999</v>
      </c>
    </row>
    <row r="50" spans="5:15">
      <c r="E50" s="128">
        <v>377349</v>
      </c>
      <c r="F50" s="2" t="s">
        <v>138</v>
      </c>
      <c r="G50" s="36">
        <v>40287</v>
      </c>
      <c r="H50" s="2" t="s">
        <v>9</v>
      </c>
      <c r="I50" s="2" t="s">
        <v>139</v>
      </c>
      <c r="J50" s="2">
        <v>473035</v>
      </c>
      <c r="K50" s="2" t="s">
        <v>140</v>
      </c>
      <c r="L50" s="2" t="s">
        <v>27</v>
      </c>
      <c r="M50" s="2" t="s">
        <v>21</v>
      </c>
      <c r="N50" s="121">
        <v>624034.61400000006</v>
      </c>
      <c r="O50" s="122">
        <v>673022.89799999993</v>
      </c>
    </row>
    <row r="51" spans="5:15">
      <c r="E51" s="128">
        <v>377350</v>
      </c>
      <c r="F51" s="2" t="s">
        <v>141</v>
      </c>
      <c r="G51" s="36">
        <v>40278</v>
      </c>
      <c r="H51" s="2" t="s">
        <v>9</v>
      </c>
      <c r="I51" s="2" t="s">
        <v>142</v>
      </c>
      <c r="J51" s="2">
        <v>451002</v>
      </c>
      <c r="K51" s="2" t="s">
        <v>80</v>
      </c>
      <c r="L51" s="2" t="s">
        <v>27</v>
      </c>
      <c r="M51" s="2" t="s">
        <v>17</v>
      </c>
      <c r="N51" s="121">
        <v>812692.56599999999</v>
      </c>
      <c r="O51" s="122">
        <v>809895.94200000004</v>
      </c>
    </row>
    <row r="52" spans="5:15">
      <c r="E52" s="128">
        <v>377536</v>
      </c>
      <c r="F52" s="2" t="s">
        <v>143</v>
      </c>
      <c r="G52" s="36">
        <v>39835</v>
      </c>
      <c r="H52" s="2" t="s">
        <v>9</v>
      </c>
      <c r="I52" s="2" t="s">
        <v>144</v>
      </c>
      <c r="J52" s="2">
        <v>382658</v>
      </c>
      <c r="K52" s="2" t="s">
        <v>145</v>
      </c>
      <c r="L52" s="2" t="s">
        <v>27</v>
      </c>
      <c r="M52" s="2" t="s">
        <v>17</v>
      </c>
      <c r="N52" s="121">
        <v>1136533.2719999999</v>
      </c>
      <c r="O52" s="122">
        <v>1381929.2064</v>
      </c>
    </row>
    <row r="53" spans="5:15">
      <c r="E53" s="128">
        <v>377615</v>
      </c>
      <c r="F53" s="2" t="s">
        <v>146</v>
      </c>
      <c r="G53" s="36">
        <v>40303</v>
      </c>
      <c r="H53" s="2" t="s">
        <v>9</v>
      </c>
      <c r="I53" s="2" t="s">
        <v>147</v>
      </c>
      <c r="J53" s="2">
        <v>160376</v>
      </c>
      <c r="K53" s="2" t="s">
        <v>148</v>
      </c>
      <c r="L53" s="2" t="s">
        <v>12</v>
      </c>
      <c r="M53" s="2" t="s">
        <v>13</v>
      </c>
      <c r="N53" s="121">
        <v>1238600.9369999999</v>
      </c>
      <c r="O53" s="122">
        <v>1124213.0508000001</v>
      </c>
    </row>
    <row r="54" spans="5:15">
      <c r="E54" s="128">
        <v>377656</v>
      </c>
      <c r="F54" s="2" t="s">
        <v>149</v>
      </c>
      <c r="G54" s="36">
        <v>39154</v>
      </c>
      <c r="H54" s="2" t="s">
        <v>9</v>
      </c>
      <c r="I54" s="2" t="s">
        <v>150</v>
      </c>
      <c r="J54" s="2">
        <v>458160</v>
      </c>
      <c r="K54" s="2" t="s">
        <v>151</v>
      </c>
      <c r="L54" s="2" t="s">
        <v>12</v>
      </c>
      <c r="M54" s="2" t="s">
        <v>28</v>
      </c>
      <c r="N54" s="121">
        <v>2135203.6860000002</v>
      </c>
      <c r="O54" s="122">
        <v>1851591.9816000001</v>
      </c>
    </row>
    <row r="55" spans="5:15">
      <c r="E55" s="128">
        <v>377781</v>
      </c>
      <c r="F55" s="2" t="s">
        <v>152</v>
      </c>
      <c r="G55" s="36">
        <v>40310</v>
      </c>
      <c r="H55" s="2" t="s">
        <v>9</v>
      </c>
      <c r="I55" s="2" t="s">
        <v>153</v>
      </c>
      <c r="J55" s="2">
        <v>416178</v>
      </c>
      <c r="K55" s="2" t="s">
        <v>154</v>
      </c>
      <c r="L55" s="2" t="s">
        <v>27</v>
      </c>
      <c r="M55" s="2" t="s">
        <v>17</v>
      </c>
      <c r="N55" s="121">
        <v>1134960.6030000001</v>
      </c>
      <c r="O55" s="122">
        <v>897315.99120000005</v>
      </c>
    </row>
    <row r="56" spans="5:15">
      <c r="E56" s="128">
        <v>377793</v>
      </c>
      <c r="F56" s="2" t="s">
        <v>155</v>
      </c>
      <c r="G56" s="36">
        <v>40287</v>
      </c>
      <c r="H56" s="2" t="s">
        <v>9</v>
      </c>
      <c r="I56" s="2" t="s">
        <v>156</v>
      </c>
      <c r="J56" s="2">
        <v>379975</v>
      </c>
      <c r="K56" s="2" t="s">
        <v>89</v>
      </c>
      <c r="L56" s="2" t="s">
        <v>27</v>
      </c>
      <c r="M56" s="2" t="s">
        <v>13</v>
      </c>
      <c r="N56" s="121">
        <v>1366850.8139999998</v>
      </c>
      <c r="O56" s="122">
        <v>1776126.3984000001</v>
      </c>
    </row>
    <row r="57" spans="5:15">
      <c r="E57" s="128">
        <v>377797</v>
      </c>
      <c r="F57" s="2" t="s">
        <v>157</v>
      </c>
      <c r="G57" s="36">
        <v>40287</v>
      </c>
      <c r="H57" s="2" t="s">
        <v>9</v>
      </c>
      <c r="I57" s="2" t="s">
        <v>158</v>
      </c>
      <c r="J57" s="2">
        <v>380148</v>
      </c>
      <c r="K57" s="2" t="s">
        <v>92</v>
      </c>
      <c r="L57" s="2" t="s">
        <v>27</v>
      </c>
      <c r="M57" s="2" t="s">
        <v>21</v>
      </c>
      <c r="N57" s="121">
        <v>631390.43099999998</v>
      </c>
      <c r="O57" s="122">
        <v>1284866.7120000001</v>
      </c>
    </row>
    <row r="58" spans="5:15">
      <c r="E58" s="128">
        <v>377806</v>
      </c>
      <c r="F58" s="2" t="s">
        <v>159</v>
      </c>
      <c r="G58" s="36">
        <v>40310</v>
      </c>
      <c r="H58" s="2" t="s">
        <v>9</v>
      </c>
      <c r="I58" s="2" t="s">
        <v>160</v>
      </c>
      <c r="J58" s="2">
        <v>382953</v>
      </c>
      <c r="K58" s="2" t="s">
        <v>161</v>
      </c>
      <c r="L58" s="2" t="s">
        <v>27</v>
      </c>
      <c r="M58" s="2" t="s">
        <v>21</v>
      </c>
      <c r="N58" s="121">
        <v>635451.76800000004</v>
      </c>
      <c r="O58" s="122">
        <v>290383.45560000004</v>
      </c>
    </row>
    <row r="59" spans="5:15">
      <c r="E59" s="128">
        <v>377879</v>
      </c>
      <c r="F59" s="2" t="s">
        <v>162</v>
      </c>
      <c r="G59" s="36">
        <v>40287</v>
      </c>
      <c r="H59" s="2" t="s">
        <v>9</v>
      </c>
      <c r="I59" s="2" t="s">
        <v>163</v>
      </c>
      <c r="J59" s="2">
        <v>386562</v>
      </c>
      <c r="K59" s="2" t="s">
        <v>164</v>
      </c>
      <c r="L59" s="2" t="s">
        <v>27</v>
      </c>
      <c r="M59" s="2" t="s">
        <v>13</v>
      </c>
      <c r="N59" s="121">
        <v>1390969.524</v>
      </c>
      <c r="O59" s="122">
        <v>1475861.5259999998</v>
      </c>
    </row>
    <row r="60" spans="5:15">
      <c r="E60" s="128">
        <v>377886</v>
      </c>
      <c r="F60" s="2" t="s">
        <v>165</v>
      </c>
      <c r="G60" s="36">
        <v>40280</v>
      </c>
      <c r="H60" s="2" t="s">
        <v>9</v>
      </c>
      <c r="I60" s="2" t="s">
        <v>166</v>
      </c>
      <c r="J60" s="2">
        <v>472010</v>
      </c>
      <c r="K60" s="2" t="s">
        <v>167</v>
      </c>
      <c r="L60" s="2" t="s">
        <v>27</v>
      </c>
      <c r="M60" s="2" t="s">
        <v>17</v>
      </c>
      <c r="N60" s="121">
        <v>901522.20900000003</v>
      </c>
      <c r="O60" s="122">
        <v>342939.54960000003</v>
      </c>
    </row>
    <row r="61" spans="5:15">
      <c r="E61" s="128">
        <v>377893</v>
      </c>
      <c r="F61" s="2" t="s">
        <v>168</v>
      </c>
      <c r="G61" s="36">
        <v>40287</v>
      </c>
      <c r="H61" s="2" t="s">
        <v>9</v>
      </c>
      <c r="I61" s="2" t="s">
        <v>169</v>
      </c>
      <c r="J61" s="2">
        <v>386562</v>
      </c>
      <c r="K61" s="2" t="s">
        <v>164</v>
      </c>
      <c r="L61" s="2" t="s">
        <v>27</v>
      </c>
      <c r="M61" s="2" t="s">
        <v>17</v>
      </c>
      <c r="N61" s="121">
        <v>831975.29099999997</v>
      </c>
      <c r="O61" s="122">
        <v>204903.43199999997</v>
      </c>
    </row>
    <row r="62" spans="5:15">
      <c r="E62" s="128">
        <v>377896</v>
      </c>
      <c r="F62" s="2" t="s">
        <v>168</v>
      </c>
      <c r="G62" s="36">
        <v>40294</v>
      </c>
      <c r="H62" s="2" t="s">
        <v>9</v>
      </c>
      <c r="I62" s="2" t="s">
        <v>170</v>
      </c>
      <c r="J62" s="2">
        <v>377143</v>
      </c>
      <c r="K62" s="2" t="s">
        <v>171</v>
      </c>
      <c r="L62" s="2" t="s">
        <v>27</v>
      </c>
      <c r="M62" s="2" t="s">
        <v>21</v>
      </c>
      <c r="N62" s="121">
        <v>689068.31699999992</v>
      </c>
      <c r="O62" s="122">
        <v>410842.8</v>
      </c>
    </row>
    <row r="63" spans="5:15">
      <c r="E63" s="128">
        <v>377945</v>
      </c>
      <c r="F63" s="2" t="s">
        <v>172</v>
      </c>
      <c r="G63" s="36">
        <v>40294</v>
      </c>
      <c r="H63" s="2" t="s">
        <v>9</v>
      </c>
      <c r="I63" s="2" t="s">
        <v>173</v>
      </c>
      <c r="J63" s="2">
        <v>411975</v>
      </c>
      <c r="K63" s="2" t="s">
        <v>174</v>
      </c>
      <c r="L63" s="2" t="s">
        <v>27</v>
      </c>
      <c r="M63" s="2" t="s">
        <v>17</v>
      </c>
      <c r="N63" s="121">
        <v>960283.04399999999</v>
      </c>
      <c r="O63" s="122">
        <v>1419538.392</v>
      </c>
    </row>
    <row r="64" spans="5:15">
      <c r="E64" s="128">
        <v>377953</v>
      </c>
      <c r="F64" s="2" t="s">
        <v>175</v>
      </c>
      <c r="G64" s="36">
        <v>40280</v>
      </c>
      <c r="H64" s="2" t="s">
        <v>9</v>
      </c>
      <c r="I64" s="2" t="s">
        <v>176</v>
      </c>
      <c r="J64" s="2">
        <v>399532</v>
      </c>
      <c r="K64" s="2" t="s">
        <v>11</v>
      </c>
      <c r="L64" s="2" t="s">
        <v>27</v>
      </c>
      <c r="M64" s="2" t="s">
        <v>21</v>
      </c>
      <c r="N64" s="121">
        <v>596744.96699999995</v>
      </c>
      <c r="O64" s="122">
        <v>1254736.2779999999</v>
      </c>
    </row>
    <row r="65" spans="5:15">
      <c r="E65" s="128">
        <v>377968</v>
      </c>
      <c r="F65" s="2" t="s">
        <v>177</v>
      </c>
      <c r="G65" s="36">
        <v>40280</v>
      </c>
      <c r="H65" s="2" t="s">
        <v>9</v>
      </c>
      <c r="I65" s="2" t="s">
        <v>178</v>
      </c>
      <c r="J65" s="2">
        <v>450554</v>
      </c>
      <c r="K65" s="2" t="s">
        <v>179</v>
      </c>
      <c r="L65" s="2" t="s">
        <v>27</v>
      </c>
      <c r="M65" s="2" t="s">
        <v>17</v>
      </c>
      <c r="N65" s="121">
        <v>1120891.17</v>
      </c>
      <c r="O65" s="122">
        <v>2006405.5536</v>
      </c>
    </row>
    <row r="66" spans="5:15">
      <c r="E66" s="128">
        <v>377969</v>
      </c>
      <c r="F66" s="2" t="s">
        <v>180</v>
      </c>
      <c r="G66" s="36">
        <v>40280</v>
      </c>
      <c r="H66" s="2" t="s">
        <v>9</v>
      </c>
      <c r="I66" s="2" t="s">
        <v>181</v>
      </c>
      <c r="J66" s="2">
        <v>423329</v>
      </c>
      <c r="K66" s="2" t="s">
        <v>182</v>
      </c>
      <c r="L66" s="2" t="s">
        <v>27</v>
      </c>
      <c r="M66" s="2" t="s">
        <v>13</v>
      </c>
      <c r="N66" s="121">
        <v>1621987.1430000002</v>
      </c>
      <c r="O66" s="122">
        <v>1466423.9136000001</v>
      </c>
    </row>
    <row r="67" spans="5:15">
      <c r="E67" s="128">
        <v>378019</v>
      </c>
      <c r="F67" s="2" t="s">
        <v>183</v>
      </c>
      <c r="G67" s="36">
        <v>40287</v>
      </c>
      <c r="H67" s="2" t="s">
        <v>9</v>
      </c>
      <c r="I67" s="2" t="s">
        <v>184</v>
      </c>
      <c r="J67" s="2">
        <v>416871</v>
      </c>
      <c r="K67" s="2" t="s">
        <v>185</v>
      </c>
      <c r="L67" s="2" t="s">
        <v>27</v>
      </c>
      <c r="M67" s="2" t="s">
        <v>21</v>
      </c>
      <c r="N67" s="121">
        <v>719686.94699999993</v>
      </c>
      <c r="O67" s="122">
        <v>980022.53159999999</v>
      </c>
    </row>
    <row r="68" spans="5:15">
      <c r="E68" s="128">
        <v>378147</v>
      </c>
      <c r="F68" s="2" t="s">
        <v>186</v>
      </c>
      <c r="G68" s="36">
        <v>40280</v>
      </c>
      <c r="H68" s="2" t="s">
        <v>9</v>
      </c>
      <c r="I68" s="2" t="s">
        <v>187</v>
      </c>
      <c r="J68" s="2">
        <v>373036</v>
      </c>
      <c r="K68" s="2" t="s">
        <v>188</v>
      </c>
      <c r="L68" s="2" t="s">
        <v>27</v>
      </c>
      <c r="M68" s="2" t="s">
        <v>13</v>
      </c>
      <c r="N68" s="121">
        <v>1451064.8460000001</v>
      </c>
      <c r="O68" s="122">
        <v>1855556.7911999999</v>
      </c>
    </row>
    <row r="69" spans="5:15">
      <c r="E69" s="128">
        <v>378164</v>
      </c>
      <c r="F69" s="2" t="s">
        <v>189</v>
      </c>
      <c r="G69" s="36">
        <v>40280</v>
      </c>
      <c r="H69" s="2" t="s">
        <v>9</v>
      </c>
      <c r="I69" s="2" t="s">
        <v>190</v>
      </c>
      <c r="J69" s="2">
        <v>472696</v>
      </c>
      <c r="K69" s="2" t="s">
        <v>191</v>
      </c>
      <c r="L69" s="2" t="s">
        <v>27</v>
      </c>
      <c r="M69" s="2" t="s">
        <v>13</v>
      </c>
      <c r="N69" s="121">
        <v>1662715.152</v>
      </c>
      <c r="O69" s="122">
        <v>1283853.1428</v>
      </c>
    </row>
    <row r="70" spans="5:15">
      <c r="E70" s="128">
        <v>378167</v>
      </c>
      <c r="F70" s="2" t="s">
        <v>192</v>
      </c>
      <c r="G70" s="36">
        <v>40287</v>
      </c>
      <c r="H70" s="2" t="s">
        <v>9</v>
      </c>
      <c r="I70" s="2" t="s">
        <v>193</v>
      </c>
      <c r="J70" s="2">
        <v>386562</v>
      </c>
      <c r="K70" s="2" t="s">
        <v>164</v>
      </c>
      <c r="L70" s="2" t="s">
        <v>27</v>
      </c>
      <c r="M70" s="2" t="s">
        <v>17</v>
      </c>
      <c r="N70" s="121">
        <v>989392.446</v>
      </c>
      <c r="O70" s="122">
        <v>743406.50879999995</v>
      </c>
    </row>
    <row r="71" spans="5:15">
      <c r="E71" s="128">
        <v>378172</v>
      </c>
      <c r="F71" s="2" t="s">
        <v>194</v>
      </c>
      <c r="G71" s="36">
        <v>40280</v>
      </c>
      <c r="H71" s="2" t="s">
        <v>9</v>
      </c>
      <c r="I71" s="2" t="s">
        <v>195</v>
      </c>
      <c r="J71" s="2">
        <v>412412</v>
      </c>
      <c r="K71" s="2" t="s">
        <v>196</v>
      </c>
      <c r="L71" s="2" t="s">
        <v>27</v>
      </c>
      <c r="M71" s="2" t="s">
        <v>17</v>
      </c>
      <c r="N71" s="121">
        <v>865872.81900000002</v>
      </c>
      <c r="O71" s="122">
        <v>885571.06680000003</v>
      </c>
    </row>
    <row r="72" spans="5:15">
      <c r="E72" s="128">
        <v>378177</v>
      </c>
      <c r="F72" s="2" t="s">
        <v>186</v>
      </c>
      <c r="G72" s="36">
        <v>40280</v>
      </c>
      <c r="H72" s="2" t="s">
        <v>9</v>
      </c>
      <c r="I72" s="2" t="s">
        <v>197</v>
      </c>
      <c r="J72" s="2">
        <v>407302</v>
      </c>
      <c r="K72" s="2" t="s">
        <v>198</v>
      </c>
      <c r="L72" s="2" t="s">
        <v>12</v>
      </c>
      <c r="M72" s="2" t="s">
        <v>28</v>
      </c>
      <c r="N72" s="121">
        <v>1822682.19</v>
      </c>
      <c r="O72" s="122">
        <v>1909752.7248</v>
      </c>
    </row>
    <row r="73" spans="5:15">
      <c r="E73" s="128">
        <v>378244</v>
      </c>
      <c r="F73" s="2" t="s">
        <v>199</v>
      </c>
      <c r="G73" s="36">
        <v>40278</v>
      </c>
      <c r="H73" s="2" t="s">
        <v>9</v>
      </c>
      <c r="I73" s="2" t="s">
        <v>200</v>
      </c>
      <c r="J73" s="2">
        <v>379658</v>
      </c>
      <c r="K73" s="2" t="s">
        <v>201</v>
      </c>
      <c r="L73" s="2" t="s">
        <v>27</v>
      </c>
      <c r="M73" s="2" t="s">
        <v>21</v>
      </c>
      <c r="N73" s="121">
        <v>681783.73199999996</v>
      </c>
      <c r="O73" s="122">
        <v>479388.80160000001</v>
      </c>
    </row>
    <row r="74" spans="5:15">
      <c r="E74" s="128">
        <v>378415</v>
      </c>
      <c r="F74" s="2" t="s">
        <v>202</v>
      </c>
      <c r="G74" s="36">
        <v>40280</v>
      </c>
      <c r="H74" s="2" t="s">
        <v>9</v>
      </c>
      <c r="I74" s="2" t="s">
        <v>203</v>
      </c>
      <c r="J74" s="2">
        <v>414224</v>
      </c>
      <c r="K74" s="2" t="s">
        <v>204</v>
      </c>
      <c r="L74" s="2" t="s">
        <v>27</v>
      </c>
      <c r="M74" s="2" t="s">
        <v>17</v>
      </c>
      <c r="N74" s="121">
        <v>953091.951</v>
      </c>
      <c r="O74" s="122">
        <v>765931.05359999998</v>
      </c>
    </row>
    <row r="75" spans="5:15">
      <c r="E75" s="128">
        <v>378419</v>
      </c>
      <c r="F75" s="2" t="s">
        <v>205</v>
      </c>
      <c r="G75" s="36">
        <v>40280</v>
      </c>
      <c r="H75" s="2" t="s">
        <v>9</v>
      </c>
      <c r="I75" s="2" t="s">
        <v>206</v>
      </c>
      <c r="J75" s="2">
        <v>399534</v>
      </c>
      <c r="K75" s="2" t="s">
        <v>20</v>
      </c>
      <c r="L75" s="2" t="s">
        <v>12</v>
      </c>
      <c r="M75" s="2" t="s">
        <v>66</v>
      </c>
      <c r="N75" s="121">
        <v>322264.69799999997</v>
      </c>
      <c r="O75" s="122">
        <v>686054.50200000009</v>
      </c>
    </row>
    <row r="76" spans="5:15">
      <c r="E76" s="128">
        <v>378436</v>
      </c>
      <c r="F76" s="2" t="s">
        <v>207</v>
      </c>
      <c r="G76" s="36">
        <v>40280</v>
      </c>
      <c r="H76" s="2" t="s">
        <v>9</v>
      </c>
      <c r="I76" s="2" t="s">
        <v>208</v>
      </c>
      <c r="J76" s="2">
        <v>473191</v>
      </c>
      <c r="K76" s="2" t="s">
        <v>209</v>
      </c>
      <c r="L76" s="2" t="s">
        <v>12</v>
      </c>
      <c r="M76" s="2" t="s">
        <v>28</v>
      </c>
      <c r="N76" s="121">
        <v>1725252.3960000002</v>
      </c>
      <c r="O76" s="122">
        <v>2050923.7259999998</v>
      </c>
    </row>
    <row r="77" spans="5:15">
      <c r="E77" s="128">
        <v>378442</v>
      </c>
      <c r="F77" s="2" t="s">
        <v>210</v>
      </c>
      <c r="G77" s="36">
        <v>40280</v>
      </c>
      <c r="H77" s="2" t="s">
        <v>9</v>
      </c>
      <c r="I77" s="2" t="s">
        <v>211</v>
      </c>
      <c r="J77" s="2">
        <v>410450</v>
      </c>
      <c r="K77" s="2" t="s">
        <v>212</v>
      </c>
      <c r="L77" s="2" t="s">
        <v>27</v>
      </c>
      <c r="M77" s="2" t="s">
        <v>21</v>
      </c>
      <c r="N77" s="121">
        <v>719494.39800000004</v>
      </c>
      <c r="O77" s="122">
        <v>764359.49159999995</v>
      </c>
    </row>
    <row r="78" spans="5:15">
      <c r="E78" s="128">
        <v>378452</v>
      </c>
      <c r="F78" s="2" t="s">
        <v>213</v>
      </c>
      <c r="G78" s="36">
        <v>40280</v>
      </c>
      <c r="H78" s="2" t="s">
        <v>9</v>
      </c>
      <c r="I78" s="2" t="s">
        <v>214</v>
      </c>
      <c r="J78" s="2">
        <v>406698</v>
      </c>
      <c r="K78" s="2" t="s">
        <v>215</v>
      </c>
      <c r="L78" s="2" t="s">
        <v>12</v>
      </c>
      <c r="M78" s="2" t="s">
        <v>17</v>
      </c>
      <c r="N78" s="121">
        <v>1075597.635</v>
      </c>
      <c r="O78" s="122">
        <v>279620.31599999999</v>
      </c>
    </row>
    <row r="79" spans="5:15">
      <c r="E79" s="128">
        <v>378550</v>
      </c>
      <c r="F79" s="2" t="s">
        <v>216</v>
      </c>
      <c r="G79" s="36">
        <v>40287</v>
      </c>
      <c r="H79" s="2" t="s">
        <v>9</v>
      </c>
      <c r="I79" s="2" t="s">
        <v>217</v>
      </c>
      <c r="J79" s="2">
        <v>411975</v>
      </c>
      <c r="K79" s="2" t="s">
        <v>174</v>
      </c>
      <c r="L79" s="2" t="s">
        <v>27</v>
      </c>
      <c r="M79" s="2" t="s">
        <v>13</v>
      </c>
      <c r="N79" s="121">
        <v>1301428.6739999999</v>
      </c>
      <c r="O79" s="122">
        <v>1009560.834</v>
      </c>
    </row>
    <row r="80" spans="5:15">
      <c r="E80" s="128">
        <v>378558</v>
      </c>
      <c r="F80" s="2" t="s">
        <v>218</v>
      </c>
      <c r="G80" s="36">
        <v>40294</v>
      </c>
      <c r="H80" s="2" t="s">
        <v>9</v>
      </c>
      <c r="I80" s="2" t="s">
        <v>219</v>
      </c>
      <c r="J80" s="2">
        <v>382658</v>
      </c>
      <c r="K80" s="2" t="s">
        <v>145</v>
      </c>
      <c r="L80" s="2" t="s">
        <v>27</v>
      </c>
      <c r="M80" s="2" t="s">
        <v>13</v>
      </c>
      <c r="N80" s="121">
        <v>1350409.578</v>
      </c>
      <c r="O80" s="122">
        <v>1898971.9272</v>
      </c>
    </row>
    <row r="81" spans="5:15">
      <c r="E81" s="128">
        <v>378561</v>
      </c>
      <c r="F81" s="2" t="s">
        <v>220</v>
      </c>
      <c r="G81" s="36">
        <v>40294</v>
      </c>
      <c r="H81" s="2" t="s">
        <v>9</v>
      </c>
      <c r="I81" s="2" t="s">
        <v>221</v>
      </c>
      <c r="J81" s="2">
        <v>382658</v>
      </c>
      <c r="K81" s="2" t="s">
        <v>145</v>
      </c>
      <c r="L81" s="2" t="s">
        <v>27</v>
      </c>
      <c r="M81" s="2" t="s">
        <v>28</v>
      </c>
      <c r="N81" s="121">
        <v>2167254.747</v>
      </c>
      <c r="O81" s="122">
        <v>2701050.0840000003</v>
      </c>
    </row>
    <row r="82" spans="5:15">
      <c r="E82" s="128">
        <v>378564</v>
      </c>
      <c r="F82" s="2" t="s">
        <v>222</v>
      </c>
      <c r="G82" s="36">
        <v>40280</v>
      </c>
      <c r="H82" s="2" t="s">
        <v>9</v>
      </c>
      <c r="I82" s="2" t="s">
        <v>223</v>
      </c>
      <c r="J82" s="2">
        <v>376339</v>
      </c>
      <c r="K82" s="2" t="s">
        <v>86</v>
      </c>
      <c r="L82" s="2" t="s">
        <v>12</v>
      </c>
      <c r="M82" s="2" t="s">
        <v>21</v>
      </c>
      <c r="N82" s="121">
        <v>596293.08900000004</v>
      </c>
      <c r="O82" s="122">
        <v>986660.76240000001</v>
      </c>
    </row>
    <row r="83" spans="5:15">
      <c r="E83" s="128">
        <v>378835</v>
      </c>
      <c r="F83" s="2" t="s">
        <v>224</v>
      </c>
      <c r="G83" s="36">
        <v>40280</v>
      </c>
      <c r="H83" s="2" t="s">
        <v>9</v>
      </c>
      <c r="I83" s="2" t="s">
        <v>225</v>
      </c>
      <c r="J83" s="2">
        <v>460862</v>
      </c>
      <c r="K83" s="2" t="s">
        <v>226</v>
      </c>
      <c r="L83" s="2" t="s">
        <v>27</v>
      </c>
      <c r="M83" s="2" t="s">
        <v>28</v>
      </c>
      <c r="N83" s="121">
        <v>1878039.4710000001</v>
      </c>
      <c r="O83" s="122">
        <v>665261.61840000004</v>
      </c>
    </row>
    <row r="84" spans="5:15">
      <c r="E84" s="128">
        <v>378837</v>
      </c>
      <c r="F84" s="2" t="s">
        <v>227</v>
      </c>
      <c r="G84" s="36">
        <v>40280</v>
      </c>
      <c r="H84" s="2" t="s">
        <v>9</v>
      </c>
      <c r="I84" s="2" t="s">
        <v>228</v>
      </c>
      <c r="J84" s="2">
        <v>454565</v>
      </c>
      <c r="K84" s="2" t="s">
        <v>229</v>
      </c>
      <c r="L84" s="2" t="s">
        <v>27</v>
      </c>
      <c r="M84" s="2" t="s">
        <v>17</v>
      </c>
      <c r="N84" s="121">
        <v>921725.38500000001</v>
      </c>
      <c r="O84" s="122">
        <v>1040152.7304</v>
      </c>
    </row>
    <row r="85" spans="5:15">
      <c r="E85" s="128">
        <v>378860</v>
      </c>
      <c r="F85" s="2" t="s">
        <v>230</v>
      </c>
      <c r="G85" s="36">
        <v>40280</v>
      </c>
      <c r="H85" s="2" t="s">
        <v>9</v>
      </c>
      <c r="I85" s="2" t="s">
        <v>231</v>
      </c>
      <c r="J85" s="2">
        <v>454565</v>
      </c>
      <c r="K85" s="2" t="s">
        <v>229</v>
      </c>
      <c r="L85" s="2" t="s">
        <v>27</v>
      </c>
      <c r="M85" s="2" t="s">
        <v>13</v>
      </c>
      <c r="N85" s="121">
        <v>1407126.9450000001</v>
      </c>
      <c r="O85" s="122">
        <v>1105632.1259999999</v>
      </c>
    </row>
    <row r="86" spans="5:15">
      <c r="E86" s="128">
        <v>378953</v>
      </c>
      <c r="F86" s="2" t="s">
        <v>232</v>
      </c>
      <c r="G86" s="36">
        <v>40280</v>
      </c>
      <c r="H86" s="2" t="s">
        <v>9</v>
      </c>
      <c r="I86" s="2" t="s">
        <v>233</v>
      </c>
      <c r="J86" s="2">
        <v>378859</v>
      </c>
      <c r="K86" s="2" t="s">
        <v>234</v>
      </c>
      <c r="L86" s="2" t="s">
        <v>27</v>
      </c>
      <c r="M86" s="2" t="s">
        <v>21</v>
      </c>
      <c r="N86" s="121">
        <v>540312.52799999993</v>
      </c>
      <c r="O86" s="122">
        <v>1096041.4776000001</v>
      </c>
    </row>
    <row r="87" spans="5:15">
      <c r="E87" s="128">
        <v>379004</v>
      </c>
      <c r="F87" s="2" t="s">
        <v>235</v>
      </c>
      <c r="G87" s="36">
        <v>40294</v>
      </c>
      <c r="H87" s="2" t="s">
        <v>9</v>
      </c>
      <c r="I87" s="2" t="s">
        <v>236</v>
      </c>
      <c r="J87" s="2">
        <v>447935</v>
      </c>
      <c r="K87" s="2" t="s">
        <v>237</v>
      </c>
      <c r="L87" s="2" t="s">
        <v>12</v>
      </c>
      <c r="M87" s="2" t="s">
        <v>28</v>
      </c>
      <c r="N87" s="121">
        <v>2291088.2400000002</v>
      </c>
      <c r="O87" s="122">
        <v>1095454.0548</v>
      </c>
    </row>
    <row r="88" spans="5:15">
      <c r="E88" s="128">
        <v>379009</v>
      </c>
      <c r="F88" s="2" t="s">
        <v>238</v>
      </c>
      <c r="G88" s="36">
        <v>40284</v>
      </c>
      <c r="H88" s="2" t="s">
        <v>9</v>
      </c>
      <c r="I88" s="2" t="s">
        <v>239</v>
      </c>
      <c r="J88" s="2">
        <v>447935</v>
      </c>
      <c r="K88" s="2" t="s">
        <v>237</v>
      </c>
      <c r="L88" s="2" t="s">
        <v>12</v>
      </c>
      <c r="M88" s="2" t="s">
        <v>28</v>
      </c>
      <c r="N88" s="121">
        <v>2240569.17</v>
      </c>
      <c r="O88" s="122">
        <v>1314211.9536000001</v>
      </c>
    </row>
    <row r="89" spans="5:15">
      <c r="E89" s="128">
        <v>379015</v>
      </c>
      <c r="F89" s="2" t="s">
        <v>240</v>
      </c>
      <c r="G89" s="36">
        <v>40280</v>
      </c>
      <c r="H89" s="2" t="s">
        <v>9</v>
      </c>
      <c r="I89" s="2" t="s">
        <v>241</v>
      </c>
      <c r="J89" s="2">
        <v>423329</v>
      </c>
      <c r="K89" s="2" t="s">
        <v>182</v>
      </c>
      <c r="L89" s="2" t="s">
        <v>27</v>
      </c>
      <c r="M89" s="2" t="s">
        <v>21</v>
      </c>
      <c r="N89" s="121">
        <v>446008.038</v>
      </c>
      <c r="O89" s="122">
        <v>1383200.5824000002</v>
      </c>
    </row>
    <row r="90" spans="5:15">
      <c r="E90" s="128">
        <v>379023</v>
      </c>
      <c r="F90" s="2" t="s">
        <v>242</v>
      </c>
      <c r="G90" s="36">
        <v>40287</v>
      </c>
      <c r="H90" s="2" t="s">
        <v>9</v>
      </c>
      <c r="I90" s="2" t="s">
        <v>243</v>
      </c>
      <c r="J90" s="2">
        <v>423329</v>
      </c>
      <c r="K90" s="2" t="s">
        <v>182</v>
      </c>
      <c r="L90" s="2" t="s">
        <v>12</v>
      </c>
      <c r="M90" s="2" t="s">
        <v>21</v>
      </c>
      <c r="N90" s="121">
        <v>494953.326</v>
      </c>
      <c r="O90" s="122">
        <v>1044521.3195999999</v>
      </c>
    </row>
    <row r="91" spans="5:15">
      <c r="E91" s="128">
        <v>379031</v>
      </c>
      <c r="F91" s="2" t="s">
        <v>244</v>
      </c>
      <c r="G91" s="36">
        <v>40294</v>
      </c>
      <c r="H91" s="2" t="s">
        <v>9</v>
      </c>
      <c r="I91" s="2" t="s">
        <v>245</v>
      </c>
      <c r="J91" s="2">
        <v>378859</v>
      </c>
      <c r="K91" s="2" t="s">
        <v>234</v>
      </c>
      <c r="L91" s="2" t="s">
        <v>27</v>
      </c>
      <c r="M91" s="2" t="s">
        <v>246</v>
      </c>
      <c r="N91" s="121">
        <v>2764157.76</v>
      </c>
      <c r="O91" s="122">
        <v>3664636.5491999998</v>
      </c>
    </row>
    <row r="92" spans="5:15">
      <c r="E92" s="128">
        <v>379034</v>
      </c>
      <c r="F92" s="2" t="s">
        <v>247</v>
      </c>
      <c r="G92" s="36">
        <v>40280</v>
      </c>
      <c r="H92" s="2" t="s">
        <v>9</v>
      </c>
      <c r="I92" s="2" t="s">
        <v>248</v>
      </c>
      <c r="J92" s="2">
        <v>423329</v>
      </c>
      <c r="K92" s="2" t="s">
        <v>182</v>
      </c>
      <c r="L92" s="2" t="s">
        <v>27</v>
      </c>
      <c r="M92" s="2" t="s">
        <v>21</v>
      </c>
      <c r="N92" s="121">
        <v>484800.54</v>
      </c>
      <c r="O92" s="122">
        <v>1312177.7520000001</v>
      </c>
    </row>
    <row r="93" spans="5:15">
      <c r="E93" s="128">
        <v>379041</v>
      </c>
      <c r="F93" s="2" t="s">
        <v>249</v>
      </c>
      <c r="G93" s="36">
        <v>40278</v>
      </c>
      <c r="H93" s="2" t="s">
        <v>9</v>
      </c>
      <c r="I93" s="2" t="s">
        <v>250</v>
      </c>
      <c r="J93" s="2">
        <v>403187</v>
      </c>
      <c r="K93" s="2" t="s">
        <v>251</v>
      </c>
      <c r="L93" s="2" t="s">
        <v>27</v>
      </c>
      <c r="M93" s="2" t="s">
        <v>17</v>
      </c>
      <c r="N93" s="121">
        <v>869038.19099999999</v>
      </c>
      <c r="O93" s="122">
        <v>1076647.1076</v>
      </c>
    </row>
    <row r="94" spans="5:15">
      <c r="E94" s="128">
        <v>379043</v>
      </c>
      <c r="F94" s="2" t="s">
        <v>252</v>
      </c>
      <c r="G94" s="36">
        <v>40278</v>
      </c>
      <c r="H94" s="2" t="s">
        <v>9</v>
      </c>
      <c r="I94" s="2" t="s">
        <v>253</v>
      </c>
      <c r="J94" s="2">
        <v>410827</v>
      </c>
      <c r="K94" s="2" t="s">
        <v>254</v>
      </c>
      <c r="L94" s="2" t="s">
        <v>27</v>
      </c>
      <c r="M94" s="2" t="s">
        <v>21</v>
      </c>
      <c r="N94" s="121">
        <v>458296.67099999997</v>
      </c>
      <c r="O94" s="122">
        <v>1279987.2179999999</v>
      </c>
    </row>
    <row r="95" spans="5:15">
      <c r="E95" s="128">
        <v>379045</v>
      </c>
      <c r="F95" s="2" t="s">
        <v>255</v>
      </c>
      <c r="G95" s="36">
        <v>40278</v>
      </c>
      <c r="H95" s="2" t="s">
        <v>9</v>
      </c>
      <c r="I95" s="2" t="s">
        <v>256</v>
      </c>
      <c r="J95" s="2">
        <v>410827</v>
      </c>
      <c r="K95" s="2" t="s">
        <v>254</v>
      </c>
      <c r="L95" s="2" t="s">
        <v>27</v>
      </c>
      <c r="M95" s="2" t="s">
        <v>21</v>
      </c>
      <c r="N95" s="121">
        <v>769977.85199999996</v>
      </c>
      <c r="O95" s="122">
        <v>1023302.2895999999</v>
      </c>
    </row>
    <row r="96" spans="5:15">
      <c r="E96" s="128">
        <v>379046</v>
      </c>
      <c r="F96" s="2" t="s">
        <v>257</v>
      </c>
      <c r="G96" s="36">
        <v>40278</v>
      </c>
      <c r="H96" s="2" t="s">
        <v>9</v>
      </c>
      <c r="I96" s="2" t="s">
        <v>258</v>
      </c>
      <c r="J96" s="2">
        <v>381549</v>
      </c>
      <c r="K96" s="2" t="s">
        <v>259</v>
      </c>
      <c r="L96" s="2" t="s">
        <v>27</v>
      </c>
      <c r="M96" s="2" t="s">
        <v>17</v>
      </c>
      <c r="N96" s="121">
        <v>902183.33100000001</v>
      </c>
      <c r="O96" s="122">
        <v>1443920.5584</v>
      </c>
    </row>
    <row r="97" spans="5:15">
      <c r="E97" s="128">
        <v>379047</v>
      </c>
      <c r="F97" s="2" t="s">
        <v>260</v>
      </c>
      <c r="G97" s="36">
        <v>40278</v>
      </c>
      <c r="H97" s="2" t="s">
        <v>9</v>
      </c>
      <c r="I97" s="2" t="s">
        <v>261</v>
      </c>
      <c r="J97" s="2">
        <v>381549</v>
      </c>
      <c r="K97" s="2" t="s">
        <v>259</v>
      </c>
      <c r="L97" s="2" t="s">
        <v>27</v>
      </c>
      <c r="M97" s="2" t="s">
        <v>17</v>
      </c>
      <c r="N97" s="121">
        <v>1020700.023</v>
      </c>
      <c r="O97" s="122">
        <v>1459578.4956</v>
      </c>
    </row>
    <row r="98" spans="5:15">
      <c r="E98" s="128">
        <v>379050</v>
      </c>
      <c r="F98" s="2" t="s">
        <v>262</v>
      </c>
      <c r="G98" s="36">
        <v>40278</v>
      </c>
      <c r="H98" s="2" t="s">
        <v>9</v>
      </c>
      <c r="I98" s="2" t="s">
        <v>263</v>
      </c>
      <c r="J98" s="2">
        <v>381721</v>
      </c>
      <c r="K98" s="2" t="s">
        <v>264</v>
      </c>
      <c r="L98" s="2" t="s">
        <v>27</v>
      </c>
      <c r="M98" s="2" t="s">
        <v>21</v>
      </c>
      <c r="N98" s="121">
        <v>669179.00699999998</v>
      </c>
      <c r="O98" s="122">
        <v>542757.47759999998</v>
      </c>
    </row>
    <row r="99" spans="5:15">
      <c r="E99" s="128">
        <v>379097</v>
      </c>
      <c r="F99" s="2" t="s">
        <v>265</v>
      </c>
      <c r="G99" s="36">
        <v>40278</v>
      </c>
      <c r="H99" s="2" t="s">
        <v>9</v>
      </c>
      <c r="I99" s="2" t="s">
        <v>266</v>
      </c>
      <c r="J99" s="2">
        <v>378503</v>
      </c>
      <c r="K99" s="2" t="s">
        <v>267</v>
      </c>
      <c r="L99" s="2" t="s">
        <v>27</v>
      </c>
      <c r="M99" s="2" t="s">
        <v>28</v>
      </c>
      <c r="N99" s="121">
        <v>1909918.017</v>
      </c>
      <c r="O99" s="122">
        <v>2358308.304</v>
      </c>
    </row>
    <row r="100" spans="5:15">
      <c r="E100" s="128">
        <v>379101</v>
      </c>
      <c r="F100" s="2" t="s">
        <v>268</v>
      </c>
      <c r="G100" s="36">
        <v>40278</v>
      </c>
      <c r="H100" s="2" t="s">
        <v>9</v>
      </c>
      <c r="I100" s="2" t="s">
        <v>269</v>
      </c>
      <c r="J100" s="2">
        <v>378504</v>
      </c>
      <c r="K100" s="2" t="s">
        <v>270</v>
      </c>
      <c r="L100" s="2" t="s">
        <v>27</v>
      </c>
      <c r="M100" s="2" t="s">
        <v>28</v>
      </c>
      <c r="N100" s="121">
        <v>2191480.3050000002</v>
      </c>
      <c r="O100" s="122">
        <v>5236284.4847999997</v>
      </c>
    </row>
    <row r="101" spans="5:15">
      <c r="E101" s="128">
        <v>379107</v>
      </c>
      <c r="F101" s="2" t="s">
        <v>271</v>
      </c>
      <c r="G101" s="36">
        <v>40278</v>
      </c>
      <c r="H101" s="2" t="s">
        <v>9</v>
      </c>
      <c r="I101" s="2" t="s">
        <v>272</v>
      </c>
      <c r="J101" s="2">
        <v>381325</v>
      </c>
      <c r="K101" s="2" t="s">
        <v>273</v>
      </c>
      <c r="L101" s="2" t="s">
        <v>12</v>
      </c>
      <c r="M101" s="2" t="s">
        <v>17</v>
      </c>
      <c r="N101" s="121">
        <v>1203754.02</v>
      </c>
      <c r="O101" s="122">
        <v>710628.55200000003</v>
      </c>
    </row>
    <row r="102" spans="5:15">
      <c r="E102" s="128">
        <v>379111</v>
      </c>
      <c r="F102" s="2" t="s">
        <v>274</v>
      </c>
      <c r="G102" s="36">
        <v>40278</v>
      </c>
      <c r="H102" s="2" t="s">
        <v>9</v>
      </c>
      <c r="I102" s="2" t="s">
        <v>275</v>
      </c>
      <c r="J102" s="2">
        <v>378503</v>
      </c>
      <c r="K102" s="2" t="s">
        <v>267</v>
      </c>
      <c r="L102" s="2" t="s">
        <v>27</v>
      </c>
      <c r="M102" s="2" t="s">
        <v>13</v>
      </c>
      <c r="N102" s="121">
        <v>1392943.986</v>
      </c>
      <c r="O102" s="122">
        <v>3194015.5331999999</v>
      </c>
    </row>
    <row r="103" spans="5:15">
      <c r="E103" s="128">
        <v>379114</v>
      </c>
      <c r="F103" s="2" t="s">
        <v>276</v>
      </c>
      <c r="G103" s="36">
        <v>40278</v>
      </c>
      <c r="H103" s="2" t="s">
        <v>9</v>
      </c>
      <c r="I103" s="2" t="s">
        <v>277</v>
      </c>
      <c r="J103" s="2">
        <v>410449</v>
      </c>
      <c r="K103" s="2" t="s">
        <v>278</v>
      </c>
      <c r="L103" s="2" t="s">
        <v>27</v>
      </c>
      <c r="M103" s="2" t="s">
        <v>17</v>
      </c>
      <c r="N103" s="121">
        <v>1102597.902</v>
      </c>
      <c r="O103" s="122">
        <v>1614534.5088</v>
      </c>
    </row>
    <row r="104" spans="5:15">
      <c r="E104" s="128">
        <v>379116</v>
      </c>
      <c r="F104" s="2" t="s">
        <v>279</v>
      </c>
      <c r="G104" s="36">
        <v>40278</v>
      </c>
      <c r="H104" s="2" t="s">
        <v>9</v>
      </c>
      <c r="I104" s="2" t="s">
        <v>280</v>
      </c>
      <c r="J104" s="2">
        <v>406515</v>
      </c>
      <c r="K104" s="2" t="s">
        <v>281</v>
      </c>
      <c r="L104" s="2" t="s">
        <v>27</v>
      </c>
      <c r="M104" s="2" t="s">
        <v>17</v>
      </c>
      <c r="N104" s="121">
        <v>978453.88199999998</v>
      </c>
      <c r="O104" s="122">
        <v>2095404.2279999999</v>
      </c>
    </row>
    <row r="105" spans="5:15">
      <c r="E105" s="128">
        <v>379168</v>
      </c>
      <c r="F105" s="2" t="s">
        <v>282</v>
      </c>
      <c r="G105" s="36">
        <v>40278</v>
      </c>
      <c r="H105" s="2" t="s">
        <v>9</v>
      </c>
      <c r="I105" s="2" t="s">
        <v>283</v>
      </c>
      <c r="J105" s="2">
        <v>381132</v>
      </c>
      <c r="K105" s="2" t="s">
        <v>284</v>
      </c>
      <c r="L105" s="2" t="s">
        <v>27</v>
      </c>
      <c r="M105" s="2" t="s">
        <v>17</v>
      </c>
      <c r="N105" s="121">
        <v>1160754.378</v>
      </c>
      <c r="O105" s="122">
        <v>2230775.1647999999</v>
      </c>
    </row>
    <row r="106" spans="5:15">
      <c r="E106" s="128">
        <v>379176</v>
      </c>
      <c r="F106" s="2" t="s">
        <v>285</v>
      </c>
      <c r="G106" s="36">
        <v>40278</v>
      </c>
      <c r="H106" s="2" t="s">
        <v>9</v>
      </c>
      <c r="I106" s="2" t="s">
        <v>286</v>
      </c>
      <c r="J106" s="2">
        <v>381132</v>
      </c>
      <c r="K106" s="2" t="s">
        <v>284</v>
      </c>
      <c r="L106" s="2" t="s">
        <v>27</v>
      </c>
      <c r="M106" s="2" t="s">
        <v>13</v>
      </c>
      <c r="N106" s="121">
        <v>1458649.9410000001</v>
      </c>
      <c r="O106" s="122">
        <v>1898860.0932</v>
      </c>
    </row>
    <row r="107" spans="5:15">
      <c r="E107" s="128">
        <v>379352</v>
      </c>
      <c r="F107" s="2" t="s">
        <v>287</v>
      </c>
      <c r="G107" s="36">
        <v>39872</v>
      </c>
      <c r="H107" s="2" t="s">
        <v>9</v>
      </c>
      <c r="I107" s="2" t="s">
        <v>288</v>
      </c>
      <c r="J107" s="2">
        <v>359519</v>
      </c>
      <c r="K107" s="2" t="s">
        <v>289</v>
      </c>
      <c r="L107" s="2" t="s">
        <v>12</v>
      </c>
      <c r="M107" s="2" t="s">
        <v>13</v>
      </c>
      <c r="N107" s="121">
        <v>1633939.65</v>
      </c>
      <c r="O107" s="122">
        <v>101486.412</v>
      </c>
    </row>
    <row r="108" spans="5:15">
      <c r="E108" s="128">
        <v>379398</v>
      </c>
      <c r="F108" s="2" t="s">
        <v>290</v>
      </c>
      <c r="G108" s="36">
        <v>40278</v>
      </c>
      <c r="H108" s="2" t="s">
        <v>9</v>
      </c>
      <c r="I108" s="2" t="s">
        <v>291</v>
      </c>
      <c r="J108" s="2">
        <v>379146</v>
      </c>
      <c r="K108" s="2" t="s">
        <v>292</v>
      </c>
      <c r="L108" s="2" t="s">
        <v>27</v>
      </c>
      <c r="M108" s="2" t="s">
        <v>13</v>
      </c>
      <c r="N108" s="121">
        <v>1542249.5970000001</v>
      </c>
      <c r="O108" s="122">
        <v>1614495.6612</v>
      </c>
    </row>
    <row r="109" spans="5:15">
      <c r="E109" s="128">
        <v>379405</v>
      </c>
      <c r="F109" s="2" t="s">
        <v>293</v>
      </c>
      <c r="G109" s="36">
        <v>40278</v>
      </c>
      <c r="H109" s="2" t="s">
        <v>9</v>
      </c>
      <c r="I109" s="2" t="s">
        <v>294</v>
      </c>
      <c r="J109" s="2">
        <v>378504</v>
      </c>
      <c r="K109" s="2" t="s">
        <v>270</v>
      </c>
      <c r="L109" s="2" t="s">
        <v>27</v>
      </c>
      <c r="M109" s="2" t="s">
        <v>13</v>
      </c>
      <c r="N109" s="121">
        <v>1524175.59</v>
      </c>
      <c r="O109" s="122">
        <v>1979613.6588000001</v>
      </c>
    </row>
    <row r="110" spans="5:15">
      <c r="E110" s="128">
        <v>379432</v>
      </c>
      <c r="F110" s="2" t="s">
        <v>295</v>
      </c>
      <c r="G110" s="36">
        <v>40278</v>
      </c>
      <c r="H110" s="2" t="s">
        <v>9</v>
      </c>
      <c r="I110" s="2" t="s">
        <v>296</v>
      </c>
      <c r="J110" s="2">
        <v>410449</v>
      </c>
      <c r="K110" s="2" t="s">
        <v>278</v>
      </c>
      <c r="L110" s="2" t="s">
        <v>27</v>
      </c>
      <c r="M110" s="2" t="s">
        <v>13</v>
      </c>
      <c r="N110" s="121">
        <v>1485328.551</v>
      </c>
      <c r="O110" s="122">
        <v>2155280.1516</v>
      </c>
    </row>
    <row r="111" spans="5:15">
      <c r="E111" s="128">
        <v>379444</v>
      </c>
      <c r="F111" s="2" t="s">
        <v>297</v>
      </c>
      <c r="G111" s="36">
        <v>40278</v>
      </c>
      <c r="H111" s="2" t="s">
        <v>9</v>
      </c>
      <c r="I111" s="2" t="s">
        <v>298</v>
      </c>
      <c r="J111" s="2">
        <v>379146</v>
      </c>
      <c r="K111" s="2" t="s">
        <v>292</v>
      </c>
      <c r="L111" s="2" t="s">
        <v>27</v>
      </c>
      <c r="M111" s="2" t="s">
        <v>28</v>
      </c>
      <c r="N111" s="121">
        <v>2081866.5</v>
      </c>
      <c r="O111" s="122">
        <v>3156592.3451999999</v>
      </c>
    </row>
    <row r="112" spans="5:15">
      <c r="E112" s="128">
        <v>379450</v>
      </c>
      <c r="F112" s="2" t="s">
        <v>299</v>
      </c>
      <c r="G112" s="36">
        <v>40278</v>
      </c>
      <c r="H112" s="2" t="s">
        <v>9</v>
      </c>
      <c r="I112" s="2" t="s">
        <v>300</v>
      </c>
      <c r="J112" s="2">
        <v>381325</v>
      </c>
      <c r="K112" s="2" t="s">
        <v>273</v>
      </c>
      <c r="L112" s="2" t="s">
        <v>27</v>
      </c>
      <c r="M112" s="2" t="s">
        <v>17</v>
      </c>
      <c r="N112" s="121">
        <v>835450.07699999993</v>
      </c>
      <c r="O112" s="122">
        <v>1188731.8511999999</v>
      </c>
    </row>
    <row r="113" spans="5:15">
      <c r="E113" s="128">
        <v>379458</v>
      </c>
      <c r="F113" s="2" t="s">
        <v>301</v>
      </c>
      <c r="G113" s="36">
        <v>40278</v>
      </c>
      <c r="H113" s="2" t="s">
        <v>9</v>
      </c>
      <c r="I113" s="2" t="s">
        <v>302</v>
      </c>
      <c r="J113" s="2">
        <v>406515</v>
      </c>
      <c r="K113" s="2" t="s">
        <v>281</v>
      </c>
      <c r="L113" s="2" t="s">
        <v>27</v>
      </c>
      <c r="M113" s="2" t="s">
        <v>28</v>
      </c>
      <c r="N113" s="121">
        <v>1945154.4839999999</v>
      </c>
      <c r="O113" s="122">
        <v>1808100.3276</v>
      </c>
    </row>
    <row r="114" spans="5:15">
      <c r="E114" s="128">
        <v>379462</v>
      </c>
      <c r="F114" s="2" t="s">
        <v>303</v>
      </c>
      <c r="G114" s="36">
        <v>40278</v>
      </c>
      <c r="H114" s="2" t="s">
        <v>9</v>
      </c>
      <c r="I114" s="2" t="s">
        <v>304</v>
      </c>
      <c r="J114" s="2">
        <v>378503</v>
      </c>
      <c r="K114" s="2" t="s">
        <v>267</v>
      </c>
      <c r="L114" s="2" t="s">
        <v>27</v>
      </c>
      <c r="M114" s="2" t="s">
        <v>28</v>
      </c>
      <c r="N114" s="121">
        <v>1900922.7510000002</v>
      </c>
      <c r="O114" s="122">
        <v>627618.29399999999</v>
      </c>
    </row>
    <row r="115" spans="5:15">
      <c r="E115" s="128">
        <v>379472</v>
      </c>
      <c r="F115" s="2" t="s">
        <v>305</v>
      </c>
      <c r="G115" s="36">
        <v>40278</v>
      </c>
      <c r="H115" s="2" t="s">
        <v>9</v>
      </c>
      <c r="I115" s="2" t="s">
        <v>306</v>
      </c>
      <c r="J115" s="2">
        <v>381132</v>
      </c>
      <c r="K115" s="2" t="s">
        <v>284</v>
      </c>
      <c r="L115" s="2" t="s">
        <v>27</v>
      </c>
      <c r="M115" s="2" t="s">
        <v>13</v>
      </c>
      <c r="N115" s="121">
        <v>1466997.4410000001</v>
      </c>
      <c r="O115" s="122">
        <v>1581257.4191999999</v>
      </c>
    </row>
    <row r="116" spans="5:15">
      <c r="E116" s="128">
        <v>379475</v>
      </c>
      <c r="F116" s="2" t="s">
        <v>307</v>
      </c>
      <c r="G116" s="36">
        <v>40278</v>
      </c>
      <c r="H116" s="2" t="s">
        <v>9</v>
      </c>
      <c r="I116" s="2" t="s">
        <v>308</v>
      </c>
      <c r="J116" s="2">
        <v>406515</v>
      </c>
      <c r="K116" s="2" t="s">
        <v>281</v>
      </c>
      <c r="L116" s="2" t="s">
        <v>27</v>
      </c>
      <c r="M116" s="2" t="s">
        <v>246</v>
      </c>
      <c r="N116" s="121">
        <v>2761377.486</v>
      </c>
      <c r="O116" s="122">
        <v>1743076.5083999999</v>
      </c>
    </row>
    <row r="117" spans="5:15">
      <c r="E117" s="128">
        <v>379479</v>
      </c>
      <c r="F117" s="2" t="s">
        <v>309</v>
      </c>
      <c r="G117" s="36">
        <v>40278</v>
      </c>
      <c r="H117" s="2" t="s">
        <v>9</v>
      </c>
      <c r="I117" s="2" t="s">
        <v>310</v>
      </c>
      <c r="J117" s="2">
        <v>448126</v>
      </c>
      <c r="K117" s="2" t="s">
        <v>311</v>
      </c>
      <c r="L117" s="2" t="s">
        <v>27</v>
      </c>
      <c r="M117" s="2" t="s">
        <v>17</v>
      </c>
      <c r="N117" s="121">
        <v>1110775.1130000001</v>
      </c>
      <c r="O117" s="122">
        <v>1870028.1108000001</v>
      </c>
    </row>
    <row r="118" spans="5:15">
      <c r="E118" s="128">
        <v>379482</v>
      </c>
      <c r="F118" s="2" t="s">
        <v>312</v>
      </c>
      <c r="G118" s="36">
        <v>40278</v>
      </c>
      <c r="H118" s="2" t="s">
        <v>9</v>
      </c>
      <c r="I118" s="2" t="s">
        <v>313</v>
      </c>
      <c r="J118" s="2">
        <v>379915</v>
      </c>
      <c r="K118" s="2" t="s">
        <v>314</v>
      </c>
      <c r="L118" s="2" t="s">
        <v>27</v>
      </c>
      <c r="M118" s="2" t="s">
        <v>28</v>
      </c>
      <c r="N118" s="121">
        <v>1732649.3939999999</v>
      </c>
      <c r="O118" s="122">
        <v>2361150.0648000003</v>
      </c>
    </row>
    <row r="119" spans="5:15">
      <c r="E119" s="128">
        <v>379487</v>
      </c>
      <c r="F119" s="2" t="s">
        <v>315</v>
      </c>
      <c r="G119" s="36">
        <v>40278</v>
      </c>
      <c r="H119" s="2" t="s">
        <v>9</v>
      </c>
      <c r="I119" s="2" t="s">
        <v>316</v>
      </c>
      <c r="J119" s="2">
        <v>448126</v>
      </c>
      <c r="K119" s="2" t="s">
        <v>311</v>
      </c>
      <c r="L119" s="2" t="s">
        <v>27</v>
      </c>
      <c r="M119" s="2" t="s">
        <v>28</v>
      </c>
      <c r="N119" s="121">
        <v>2482353.9509999999</v>
      </c>
      <c r="O119" s="122">
        <v>1931196.6</v>
      </c>
    </row>
    <row r="120" spans="5:15">
      <c r="E120" s="128">
        <v>379495</v>
      </c>
      <c r="F120" s="2" t="s">
        <v>317</v>
      </c>
      <c r="G120" s="36">
        <v>40278</v>
      </c>
      <c r="H120" s="2" t="s">
        <v>9</v>
      </c>
      <c r="I120" s="2" t="s">
        <v>318</v>
      </c>
      <c r="J120" s="2">
        <v>381154</v>
      </c>
      <c r="K120" s="2" t="s">
        <v>319</v>
      </c>
      <c r="L120" s="2" t="s">
        <v>27</v>
      </c>
      <c r="M120" s="2" t="s">
        <v>28</v>
      </c>
      <c r="N120" s="121">
        <v>1851246.2220000001</v>
      </c>
      <c r="O120" s="122">
        <v>2834807.0795999998</v>
      </c>
    </row>
    <row r="121" spans="5:15">
      <c r="E121" s="128">
        <v>379499</v>
      </c>
      <c r="F121" s="2" t="s">
        <v>320</v>
      </c>
      <c r="G121" s="36">
        <v>40278</v>
      </c>
      <c r="H121" s="2" t="s">
        <v>9</v>
      </c>
      <c r="I121" s="2" t="s">
        <v>321</v>
      </c>
      <c r="J121" s="2">
        <v>379915</v>
      </c>
      <c r="K121" s="2" t="s">
        <v>314</v>
      </c>
      <c r="L121" s="2" t="s">
        <v>27</v>
      </c>
      <c r="M121" s="2" t="s">
        <v>28</v>
      </c>
      <c r="N121" s="121">
        <v>2505150.4170000004</v>
      </c>
      <c r="O121" s="122">
        <v>1829318.1804</v>
      </c>
    </row>
    <row r="122" spans="5:15">
      <c r="E122" s="128">
        <v>379502</v>
      </c>
      <c r="F122" s="2" t="s">
        <v>322</v>
      </c>
      <c r="G122" s="36">
        <v>40278</v>
      </c>
      <c r="H122" s="2" t="s">
        <v>9</v>
      </c>
      <c r="I122" s="2" t="s">
        <v>323</v>
      </c>
      <c r="J122" s="2">
        <v>448126</v>
      </c>
      <c r="K122" s="2" t="s">
        <v>311</v>
      </c>
      <c r="L122" s="2" t="s">
        <v>27</v>
      </c>
      <c r="M122" s="2" t="s">
        <v>17</v>
      </c>
      <c r="N122" s="121">
        <v>974757.60900000005</v>
      </c>
      <c r="O122" s="122">
        <v>832452.27120000008</v>
      </c>
    </row>
    <row r="123" spans="5:15">
      <c r="E123" s="128">
        <v>379505</v>
      </c>
      <c r="F123" s="2" t="s">
        <v>324</v>
      </c>
      <c r="G123" s="36">
        <v>40278</v>
      </c>
      <c r="H123" s="2" t="s">
        <v>9</v>
      </c>
      <c r="I123" s="2" t="s">
        <v>325</v>
      </c>
      <c r="J123" s="2">
        <v>381154</v>
      </c>
      <c r="K123" s="2" t="s">
        <v>319</v>
      </c>
      <c r="L123" s="2" t="s">
        <v>27</v>
      </c>
      <c r="M123" s="2" t="s">
        <v>21</v>
      </c>
      <c r="N123" s="121">
        <v>542758.902</v>
      </c>
      <c r="O123" s="122">
        <v>815531.19839999999</v>
      </c>
    </row>
    <row r="124" spans="5:15">
      <c r="E124" s="128">
        <v>379513</v>
      </c>
      <c r="F124" s="2" t="s">
        <v>303</v>
      </c>
      <c r="G124" s="36">
        <v>40278</v>
      </c>
      <c r="H124" s="2" t="s">
        <v>9</v>
      </c>
      <c r="I124" s="2" t="s">
        <v>326</v>
      </c>
      <c r="J124" s="2">
        <v>448126</v>
      </c>
      <c r="K124" s="2" t="s">
        <v>311</v>
      </c>
      <c r="L124" s="2" t="s">
        <v>27</v>
      </c>
      <c r="M124" s="2" t="s">
        <v>17</v>
      </c>
      <c r="N124" s="121">
        <v>841414.64399999997</v>
      </c>
      <c r="O124" s="122">
        <v>717329.17440000002</v>
      </c>
    </row>
    <row r="125" spans="5:15">
      <c r="E125" s="128">
        <v>379514</v>
      </c>
      <c r="F125" s="2" t="s">
        <v>327</v>
      </c>
      <c r="G125" s="36">
        <v>40278</v>
      </c>
      <c r="H125" s="2" t="s">
        <v>9</v>
      </c>
      <c r="I125" s="2" t="s">
        <v>328</v>
      </c>
      <c r="J125" s="2">
        <v>381154</v>
      </c>
      <c r="K125" s="2" t="s">
        <v>319</v>
      </c>
      <c r="L125" s="2" t="s">
        <v>27</v>
      </c>
      <c r="M125" s="2" t="s">
        <v>28</v>
      </c>
      <c r="N125" s="121">
        <v>2037573.5519999999</v>
      </c>
      <c r="O125" s="122">
        <v>1003487.6592</v>
      </c>
    </row>
    <row r="126" spans="5:15">
      <c r="E126" s="128">
        <v>379516</v>
      </c>
      <c r="F126" s="2" t="s">
        <v>329</v>
      </c>
      <c r="G126" s="36">
        <v>40278</v>
      </c>
      <c r="H126" s="2" t="s">
        <v>9</v>
      </c>
      <c r="I126" s="2" t="s">
        <v>330</v>
      </c>
      <c r="J126" s="2">
        <v>448126</v>
      </c>
      <c r="K126" s="2" t="s">
        <v>311</v>
      </c>
      <c r="L126" s="2" t="s">
        <v>27</v>
      </c>
      <c r="M126" s="2" t="s">
        <v>28</v>
      </c>
      <c r="N126" s="121">
        <v>2128206.2549999999</v>
      </c>
      <c r="O126" s="122">
        <v>2269435.59</v>
      </c>
    </row>
    <row r="127" spans="5:15">
      <c r="E127" s="128">
        <v>379529</v>
      </c>
      <c r="F127" s="2" t="s">
        <v>331</v>
      </c>
      <c r="G127" s="36">
        <v>40278</v>
      </c>
      <c r="H127" s="2" t="s">
        <v>9</v>
      </c>
      <c r="I127" s="2" t="s">
        <v>332</v>
      </c>
      <c r="J127" s="2">
        <v>379915</v>
      </c>
      <c r="K127" s="2" t="s">
        <v>314</v>
      </c>
      <c r="L127" s="2" t="s">
        <v>27</v>
      </c>
      <c r="M127" s="2" t="s">
        <v>13</v>
      </c>
      <c r="N127" s="121">
        <v>1436395.5060000001</v>
      </c>
      <c r="O127" s="122">
        <v>1668916.44</v>
      </c>
    </row>
    <row r="128" spans="5:15">
      <c r="E128" s="128">
        <v>379578</v>
      </c>
      <c r="F128" s="2" t="s">
        <v>333</v>
      </c>
      <c r="G128" s="36">
        <v>40294</v>
      </c>
      <c r="H128" s="2" t="s">
        <v>9</v>
      </c>
      <c r="I128" s="2" t="s">
        <v>334</v>
      </c>
      <c r="J128" s="2">
        <v>474340</v>
      </c>
      <c r="K128" s="2" t="s">
        <v>108</v>
      </c>
      <c r="L128" s="2" t="s">
        <v>27</v>
      </c>
      <c r="M128" s="2" t="s">
        <v>17</v>
      </c>
      <c r="N128" s="121">
        <v>826942.30500000005</v>
      </c>
      <c r="O128" s="122">
        <v>590840.21160000004</v>
      </c>
    </row>
    <row r="129" spans="5:15">
      <c r="E129" s="128">
        <v>379647</v>
      </c>
      <c r="F129" s="2" t="s">
        <v>335</v>
      </c>
      <c r="G129" s="36">
        <v>40280</v>
      </c>
      <c r="H129" s="2" t="s">
        <v>9</v>
      </c>
      <c r="I129" s="2" t="s">
        <v>336</v>
      </c>
      <c r="J129" s="2">
        <v>421959</v>
      </c>
      <c r="K129" s="2" t="s">
        <v>337</v>
      </c>
      <c r="L129" s="2" t="s">
        <v>27</v>
      </c>
      <c r="M129" s="2" t="s">
        <v>28</v>
      </c>
      <c r="N129" s="121">
        <v>1712468.4780000001</v>
      </c>
      <c r="O129" s="122">
        <v>1846675.9944</v>
      </c>
    </row>
    <row r="130" spans="5:15">
      <c r="E130" s="128">
        <v>379661</v>
      </c>
      <c r="F130" s="2" t="s">
        <v>338</v>
      </c>
      <c r="G130" s="36">
        <v>40280</v>
      </c>
      <c r="H130" s="2" t="s">
        <v>9</v>
      </c>
      <c r="I130" s="2" t="s">
        <v>339</v>
      </c>
      <c r="J130" s="2">
        <v>421959</v>
      </c>
      <c r="K130" s="2" t="s">
        <v>337</v>
      </c>
      <c r="L130" s="2" t="s">
        <v>27</v>
      </c>
      <c r="M130" s="2" t="s">
        <v>21</v>
      </c>
      <c r="N130" s="121">
        <v>740760.48900000006</v>
      </c>
      <c r="O130" s="122">
        <v>1562878.9727999999</v>
      </c>
    </row>
    <row r="131" spans="5:15">
      <c r="E131" s="128">
        <v>379677</v>
      </c>
      <c r="F131" s="2" t="s">
        <v>340</v>
      </c>
      <c r="G131" s="36">
        <v>40280</v>
      </c>
      <c r="H131" s="2" t="s">
        <v>9</v>
      </c>
      <c r="I131" s="2" t="s">
        <v>341</v>
      </c>
      <c r="J131" s="2">
        <v>421959</v>
      </c>
      <c r="K131" s="2" t="s">
        <v>337</v>
      </c>
      <c r="L131" s="2" t="s">
        <v>27</v>
      </c>
      <c r="M131" s="2" t="s">
        <v>13</v>
      </c>
      <c r="N131" s="121">
        <v>1331940.456</v>
      </c>
      <c r="O131" s="122">
        <v>1672649.3411999999</v>
      </c>
    </row>
    <row r="132" spans="5:15">
      <c r="E132" s="128">
        <v>379681</v>
      </c>
      <c r="F132" s="2" t="s">
        <v>342</v>
      </c>
      <c r="G132" s="36">
        <v>40280</v>
      </c>
      <c r="H132" s="2" t="s">
        <v>9</v>
      </c>
      <c r="I132" s="2" t="s">
        <v>343</v>
      </c>
      <c r="J132" s="2">
        <v>459093</v>
      </c>
      <c r="K132" s="2" t="s">
        <v>344</v>
      </c>
      <c r="L132" s="2" t="s">
        <v>27</v>
      </c>
      <c r="M132" s="2" t="s">
        <v>17</v>
      </c>
      <c r="N132" s="121">
        <v>959850.08699999994</v>
      </c>
      <c r="O132" s="122">
        <v>488261.35800000001</v>
      </c>
    </row>
    <row r="133" spans="5:15">
      <c r="E133" s="128">
        <v>379699</v>
      </c>
      <c r="F133" s="2" t="s">
        <v>345</v>
      </c>
      <c r="G133" s="36">
        <v>40280</v>
      </c>
      <c r="H133" s="2" t="s">
        <v>9</v>
      </c>
      <c r="I133" s="2" t="s">
        <v>346</v>
      </c>
      <c r="J133" s="2">
        <v>421959</v>
      </c>
      <c r="K133" s="2" t="s">
        <v>337</v>
      </c>
      <c r="L133" s="2" t="s">
        <v>27</v>
      </c>
      <c r="M133" s="2" t="s">
        <v>17</v>
      </c>
      <c r="N133" s="121">
        <v>866607.39899999998</v>
      </c>
      <c r="O133" s="122">
        <v>1490319.8964</v>
      </c>
    </row>
    <row r="134" spans="5:15">
      <c r="E134" s="128">
        <v>379712</v>
      </c>
      <c r="F134" s="2" t="s">
        <v>347</v>
      </c>
      <c r="G134" s="36">
        <v>40294</v>
      </c>
      <c r="H134" s="2" t="s">
        <v>9</v>
      </c>
      <c r="I134" s="2" t="s">
        <v>348</v>
      </c>
      <c r="J134" s="2">
        <v>386578</v>
      </c>
      <c r="K134" s="2" t="s">
        <v>349</v>
      </c>
      <c r="L134" s="2" t="s">
        <v>27</v>
      </c>
      <c r="M134" s="2" t="s">
        <v>13</v>
      </c>
      <c r="N134" s="121">
        <v>1399064.3730000001</v>
      </c>
      <c r="O134" s="122">
        <v>1545054.9875999999</v>
      </c>
    </row>
    <row r="135" spans="5:15">
      <c r="E135" s="128">
        <v>379726</v>
      </c>
      <c r="F135" s="2" t="s">
        <v>350</v>
      </c>
      <c r="G135" s="36">
        <v>40280</v>
      </c>
      <c r="H135" s="2" t="s">
        <v>9</v>
      </c>
      <c r="I135" s="2" t="s">
        <v>351</v>
      </c>
      <c r="J135" s="2">
        <v>386578</v>
      </c>
      <c r="K135" s="2" t="s">
        <v>349</v>
      </c>
      <c r="L135" s="2" t="s">
        <v>27</v>
      </c>
      <c r="M135" s="2" t="s">
        <v>28</v>
      </c>
      <c r="N135" s="121">
        <v>1995771.4980000001</v>
      </c>
      <c r="O135" s="122">
        <v>1268547.1884000001</v>
      </c>
    </row>
    <row r="136" spans="5:15">
      <c r="E136" s="128">
        <v>379732</v>
      </c>
      <c r="F136" s="2" t="s">
        <v>352</v>
      </c>
      <c r="G136" s="36">
        <v>40280</v>
      </c>
      <c r="H136" s="2" t="s">
        <v>9</v>
      </c>
      <c r="I136" s="2" t="s">
        <v>353</v>
      </c>
      <c r="J136" s="2">
        <v>386578</v>
      </c>
      <c r="K136" s="2" t="s">
        <v>349</v>
      </c>
      <c r="L136" s="2" t="s">
        <v>27</v>
      </c>
      <c r="M136" s="2" t="s">
        <v>17</v>
      </c>
      <c r="N136" s="121">
        <v>959880.13800000004</v>
      </c>
      <c r="O136" s="122">
        <v>948259.32120000001</v>
      </c>
    </row>
    <row r="137" spans="5:15">
      <c r="E137" s="128">
        <v>379738</v>
      </c>
      <c r="F137" s="2" t="s">
        <v>354</v>
      </c>
      <c r="G137" s="36">
        <v>40280</v>
      </c>
      <c r="H137" s="2" t="s">
        <v>9</v>
      </c>
      <c r="I137" s="2" t="s">
        <v>355</v>
      </c>
      <c r="J137" s="2">
        <v>386578</v>
      </c>
      <c r="K137" s="2" t="s">
        <v>349</v>
      </c>
      <c r="L137" s="2" t="s">
        <v>27</v>
      </c>
      <c r="M137" s="2" t="s">
        <v>28</v>
      </c>
      <c r="N137" s="121">
        <v>1741629.078</v>
      </c>
      <c r="O137" s="122">
        <v>1293605.0676</v>
      </c>
    </row>
    <row r="138" spans="5:15">
      <c r="E138" s="128">
        <v>379746</v>
      </c>
      <c r="F138" s="2" t="s">
        <v>356</v>
      </c>
      <c r="G138" s="36">
        <v>40279</v>
      </c>
      <c r="H138" s="2" t="s">
        <v>9</v>
      </c>
      <c r="I138" s="2" t="s">
        <v>357</v>
      </c>
      <c r="J138" s="2">
        <v>386578</v>
      </c>
      <c r="K138" s="2" t="s">
        <v>349</v>
      </c>
      <c r="L138" s="2" t="s">
        <v>27</v>
      </c>
      <c r="M138" s="2" t="s">
        <v>28</v>
      </c>
      <c r="N138" s="121">
        <v>2494727.1720000003</v>
      </c>
      <c r="O138" s="122">
        <v>1897042.4964000001</v>
      </c>
    </row>
    <row r="139" spans="5:15">
      <c r="E139" s="128">
        <v>379752</v>
      </c>
      <c r="F139" s="2" t="s">
        <v>358</v>
      </c>
      <c r="G139" s="36">
        <v>40293</v>
      </c>
      <c r="H139" s="2" t="s">
        <v>9</v>
      </c>
      <c r="I139" s="2" t="s">
        <v>359</v>
      </c>
      <c r="J139" s="2">
        <v>386578</v>
      </c>
      <c r="K139" s="2" t="s">
        <v>349</v>
      </c>
      <c r="L139" s="2" t="s">
        <v>27</v>
      </c>
      <c r="M139" s="2" t="s">
        <v>17</v>
      </c>
      <c r="N139" s="121">
        <v>1166860.2960000001</v>
      </c>
      <c r="O139" s="122">
        <v>1114399.9116</v>
      </c>
    </row>
    <row r="140" spans="5:15">
      <c r="E140" s="128">
        <v>379765</v>
      </c>
      <c r="F140" s="2" t="s">
        <v>360</v>
      </c>
      <c r="G140" s="36">
        <v>40278</v>
      </c>
      <c r="H140" s="2" t="s">
        <v>9</v>
      </c>
      <c r="I140" s="2" t="s">
        <v>361</v>
      </c>
      <c r="J140" s="2">
        <v>398778</v>
      </c>
      <c r="K140" s="2" t="s">
        <v>362</v>
      </c>
      <c r="L140" s="2" t="s">
        <v>27</v>
      </c>
      <c r="M140" s="2" t="s">
        <v>13</v>
      </c>
      <c r="N140" s="121">
        <v>1461849.8160000001</v>
      </c>
      <c r="O140" s="122">
        <v>1941470.0244</v>
      </c>
    </row>
    <row r="141" spans="5:15">
      <c r="E141" s="128">
        <v>379777</v>
      </c>
      <c r="F141" s="2" t="s">
        <v>363</v>
      </c>
      <c r="G141" s="36">
        <v>40278</v>
      </c>
      <c r="H141" s="2" t="s">
        <v>9</v>
      </c>
      <c r="I141" s="2" t="s">
        <v>364</v>
      </c>
      <c r="J141" s="2">
        <v>398778</v>
      </c>
      <c r="K141" s="2" t="s">
        <v>362</v>
      </c>
      <c r="L141" s="2" t="s">
        <v>27</v>
      </c>
      <c r="M141" s="2" t="s">
        <v>13</v>
      </c>
      <c r="N141" s="121">
        <v>1330135.17</v>
      </c>
      <c r="O141" s="122">
        <v>2477678.7383999997</v>
      </c>
    </row>
    <row r="142" spans="5:15">
      <c r="E142" s="128">
        <v>379872</v>
      </c>
      <c r="F142" s="2" t="s">
        <v>365</v>
      </c>
      <c r="G142" s="36">
        <v>39614</v>
      </c>
      <c r="H142" s="2" t="s">
        <v>9</v>
      </c>
      <c r="I142" s="2" t="s">
        <v>366</v>
      </c>
      <c r="J142" s="2">
        <v>474373</v>
      </c>
      <c r="K142" s="2" t="s">
        <v>125</v>
      </c>
      <c r="L142" s="2" t="s">
        <v>12</v>
      </c>
      <c r="M142" s="2" t="s">
        <v>17</v>
      </c>
      <c r="N142" s="121">
        <v>1136406.3899999999</v>
      </c>
      <c r="O142" s="122">
        <v>1758854.52</v>
      </c>
    </row>
    <row r="143" spans="5:15">
      <c r="E143" s="128">
        <v>379885</v>
      </c>
      <c r="F143" s="2" t="s">
        <v>367</v>
      </c>
      <c r="G143" s="36">
        <v>40294</v>
      </c>
      <c r="H143" s="2" t="s">
        <v>9</v>
      </c>
      <c r="I143" s="2" t="s">
        <v>368</v>
      </c>
      <c r="J143" s="2">
        <v>414224</v>
      </c>
      <c r="K143" s="2" t="s">
        <v>204</v>
      </c>
      <c r="L143" s="2" t="s">
        <v>27</v>
      </c>
      <c r="M143" s="2" t="s">
        <v>17</v>
      </c>
      <c r="N143" s="121">
        <v>1019220.846</v>
      </c>
      <c r="O143" s="122">
        <v>854597.75760000001</v>
      </c>
    </row>
    <row r="144" spans="5:15">
      <c r="E144" s="128">
        <v>379887</v>
      </c>
      <c r="F144" s="2" t="s">
        <v>369</v>
      </c>
      <c r="G144" s="36">
        <v>40280</v>
      </c>
      <c r="H144" s="2" t="s">
        <v>9</v>
      </c>
      <c r="I144" s="2" t="s">
        <v>370</v>
      </c>
      <c r="J144" s="2">
        <v>434171</v>
      </c>
      <c r="K144" s="2" t="s">
        <v>371</v>
      </c>
      <c r="L144" s="2" t="s">
        <v>12</v>
      </c>
      <c r="M144" s="2" t="s">
        <v>17</v>
      </c>
      <c r="N144" s="121">
        <v>1036103.9430000001</v>
      </c>
      <c r="O144" s="122">
        <v>1040492.9412</v>
      </c>
    </row>
    <row r="145" spans="5:15">
      <c r="E145" s="128">
        <v>379960</v>
      </c>
      <c r="F145" s="2" t="s">
        <v>372</v>
      </c>
      <c r="G145" s="36">
        <v>40278</v>
      </c>
      <c r="H145" s="2" t="s">
        <v>9</v>
      </c>
      <c r="I145" s="2" t="s">
        <v>373</v>
      </c>
      <c r="J145" s="2">
        <v>378504</v>
      </c>
      <c r="K145" s="2" t="s">
        <v>270</v>
      </c>
      <c r="L145" s="2" t="s">
        <v>27</v>
      </c>
      <c r="M145" s="2" t="s">
        <v>246</v>
      </c>
      <c r="N145" s="121">
        <v>2569313.7539999997</v>
      </c>
      <c r="O145" s="122">
        <v>6454985.4935999997</v>
      </c>
    </row>
    <row r="146" spans="5:15">
      <c r="E146" s="128">
        <v>379961</v>
      </c>
      <c r="F146" s="2" t="s">
        <v>374</v>
      </c>
      <c r="G146" s="36">
        <v>40278</v>
      </c>
      <c r="H146" s="2" t="s">
        <v>9</v>
      </c>
      <c r="I146" s="2" t="s">
        <v>375</v>
      </c>
      <c r="J146" s="2">
        <v>379146</v>
      </c>
      <c r="K146" s="2" t="s">
        <v>292</v>
      </c>
      <c r="L146" s="2" t="s">
        <v>27</v>
      </c>
      <c r="M146" s="2" t="s">
        <v>376</v>
      </c>
      <c r="N146" s="121">
        <v>3610229.196</v>
      </c>
      <c r="O146" s="122">
        <v>3634773.3396000001</v>
      </c>
    </row>
    <row r="147" spans="5:15">
      <c r="E147" s="128">
        <v>379969</v>
      </c>
      <c r="F147" s="2" t="s">
        <v>377</v>
      </c>
      <c r="G147" s="36">
        <v>40280</v>
      </c>
      <c r="H147" s="2" t="s">
        <v>9</v>
      </c>
      <c r="I147" s="2" t="s">
        <v>378</v>
      </c>
      <c r="J147" s="2">
        <v>378859</v>
      </c>
      <c r="K147" s="2" t="s">
        <v>234</v>
      </c>
      <c r="L147" s="2" t="s">
        <v>27</v>
      </c>
      <c r="M147" s="2" t="s">
        <v>13</v>
      </c>
      <c r="N147" s="121">
        <v>1544879.6160000002</v>
      </c>
      <c r="O147" s="122">
        <v>1939524.1128</v>
      </c>
    </row>
    <row r="148" spans="5:15">
      <c r="E148" s="128">
        <v>379980</v>
      </c>
      <c r="F148" s="2" t="s">
        <v>379</v>
      </c>
      <c r="G148" s="36">
        <v>40329</v>
      </c>
      <c r="H148" s="2" t="s">
        <v>9</v>
      </c>
      <c r="I148" s="2" t="s">
        <v>380</v>
      </c>
      <c r="J148" s="2">
        <v>448791</v>
      </c>
      <c r="K148" s="2" t="s">
        <v>381</v>
      </c>
      <c r="L148" s="2" t="s">
        <v>27</v>
      </c>
      <c r="M148" s="2" t="s">
        <v>21</v>
      </c>
      <c r="N148" s="121">
        <v>746837.46900000004</v>
      </c>
      <c r="O148" s="122">
        <v>1156241.1311999999</v>
      </c>
    </row>
    <row r="149" spans="5:15">
      <c r="E149" s="128">
        <v>380004</v>
      </c>
      <c r="F149" s="2" t="s">
        <v>382</v>
      </c>
      <c r="G149" s="36">
        <v>40329</v>
      </c>
      <c r="H149" s="2" t="s">
        <v>9</v>
      </c>
      <c r="I149" s="2" t="s">
        <v>383</v>
      </c>
      <c r="J149" s="2">
        <v>380148</v>
      </c>
      <c r="K149" s="2" t="s">
        <v>92</v>
      </c>
      <c r="L149" s="2" t="s">
        <v>12</v>
      </c>
      <c r="M149" s="2" t="s">
        <v>17</v>
      </c>
      <c r="N149" s="121">
        <v>1080700.74</v>
      </c>
      <c r="O149" s="122">
        <v>1359686.0124000001</v>
      </c>
    </row>
    <row r="150" spans="5:15">
      <c r="E150" s="128">
        <v>380006</v>
      </c>
      <c r="F150" s="2" t="s">
        <v>384</v>
      </c>
      <c r="G150" s="36">
        <v>40329</v>
      </c>
      <c r="H150" s="2" t="s">
        <v>9</v>
      </c>
      <c r="I150" s="2" t="s">
        <v>385</v>
      </c>
      <c r="J150" s="2">
        <v>379975</v>
      </c>
      <c r="K150" s="2" t="s">
        <v>89</v>
      </c>
      <c r="L150" s="2" t="s">
        <v>12</v>
      </c>
      <c r="M150" s="2" t="s">
        <v>17</v>
      </c>
      <c r="N150" s="121">
        <v>1012890.102</v>
      </c>
      <c r="O150" s="122">
        <v>2194339.6476000003</v>
      </c>
    </row>
    <row r="151" spans="5:15">
      <c r="E151" s="128">
        <v>380009</v>
      </c>
      <c r="F151" s="2" t="s">
        <v>386</v>
      </c>
      <c r="G151" s="36">
        <v>40329</v>
      </c>
      <c r="H151" s="2" t="s">
        <v>9</v>
      </c>
      <c r="I151" s="2" t="s">
        <v>387</v>
      </c>
      <c r="J151" s="2">
        <v>376834</v>
      </c>
      <c r="K151" s="2" t="s">
        <v>388</v>
      </c>
      <c r="L151" s="2" t="s">
        <v>27</v>
      </c>
      <c r="M151" s="2" t="s">
        <v>13</v>
      </c>
      <c r="N151" s="121">
        <v>1356632.361</v>
      </c>
      <c r="O151" s="122">
        <v>1486486.9331999999</v>
      </c>
    </row>
    <row r="152" spans="5:15">
      <c r="E152" s="128">
        <v>380013</v>
      </c>
      <c r="F152" s="2" t="s">
        <v>389</v>
      </c>
      <c r="G152" s="36">
        <v>40329</v>
      </c>
      <c r="H152" s="2" t="s">
        <v>9</v>
      </c>
      <c r="I152" s="2" t="s">
        <v>390</v>
      </c>
      <c r="J152" s="2">
        <v>379975</v>
      </c>
      <c r="K152" s="2" t="s">
        <v>89</v>
      </c>
      <c r="L152" s="2" t="s">
        <v>12</v>
      </c>
      <c r="M152" s="2" t="s">
        <v>21</v>
      </c>
      <c r="N152" s="121">
        <v>479415.84599999996</v>
      </c>
      <c r="O152" s="122">
        <v>850404.57120000001</v>
      </c>
    </row>
    <row r="153" spans="5:15">
      <c r="E153" s="128">
        <v>380197</v>
      </c>
      <c r="F153" s="2" t="s">
        <v>391</v>
      </c>
      <c r="G153" s="36">
        <v>40278</v>
      </c>
      <c r="H153" s="2" t="s">
        <v>9</v>
      </c>
      <c r="I153" s="2" t="s">
        <v>392</v>
      </c>
      <c r="J153" s="2">
        <v>410452</v>
      </c>
      <c r="K153" s="2" t="s">
        <v>393</v>
      </c>
      <c r="L153" s="2" t="s">
        <v>27</v>
      </c>
      <c r="M153" s="2" t="s">
        <v>13</v>
      </c>
      <c r="N153" s="121">
        <v>1264038.5519999999</v>
      </c>
      <c r="O153" s="122">
        <v>832495.82759999996</v>
      </c>
    </row>
    <row r="154" spans="5:15">
      <c r="E154" s="128">
        <v>380199</v>
      </c>
      <c r="F154" s="2" t="s">
        <v>34</v>
      </c>
      <c r="G154" s="36">
        <v>40278</v>
      </c>
      <c r="H154" s="2" t="s">
        <v>9</v>
      </c>
      <c r="I154" s="2" t="s">
        <v>394</v>
      </c>
      <c r="J154" s="2">
        <v>398778</v>
      </c>
      <c r="K154" s="2" t="s">
        <v>362</v>
      </c>
      <c r="L154" s="2" t="s">
        <v>27</v>
      </c>
      <c r="M154" s="2" t="s">
        <v>13</v>
      </c>
      <c r="N154" s="121">
        <v>1635739.371</v>
      </c>
      <c r="O154" s="122">
        <v>1859423.8932</v>
      </c>
    </row>
    <row r="155" spans="5:15">
      <c r="E155" s="128">
        <v>380202</v>
      </c>
      <c r="F155" s="2" t="s">
        <v>395</v>
      </c>
      <c r="G155" s="36">
        <v>40294</v>
      </c>
      <c r="H155" s="2" t="s">
        <v>9</v>
      </c>
      <c r="I155" s="2" t="s">
        <v>396</v>
      </c>
      <c r="J155" s="2">
        <v>410452</v>
      </c>
      <c r="K155" s="2" t="s">
        <v>393</v>
      </c>
      <c r="L155" s="2" t="s">
        <v>12</v>
      </c>
      <c r="M155" s="2" t="s">
        <v>17</v>
      </c>
      <c r="N155" s="121">
        <v>892119.58499999996</v>
      </c>
      <c r="O155" s="122">
        <v>1350155.4012</v>
      </c>
    </row>
    <row r="156" spans="5:15">
      <c r="E156" s="128">
        <v>380205</v>
      </c>
      <c r="F156" s="2" t="s">
        <v>397</v>
      </c>
      <c r="G156" s="36">
        <v>40278</v>
      </c>
      <c r="H156" s="2" t="s">
        <v>9</v>
      </c>
      <c r="I156" s="2" t="s">
        <v>398</v>
      </c>
      <c r="J156" s="2">
        <v>410452</v>
      </c>
      <c r="K156" s="2" t="s">
        <v>393</v>
      </c>
      <c r="L156" s="2" t="s">
        <v>27</v>
      </c>
      <c r="M156" s="2" t="s">
        <v>17</v>
      </c>
      <c r="N156" s="121">
        <v>786998.96100000001</v>
      </c>
      <c r="O156" s="122">
        <v>1201597.47</v>
      </c>
    </row>
    <row r="157" spans="5:15">
      <c r="E157" s="128">
        <v>380593</v>
      </c>
      <c r="F157" s="2" t="s">
        <v>399</v>
      </c>
      <c r="G157" s="36">
        <v>40278</v>
      </c>
      <c r="H157" s="2" t="s">
        <v>9</v>
      </c>
      <c r="I157" s="2" t="s">
        <v>400</v>
      </c>
      <c r="J157" s="2">
        <v>408443</v>
      </c>
      <c r="K157" s="2" t="s">
        <v>401</v>
      </c>
      <c r="L157" s="2" t="s">
        <v>12</v>
      </c>
      <c r="M157" s="2" t="s">
        <v>13</v>
      </c>
      <c r="N157" s="121">
        <v>1534752.429</v>
      </c>
      <c r="O157" s="122">
        <v>2071997.9604</v>
      </c>
    </row>
    <row r="158" spans="5:15">
      <c r="E158" s="128">
        <v>380636</v>
      </c>
      <c r="F158" s="2" t="s">
        <v>402</v>
      </c>
      <c r="G158" s="36">
        <v>40329</v>
      </c>
      <c r="H158" s="2" t="s">
        <v>9</v>
      </c>
      <c r="I158" s="2" t="s">
        <v>403</v>
      </c>
      <c r="J158" s="2">
        <v>414224</v>
      </c>
      <c r="K158" s="2" t="s">
        <v>204</v>
      </c>
      <c r="L158" s="2" t="s">
        <v>27</v>
      </c>
      <c r="M158" s="2" t="s">
        <v>17</v>
      </c>
      <c r="N158" s="121">
        <v>823041.24</v>
      </c>
      <c r="O158" s="122">
        <v>1002723.6564</v>
      </c>
    </row>
    <row r="159" spans="5:15">
      <c r="E159" s="128">
        <v>380642</v>
      </c>
      <c r="F159" s="2" t="s">
        <v>404</v>
      </c>
      <c r="G159" s="36">
        <v>40329</v>
      </c>
      <c r="H159" s="2" t="s">
        <v>9</v>
      </c>
      <c r="I159" s="2" t="s">
        <v>405</v>
      </c>
      <c r="J159" s="2">
        <v>377602</v>
      </c>
      <c r="K159" s="2" t="s">
        <v>128</v>
      </c>
      <c r="L159" s="2" t="s">
        <v>12</v>
      </c>
      <c r="M159" s="2" t="s">
        <v>28</v>
      </c>
      <c r="N159" s="121">
        <v>2486975.1270000003</v>
      </c>
      <c r="O159" s="122">
        <v>1115665.4016</v>
      </c>
    </row>
    <row r="160" spans="5:15">
      <c r="E160" s="128">
        <v>380643</v>
      </c>
      <c r="F160" s="2" t="s">
        <v>406</v>
      </c>
      <c r="G160" s="36">
        <v>40329</v>
      </c>
      <c r="H160" s="2" t="s">
        <v>9</v>
      </c>
      <c r="I160" s="2" t="s">
        <v>407</v>
      </c>
      <c r="J160" s="2">
        <v>474373</v>
      </c>
      <c r="K160" s="2" t="s">
        <v>125</v>
      </c>
      <c r="L160" s="2" t="s">
        <v>27</v>
      </c>
      <c r="M160" s="2" t="s">
        <v>21</v>
      </c>
      <c r="N160" s="121">
        <v>475423.51500000001</v>
      </c>
      <c r="O160" s="122">
        <v>613695.54959999991</v>
      </c>
    </row>
    <row r="161" spans="5:15">
      <c r="E161" s="128">
        <v>380644</v>
      </c>
      <c r="F161" s="2" t="s">
        <v>408</v>
      </c>
      <c r="G161" s="36">
        <v>40329</v>
      </c>
      <c r="H161" s="2" t="s">
        <v>9</v>
      </c>
      <c r="I161" s="2" t="s">
        <v>409</v>
      </c>
      <c r="J161" s="2">
        <v>474373</v>
      </c>
      <c r="K161" s="2" t="s">
        <v>125</v>
      </c>
      <c r="L161" s="2" t="s">
        <v>27</v>
      </c>
      <c r="M161" s="2" t="s">
        <v>21</v>
      </c>
      <c r="N161" s="121">
        <v>488335.42799999996</v>
      </c>
      <c r="O161" s="122">
        <v>729381.348</v>
      </c>
    </row>
    <row r="162" spans="5:15">
      <c r="E162" s="128">
        <v>380646</v>
      </c>
      <c r="F162" s="2" t="s">
        <v>410</v>
      </c>
      <c r="G162" s="36">
        <v>40329</v>
      </c>
      <c r="H162" s="2" t="s">
        <v>9</v>
      </c>
      <c r="I162" s="2" t="s">
        <v>411</v>
      </c>
      <c r="J162" s="2">
        <v>474373</v>
      </c>
      <c r="K162" s="2" t="s">
        <v>125</v>
      </c>
      <c r="L162" s="2" t="s">
        <v>27</v>
      </c>
      <c r="M162" s="2" t="s">
        <v>21</v>
      </c>
      <c r="N162" s="121">
        <v>775681.97699999996</v>
      </c>
      <c r="O162" s="122">
        <v>1230178.7088000001</v>
      </c>
    </row>
    <row r="163" spans="5:15">
      <c r="E163" s="128">
        <v>380682</v>
      </c>
      <c r="F163" s="2" t="s">
        <v>412</v>
      </c>
      <c r="G163" s="36">
        <v>40329</v>
      </c>
      <c r="H163" s="2" t="s">
        <v>9</v>
      </c>
      <c r="I163" s="2" t="s">
        <v>413</v>
      </c>
      <c r="J163" s="2">
        <v>472010</v>
      </c>
      <c r="K163" s="2" t="s">
        <v>167</v>
      </c>
      <c r="L163" s="2" t="s">
        <v>12</v>
      </c>
      <c r="M163" s="2" t="s">
        <v>28</v>
      </c>
      <c r="N163" s="121">
        <v>1869301.308</v>
      </c>
      <c r="O163" s="122">
        <v>1323585.9972000001</v>
      </c>
    </row>
    <row r="164" spans="5:15">
      <c r="E164" s="128">
        <v>380683</v>
      </c>
      <c r="F164" s="2" t="s">
        <v>414</v>
      </c>
      <c r="G164" s="36">
        <v>40329</v>
      </c>
      <c r="H164" s="2" t="s">
        <v>9</v>
      </c>
      <c r="I164" s="2" t="s">
        <v>415</v>
      </c>
      <c r="J164" s="2">
        <v>472696</v>
      </c>
      <c r="K164" s="2" t="s">
        <v>191</v>
      </c>
      <c r="L164" s="2" t="s">
        <v>27</v>
      </c>
      <c r="M164" s="2" t="s">
        <v>21</v>
      </c>
      <c r="N164" s="121">
        <v>500050.86599999998</v>
      </c>
      <c r="O164" s="122">
        <v>159557.68800000002</v>
      </c>
    </row>
    <row r="165" spans="5:15">
      <c r="E165" s="128">
        <v>380685</v>
      </c>
      <c r="F165" s="2" t="s">
        <v>416</v>
      </c>
      <c r="G165" s="36">
        <v>40329</v>
      </c>
      <c r="H165" s="2" t="s">
        <v>9</v>
      </c>
      <c r="I165" s="2" t="s">
        <v>417</v>
      </c>
      <c r="J165" s="2">
        <v>472696</v>
      </c>
      <c r="K165" s="2" t="s">
        <v>191</v>
      </c>
      <c r="L165" s="2" t="s">
        <v>27</v>
      </c>
      <c r="M165" s="2" t="s">
        <v>13</v>
      </c>
      <c r="N165" s="121">
        <v>1393412.5589999999</v>
      </c>
      <c r="O165" s="122">
        <v>513034.35479999997</v>
      </c>
    </row>
    <row r="166" spans="5:15">
      <c r="E166" s="128">
        <v>380693</v>
      </c>
      <c r="F166" s="2" t="s">
        <v>416</v>
      </c>
      <c r="G166" s="36">
        <v>40329</v>
      </c>
      <c r="H166" s="2" t="s">
        <v>9</v>
      </c>
      <c r="I166" s="2" t="s">
        <v>418</v>
      </c>
      <c r="J166" s="2">
        <v>472696</v>
      </c>
      <c r="K166" s="2" t="s">
        <v>191</v>
      </c>
      <c r="L166" s="2" t="s">
        <v>27</v>
      </c>
      <c r="M166" s="2" t="s">
        <v>17</v>
      </c>
      <c r="N166" s="121">
        <v>825368.52300000004</v>
      </c>
      <c r="O166" s="122">
        <v>632929.82040000008</v>
      </c>
    </row>
    <row r="167" spans="5:15">
      <c r="E167" s="128">
        <v>380695</v>
      </c>
      <c r="F167" s="2" t="s">
        <v>419</v>
      </c>
      <c r="G167" s="36">
        <v>40329</v>
      </c>
      <c r="H167" s="2" t="s">
        <v>9</v>
      </c>
      <c r="I167" s="2" t="s">
        <v>420</v>
      </c>
      <c r="J167" s="2">
        <v>386562</v>
      </c>
      <c r="K167" s="2" t="s">
        <v>164</v>
      </c>
      <c r="L167" s="2" t="s">
        <v>27</v>
      </c>
      <c r="M167" s="2" t="s">
        <v>13</v>
      </c>
      <c r="N167" s="121">
        <v>1263171.5249999999</v>
      </c>
      <c r="O167" s="122">
        <v>573927.37919999997</v>
      </c>
    </row>
    <row r="168" spans="5:15">
      <c r="E168" s="128">
        <v>380696</v>
      </c>
      <c r="F168" s="2" t="s">
        <v>421</v>
      </c>
      <c r="G168" s="36">
        <v>40329</v>
      </c>
      <c r="H168" s="2" t="s">
        <v>9</v>
      </c>
      <c r="I168" s="2" t="s">
        <v>422</v>
      </c>
      <c r="J168" s="2">
        <v>412412</v>
      </c>
      <c r="K168" s="2" t="s">
        <v>196</v>
      </c>
      <c r="L168" s="2" t="s">
        <v>27</v>
      </c>
      <c r="M168" s="2" t="s">
        <v>17</v>
      </c>
      <c r="N168" s="121">
        <v>1173277.8539999998</v>
      </c>
      <c r="O168" s="122">
        <v>950963.34959999996</v>
      </c>
    </row>
    <row r="169" spans="5:15">
      <c r="E169" s="128">
        <v>380780</v>
      </c>
      <c r="F169" s="2" t="s">
        <v>423</v>
      </c>
      <c r="G169" s="36">
        <v>40275</v>
      </c>
      <c r="H169" s="2" t="s">
        <v>9</v>
      </c>
      <c r="I169" s="2" t="s">
        <v>424</v>
      </c>
      <c r="J169" s="2">
        <v>408443</v>
      </c>
      <c r="K169" s="2" t="s">
        <v>401</v>
      </c>
      <c r="L169" s="2" t="s">
        <v>12</v>
      </c>
      <c r="M169" s="2" t="s">
        <v>21</v>
      </c>
      <c r="N169" s="121">
        <v>544421.72400000005</v>
      </c>
      <c r="O169" s="122">
        <v>165754.4688</v>
      </c>
    </row>
    <row r="170" spans="5:15">
      <c r="E170" s="128">
        <v>380783</v>
      </c>
      <c r="F170" s="2" t="s">
        <v>425</v>
      </c>
      <c r="G170" s="36">
        <v>40329</v>
      </c>
      <c r="H170" s="2" t="s">
        <v>9</v>
      </c>
      <c r="I170" s="2" t="s">
        <v>426</v>
      </c>
      <c r="J170" s="2">
        <v>424950</v>
      </c>
      <c r="K170" s="2" t="s">
        <v>45</v>
      </c>
      <c r="L170" s="2" t="s">
        <v>12</v>
      </c>
      <c r="M170" s="2" t="s">
        <v>17</v>
      </c>
      <c r="N170" s="121">
        <v>1125407.7239999999</v>
      </c>
      <c r="O170" s="122">
        <v>844145.39879999997</v>
      </c>
    </row>
    <row r="171" spans="5:15">
      <c r="E171" s="128">
        <v>380784</v>
      </c>
      <c r="F171" s="2" t="s">
        <v>427</v>
      </c>
      <c r="G171" s="36">
        <v>40329</v>
      </c>
      <c r="H171" s="2" t="s">
        <v>9</v>
      </c>
      <c r="I171" s="2" t="s">
        <v>428</v>
      </c>
      <c r="J171" s="2">
        <v>424950</v>
      </c>
      <c r="K171" s="2" t="s">
        <v>45</v>
      </c>
      <c r="L171" s="2" t="s">
        <v>27</v>
      </c>
      <c r="M171" s="2" t="s">
        <v>13</v>
      </c>
      <c r="N171" s="121">
        <v>1247333.5349999999</v>
      </c>
      <c r="O171" s="122">
        <v>597261.83759999997</v>
      </c>
    </row>
    <row r="172" spans="5:15">
      <c r="E172" s="128">
        <v>380785</v>
      </c>
      <c r="F172" s="2" t="s">
        <v>429</v>
      </c>
      <c r="G172" s="36">
        <v>40331</v>
      </c>
      <c r="H172" s="2" t="s">
        <v>9</v>
      </c>
      <c r="I172" s="2" t="s">
        <v>430</v>
      </c>
      <c r="J172" s="2">
        <v>408443</v>
      </c>
      <c r="K172" s="2" t="s">
        <v>401</v>
      </c>
      <c r="L172" s="2" t="s">
        <v>27</v>
      </c>
      <c r="M172" s="2" t="s">
        <v>21</v>
      </c>
      <c r="N172" s="121">
        <v>649524.54</v>
      </c>
      <c r="O172" s="122">
        <v>1473022.1195999999</v>
      </c>
    </row>
    <row r="173" spans="5:15">
      <c r="E173" s="128">
        <v>380788</v>
      </c>
      <c r="F173" s="2" t="s">
        <v>431</v>
      </c>
      <c r="G173" s="36">
        <v>40329</v>
      </c>
      <c r="H173" s="2" t="s">
        <v>9</v>
      </c>
      <c r="I173" s="2" t="s">
        <v>44</v>
      </c>
      <c r="J173" s="2">
        <v>424950</v>
      </c>
      <c r="K173" s="2" t="s">
        <v>45</v>
      </c>
      <c r="L173" s="2" t="s">
        <v>27</v>
      </c>
      <c r="M173" s="2" t="s">
        <v>17</v>
      </c>
      <c r="N173" s="121">
        <v>1023504.7830000001</v>
      </c>
      <c r="O173" s="122">
        <v>251358.09840000002</v>
      </c>
    </row>
    <row r="174" spans="5:15">
      <c r="E174" s="128">
        <v>380789</v>
      </c>
      <c r="F174" s="2" t="s">
        <v>432</v>
      </c>
      <c r="G174" s="36">
        <v>40329</v>
      </c>
      <c r="H174" s="2" t="s">
        <v>9</v>
      </c>
      <c r="I174" s="2" t="s">
        <v>433</v>
      </c>
      <c r="J174" s="2">
        <v>424950</v>
      </c>
      <c r="K174" s="2" t="s">
        <v>45</v>
      </c>
      <c r="L174" s="2" t="s">
        <v>27</v>
      </c>
      <c r="M174" s="2" t="s">
        <v>21</v>
      </c>
      <c r="N174" s="121">
        <v>753702.4530000001</v>
      </c>
      <c r="O174" s="122">
        <v>284289.09119999997</v>
      </c>
    </row>
    <row r="175" spans="5:15">
      <c r="E175" s="128">
        <v>380792</v>
      </c>
      <c r="F175" s="2" t="s">
        <v>434</v>
      </c>
      <c r="G175" s="36">
        <v>40331</v>
      </c>
      <c r="H175" s="2" t="s">
        <v>9</v>
      </c>
      <c r="I175" s="2" t="s">
        <v>435</v>
      </c>
      <c r="J175" s="2">
        <v>408443</v>
      </c>
      <c r="K175" s="2" t="s">
        <v>401</v>
      </c>
      <c r="L175" s="2" t="s">
        <v>12</v>
      </c>
      <c r="M175" s="2" t="s">
        <v>17</v>
      </c>
      <c r="N175" s="121">
        <v>1035243.594</v>
      </c>
      <c r="O175" s="122">
        <v>1257034.1724</v>
      </c>
    </row>
    <row r="176" spans="5:15">
      <c r="E176" s="128">
        <v>380793</v>
      </c>
      <c r="F176" s="2" t="s">
        <v>436</v>
      </c>
      <c r="G176" s="36">
        <v>40329</v>
      </c>
      <c r="H176" s="2" t="s">
        <v>9</v>
      </c>
      <c r="I176" s="2" t="s">
        <v>437</v>
      </c>
      <c r="J176" s="2">
        <v>408446</v>
      </c>
      <c r="K176" s="2" t="s">
        <v>438</v>
      </c>
      <c r="L176" s="2" t="s">
        <v>27</v>
      </c>
      <c r="M176" s="2" t="s">
        <v>17</v>
      </c>
      <c r="N176" s="121">
        <v>845247.81599999999</v>
      </c>
      <c r="O176" s="122">
        <v>486708.6312</v>
      </c>
    </row>
    <row r="177" spans="5:15">
      <c r="E177" s="128">
        <v>380794</v>
      </c>
      <c r="F177" s="2" t="s">
        <v>439</v>
      </c>
      <c r="G177" s="36">
        <v>40329</v>
      </c>
      <c r="H177" s="2" t="s">
        <v>9</v>
      </c>
      <c r="I177" s="2" t="s">
        <v>440</v>
      </c>
      <c r="J177" s="2">
        <v>424950</v>
      </c>
      <c r="K177" s="2" t="s">
        <v>45</v>
      </c>
      <c r="L177" s="2" t="s">
        <v>27</v>
      </c>
      <c r="M177" s="2" t="s">
        <v>21</v>
      </c>
      <c r="N177" s="121">
        <v>598239.72600000002</v>
      </c>
      <c r="O177" s="122">
        <v>820249.41599999997</v>
      </c>
    </row>
    <row r="178" spans="5:15">
      <c r="E178" s="128">
        <v>380795</v>
      </c>
      <c r="F178" s="2" t="s">
        <v>441</v>
      </c>
      <c r="G178" s="36">
        <v>40329</v>
      </c>
      <c r="H178" s="2" t="s">
        <v>9</v>
      </c>
      <c r="I178" s="2" t="s">
        <v>442</v>
      </c>
      <c r="J178" s="2">
        <v>452815</v>
      </c>
      <c r="K178" s="2" t="s">
        <v>443</v>
      </c>
      <c r="L178" s="2" t="s">
        <v>27</v>
      </c>
      <c r="M178" s="2" t="s">
        <v>21</v>
      </c>
      <c r="N178" s="121">
        <v>605847.08100000001</v>
      </c>
      <c r="O178" s="122">
        <v>553212.19079999998</v>
      </c>
    </row>
    <row r="179" spans="5:15">
      <c r="E179" s="128">
        <v>380827</v>
      </c>
      <c r="F179" s="2" t="s">
        <v>444</v>
      </c>
      <c r="G179" s="36">
        <v>40323</v>
      </c>
      <c r="H179" s="2" t="s">
        <v>9</v>
      </c>
      <c r="I179" s="2" t="s">
        <v>445</v>
      </c>
      <c r="J179" s="2">
        <v>152562</v>
      </c>
      <c r="K179" s="2" t="s">
        <v>446</v>
      </c>
      <c r="L179" s="2" t="s">
        <v>27</v>
      </c>
      <c r="M179" s="2" t="s">
        <v>17</v>
      </c>
      <c r="N179" s="121">
        <v>909500.19300000009</v>
      </c>
      <c r="O179" s="122">
        <v>1563794.8343999998</v>
      </c>
    </row>
    <row r="180" spans="5:15">
      <c r="E180" s="128">
        <v>380831</v>
      </c>
      <c r="F180" s="2" t="s">
        <v>447</v>
      </c>
      <c r="G180" s="36">
        <v>39077</v>
      </c>
      <c r="H180" s="2" t="s">
        <v>9</v>
      </c>
      <c r="I180" s="2" t="s">
        <v>448</v>
      </c>
      <c r="J180" s="2">
        <v>472696</v>
      </c>
      <c r="K180" s="2" t="s">
        <v>191</v>
      </c>
      <c r="L180" s="2" t="s">
        <v>12</v>
      </c>
      <c r="M180" s="2" t="s">
        <v>17</v>
      </c>
      <c r="N180" s="121">
        <v>933018.99599999993</v>
      </c>
      <c r="O180" s="122">
        <v>1133980.2792</v>
      </c>
    </row>
    <row r="181" spans="5:15">
      <c r="E181" s="128">
        <v>380832</v>
      </c>
      <c r="F181" s="2" t="s">
        <v>449</v>
      </c>
      <c r="G181" s="36">
        <v>40026</v>
      </c>
      <c r="H181" s="2" t="s">
        <v>9</v>
      </c>
      <c r="I181" s="2" t="s">
        <v>450</v>
      </c>
      <c r="J181" s="2">
        <v>412289</v>
      </c>
      <c r="K181" s="2" t="s">
        <v>137</v>
      </c>
      <c r="L181" s="2" t="s">
        <v>27</v>
      </c>
      <c r="M181" s="2" t="s">
        <v>21</v>
      </c>
      <c r="N181" s="121">
        <v>767535.93</v>
      </c>
      <c r="O181" s="122">
        <v>759252.79799999995</v>
      </c>
    </row>
    <row r="182" spans="5:15">
      <c r="E182" s="128">
        <v>380890</v>
      </c>
      <c r="F182" s="2" t="s">
        <v>451</v>
      </c>
      <c r="G182" s="36">
        <v>40323</v>
      </c>
      <c r="H182" s="2" t="s">
        <v>9</v>
      </c>
      <c r="I182" s="2" t="s">
        <v>452</v>
      </c>
      <c r="J182" s="2">
        <v>399534</v>
      </c>
      <c r="K182" s="2" t="s">
        <v>20</v>
      </c>
      <c r="L182" s="2" t="s">
        <v>27</v>
      </c>
      <c r="M182" s="2" t="s">
        <v>17</v>
      </c>
      <c r="N182" s="121">
        <v>920817.17699999991</v>
      </c>
      <c r="O182" s="122">
        <v>1520119.5372000001</v>
      </c>
    </row>
    <row r="183" spans="5:15">
      <c r="E183" s="128">
        <v>380893</v>
      </c>
      <c r="F183" s="2" t="s">
        <v>453</v>
      </c>
      <c r="G183" s="36">
        <v>40329</v>
      </c>
      <c r="H183" s="2" t="s">
        <v>9</v>
      </c>
      <c r="I183" s="2" t="s">
        <v>454</v>
      </c>
      <c r="J183" s="2">
        <v>471701</v>
      </c>
      <c r="K183" s="2" t="s">
        <v>455</v>
      </c>
      <c r="L183" s="2" t="s">
        <v>27</v>
      </c>
      <c r="M183" s="2" t="s">
        <v>13</v>
      </c>
      <c r="N183" s="121">
        <v>1543889.0460000001</v>
      </c>
      <c r="O183" s="122">
        <v>944243.89199999999</v>
      </c>
    </row>
    <row r="184" spans="5:15">
      <c r="E184" s="128">
        <v>380894</v>
      </c>
      <c r="F184" s="2" t="s">
        <v>456</v>
      </c>
      <c r="G184" s="36">
        <v>40329</v>
      </c>
      <c r="H184" s="2" t="s">
        <v>9</v>
      </c>
      <c r="I184" s="2" t="s">
        <v>457</v>
      </c>
      <c r="J184" s="2">
        <v>471701</v>
      </c>
      <c r="K184" s="2" t="s">
        <v>455</v>
      </c>
      <c r="L184" s="2" t="s">
        <v>27</v>
      </c>
      <c r="M184" s="2" t="s">
        <v>66</v>
      </c>
      <c r="N184" s="121">
        <v>145789.644</v>
      </c>
      <c r="O184" s="122">
        <v>167201.2476</v>
      </c>
    </row>
    <row r="185" spans="5:15">
      <c r="E185" s="128">
        <v>381111</v>
      </c>
      <c r="F185" s="2" t="s">
        <v>458</v>
      </c>
      <c r="G185" s="36">
        <v>40329</v>
      </c>
      <c r="H185" s="2" t="s">
        <v>9</v>
      </c>
      <c r="I185" s="2" t="s">
        <v>459</v>
      </c>
      <c r="J185" s="2">
        <v>411975</v>
      </c>
      <c r="K185" s="2" t="s">
        <v>174</v>
      </c>
      <c r="L185" s="2" t="s">
        <v>12</v>
      </c>
      <c r="M185" s="2" t="s">
        <v>13</v>
      </c>
      <c r="N185" s="121">
        <v>1505688.66</v>
      </c>
      <c r="O185" s="122">
        <v>2542065.6924000001</v>
      </c>
    </row>
    <row r="186" spans="5:15">
      <c r="E186" s="128">
        <v>381119</v>
      </c>
      <c r="F186" s="2" t="s">
        <v>460</v>
      </c>
      <c r="G186" s="36">
        <v>40329</v>
      </c>
      <c r="H186" s="2" t="s">
        <v>9</v>
      </c>
      <c r="I186" s="2" t="s">
        <v>461</v>
      </c>
      <c r="J186" s="2">
        <v>448841</v>
      </c>
      <c r="K186" s="2" t="s">
        <v>462</v>
      </c>
      <c r="L186" s="2" t="s">
        <v>27</v>
      </c>
      <c r="M186" s="2" t="s">
        <v>13</v>
      </c>
      <c r="N186" s="121">
        <v>1598724.33</v>
      </c>
      <c r="O186" s="122">
        <v>3207931.2143999999</v>
      </c>
    </row>
    <row r="187" spans="5:15">
      <c r="E187" s="128">
        <v>381129</v>
      </c>
      <c r="F187" s="2" t="s">
        <v>463</v>
      </c>
      <c r="G187" s="36">
        <v>40329</v>
      </c>
      <c r="H187" s="2" t="s">
        <v>9</v>
      </c>
      <c r="I187" s="2" t="s">
        <v>464</v>
      </c>
      <c r="J187" s="2">
        <v>454526</v>
      </c>
      <c r="K187" s="2" t="s">
        <v>465</v>
      </c>
      <c r="L187" s="2" t="s">
        <v>12</v>
      </c>
      <c r="M187" s="2" t="s">
        <v>21</v>
      </c>
      <c r="N187" s="121">
        <v>748840.86900000006</v>
      </c>
      <c r="O187" s="122">
        <v>792560.49479999999</v>
      </c>
    </row>
    <row r="188" spans="5:15">
      <c r="E188" s="128">
        <v>381130</v>
      </c>
      <c r="F188" s="2" t="s">
        <v>466</v>
      </c>
      <c r="G188" s="36">
        <v>40329</v>
      </c>
      <c r="H188" s="2" t="s">
        <v>9</v>
      </c>
      <c r="I188" s="2" t="s">
        <v>467</v>
      </c>
      <c r="J188" s="2">
        <v>454526</v>
      </c>
      <c r="K188" s="2" t="s">
        <v>465</v>
      </c>
      <c r="L188" s="2" t="s">
        <v>27</v>
      </c>
      <c r="M188" s="2" t="s">
        <v>21</v>
      </c>
      <c r="N188" s="121">
        <v>671333.77500000002</v>
      </c>
      <c r="O188" s="122">
        <v>1159720.9343999999</v>
      </c>
    </row>
    <row r="189" spans="5:15">
      <c r="E189" s="128">
        <v>381133</v>
      </c>
      <c r="F189" s="2" t="s">
        <v>468</v>
      </c>
      <c r="G189" s="36">
        <v>40330</v>
      </c>
      <c r="H189" s="2" t="s">
        <v>9</v>
      </c>
      <c r="I189" s="2" t="s">
        <v>469</v>
      </c>
      <c r="J189" s="2">
        <v>379915</v>
      </c>
      <c r="K189" s="2" t="s">
        <v>314</v>
      </c>
      <c r="L189" s="2" t="s">
        <v>12</v>
      </c>
      <c r="M189" s="2" t="s">
        <v>66</v>
      </c>
      <c r="N189" s="121">
        <v>243088.10399999999</v>
      </c>
      <c r="O189" s="122">
        <v>913500.13679999998</v>
      </c>
    </row>
    <row r="190" spans="5:15">
      <c r="E190" s="128">
        <v>381137</v>
      </c>
      <c r="F190" s="2" t="s">
        <v>470</v>
      </c>
      <c r="G190" s="36">
        <v>40329</v>
      </c>
      <c r="H190" s="2" t="s">
        <v>9</v>
      </c>
      <c r="I190" s="2" t="s">
        <v>471</v>
      </c>
      <c r="J190" s="2">
        <v>378015</v>
      </c>
      <c r="K190" s="2" t="s">
        <v>472</v>
      </c>
      <c r="L190" s="2" t="s">
        <v>27</v>
      </c>
      <c r="M190" s="2" t="s">
        <v>17</v>
      </c>
      <c r="N190" s="121">
        <v>911218.66500000004</v>
      </c>
      <c r="O190" s="122">
        <v>1697205.7331999999</v>
      </c>
    </row>
    <row r="191" spans="5:15">
      <c r="E191" s="128">
        <v>381144</v>
      </c>
      <c r="F191" s="2" t="s">
        <v>473</v>
      </c>
      <c r="G191" s="36">
        <v>40329</v>
      </c>
      <c r="H191" s="2" t="s">
        <v>9</v>
      </c>
      <c r="I191" s="2" t="s">
        <v>474</v>
      </c>
      <c r="J191" s="2">
        <v>391321</v>
      </c>
      <c r="K191" s="2" t="s">
        <v>37</v>
      </c>
      <c r="L191" s="2" t="s">
        <v>27</v>
      </c>
      <c r="M191" s="2" t="s">
        <v>28</v>
      </c>
      <c r="N191" s="121">
        <v>2216837.784</v>
      </c>
      <c r="O191" s="122">
        <v>1948062.3443999998</v>
      </c>
    </row>
    <row r="192" spans="5:15">
      <c r="E192" s="128">
        <v>381158</v>
      </c>
      <c r="F192" s="2" t="s">
        <v>475</v>
      </c>
      <c r="G192" s="36">
        <v>40329</v>
      </c>
      <c r="H192" s="2" t="s">
        <v>9</v>
      </c>
      <c r="I192" s="2" t="s">
        <v>476</v>
      </c>
      <c r="J192" s="2">
        <v>411082</v>
      </c>
      <c r="K192" s="2" t="s">
        <v>54</v>
      </c>
      <c r="L192" s="2" t="s">
        <v>27</v>
      </c>
      <c r="M192" s="2" t="s">
        <v>17</v>
      </c>
      <c r="N192" s="121">
        <v>926940.90300000005</v>
      </c>
      <c r="O192" s="122">
        <v>1960012.1015999999</v>
      </c>
    </row>
    <row r="193" spans="5:15">
      <c r="E193" s="128">
        <v>381159</v>
      </c>
      <c r="F193" s="2" t="s">
        <v>477</v>
      </c>
      <c r="G193" s="36">
        <v>40331</v>
      </c>
      <c r="H193" s="2" t="s">
        <v>9</v>
      </c>
      <c r="I193" s="2" t="s">
        <v>478</v>
      </c>
      <c r="J193" s="2">
        <v>460222</v>
      </c>
      <c r="K193" s="2" t="s">
        <v>479</v>
      </c>
      <c r="L193" s="2" t="s">
        <v>12</v>
      </c>
      <c r="M193" s="2" t="s">
        <v>28</v>
      </c>
      <c r="N193" s="121">
        <v>1817057.088</v>
      </c>
      <c r="O193" s="122">
        <v>2181735.3672000002</v>
      </c>
    </row>
    <row r="194" spans="5:15">
      <c r="E194" s="128">
        <v>381164</v>
      </c>
      <c r="F194" s="2" t="s">
        <v>480</v>
      </c>
      <c r="G194" s="36">
        <v>40331</v>
      </c>
      <c r="H194" s="2" t="s">
        <v>9</v>
      </c>
      <c r="I194" s="2" t="s">
        <v>481</v>
      </c>
      <c r="J194" s="2">
        <v>379915</v>
      </c>
      <c r="K194" s="2" t="s">
        <v>314</v>
      </c>
      <c r="L194" s="2" t="s">
        <v>27</v>
      </c>
      <c r="M194" s="2" t="s">
        <v>13</v>
      </c>
      <c r="N194" s="121">
        <v>1439388.3630000001</v>
      </c>
      <c r="O194" s="122">
        <v>914811.53760000004</v>
      </c>
    </row>
    <row r="195" spans="5:15">
      <c r="E195" s="128">
        <v>381166</v>
      </c>
      <c r="F195" s="2" t="s">
        <v>482</v>
      </c>
      <c r="G195" s="36">
        <v>40339</v>
      </c>
      <c r="H195" s="2" t="s">
        <v>9</v>
      </c>
      <c r="I195" s="2" t="s">
        <v>483</v>
      </c>
      <c r="J195" s="2">
        <v>379915</v>
      </c>
      <c r="K195" s="2" t="s">
        <v>314</v>
      </c>
      <c r="L195" s="2" t="s">
        <v>27</v>
      </c>
      <c r="M195" s="2" t="s">
        <v>13</v>
      </c>
      <c r="N195" s="121">
        <v>1630425.909</v>
      </c>
      <c r="O195" s="122">
        <v>917460.23759999999</v>
      </c>
    </row>
    <row r="196" spans="5:15">
      <c r="E196" s="128">
        <v>381167</v>
      </c>
      <c r="F196" s="2" t="s">
        <v>484</v>
      </c>
      <c r="G196" s="36">
        <v>40338</v>
      </c>
      <c r="H196" s="2" t="s">
        <v>9</v>
      </c>
      <c r="I196" s="2" t="s">
        <v>485</v>
      </c>
      <c r="J196" s="2">
        <v>381132</v>
      </c>
      <c r="K196" s="2" t="s">
        <v>284</v>
      </c>
      <c r="L196" s="2" t="s">
        <v>12</v>
      </c>
      <c r="M196" s="2" t="s">
        <v>28</v>
      </c>
      <c r="N196" s="121">
        <v>2296441.77</v>
      </c>
      <c r="O196" s="122">
        <v>3282079.5108000003</v>
      </c>
    </row>
    <row r="197" spans="5:15">
      <c r="E197" s="128">
        <v>381255</v>
      </c>
      <c r="F197" s="2" t="s">
        <v>486</v>
      </c>
      <c r="G197" s="36">
        <v>39835</v>
      </c>
      <c r="H197" s="2" t="s">
        <v>9</v>
      </c>
      <c r="I197" s="2" t="s">
        <v>487</v>
      </c>
      <c r="J197" s="2">
        <v>381325</v>
      </c>
      <c r="K197" s="2" t="s">
        <v>273</v>
      </c>
      <c r="L197" s="2" t="s">
        <v>27</v>
      </c>
      <c r="M197" s="2" t="s">
        <v>28</v>
      </c>
      <c r="N197" s="121">
        <v>2151854.1660000002</v>
      </c>
      <c r="O197" s="122">
        <v>2452380.7104000002</v>
      </c>
    </row>
    <row r="198" spans="5:15">
      <c r="E198" s="128">
        <v>381262</v>
      </c>
      <c r="F198" s="2" t="s">
        <v>488</v>
      </c>
      <c r="G198" s="36">
        <v>40337</v>
      </c>
      <c r="H198" s="2" t="s">
        <v>9</v>
      </c>
      <c r="I198" s="2" t="s">
        <v>489</v>
      </c>
      <c r="J198" s="2">
        <v>408443</v>
      </c>
      <c r="K198" s="2" t="s">
        <v>401</v>
      </c>
      <c r="L198" s="2" t="s">
        <v>12</v>
      </c>
      <c r="M198" s="2" t="s">
        <v>17</v>
      </c>
      <c r="N198" s="121">
        <v>857828.05500000005</v>
      </c>
      <c r="O198" s="122">
        <v>1768651.1784000001</v>
      </c>
    </row>
    <row r="199" spans="5:15">
      <c r="E199" s="128">
        <v>381382</v>
      </c>
      <c r="F199" s="2" t="s">
        <v>490</v>
      </c>
      <c r="G199" s="36">
        <v>40331</v>
      </c>
      <c r="H199" s="2" t="s">
        <v>9</v>
      </c>
      <c r="I199" s="2" t="s">
        <v>491</v>
      </c>
      <c r="J199" s="2">
        <v>379915</v>
      </c>
      <c r="K199" s="2" t="s">
        <v>314</v>
      </c>
      <c r="L199" s="2" t="s">
        <v>27</v>
      </c>
      <c r="M199" s="2" t="s">
        <v>13</v>
      </c>
      <c r="N199" s="121">
        <v>1254938.6639999999</v>
      </c>
      <c r="O199" s="122">
        <v>1220323.1904</v>
      </c>
    </row>
    <row r="200" spans="5:15">
      <c r="E200" s="128">
        <v>381385</v>
      </c>
      <c r="F200" s="2" t="s">
        <v>492</v>
      </c>
      <c r="G200" s="36">
        <v>40331</v>
      </c>
      <c r="H200" s="2" t="s">
        <v>9</v>
      </c>
      <c r="I200" s="2" t="s">
        <v>493</v>
      </c>
      <c r="J200" s="2">
        <v>448126</v>
      </c>
      <c r="K200" s="2" t="s">
        <v>311</v>
      </c>
      <c r="L200" s="2" t="s">
        <v>27</v>
      </c>
      <c r="M200" s="2" t="s">
        <v>13</v>
      </c>
      <c r="N200" s="121">
        <v>1491088.3260000001</v>
      </c>
      <c r="O200" s="122">
        <v>1250945.6940000001</v>
      </c>
    </row>
    <row r="201" spans="5:15">
      <c r="E201" s="128">
        <v>381387</v>
      </c>
      <c r="F201" s="2" t="s">
        <v>494</v>
      </c>
      <c r="G201" s="36">
        <v>40319</v>
      </c>
      <c r="H201" s="2" t="s">
        <v>9</v>
      </c>
      <c r="I201" s="2" t="s">
        <v>495</v>
      </c>
      <c r="J201" s="2">
        <v>160376</v>
      </c>
      <c r="K201" s="2" t="s">
        <v>148</v>
      </c>
      <c r="L201" s="2" t="s">
        <v>27</v>
      </c>
      <c r="M201" s="2" t="s">
        <v>17</v>
      </c>
      <c r="N201" s="121">
        <v>1150378.9919999999</v>
      </c>
      <c r="O201" s="122">
        <v>1154620.1268</v>
      </c>
    </row>
    <row r="202" spans="5:15">
      <c r="E202" s="128">
        <v>381394</v>
      </c>
      <c r="F202" s="2" t="s">
        <v>496</v>
      </c>
      <c r="G202" s="36">
        <v>40329</v>
      </c>
      <c r="H202" s="2" t="s">
        <v>9</v>
      </c>
      <c r="I202" s="2" t="s">
        <v>497</v>
      </c>
      <c r="J202" s="2">
        <v>381123</v>
      </c>
      <c r="K202" s="2" t="s">
        <v>498</v>
      </c>
      <c r="L202" s="2" t="s">
        <v>12</v>
      </c>
      <c r="M202" s="2" t="s">
        <v>21</v>
      </c>
      <c r="N202" s="121">
        <v>617959.86</v>
      </c>
      <c r="O202" s="122">
        <v>974282.50439999998</v>
      </c>
    </row>
    <row r="203" spans="5:15">
      <c r="E203" s="128">
        <v>381395</v>
      </c>
      <c r="F203" s="2" t="s">
        <v>499</v>
      </c>
      <c r="G203" s="36">
        <v>40323</v>
      </c>
      <c r="H203" s="2" t="s">
        <v>9</v>
      </c>
      <c r="I203" s="2" t="s">
        <v>33</v>
      </c>
      <c r="J203" s="2">
        <v>406343</v>
      </c>
      <c r="K203" s="2" t="s">
        <v>500</v>
      </c>
      <c r="L203" s="2" t="s">
        <v>27</v>
      </c>
      <c r="M203" s="2" t="s">
        <v>21</v>
      </c>
      <c r="N203" s="121">
        <v>686625.28199999989</v>
      </c>
      <c r="O203" s="122">
        <v>664783.67520000006</v>
      </c>
    </row>
    <row r="204" spans="5:15">
      <c r="E204" s="128">
        <v>381403</v>
      </c>
      <c r="F204" s="2" t="s">
        <v>501</v>
      </c>
      <c r="G204" s="36">
        <v>40329</v>
      </c>
      <c r="H204" s="2" t="s">
        <v>9</v>
      </c>
      <c r="I204" s="2" t="s">
        <v>502</v>
      </c>
      <c r="J204" s="2">
        <v>473191</v>
      </c>
      <c r="K204" s="2" t="s">
        <v>209</v>
      </c>
      <c r="L204" s="2" t="s">
        <v>27</v>
      </c>
      <c r="M204" s="2" t="s">
        <v>13</v>
      </c>
      <c r="N204" s="121">
        <v>1364437.83</v>
      </c>
      <c r="O204" s="122">
        <v>1003685.4288000001</v>
      </c>
    </row>
    <row r="205" spans="5:15">
      <c r="E205" s="128">
        <v>381407</v>
      </c>
      <c r="F205" s="2" t="s">
        <v>503</v>
      </c>
      <c r="G205" s="36">
        <v>40329</v>
      </c>
      <c r="H205" s="2" t="s">
        <v>9</v>
      </c>
      <c r="I205" s="2" t="s">
        <v>504</v>
      </c>
      <c r="J205" s="2">
        <v>380836</v>
      </c>
      <c r="K205" s="2" t="s">
        <v>505</v>
      </c>
      <c r="L205" s="2" t="s">
        <v>27</v>
      </c>
      <c r="M205" s="2" t="s">
        <v>21</v>
      </c>
      <c r="N205" s="121">
        <v>578370.44999999995</v>
      </c>
      <c r="O205" s="122">
        <v>331773.8076</v>
      </c>
    </row>
    <row r="206" spans="5:15">
      <c r="E206" s="128">
        <v>381408</v>
      </c>
      <c r="F206" s="2" t="s">
        <v>506</v>
      </c>
      <c r="G206" s="36">
        <v>40329</v>
      </c>
      <c r="H206" s="2" t="s">
        <v>9</v>
      </c>
      <c r="I206" s="2" t="s">
        <v>507</v>
      </c>
      <c r="J206" s="2">
        <v>473191</v>
      </c>
      <c r="K206" s="2" t="s">
        <v>209</v>
      </c>
      <c r="L206" s="2" t="s">
        <v>27</v>
      </c>
      <c r="M206" s="2" t="s">
        <v>21</v>
      </c>
      <c r="N206" s="121">
        <v>743918.07</v>
      </c>
      <c r="O206" s="122">
        <v>674911.12679999997</v>
      </c>
    </row>
    <row r="207" spans="5:15">
      <c r="E207" s="128">
        <v>381410</v>
      </c>
      <c r="F207" s="2" t="s">
        <v>508</v>
      </c>
      <c r="G207" s="36">
        <v>40329</v>
      </c>
      <c r="H207" s="2" t="s">
        <v>9</v>
      </c>
      <c r="I207" s="2" t="s">
        <v>509</v>
      </c>
      <c r="J207" s="2">
        <v>410450</v>
      </c>
      <c r="K207" s="2" t="s">
        <v>212</v>
      </c>
      <c r="L207" s="2" t="s">
        <v>27</v>
      </c>
      <c r="M207" s="2" t="s">
        <v>28</v>
      </c>
      <c r="N207" s="121">
        <v>1704438.183</v>
      </c>
      <c r="O207" s="122">
        <v>647450.58239999996</v>
      </c>
    </row>
    <row r="208" spans="5:15">
      <c r="E208" s="128">
        <v>381411</v>
      </c>
      <c r="F208" s="2" t="s">
        <v>510</v>
      </c>
      <c r="G208" s="36">
        <v>40278</v>
      </c>
      <c r="H208" s="2" t="s">
        <v>9</v>
      </c>
      <c r="I208" s="2" t="s">
        <v>511</v>
      </c>
      <c r="J208" s="2">
        <v>381248</v>
      </c>
      <c r="K208" s="2" t="s">
        <v>512</v>
      </c>
      <c r="L208" s="2" t="s">
        <v>27</v>
      </c>
      <c r="M208" s="2" t="s">
        <v>17</v>
      </c>
      <c r="N208" s="121">
        <v>842067.97499999998</v>
      </c>
      <c r="O208" s="122">
        <v>1808612.4095999999</v>
      </c>
    </row>
    <row r="209" spans="5:15">
      <c r="E209" s="128">
        <v>381413</v>
      </c>
      <c r="F209" s="2" t="s">
        <v>513</v>
      </c>
      <c r="G209" s="36">
        <v>40329</v>
      </c>
      <c r="H209" s="2" t="s">
        <v>9</v>
      </c>
      <c r="I209" s="2" t="s">
        <v>514</v>
      </c>
      <c r="J209" s="2">
        <v>448733</v>
      </c>
      <c r="K209" s="2" t="s">
        <v>515</v>
      </c>
      <c r="L209" s="2" t="s">
        <v>27</v>
      </c>
      <c r="M209" s="2" t="s">
        <v>17</v>
      </c>
      <c r="N209" s="121">
        <v>826984.59900000005</v>
      </c>
      <c r="O209" s="122">
        <v>983209.21200000006</v>
      </c>
    </row>
    <row r="210" spans="5:15">
      <c r="E210" s="128">
        <v>381414</v>
      </c>
      <c r="F210" s="2" t="s">
        <v>516</v>
      </c>
      <c r="G210" s="36">
        <v>40278</v>
      </c>
      <c r="H210" s="2" t="s">
        <v>9</v>
      </c>
      <c r="I210" s="2" t="s">
        <v>517</v>
      </c>
      <c r="J210" s="2">
        <v>381248</v>
      </c>
      <c r="K210" s="2" t="s">
        <v>512</v>
      </c>
      <c r="L210" s="2" t="s">
        <v>27</v>
      </c>
      <c r="M210" s="2" t="s">
        <v>28</v>
      </c>
      <c r="N210" s="121">
        <v>1671130.5449999999</v>
      </c>
      <c r="O210" s="122">
        <v>1907209.9727999999</v>
      </c>
    </row>
    <row r="211" spans="5:15">
      <c r="E211" s="128">
        <v>381423</v>
      </c>
      <c r="F211" s="2" t="s">
        <v>518</v>
      </c>
      <c r="G211" s="36">
        <v>40336</v>
      </c>
      <c r="H211" s="2" t="s">
        <v>9</v>
      </c>
      <c r="I211" s="2" t="s">
        <v>519</v>
      </c>
      <c r="J211" s="2">
        <v>381248</v>
      </c>
      <c r="K211" s="2" t="s">
        <v>512</v>
      </c>
      <c r="L211" s="2" t="s">
        <v>12</v>
      </c>
      <c r="M211" s="2" t="s">
        <v>21</v>
      </c>
      <c r="N211" s="121">
        <v>446625.75299999997</v>
      </c>
      <c r="O211" s="122">
        <v>564241.37760000001</v>
      </c>
    </row>
    <row r="212" spans="5:15">
      <c r="E212" s="128">
        <v>381424</v>
      </c>
      <c r="F212" s="2" t="s">
        <v>520</v>
      </c>
      <c r="G212" s="36">
        <v>40329</v>
      </c>
      <c r="H212" s="2" t="s">
        <v>9</v>
      </c>
      <c r="I212" s="2" t="s">
        <v>521</v>
      </c>
      <c r="J212" s="2">
        <v>448733</v>
      </c>
      <c r="K212" s="2" t="s">
        <v>515</v>
      </c>
      <c r="L212" s="2" t="s">
        <v>27</v>
      </c>
      <c r="M212" s="2" t="s">
        <v>21</v>
      </c>
      <c r="N212" s="121">
        <v>697058.54399999999</v>
      </c>
      <c r="O212" s="122">
        <v>934135.27559999994</v>
      </c>
    </row>
    <row r="213" spans="5:15">
      <c r="E213" s="128">
        <v>381429</v>
      </c>
      <c r="F213" s="2" t="s">
        <v>522</v>
      </c>
      <c r="G213" s="36">
        <v>40329</v>
      </c>
      <c r="H213" s="2" t="s">
        <v>9</v>
      </c>
      <c r="I213" s="2" t="s">
        <v>523</v>
      </c>
      <c r="J213" s="2">
        <v>406698</v>
      </c>
      <c r="K213" s="2" t="s">
        <v>215</v>
      </c>
      <c r="L213" s="2" t="s">
        <v>27</v>
      </c>
      <c r="M213" s="2" t="s">
        <v>17</v>
      </c>
      <c r="N213" s="121">
        <v>993046.42500000005</v>
      </c>
      <c r="O213" s="122">
        <v>1154269.3211999999</v>
      </c>
    </row>
    <row r="214" spans="5:15">
      <c r="E214" s="128">
        <v>381530</v>
      </c>
      <c r="F214" s="2" t="s">
        <v>524</v>
      </c>
      <c r="G214" s="36">
        <v>40336</v>
      </c>
      <c r="H214" s="2" t="s">
        <v>9</v>
      </c>
      <c r="I214" s="2" t="s">
        <v>525</v>
      </c>
      <c r="J214" s="2">
        <v>460392</v>
      </c>
      <c r="K214" s="2" t="s">
        <v>526</v>
      </c>
      <c r="L214" s="2" t="s">
        <v>12</v>
      </c>
      <c r="M214" s="2" t="s">
        <v>28</v>
      </c>
      <c r="N214" s="121">
        <v>1807382.892</v>
      </c>
      <c r="O214" s="122">
        <v>2605727.4912</v>
      </c>
    </row>
    <row r="215" spans="5:15">
      <c r="E215" s="128">
        <v>381534</v>
      </c>
      <c r="F215" s="2" t="s">
        <v>527</v>
      </c>
      <c r="G215" s="36">
        <v>40336</v>
      </c>
      <c r="H215" s="2" t="s">
        <v>9</v>
      </c>
      <c r="I215" s="2" t="s">
        <v>528</v>
      </c>
      <c r="J215" s="2">
        <v>406515</v>
      </c>
      <c r="K215" s="2" t="s">
        <v>281</v>
      </c>
      <c r="L215" s="2" t="s">
        <v>12</v>
      </c>
      <c r="M215" s="2" t="s">
        <v>17</v>
      </c>
      <c r="N215" s="121">
        <v>936612.87300000002</v>
      </c>
      <c r="O215" s="122">
        <v>1586738.4624000001</v>
      </c>
    </row>
    <row r="216" spans="5:15">
      <c r="E216" s="128">
        <v>381545</v>
      </c>
      <c r="F216" s="2" t="s">
        <v>529</v>
      </c>
      <c r="G216" s="36">
        <v>40336</v>
      </c>
      <c r="H216" s="2" t="s">
        <v>9</v>
      </c>
      <c r="I216" s="2" t="s">
        <v>530</v>
      </c>
      <c r="J216" s="2">
        <v>381248</v>
      </c>
      <c r="K216" s="2" t="s">
        <v>512</v>
      </c>
      <c r="L216" s="2" t="s">
        <v>27</v>
      </c>
      <c r="M216" s="2" t="s">
        <v>17</v>
      </c>
      <c r="N216" s="121">
        <v>965434.00800000003</v>
      </c>
      <c r="O216" s="122">
        <v>772973.06400000001</v>
      </c>
    </row>
    <row r="217" spans="5:15">
      <c r="E217" s="128">
        <v>381546</v>
      </c>
      <c r="F217" s="2" t="s">
        <v>531</v>
      </c>
      <c r="G217" s="36">
        <v>40336</v>
      </c>
      <c r="H217" s="2" t="s">
        <v>9</v>
      </c>
      <c r="I217" s="2" t="s">
        <v>532</v>
      </c>
      <c r="J217" s="2">
        <v>381248</v>
      </c>
      <c r="K217" s="2" t="s">
        <v>512</v>
      </c>
      <c r="L217" s="2" t="s">
        <v>27</v>
      </c>
      <c r="M217" s="2" t="s">
        <v>17</v>
      </c>
      <c r="N217" s="121">
        <v>812955.23400000005</v>
      </c>
      <c r="O217" s="122">
        <v>786849.89760000003</v>
      </c>
    </row>
    <row r="218" spans="5:15">
      <c r="E218" s="128">
        <v>381547</v>
      </c>
      <c r="F218" s="2" t="s">
        <v>533</v>
      </c>
      <c r="G218" s="36">
        <v>40336</v>
      </c>
      <c r="H218" s="2" t="s">
        <v>9</v>
      </c>
      <c r="I218" s="2" t="s">
        <v>534</v>
      </c>
      <c r="J218" s="2">
        <v>406515</v>
      </c>
      <c r="K218" s="2" t="s">
        <v>281</v>
      </c>
      <c r="L218" s="2" t="s">
        <v>12</v>
      </c>
      <c r="M218" s="2" t="s">
        <v>28</v>
      </c>
      <c r="N218" s="121">
        <v>1868036.94</v>
      </c>
      <c r="O218" s="122">
        <v>3290279.8859999999</v>
      </c>
    </row>
    <row r="219" spans="5:15">
      <c r="E219" s="128">
        <v>381571</v>
      </c>
      <c r="F219" s="2" t="s">
        <v>535</v>
      </c>
      <c r="G219" s="36">
        <v>40344</v>
      </c>
      <c r="H219" s="2" t="s">
        <v>9</v>
      </c>
      <c r="I219" s="2" t="s">
        <v>536</v>
      </c>
      <c r="J219" s="2">
        <v>425654</v>
      </c>
      <c r="K219" s="2" t="s">
        <v>537</v>
      </c>
      <c r="L219" s="2" t="s">
        <v>12</v>
      </c>
      <c r="M219" s="2" t="s">
        <v>17</v>
      </c>
      <c r="N219" s="121">
        <v>1212620.1780000001</v>
      </c>
      <c r="O219" s="122">
        <v>746818.0344</v>
      </c>
    </row>
    <row r="220" spans="5:15">
      <c r="E220" s="128">
        <v>381576</v>
      </c>
      <c r="F220" s="2" t="s">
        <v>538</v>
      </c>
      <c r="G220" s="36">
        <v>40329</v>
      </c>
      <c r="H220" s="2" t="s">
        <v>9</v>
      </c>
      <c r="I220" s="2" t="s">
        <v>539</v>
      </c>
      <c r="J220" s="2">
        <v>471701</v>
      </c>
      <c r="K220" s="2" t="s">
        <v>455</v>
      </c>
      <c r="L220" s="2" t="s">
        <v>12</v>
      </c>
      <c r="M220" s="2" t="s">
        <v>21</v>
      </c>
      <c r="N220" s="121">
        <v>748216.47600000002</v>
      </c>
      <c r="O220" s="122">
        <v>669804.43319999997</v>
      </c>
    </row>
    <row r="221" spans="5:15">
      <c r="E221" s="128">
        <v>381580</v>
      </c>
      <c r="F221" s="2" t="s">
        <v>540</v>
      </c>
      <c r="G221" s="36">
        <v>40331</v>
      </c>
      <c r="H221" s="2" t="s">
        <v>9</v>
      </c>
      <c r="I221" s="2" t="s">
        <v>541</v>
      </c>
      <c r="J221" s="2">
        <v>381721</v>
      </c>
      <c r="K221" s="2" t="s">
        <v>264</v>
      </c>
      <c r="L221" s="2" t="s">
        <v>27</v>
      </c>
      <c r="M221" s="2" t="s">
        <v>21</v>
      </c>
      <c r="N221" s="121">
        <v>662182.68900000001</v>
      </c>
      <c r="O221" s="122">
        <v>1563363.9791999999</v>
      </c>
    </row>
    <row r="222" spans="5:15">
      <c r="E222" s="128">
        <v>381581</v>
      </c>
      <c r="F222" s="2" t="s">
        <v>542</v>
      </c>
      <c r="G222" s="36">
        <v>40331</v>
      </c>
      <c r="H222" s="2" t="s">
        <v>9</v>
      </c>
      <c r="I222" s="2" t="s">
        <v>543</v>
      </c>
      <c r="J222" s="2">
        <v>403187</v>
      </c>
      <c r="K222" s="2" t="s">
        <v>251</v>
      </c>
      <c r="L222" s="2" t="s">
        <v>27</v>
      </c>
      <c r="M222" s="2" t="s">
        <v>17</v>
      </c>
      <c r="N222" s="121">
        <v>1054736.676</v>
      </c>
      <c r="O222" s="122">
        <v>1639951.4340000001</v>
      </c>
    </row>
    <row r="223" spans="5:15">
      <c r="E223" s="128">
        <v>381586</v>
      </c>
      <c r="F223" s="2" t="s">
        <v>544</v>
      </c>
      <c r="G223" s="36">
        <v>40331</v>
      </c>
      <c r="H223" s="2" t="s">
        <v>9</v>
      </c>
      <c r="I223" s="2" t="s">
        <v>545</v>
      </c>
      <c r="J223" s="2">
        <v>381549</v>
      </c>
      <c r="K223" s="2" t="s">
        <v>259</v>
      </c>
      <c r="L223" s="2" t="s">
        <v>12</v>
      </c>
      <c r="M223" s="2" t="s">
        <v>28</v>
      </c>
      <c r="N223" s="121">
        <v>2033872.827</v>
      </c>
      <c r="O223" s="122">
        <v>4124981.7864000001</v>
      </c>
    </row>
    <row r="224" spans="5:15">
      <c r="E224" s="128">
        <v>381588</v>
      </c>
      <c r="F224" s="2" t="s">
        <v>546</v>
      </c>
      <c r="G224" s="36">
        <v>40331</v>
      </c>
      <c r="H224" s="2" t="s">
        <v>9</v>
      </c>
      <c r="I224" s="2" t="s">
        <v>547</v>
      </c>
      <c r="J224" s="2">
        <v>410827</v>
      </c>
      <c r="K224" s="2" t="s">
        <v>254</v>
      </c>
      <c r="L224" s="2" t="s">
        <v>12</v>
      </c>
      <c r="M224" s="2" t="s">
        <v>21</v>
      </c>
      <c r="N224" s="121">
        <v>475790.80499999999</v>
      </c>
      <c r="O224" s="122">
        <v>392553.82079999999</v>
      </c>
    </row>
    <row r="225" spans="5:15">
      <c r="E225" s="128">
        <v>381589</v>
      </c>
      <c r="F225" s="2" t="s">
        <v>548</v>
      </c>
      <c r="G225" s="36">
        <v>40331</v>
      </c>
      <c r="H225" s="2" t="s">
        <v>9</v>
      </c>
      <c r="I225" s="2" t="s">
        <v>549</v>
      </c>
      <c r="J225" s="2">
        <v>379915</v>
      </c>
      <c r="K225" s="2" t="s">
        <v>314</v>
      </c>
      <c r="L225" s="2" t="s">
        <v>27</v>
      </c>
      <c r="M225" s="2" t="s">
        <v>246</v>
      </c>
      <c r="N225" s="121">
        <v>2617644.6660000002</v>
      </c>
      <c r="O225" s="122">
        <v>2565961.6751999999</v>
      </c>
    </row>
    <row r="226" spans="5:15">
      <c r="E226" s="128">
        <v>381728</v>
      </c>
      <c r="F226" s="2" t="s">
        <v>550</v>
      </c>
      <c r="G226" s="36">
        <v>40018</v>
      </c>
      <c r="H226" s="2" t="s">
        <v>9</v>
      </c>
      <c r="I226" s="2" t="s">
        <v>551</v>
      </c>
      <c r="J226" s="2">
        <v>421959</v>
      </c>
      <c r="K226" s="2" t="s">
        <v>337</v>
      </c>
      <c r="L226" s="2" t="s">
        <v>27</v>
      </c>
      <c r="M226" s="2" t="s">
        <v>28</v>
      </c>
      <c r="N226" s="121">
        <v>2421884.6610000003</v>
      </c>
      <c r="O226" s="122">
        <v>279984.07079999999</v>
      </c>
    </row>
    <row r="227" spans="5:15">
      <c r="E227" s="128">
        <v>381805</v>
      </c>
      <c r="F227" s="2" t="s">
        <v>552</v>
      </c>
      <c r="G227" s="36">
        <v>40329</v>
      </c>
      <c r="H227" s="2" t="s">
        <v>9</v>
      </c>
      <c r="I227" s="2" t="s">
        <v>553</v>
      </c>
      <c r="J227" s="2">
        <v>412289</v>
      </c>
      <c r="K227" s="2" t="s">
        <v>137</v>
      </c>
      <c r="L227" s="2" t="s">
        <v>27</v>
      </c>
      <c r="M227" s="2" t="s">
        <v>28</v>
      </c>
      <c r="N227" s="121">
        <v>1702394.7150000001</v>
      </c>
      <c r="O227" s="122">
        <v>1465831.7820000001</v>
      </c>
    </row>
    <row r="228" spans="5:15">
      <c r="E228" s="128">
        <v>381821</v>
      </c>
      <c r="F228" s="2" t="s">
        <v>554</v>
      </c>
      <c r="G228" s="36">
        <v>40329</v>
      </c>
      <c r="H228" s="2" t="s">
        <v>9</v>
      </c>
      <c r="I228" s="2" t="s">
        <v>555</v>
      </c>
      <c r="J228" s="2">
        <v>411082</v>
      </c>
      <c r="K228" s="2" t="s">
        <v>54</v>
      </c>
      <c r="L228" s="2" t="s">
        <v>12</v>
      </c>
      <c r="M228" s="2" t="s">
        <v>28</v>
      </c>
      <c r="N228" s="121">
        <v>2401167.2790000001</v>
      </c>
      <c r="O228" s="122">
        <v>1109726.4276000001</v>
      </c>
    </row>
    <row r="229" spans="5:15">
      <c r="E229" s="128">
        <v>381909</v>
      </c>
      <c r="F229" s="2" t="s">
        <v>556</v>
      </c>
      <c r="G229" s="36">
        <v>40330</v>
      </c>
      <c r="H229" s="2" t="s">
        <v>9</v>
      </c>
      <c r="I229" s="2" t="s">
        <v>557</v>
      </c>
      <c r="J229" s="2">
        <v>379658</v>
      </c>
      <c r="K229" s="2" t="s">
        <v>201</v>
      </c>
      <c r="L229" s="2" t="s">
        <v>27</v>
      </c>
      <c r="M229" s="2" t="s">
        <v>17</v>
      </c>
      <c r="N229" s="121">
        <v>1146612.6000000001</v>
      </c>
      <c r="O229" s="122">
        <v>2857226.8536</v>
      </c>
    </row>
    <row r="230" spans="5:15">
      <c r="E230" s="128">
        <v>381912</v>
      </c>
      <c r="F230" s="2" t="s">
        <v>558</v>
      </c>
      <c r="G230" s="36">
        <v>40330</v>
      </c>
      <c r="H230" s="2" t="s">
        <v>9</v>
      </c>
      <c r="I230" s="2" t="s">
        <v>559</v>
      </c>
      <c r="J230" s="2">
        <v>379658</v>
      </c>
      <c r="K230" s="2" t="s">
        <v>201</v>
      </c>
      <c r="L230" s="2" t="s">
        <v>27</v>
      </c>
      <c r="M230" s="2" t="s">
        <v>13</v>
      </c>
      <c r="N230" s="121">
        <v>1252407.702</v>
      </c>
      <c r="O230" s="122">
        <v>1272294.216</v>
      </c>
    </row>
    <row r="231" spans="5:15">
      <c r="E231" s="128">
        <v>381917</v>
      </c>
      <c r="F231" s="2" t="s">
        <v>560</v>
      </c>
      <c r="G231" s="36">
        <v>40330</v>
      </c>
      <c r="H231" s="2" t="s">
        <v>9</v>
      </c>
      <c r="I231" s="2" t="s">
        <v>561</v>
      </c>
      <c r="J231" s="2">
        <v>379658</v>
      </c>
      <c r="K231" s="2" t="s">
        <v>201</v>
      </c>
      <c r="L231" s="2" t="s">
        <v>27</v>
      </c>
      <c r="M231" s="2" t="s">
        <v>28</v>
      </c>
      <c r="N231" s="121">
        <v>1853114.9489999998</v>
      </c>
      <c r="O231" s="122">
        <v>1950490.9079999998</v>
      </c>
    </row>
    <row r="232" spans="5:15">
      <c r="E232" s="128">
        <v>381928</v>
      </c>
      <c r="F232" s="2" t="s">
        <v>562</v>
      </c>
      <c r="G232" s="36">
        <v>40336</v>
      </c>
      <c r="H232" s="2" t="s">
        <v>9</v>
      </c>
      <c r="I232" s="2" t="s">
        <v>563</v>
      </c>
      <c r="J232" s="2">
        <v>379658</v>
      </c>
      <c r="K232" s="2" t="s">
        <v>201</v>
      </c>
      <c r="L232" s="2" t="s">
        <v>27</v>
      </c>
      <c r="M232" s="2" t="s">
        <v>246</v>
      </c>
      <c r="N232" s="121">
        <v>2581052.5649999999</v>
      </c>
      <c r="O232" s="122">
        <v>3964397.58</v>
      </c>
    </row>
    <row r="233" spans="5:15">
      <c r="E233" s="128">
        <v>381932</v>
      </c>
      <c r="F233" s="2" t="s">
        <v>564</v>
      </c>
      <c r="G233" s="36">
        <v>40331</v>
      </c>
      <c r="H233" s="2" t="s">
        <v>9</v>
      </c>
      <c r="I233" s="2" t="s">
        <v>565</v>
      </c>
      <c r="J233" s="2">
        <v>381549</v>
      </c>
      <c r="K233" s="2" t="s">
        <v>259</v>
      </c>
      <c r="L233" s="2" t="s">
        <v>12</v>
      </c>
      <c r="M233" s="2" t="s">
        <v>17</v>
      </c>
      <c r="N233" s="121">
        <v>1152830.9310000001</v>
      </c>
      <c r="O233" s="122">
        <v>1852099.3547999999</v>
      </c>
    </row>
    <row r="234" spans="5:15">
      <c r="E234" s="128">
        <v>382161</v>
      </c>
      <c r="F234" s="2" t="s">
        <v>566</v>
      </c>
      <c r="G234" s="36">
        <v>40278</v>
      </c>
      <c r="H234" s="2" t="s">
        <v>9</v>
      </c>
      <c r="I234" s="2" t="s">
        <v>567</v>
      </c>
      <c r="J234" s="2">
        <v>381248</v>
      </c>
      <c r="K234" s="2" t="s">
        <v>512</v>
      </c>
      <c r="L234" s="2" t="s">
        <v>27</v>
      </c>
      <c r="M234" s="2" t="s">
        <v>28</v>
      </c>
      <c r="N234" s="121">
        <v>2176433.6579999998</v>
      </c>
      <c r="O234" s="122">
        <v>2747889.6948000002</v>
      </c>
    </row>
    <row r="235" spans="5:15">
      <c r="E235" s="128">
        <v>382162</v>
      </c>
      <c r="F235" s="2" t="s">
        <v>568</v>
      </c>
      <c r="G235" s="36">
        <v>40294</v>
      </c>
      <c r="H235" s="2" t="s">
        <v>9</v>
      </c>
      <c r="I235" s="2" t="s">
        <v>569</v>
      </c>
      <c r="J235" s="2">
        <v>460392</v>
      </c>
      <c r="K235" s="2" t="s">
        <v>526</v>
      </c>
      <c r="L235" s="2" t="s">
        <v>27</v>
      </c>
      <c r="M235" s="2" t="s">
        <v>17</v>
      </c>
      <c r="N235" s="121">
        <v>1075737.8730000001</v>
      </c>
      <c r="O235" s="122">
        <v>1079035.6464</v>
      </c>
    </row>
    <row r="236" spans="5:15">
      <c r="E236" s="128">
        <v>382167</v>
      </c>
      <c r="F236" s="2" t="s">
        <v>570</v>
      </c>
      <c r="G236" s="36">
        <v>40278</v>
      </c>
      <c r="H236" s="2" t="s">
        <v>9</v>
      </c>
      <c r="I236" s="2" t="s">
        <v>571</v>
      </c>
      <c r="J236" s="2">
        <v>460392</v>
      </c>
      <c r="K236" s="2" t="s">
        <v>526</v>
      </c>
      <c r="L236" s="2" t="s">
        <v>27</v>
      </c>
      <c r="M236" s="2" t="s">
        <v>17</v>
      </c>
      <c r="N236" s="121">
        <v>1037205.8130000001</v>
      </c>
      <c r="O236" s="122">
        <v>1034376.21</v>
      </c>
    </row>
    <row r="237" spans="5:15">
      <c r="E237" s="128">
        <v>382170</v>
      </c>
      <c r="F237" s="2" t="s">
        <v>572</v>
      </c>
      <c r="G237" s="36">
        <v>40278</v>
      </c>
      <c r="H237" s="2" t="s">
        <v>9</v>
      </c>
      <c r="I237" s="2" t="s">
        <v>573</v>
      </c>
      <c r="J237" s="2">
        <v>460392</v>
      </c>
      <c r="K237" s="2" t="s">
        <v>526</v>
      </c>
      <c r="L237" s="2" t="s">
        <v>27</v>
      </c>
      <c r="M237" s="2" t="s">
        <v>13</v>
      </c>
      <c r="N237" s="121">
        <v>1471679.8319999999</v>
      </c>
      <c r="O237" s="122">
        <v>1306168.1459999999</v>
      </c>
    </row>
    <row r="238" spans="5:15">
      <c r="E238" s="128">
        <v>382354</v>
      </c>
      <c r="F238" s="2" t="s">
        <v>574</v>
      </c>
      <c r="G238" s="36">
        <v>40343</v>
      </c>
      <c r="H238" s="2" t="s">
        <v>9</v>
      </c>
      <c r="I238" s="2" t="s">
        <v>575</v>
      </c>
      <c r="J238" s="2">
        <v>379915</v>
      </c>
      <c r="K238" s="2" t="s">
        <v>314</v>
      </c>
      <c r="L238" s="2" t="s">
        <v>27</v>
      </c>
      <c r="M238" s="2" t="s">
        <v>28</v>
      </c>
      <c r="N238" s="121">
        <v>2090956.371</v>
      </c>
      <c r="O238" s="122">
        <v>2146560.6311999997</v>
      </c>
    </row>
    <row r="239" spans="5:15">
      <c r="E239" s="128">
        <v>382425</v>
      </c>
      <c r="F239" s="2" t="s">
        <v>576</v>
      </c>
      <c r="G239" s="36">
        <v>40329</v>
      </c>
      <c r="H239" s="2" t="s">
        <v>9</v>
      </c>
      <c r="I239" s="2" t="s">
        <v>577</v>
      </c>
      <c r="J239" s="2">
        <v>377329</v>
      </c>
      <c r="K239" s="2" t="s">
        <v>51</v>
      </c>
      <c r="L239" s="2" t="s">
        <v>27</v>
      </c>
      <c r="M239" s="2" t="s">
        <v>21</v>
      </c>
      <c r="N239" s="121">
        <v>482248.43099999998</v>
      </c>
      <c r="O239" s="122">
        <v>764829.19440000004</v>
      </c>
    </row>
    <row r="240" spans="5:15">
      <c r="E240" s="128">
        <v>382506</v>
      </c>
      <c r="F240" s="2" t="s">
        <v>578</v>
      </c>
      <c r="G240" s="36">
        <v>40336</v>
      </c>
      <c r="H240" s="2" t="s">
        <v>9</v>
      </c>
      <c r="I240" s="2" t="s">
        <v>579</v>
      </c>
      <c r="J240" s="2">
        <v>381248</v>
      </c>
      <c r="K240" s="2" t="s">
        <v>512</v>
      </c>
      <c r="L240" s="2" t="s">
        <v>27</v>
      </c>
      <c r="M240" s="2" t="s">
        <v>17</v>
      </c>
      <c r="N240" s="121">
        <v>892595.94900000002</v>
      </c>
      <c r="O240" s="122">
        <v>945011.4264</v>
      </c>
    </row>
    <row r="241" spans="5:15">
      <c r="E241" s="128">
        <v>382546</v>
      </c>
      <c r="F241" s="2" t="s">
        <v>580</v>
      </c>
      <c r="G241" s="36">
        <v>40336</v>
      </c>
      <c r="H241" s="2" t="s">
        <v>9</v>
      </c>
      <c r="I241" s="2" t="s">
        <v>581</v>
      </c>
      <c r="J241" s="2">
        <v>460392</v>
      </c>
      <c r="K241" s="2" t="s">
        <v>526</v>
      </c>
      <c r="L241" s="2" t="s">
        <v>27</v>
      </c>
      <c r="M241" s="2" t="s">
        <v>21</v>
      </c>
      <c r="N241" s="121">
        <v>704438.84699999995</v>
      </c>
      <c r="O241" s="122">
        <v>1054846.5408000001</v>
      </c>
    </row>
    <row r="242" spans="5:15">
      <c r="E242" s="128">
        <v>382556</v>
      </c>
      <c r="F242" s="2" t="s">
        <v>582</v>
      </c>
      <c r="G242" s="36">
        <v>40332</v>
      </c>
      <c r="H242" s="2" t="s">
        <v>9</v>
      </c>
      <c r="I242" s="2" t="s">
        <v>583</v>
      </c>
      <c r="J242" s="2">
        <v>378859</v>
      </c>
      <c r="K242" s="2" t="s">
        <v>234</v>
      </c>
      <c r="L242" s="2" t="s">
        <v>12</v>
      </c>
      <c r="M242" s="2" t="s">
        <v>246</v>
      </c>
      <c r="N242" s="121">
        <v>3006746.1270000003</v>
      </c>
      <c r="O242" s="122">
        <v>1113630.0227999999</v>
      </c>
    </row>
    <row r="243" spans="5:15">
      <c r="E243" s="128">
        <v>382558</v>
      </c>
      <c r="F243" s="2" t="s">
        <v>584</v>
      </c>
      <c r="G243" s="36">
        <v>40332</v>
      </c>
      <c r="H243" s="2" t="s">
        <v>9</v>
      </c>
      <c r="I243" s="2" t="s">
        <v>585</v>
      </c>
      <c r="J243" s="2">
        <v>447935</v>
      </c>
      <c r="K243" s="2" t="s">
        <v>237</v>
      </c>
      <c r="L243" s="2" t="s">
        <v>12</v>
      </c>
      <c r="M243" s="2" t="s">
        <v>21</v>
      </c>
      <c r="N243" s="121">
        <v>680704.12199999997</v>
      </c>
      <c r="O243" s="122">
        <v>561142.98719999997</v>
      </c>
    </row>
    <row r="244" spans="5:15">
      <c r="E244" s="128">
        <v>382569</v>
      </c>
      <c r="F244" s="2" t="s">
        <v>586</v>
      </c>
      <c r="G244" s="36">
        <v>40332</v>
      </c>
      <c r="H244" s="2" t="s">
        <v>9</v>
      </c>
      <c r="I244" s="2" t="s">
        <v>587</v>
      </c>
      <c r="J244" s="2">
        <v>423329</v>
      </c>
      <c r="K244" s="2" t="s">
        <v>182</v>
      </c>
      <c r="L244" s="2" t="s">
        <v>27</v>
      </c>
      <c r="M244" s="2" t="s">
        <v>21</v>
      </c>
      <c r="N244" s="121">
        <v>526839.66299999994</v>
      </c>
      <c r="O244" s="122">
        <v>983137.40280000004</v>
      </c>
    </row>
    <row r="245" spans="5:15">
      <c r="E245" s="128">
        <v>382572</v>
      </c>
      <c r="F245" s="2" t="s">
        <v>588</v>
      </c>
      <c r="G245" s="36">
        <v>40332</v>
      </c>
      <c r="H245" s="2" t="s">
        <v>9</v>
      </c>
      <c r="I245" s="2" t="s">
        <v>589</v>
      </c>
      <c r="J245" s="2">
        <v>459093</v>
      </c>
      <c r="K245" s="2" t="s">
        <v>344</v>
      </c>
      <c r="L245" s="2" t="s">
        <v>27</v>
      </c>
      <c r="M245" s="2" t="s">
        <v>28</v>
      </c>
      <c r="N245" s="121">
        <v>2308545.645</v>
      </c>
      <c r="O245" s="122">
        <v>2377500.1955999997</v>
      </c>
    </row>
    <row r="246" spans="5:15">
      <c r="E246" s="128">
        <v>382575</v>
      </c>
      <c r="F246" s="2" t="s">
        <v>590</v>
      </c>
      <c r="G246" s="36">
        <v>40332</v>
      </c>
      <c r="H246" s="2" t="s">
        <v>9</v>
      </c>
      <c r="I246" s="2" t="s">
        <v>591</v>
      </c>
      <c r="J246" s="2">
        <v>378859</v>
      </c>
      <c r="K246" s="2" t="s">
        <v>234</v>
      </c>
      <c r="L246" s="2" t="s">
        <v>12</v>
      </c>
      <c r="M246" s="2" t="s">
        <v>17</v>
      </c>
      <c r="N246" s="121">
        <v>1124983.6710000001</v>
      </c>
      <c r="O246" s="122">
        <v>713911.76280000003</v>
      </c>
    </row>
    <row r="247" spans="5:15">
      <c r="E247" s="128">
        <v>382921</v>
      </c>
      <c r="F247" s="2" t="s">
        <v>592</v>
      </c>
      <c r="G247" s="36">
        <v>40338</v>
      </c>
      <c r="H247" s="2" t="s">
        <v>9</v>
      </c>
      <c r="I247" s="2" t="s">
        <v>593</v>
      </c>
      <c r="J247" s="2">
        <v>398449</v>
      </c>
      <c r="K247" s="2" t="s">
        <v>111</v>
      </c>
      <c r="L247" s="2" t="s">
        <v>27</v>
      </c>
      <c r="M247" s="2" t="s">
        <v>21</v>
      </c>
      <c r="N247" s="121">
        <v>642256.65</v>
      </c>
      <c r="O247" s="122">
        <v>566692.30799999996</v>
      </c>
    </row>
    <row r="248" spans="5:15">
      <c r="E248" s="128">
        <v>382955</v>
      </c>
      <c r="F248" s="2" t="s">
        <v>594</v>
      </c>
      <c r="G248" s="36">
        <v>40350</v>
      </c>
      <c r="H248" s="2" t="s">
        <v>9</v>
      </c>
      <c r="I248" s="2" t="s">
        <v>595</v>
      </c>
      <c r="J248" s="2">
        <v>471969</v>
      </c>
      <c r="K248" s="2" t="s">
        <v>596</v>
      </c>
      <c r="L248" s="2" t="s">
        <v>27</v>
      </c>
      <c r="M248" s="2" t="s">
        <v>21</v>
      </c>
      <c r="N248" s="121">
        <v>733686.26099999994</v>
      </c>
      <c r="O248" s="122">
        <v>637637.44319999998</v>
      </c>
    </row>
    <row r="249" spans="5:15">
      <c r="E249" s="128">
        <v>382956</v>
      </c>
      <c r="F249" s="2" t="s">
        <v>597</v>
      </c>
      <c r="G249" s="36">
        <v>40350</v>
      </c>
      <c r="H249" s="2" t="s">
        <v>9</v>
      </c>
      <c r="I249" s="2" t="s">
        <v>598</v>
      </c>
      <c r="J249" s="2">
        <v>382950</v>
      </c>
      <c r="K249" s="2" t="s">
        <v>599</v>
      </c>
      <c r="L249" s="2" t="s">
        <v>27</v>
      </c>
      <c r="M249" s="2" t="s">
        <v>13</v>
      </c>
      <c r="N249" s="121">
        <v>1489929.693</v>
      </c>
      <c r="O249" s="122">
        <v>2357499.5676000002</v>
      </c>
    </row>
    <row r="250" spans="5:15">
      <c r="E250" s="128">
        <v>382957</v>
      </c>
      <c r="F250" s="2" t="s">
        <v>600</v>
      </c>
      <c r="G250" s="36">
        <v>40350</v>
      </c>
      <c r="H250" s="2" t="s">
        <v>9</v>
      </c>
      <c r="I250" s="2" t="s">
        <v>601</v>
      </c>
      <c r="J250" s="2">
        <v>382953</v>
      </c>
      <c r="K250" s="2" t="s">
        <v>161</v>
      </c>
      <c r="L250" s="2" t="s">
        <v>27</v>
      </c>
      <c r="M250" s="2" t="s">
        <v>21</v>
      </c>
      <c r="N250" s="121">
        <v>749063.46900000004</v>
      </c>
      <c r="O250" s="122">
        <v>587824.22519999999</v>
      </c>
    </row>
    <row r="251" spans="5:15">
      <c r="E251" s="128">
        <v>382963</v>
      </c>
      <c r="F251" s="2" t="s">
        <v>602</v>
      </c>
      <c r="G251" s="36">
        <v>40347</v>
      </c>
      <c r="H251" s="2" t="s">
        <v>9</v>
      </c>
      <c r="I251" s="2" t="s">
        <v>603</v>
      </c>
      <c r="J251" s="2">
        <v>471969</v>
      </c>
      <c r="K251" s="2" t="s">
        <v>596</v>
      </c>
      <c r="L251" s="2" t="s">
        <v>27</v>
      </c>
      <c r="M251" s="2" t="s">
        <v>13</v>
      </c>
      <c r="N251" s="121">
        <v>1319548.3139999998</v>
      </c>
      <c r="O251" s="122">
        <v>2304902.2716000001</v>
      </c>
    </row>
    <row r="252" spans="5:15">
      <c r="E252" s="128">
        <v>382967</v>
      </c>
      <c r="F252" s="2" t="s">
        <v>604</v>
      </c>
      <c r="G252" s="36">
        <v>40350</v>
      </c>
      <c r="H252" s="2" t="s">
        <v>9</v>
      </c>
      <c r="I252" s="2" t="s">
        <v>605</v>
      </c>
      <c r="J252" s="2">
        <v>471969</v>
      </c>
      <c r="K252" s="2" t="s">
        <v>596</v>
      </c>
      <c r="L252" s="2" t="s">
        <v>27</v>
      </c>
      <c r="M252" s="2" t="s">
        <v>17</v>
      </c>
      <c r="N252" s="121">
        <v>995709.83400000003</v>
      </c>
      <c r="O252" s="122">
        <v>549671.17319999996</v>
      </c>
    </row>
    <row r="253" spans="5:15">
      <c r="E253" s="128">
        <v>382968</v>
      </c>
      <c r="F253" s="2" t="s">
        <v>606</v>
      </c>
      <c r="G253" s="36">
        <v>40334</v>
      </c>
      <c r="H253" s="2" t="s">
        <v>9</v>
      </c>
      <c r="I253" s="2" t="s">
        <v>153</v>
      </c>
      <c r="J253" s="2">
        <v>416178</v>
      </c>
      <c r="K253" s="2" t="s">
        <v>154</v>
      </c>
      <c r="L253" s="2" t="s">
        <v>27</v>
      </c>
      <c r="M253" s="2" t="s">
        <v>21</v>
      </c>
      <c r="N253" s="121">
        <v>632747.17800000007</v>
      </c>
      <c r="O253" s="122">
        <v>531862.49159999995</v>
      </c>
    </row>
    <row r="254" spans="5:15">
      <c r="E254" s="128">
        <v>382970</v>
      </c>
      <c r="F254" s="2" t="s">
        <v>607</v>
      </c>
      <c r="G254" s="36">
        <v>40333</v>
      </c>
      <c r="H254" s="2" t="s">
        <v>9</v>
      </c>
      <c r="I254" s="2" t="s">
        <v>608</v>
      </c>
      <c r="J254" s="2">
        <v>471969</v>
      </c>
      <c r="K254" s="2" t="s">
        <v>596</v>
      </c>
      <c r="L254" s="2" t="s">
        <v>27</v>
      </c>
      <c r="M254" s="2" t="s">
        <v>17</v>
      </c>
      <c r="N254" s="121">
        <v>784067.31900000002</v>
      </c>
      <c r="O254" s="122">
        <v>987013.92240000004</v>
      </c>
    </row>
    <row r="255" spans="5:15">
      <c r="E255" s="128">
        <v>382977</v>
      </c>
      <c r="F255" s="2" t="s">
        <v>609</v>
      </c>
      <c r="G255" s="36">
        <v>40332</v>
      </c>
      <c r="H255" s="2" t="s">
        <v>9</v>
      </c>
      <c r="I255" s="2" t="s">
        <v>610</v>
      </c>
      <c r="J255" s="2">
        <v>382953</v>
      </c>
      <c r="K255" s="2" t="s">
        <v>161</v>
      </c>
      <c r="L255" s="2" t="s">
        <v>27</v>
      </c>
      <c r="M255" s="2" t="s">
        <v>17</v>
      </c>
      <c r="N255" s="121">
        <v>906674.28599999996</v>
      </c>
      <c r="O255" s="122">
        <v>987129.28799999994</v>
      </c>
    </row>
    <row r="256" spans="5:15">
      <c r="E256" s="128">
        <v>383098</v>
      </c>
      <c r="F256" s="2" t="s">
        <v>611</v>
      </c>
      <c r="G256" s="36">
        <v>40344</v>
      </c>
      <c r="H256" s="2" t="s">
        <v>9</v>
      </c>
      <c r="I256" s="2" t="s">
        <v>612</v>
      </c>
      <c r="J256" s="2">
        <v>373036</v>
      </c>
      <c r="K256" s="2" t="s">
        <v>188</v>
      </c>
      <c r="L256" s="2" t="s">
        <v>12</v>
      </c>
      <c r="M256" s="2" t="s">
        <v>21</v>
      </c>
      <c r="N256" s="121">
        <v>599686.62599999993</v>
      </c>
      <c r="O256" s="122">
        <v>1219735.7675999999</v>
      </c>
    </row>
    <row r="257" spans="5:15">
      <c r="E257" s="128">
        <v>383099</v>
      </c>
      <c r="F257" s="2" t="s">
        <v>613</v>
      </c>
      <c r="G257" s="36">
        <v>40344</v>
      </c>
      <c r="H257" s="2" t="s">
        <v>9</v>
      </c>
      <c r="I257" s="2" t="s">
        <v>614</v>
      </c>
      <c r="J257" s="2">
        <v>452815</v>
      </c>
      <c r="K257" s="2" t="s">
        <v>443</v>
      </c>
      <c r="L257" s="2" t="s">
        <v>27</v>
      </c>
      <c r="M257" s="2" t="s">
        <v>17</v>
      </c>
      <c r="N257" s="121">
        <v>893611.005</v>
      </c>
      <c r="O257" s="122">
        <v>778841.40600000008</v>
      </c>
    </row>
    <row r="258" spans="5:15">
      <c r="E258" s="128">
        <v>383100</v>
      </c>
      <c r="F258" s="2" t="s">
        <v>615</v>
      </c>
      <c r="G258" s="36">
        <v>40344</v>
      </c>
      <c r="H258" s="2" t="s">
        <v>9</v>
      </c>
      <c r="I258" s="2" t="s">
        <v>616</v>
      </c>
      <c r="J258" s="2">
        <v>424950</v>
      </c>
      <c r="K258" s="2" t="s">
        <v>45</v>
      </c>
      <c r="L258" s="2" t="s">
        <v>27</v>
      </c>
      <c r="M258" s="2" t="s">
        <v>17</v>
      </c>
      <c r="N258" s="121">
        <v>851298.08400000003</v>
      </c>
      <c r="O258" s="122">
        <v>679350.348</v>
      </c>
    </row>
    <row r="259" spans="5:15">
      <c r="E259" s="128">
        <v>383140</v>
      </c>
      <c r="F259" s="2" t="s">
        <v>617</v>
      </c>
      <c r="G259" s="36">
        <v>40331</v>
      </c>
      <c r="H259" s="2" t="s">
        <v>9</v>
      </c>
      <c r="I259" s="2" t="s">
        <v>618</v>
      </c>
      <c r="J259" s="2">
        <v>410452</v>
      </c>
      <c r="K259" s="2" t="s">
        <v>393</v>
      </c>
      <c r="L259" s="2" t="s">
        <v>27</v>
      </c>
      <c r="M259" s="2" t="s">
        <v>17</v>
      </c>
      <c r="N259" s="121">
        <v>845906.71199999994</v>
      </c>
      <c r="O259" s="122">
        <v>1325061.0288</v>
      </c>
    </row>
    <row r="260" spans="5:15">
      <c r="E260" s="128">
        <v>383142</v>
      </c>
      <c r="F260" s="2" t="s">
        <v>619</v>
      </c>
      <c r="G260" s="36">
        <v>40345</v>
      </c>
      <c r="H260" s="2" t="s">
        <v>9</v>
      </c>
      <c r="I260" s="2" t="s">
        <v>620</v>
      </c>
      <c r="J260" s="2">
        <v>451002</v>
      </c>
      <c r="K260" s="2" t="s">
        <v>80</v>
      </c>
      <c r="L260" s="2" t="s">
        <v>27</v>
      </c>
      <c r="M260" s="2" t="s">
        <v>28</v>
      </c>
      <c r="N260" s="121">
        <v>2113615.9380000001</v>
      </c>
      <c r="O260" s="122">
        <v>872032.08959999995</v>
      </c>
    </row>
    <row r="261" spans="5:15">
      <c r="E261" s="128">
        <v>383143</v>
      </c>
      <c r="F261" s="2" t="s">
        <v>621</v>
      </c>
      <c r="G261" s="36">
        <v>40345</v>
      </c>
      <c r="H261" s="2" t="s">
        <v>9</v>
      </c>
      <c r="I261" s="2" t="s">
        <v>622</v>
      </c>
      <c r="J261" s="2">
        <v>420801</v>
      </c>
      <c r="K261" s="2" t="s">
        <v>623</v>
      </c>
      <c r="L261" s="2" t="s">
        <v>27</v>
      </c>
      <c r="M261" s="2" t="s">
        <v>28</v>
      </c>
      <c r="N261" s="121">
        <v>1985150.139</v>
      </c>
      <c r="O261" s="122">
        <v>3570193.3248000001</v>
      </c>
    </row>
    <row r="262" spans="5:15">
      <c r="E262" s="128">
        <v>383162</v>
      </c>
      <c r="F262" s="2" t="s">
        <v>624</v>
      </c>
      <c r="G262" s="36">
        <v>40345</v>
      </c>
      <c r="H262" s="2" t="s">
        <v>9</v>
      </c>
      <c r="I262" s="2" t="s">
        <v>625</v>
      </c>
      <c r="J262" s="2">
        <v>412833</v>
      </c>
      <c r="K262" s="2" t="s">
        <v>626</v>
      </c>
      <c r="L262" s="2" t="s">
        <v>27</v>
      </c>
      <c r="M262" s="2" t="s">
        <v>17</v>
      </c>
      <c r="N262" s="121">
        <v>994211.73600000003</v>
      </c>
      <c r="O262" s="122">
        <v>924532.85519999999</v>
      </c>
    </row>
    <row r="263" spans="5:15">
      <c r="E263" s="128">
        <v>383168</v>
      </c>
      <c r="F263" s="2" t="s">
        <v>627</v>
      </c>
      <c r="G263" s="36">
        <v>40336</v>
      </c>
      <c r="H263" s="2" t="s">
        <v>9</v>
      </c>
      <c r="I263" s="2" t="s">
        <v>105</v>
      </c>
      <c r="J263" s="2">
        <v>377332</v>
      </c>
      <c r="K263" s="2" t="s">
        <v>77</v>
      </c>
      <c r="L263" s="2" t="s">
        <v>27</v>
      </c>
      <c r="M263" s="2" t="s">
        <v>28</v>
      </c>
      <c r="N263" s="121">
        <v>1804100.655</v>
      </c>
      <c r="O263" s="122">
        <v>2391261.6636000001</v>
      </c>
    </row>
    <row r="264" spans="5:15">
      <c r="E264" s="128">
        <v>383439</v>
      </c>
      <c r="F264" s="2" t="s">
        <v>628</v>
      </c>
      <c r="G264" s="36">
        <v>40344</v>
      </c>
      <c r="H264" s="2" t="s">
        <v>9</v>
      </c>
      <c r="I264" s="2" t="s">
        <v>629</v>
      </c>
      <c r="J264" s="2">
        <v>407302</v>
      </c>
      <c r="K264" s="2" t="s">
        <v>198</v>
      </c>
      <c r="L264" s="2" t="s">
        <v>12</v>
      </c>
      <c r="M264" s="2" t="s">
        <v>246</v>
      </c>
      <c r="N264" s="121">
        <v>2948920.2120000003</v>
      </c>
      <c r="O264" s="122">
        <v>2275489.9295999999</v>
      </c>
    </row>
    <row r="265" spans="5:15">
      <c r="E265" s="128">
        <v>383447</v>
      </c>
      <c r="F265" s="2" t="s">
        <v>630</v>
      </c>
      <c r="G265" s="36">
        <v>40344</v>
      </c>
      <c r="H265" s="2" t="s">
        <v>9</v>
      </c>
      <c r="I265" s="2" t="s">
        <v>631</v>
      </c>
      <c r="J265" s="2">
        <v>388373</v>
      </c>
      <c r="K265" s="2" t="s">
        <v>632</v>
      </c>
      <c r="L265" s="2" t="s">
        <v>27</v>
      </c>
      <c r="M265" s="2" t="s">
        <v>28</v>
      </c>
      <c r="N265" s="121">
        <v>1921295.1030000001</v>
      </c>
      <c r="O265" s="122">
        <v>1098049.7808000001</v>
      </c>
    </row>
    <row r="266" spans="5:15">
      <c r="E266" s="128">
        <v>383507</v>
      </c>
      <c r="F266" s="2" t="s">
        <v>633</v>
      </c>
      <c r="G266" s="36">
        <v>40343</v>
      </c>
      <c r="H266" s="2" t="s">
        <v>9</v>
      </c>
      <c r="I266" s="2" t="s">
        <v>634</v>
      </c>
      <c r="J266" s="2">
        <v>378503</v>
      </c>
      <c r="K266" s="2" t="s">
        <v>267</v>
      </c>
      <c r="L266" s="2" t="s">
        <v>12</v>
      </c>
      <c r="M266" s="2" t="s">
        <v>28</v>
      </c>
      <c r="N266" s="121">
        <v>2288350.2599999998</v>
      </c>
      <c r="O266" s="122">
        <v>3856983.966</v>
      </c>
    </row>
    <row r="267" spans="5:15">
      <c r="E267" s="128">
        <v>383945</v>
      </c>
      <c r="F267" s="2" t="s">
        <v>635</v>
      </c>
      <c r="G267" s="36">
        <v>40344</v>
      </c>
      <c r="H267" s="2" t="s">
        <v>9</v>
      </c>
      <c r="I267" s="2" t="s">
        <v>636</v>
      </c>
      <c r="J267" s="2">
        <v>434171</v>
      </c>
      <c r="K267" s="2" t="s">
        <v>371</v>
      </c>
      <c r="L267" s="2" t="s">
        <v>27</v>
      </c>
      <c r="M267" s="2" t="s">
        <v>66</v>
      </c>
      <c r="N267" s="121">
        <v>287769.489</v>
      </c>
      <c r="O267" s="122">
        <v>587237.97959999996</v>
      </c>
    </row>
    <row r="268" spans="5:15">
      <c r="E268" s="128">
        <v>383958</v>
      </c>
      <c r="F268" s="2" t="s">
        <v>637</v>
      </c>
      <c r="G268" s="36">
        <v>40344</v>
      </c>
      <c r="H268" s="2" t="s">
        <v>9</v>
      </c>
      <c r="I268" s="2" t="s">
        <v>638</v>
      </c>
      <c r="J268" s="2">
        <v>388373</v>
      </c>
      <c r="K268" s="2" t="s">
        <v>632</v>
      </c>
      <c r="L268" s="2" t="s">
        <v>27</v>
      </c>
      <c r="M268" s="2" t="s">
        <v>17</v>
      </c>
      <c r="N268" s="121">
        <v>827741.43900000001</v>
      </c>
      <c r="O268" s="122">
        <v>782092.83239999996</v>
      </c>
    </row>
    <row r="269" spans="5:15">
      <c r="E269" s="128">
        <v>384042</v>
      </c>
      <c r="F269" s="2" t="s">
        <v>639</v>
      </c>
      <c r="G269" s="36">
        <v>40344</v>
      </c>
      <c r="H269" s="2" t="s">
        <v>9</v>
      </c>
      <c r="I269" s="2" t="s">
        <v>640</v>
      </c>
      <c r="J269" s="2">
        <v>407302</v>
      </c>
      <c r="K269" s="2" t="s">
        <v>198</v>
      </c>
      <c r="L269" s="2" t="s">
        <v>12</v>
      </c>
      <c r="M269" s="2" t="s">
        <v>21</v>
      </c>
      <c r="N269" s="121">
        <v>750341.19300000009</v>
      </c>
      <c r="O269" s="122">
        <v>788197.7916</v>
      </c>
    </row>
    <row r="270" spans="5:15">
      <c r="E270" s="128">
        <v>384055</v>
      </c>
      <c r="F270" s="2" t="s">
        <v>641</v>
      </c>
      <c r="G270" s="36">
        <v>40344</v>
      </c>
      <c r="H270" s="2" t="s">
        <v>9</v>
      </c>
      <c r="I270" s="2" t="s">
        <v>642</v>
      </c>
      <c r="J270" s="2">
        <v>464799</v>
      </c>
      <c r="K270" s="2" t="s">
        <v>643</v>
      </c>
      <c r="L270" s="2" t="s">
        <v>12</v>
      </c>
      <c r="M270" s="2" t="s">
        <v>21</v>
      </c>
      <c r="N270" s="121">
        <v>759599.12699999998</v>
      </c>
      <c r="O270" s="122">
        <v>1110566.9484000001</v>
      </c>
    </row>
    <row r="271" spans="5:15">
      <c r="E271" s="128">
        <v>384137</v>
      </c>
      <c r="F271" s="2" t="s">
        <v>644</v>
      </c>
      <c r="G271" s="36">
        <v>40354</v>
      </c>
      <c r="H271" s="2" t="s">
        <v>9</v>
      </c>
      <c r="I271" s="2" t="s">
        <v>645</v>
      </c>
      <c r="J271" s="2">
        <v>382658</v>
      </c>
      <c r="K271" s="2" t="s">
        <v>145</v>
      </c>
      <c r="L271" s="2" t="s">
        <v>27</v>
      </c>
      <c r="M271" s="2" t="s">
        <v>28</v>
      </c>
      <c r="N271" s="121">
        <v>1796916.24</v>
      </c>
      <c r="O271" s="122">
        <v>2440224.9432000001</v>
      </c>
    </row>
    <row r="272" spans="5:15">
      <c r="E272" s="128">
        <v>384151</v>
      </c>
      <c r="F272" s="2" t="s">
        <v>646</v>
      </c>
      <c r="G272" s="36">
        <v>40354</v>
      </c>
      <c r="H272" s="2" t="s">
        <v>9</v>
      </c>
      <c r="I272" s="2" t="s">
        <v>647</v>
      </c>
      <c r="J272" s="2">
        <v>382658</v>
      </c>
      <c r="K272" s="2" t="s">
        <v>145</v>
      </c>
      <c r="L272" s="2" t="s">
        <v>12</v>
      </c>
      <c r="M272" s="2" t="s">
        <v>17</v>
      </c>
      <c r="N272" s="121">
        <v>1050517.2930000001</v>
      </c>
      <c r="O272" s="122">
        <v>828968.93640000001</v>
      </c>
    </row>
    <row r="273" spans="5:15">
      <c r="E273" s="128">
        <v>384161</v>
      </c>
      <c r="F273" s="2" t="s">
        <v>648</v>
      </c>
      <c r="G273" s="36">
        <v>40354</v>
      </c>
      <c r="H273" s="2" t="s">
        <v>9</v>
      </c>
      <c r="I273" s="2" t="s">
        <v>649</v>
      </c>
      <c r="J273" s="2">
        <v>417062</v>
      </c>
      <c r="K273" s="2" t="s">
        <v>650</v>
      </c>
      <c r="L273" s="2" t="s">
        <v>27</v>
      </c>
      <c r="M273" s="2" t="s">
        <v>28</v>
      </c>
      <c r="N273" s="121">
        <v>1834165.0110000002</v>
      </c>
      <c r="O273" s="122">
        <v>1509162.1595999999</v>
      </c>
    </row>
    <row r="274" spans="5:15">
      <c r="E274" s="128">
        <v>384174</v>
      </c>
      <c r="F274" s="2" t="s">
        <v>651</v>
      </c>
      <c r="G274" s="36">
        <v>40354</v>
      </c>
      <c r="H274" s="2" t="s">
        <v>9</v>
      </c>
      <c r="I274" s="2" t="s">
        <v>652</v>
      </c>
      <c r="J274" s="2">
        <v>417062</v>
      </c>
      <c r="K274" s="2" t="s">
        <v>650</v>
      </c>
      <c r="L274" s="2" t="s">
        <v>27</v>
      </c>
      <c r="M274" s="2" t="s">
        <v>21</v>
      </c>
      <c r="N274" s="121">
        <v>744273.11699999997</v>
      </c>
      <c r="O274" s="122">
        <v>2671203.3551999996</v>
      </c>
    </row>
    <row r="275" spans="5:15">
      <c r="E275" s="128">
        <v>384632</v>
      </c>
      <c r="F275" s="2" t="s">
        <v>653</v>
      </c>
      <c r="G275" s="36">
        <v>40354</v>
      </c>
      <c r="H275" s="2" t="s">
        <v>9</v>
      </c>
      <c r="I275" s="2" t="s">
        <v>654</v>
      </c>
      <c r="J275" s="2">
        <v>448841</v>
      </c>
      <c r="K275" s="2" t="s">
        <v>462</v>
      </c>
      <c r="L275" s="2" t="s">
        <v>27</v>
      </c>
      <c r="M275" s="2" t="s">
        <v>21</v>
      </c>
      <c r="N275" s="121">
        <v>605805.9</v>
      </c>
      <c r="O275" s="122">
        <v>1352466.2448</v>
      </c>
    </row>
    <row r="276" spans="5:15">
      <c r="E276" s="128">
        <v>384645</v>
      </c>
      <c r="F276" s="2" t="s">
        <v>655</v>
      </c>
      <c r="G276" s="36">
        <v>40331</v>
      </c>
      <c r="H276" s="2" t="s">
        <v>9</v>
      </c>
      <c r="I276" s="2" t="s">
        <v>656</v>
      </c>
      <c r="J276" s="2">
        <v>410449</v>
      </c>
      <c r="K276" s="2" t="s">
        <v>278</v>
      </c>
      <c r="L276" s="2" t="s">
        <v>27</v>
      </c>
      <c r="M276" s="2" t="s">
        <v>28</v>
      </c>
      <c r="N276" s="121">
        <v>1986850.8030000001</v>
      </c>
      <c r="O276" s="122">
        <v>1785572.2511999998</v>
      </c>
    </row>
    <row r="277" spans="5:15">
      <c r="E277" s="128">
        <v>384649</v>
      </c>
      <c r="F277" s="2" t="s">
        <v>657</v>
      </c>
      <c r="G277" s="36">
        <v>40350</v>
      </c>
      <c r="H277" s="2" t="s">
        <v>9</v>
      </c>
      <c r="I277" s="2" t="s">
        <v>658</v>
      </c>
      <c r="J277" s="2">
        <v>379915</v>
      </c>
      <c r="K277" s="2" t="s">
        <v>314</v>
      </c>
      <c r="L277" s="2" t="s">
        <v>27</v>
      </c>
      <c r="M277" s="2" t="s">
        <v>28</v>
      </c>
      <c r="N277" s="121">
        <v>1733542.02</v>
      </c>
      <c r="O277" s="122">
        <v>1759698.5724000002</v>
      </c>
    </row>
    <row r="278" spans="5:15">
      <c r="E278" s="128">
        <v>384653</v>
      </c>
      <c r="F278" s="2" t="s">
        <v>659</v>
      </c>
      <c r="G278" s="36">
        <v>40354</v>
      </c>
      <c r="H278" s="2" t="s">
        <v>9</v>
      </c>
      <c r="I278" s="2" t="s">
        <v>660</v>
      </c>
      <c r="J278" s="2">
        <v>381132</v>
      </c>
      <c r="K278" s="2" t="s">
        <v>284</v>
      </c>
      <c r="L278" s="2" t="s">
        <v>27</v>
      </c>
      <c r="M278" s="2" t="s">
        <v>28</v>
      </c>
      <c r="N278" s="121">
        <v>2177294.0069999998</v>
      </c>
      <c r="O278" s="122">
        <v>2319910.3944000001</v>
      </c>
    </row>
    <row r="279" spans="5:15">
      <c r="E279" s="128">
        <v>384806</v>
      </c>
      <c r="F279" s="2" t="s">
        <v>661</v>
      </c>
      <c r="G279" s="36">
        <v>40339</v>
      </c>
      <c r="H279" s="2" t="s">
        <v>9</v>
      </c>
      <c r="I279" s="2" t="s">
        <v>662</v>
      </c>
      <c r="J279" s="2">
        <v>377076</v>
      </c>
      <c r="K279" s="2" t="s">
        <v>24</v>
      </c>
      <c r="L279" s="2" t="s">
        <v>12</v>
      </c>
      <c r="M279" s="2" t="s">
        <v>17</v>
      </c>
      <c r="N279" s="121">
        <v>804882.64500000002</v>
      </c>
      <c r="O279" s="122">
        <v>1894684.5648000001</v>
      </c>
    </row>
    <row r="280" spans="5:15">
      <c r="E280" s="128">
        <v>385324</v>
      </c>
      <c r="F280" s="2" t="s">
        <v>663</v>
      </c>
      <c r="G280" s="36">
        <v>40353</v>
      </c>
      <c r="H280" s="2" t="s">
        <v>9</v>
      </c>
      <c r="I280" s="2" t="s">
        <v>664</v>
      </c>
      <c r="J280" s="2">
        <v>176466</v>
      </c>
      <c r="K280" s="2" t="s">
        <v>665</v>
      </c>
      <c r="L280" s="2" t="s">
        <v>12</v>
      </c>
      <c r="M280" s="2" t="s">
        <v>17</v>
      </c>
      <c r="N280" s="121">
        <v>1141858.977</v>
      </c>
      <c r="O280" s="122">
        <v>1248581.8764</v>
      </c>
    </row>
    <row r="281" spans="5:15">
      <c r="E281" s="128">
        <v>385327</v>
      </c>
      <c r="F281" s="2" t="s">
        <v>666</v>
      </c>
      <c r="G281" s="36">
        <v>40353</v>
      </c>
      <c r="H281" s="2" t="s">
        <v>9</v>
      </c>
      <c r="I281" s="2" t="s">
        <v>667</v>
      </c>
      <c r="J281" s="2">
        <v>381248</v>
      </c>
      <c r="K281" s="2" t="s">
        <v>512</v>
      </c>
      <c r="L281" s="2" t="s">
        <v>27</v>
      </c>
      <c r="M281" s="2" t="s">
        <v>13</v>
      </c>
      <c r="N281" s="121">
        <v>1373291.7450000001</v>
      </c>
      <c r="O281" s="122">
        <v>1586606.6159999999</v>
      </c>
    </row>
    <row r="282" spans="5:15">
      <c r="E282" s="128">
        <v>385332</v>
      </c>
      <c r="F282" s="2" t="s">
        <v>668</v>
      </c>
      <c r="G282" s="36">
        <v>40357</v>
      </c>
      <c r="H282" s="2" t="s">
        <v>9</v>
      </c>
      <c r="I282" s="2" t="s">
        <v>669</v>
      </c>
      <c r="J282" s="2">
        <v>381248</v>
      </c>
      <c r="K282" s="2" t="s">
        <v>512</v>
      </c>
      <c r="L282" s="2" t="s">
        <v>27</v>
      </c>
      <c r="M282" s="2" t="s">
        <v>21</v>
      </c>
      <c r="N282" s="121">
        <v>622256.04</v>
      </c>
      <c r="O282" s="122">
        <v>1551332.9952</v>
      </c>
    </row>
    <row r="283" spans="5:15">
      <c r="E283" s="128">
        <v>385511</v>
      </c>
      <c r="F283" s="2" t="s">
        <v>670</v>
      </c>
      <c r="G283" s="36">
        <v>40344</v>
      </c>
      <c r="H283" s="2" t="s">
        <v>9</v>
      </c>
      <c r="I283" s="2" t="s">
        <v>671</v>
      </c>
      <c r="J283" s="2">
        <v>377602</v>
      </c>
      <c r="K283" s="2" t="s">
        <v>128</v>
      </c>
      <c r="L283" s="2" t="s">
        <v>12</v>
      </c>
      <c r="M283" s="2" t="s">
        <v>17</v>
      </c>
      <c r="N283" s="121">
        <v>908939.24099999992</v>
      </c>
      <c r="O283" s="122">
        <v>1452531.7763999999</v>
      </c>
    </row>
    <row r="284" spans="5:15">
      <c r="E284" s="128">
        <v>385512</v>
      </c>
      <c r="F284" s="2" t="s">
        <v>672</v>
      </c>
      <c r="G284" s="36">
        <v>40344</v>
      </c>
      <c r="H284" s="2" t="s">
        <v>9</v>
      </c>
      <c r="I284" s="2" t="s">
        <v>673</v>
      </c>
      <c r="J284" s="2">
        <v>377602</v>
      </c>
      <c r="K284" s="2" t="s">
        <v>128</v>
      </c>
      <c r="L284" s="2" t="s">
        <v>12</v>
      </c>
      <c r="M284" s="2" t="s">
        <v>17</v>
      </c>
      <c r="N284" s="121">
        <v>898224.39</v>
      </c>
      <c r="O284" s="122">
        <v>1390423.8816</v>
      </c>
    </row>
    <row r="285" spans="5:15">
      <c r="E285" s="128">
        <v>385513</v>
      </c>
      <c r="F285" s="2" t="s">
        <v>674</v>
      </c>
      <c r="G285" s="36">
        <v>40344</v>
      </c>
      <c r="H285" s="2" t="s">
        <v>9</v>
      </c>
      <c r="I285" s="2" t="s">
        <v>675</v>
      </c>
      <c r="J285" s="2">
        <v>377602</v>
      </c>
      <c r="K285" s="2" t="s">
        <v>128</v>
      </c>
      <c r="L285" s="2" t="s">
        <v>12</v>
      </c>
      <c r="M285" s="2" t="s">
        <v>17</v>
      </c>
      <c r="N285" s="121">
        <v>915789.75599999994</v>
      </c>
      <c r="O285" s="122">
        <v>1232450.7047999999</v>
      </c>
    </row>
    <row r="286" spans="5:15">
      <c r="E286" s="128">
        <v>385574</v>
      </c>
      <c r="F286" s="2" t="s">
        <v>676</v>
      </c>
      <c r="G286" s="36">
        <v>40354</v>
      </c>
      <c r="H286" s="2" t="s">
        <v>9</v>
      </c>
      <c r="I286" s="2" t="s">
        <v>677</v>
      </c>
      <c r="J286" s="2">
        <v>376339</v>
      </c>
      <c r="K286" s="2" t="s">
        <v>86</v>
      </c>
      <c r="L286" s="2" t="s">
        <v>27</v>
      </c>
      <c r="M286" s="2" t="s">
        <v>17</v>
      </c>
      <c r="N286" s="121">
        <v>1107938.0759999999</v>
      </c>
      <c r="O286" s="122">
        <v>644853.67920000001</v>
      </c>
    </row>
    <row r="287" spans="5:15">
      <c r="E287" s="128">
        <v>385579</v>
      </c>
      <c r="F287" s="2" t="s">
        <v>678</v>
      </c>
      <c r="G287" s="36">
        <v>40354</v>
      </c>
      <c r="H287" s="2" t="s">
        <v>9</v>
      </c>
      <c r="I287" s="2" t="s">
        <v>679</v>
      </c>
      <c r="J287" s="2">
        <v>380148</v>
      </c>
      <c r="K287" s="2" t="s">
        <v>92</v>
      </c>
      <c r="L287" s="2" t="s">
        <v>27</v>
      </c>
      <c r="M287" s="2" t="s">
        <v>13</v>
      </c>
      <c r="N287" s="121">
        <v>1298822.0279999999</v>
      </c>
      <c r="O287" s="122">
        <v>3335283.0648000003</v>
      </c>
    </row>
    <row r="288" spans="5:15">
      <c r="E288" s="128">
        <v>385582</v>
      </c>
      <c r="F288" s="2" t="s">
        <v>680</v>
      </c>
      <c r="G288" s="36">
        <v>40354</v>
      </c>
      <c r="H288" s="2" t="s">
        <v>9</v>
      </c>
      <c r="I288" s="2" t="s">
        <v>681</v>
      </c>
      <c r="J288" s="2">
        <v>376834</v>
      </c>
      <c r="K288" s="2" t="s">
        <v>388</v>
      </c>
      <c r="L288" s="2" t="s">
        <v>27</v>
      </c>
      <c r="M288" s="2" t="s">
        <v>21</v>
      </c>
      <c r="N288" s="121">
        <v>743969.26800000004</v>
      </c>
      <c r="O288" s="122">
        <v>443108.67479999998</v>
      </c>
    </row>
    <row r="289" spans="5:15">
      <c r="E289" s="128">
        <v>385588</v>
      </c>
      <c r="F289" s="2" t="s">
        <v>682</v>
      </c>
      <c r="G289" s="36">
        <v>40354</v>
      </c>
      <c r="H289" s="2" t="s">
        <v>9</v>
      </c>
      <c r="I289" s="2" t="s">
        <v>683</v>
      </c>
      <c r="J289" s="2">
        <v>376834</v>
      </c>
      <c r="K289" s="2" t="s">
        <v>388</v>
      </c>
      <c r="L289" s="2" t="s">
        <v>27</v>
      </c>
      <c r="M289" s="2" t="s">
        <v>21</v>
      </c>
      <c r="N289" s="121">
        <v>580042.17599999998</v>
      </c>
      <c r="O289" s="122">
        <v>643047.85440000007</v>
      </c>
    </row>
    <row r="290" spans="5:15">
      <c r="E290" s="128">
        <v>385849</v>
      </c>
      <c r="F290" s="2" t="s">
        <v>684</v>
      </c>
      <c r="G290" s="36">
        <v>40350</v>
      </c>
      <c r="H290" s="2" t="s">
        <v>9</v>
      </c>
      <c r="I290" s="2" t="s">
        <v>685</v>
      </c>
      <c r="J290" s="2">
        <v>381123</v>
      </c>
      <c r="K290" s="2" t="s">
        <v>498</v>
      </c>
      <c r="L290" s="2" t="s">
        <v>12</v>
      </c>
      <c r="M290" s="2" t="s">
        <v>17</v>
      </c>
      <c r="N290" s="121">
        <v>812023.65300000005</v>
      </c>
      <c r="O290" s="122">
        <v>1338682.4099999999</v>
      </c>
    </row>
    <row r="291" spans="5:15">
      <c r="E291" s="128">
        <v>386120</v>
      </c>
      <c r="F291" s="2" t="s">
        <v>686</v>
      </c>
      <c r="G291" s="36">
        <v>40360</v>
      </c>
      <c r="H291" s="2" t="s">
        <v>9</v>
      </c>
      <c r="I291" s="2" t="s">
        <v>687</v>
      </c>
      <c r="J291" s="2">
        <v>379658</v>
      </c>
      <c r="K291" s="2" t="s">
        <v>201</v>
      </c>
      <c r="L291" s="2" t="s">
        <v>12</v>
      </c>
      <c r="M291" s="2" t="s">
        <v>17</v>
      </c>
      <c r="N291" s="121">
        <v>799655.99699999997</v>
      </c>
      <c r="O291" s="122">
        <v>2362469.7059999998</v>
      </c>
    </row>
    <row r="292" spans="5:15">
      <c r="E292" s="128">
        <v>386137</v>
      </c>
      <c r="F292" s="2" t="s">
        <v>688</v>
      </c>
      <c r="G292" s="36">
        <v>40346</v>
      </c>
      <c r="H292" s="2" t="s">
        <v>9</v>
      </c>
      <c r="I292" s="2" t="s">
        <v>689</v>
      </c>
      <c r="J292" s="2">
        <v>385698</v>
      </c>
      <c r="K292" s="2" t="s">
        <v>690</v>
      </c>
      <c r="L292" s="2" t="s">
        <v>27</v>
      </c>
      <c r="M292" s="2" t="s">
        <v>66</v>
      </c>
      <c r="N292" s="121">
        <v>71610.42</v>
      </c>
      <c r="O292" s="122">
        <v>253475.8812</v>
      </c>
    </row>
    <row r="293" spans="5:15">
      <c r="E293" s="128">
        <v>386138</v>
      </c>
      <c r="F293" s="2" t="s">
        <v>691</v>
      </c>
      <c r="G293" s="36">
        <v>40346</v>
      </c>
      <c r="H293" s="2" t="s">
        <v>9</v>
      </c>
      <c r="I293" s="2" t="s">
        <v>692</v>
      </c>
      <c r="J293" s="2">
        <v>385698</v>
      </c>
      <c r="K293" s="2" t="s">
        <v>690</v>
      </c>
      <c r="L293" s="2" t="s">
        <v>27</v>
      </c>
      <c r="M293" s="2" t="s">
        <v>17</v>
      </c>
      <c r="N293" s="121">
        <v>1215806.6969999999</v>
      </c>
      <c r="O293" s="122">
        <v>1029971.1276</v>
      </c>
    </row>
    <row r="294" spans="5:15">
      <c r="E294" s="128">
        <v>386140</v>
      </c>
      <c r="F294" s="2" t="s">
        <v>693</v>
      </c>
      <c r="G294" s="36">
        <v>40346</v>
      </c>
      <c r="H294" s="2" t="s">
        <v>9</v>
      </c>
      <c r="I294" s="2" t="s">
        <v>694</v>
      </c>
      <c r="J294" s="2">
        <v>385698</v>
      </c>
      <c r="K294" s="2" t="s">
        <v>690</v>
      </c>
      <c r="L294" s="2" t="s">
        <v>27</v>
      </c>
      <c r="M294" s="2" t="s">
        <v>66</v>
      </c>
      <c r="N294" s="121">
        <v>254663.304</v>
      </c>
      <c r="O294" s="122">
        <v>603556.326</v>
      </c>
    </row>
    <row r="295" spans="5:15">
      <c r="E295" s="128">
        <v>386141</v>
      </c>
      <c r="F295" s="2" t="s">
        <v>695</v>
      </c>
      <c r="G295" s="36">
        <v>40346</v>
      </c>
      <c r="H295" s="2" t="s">
        <v>9</v>
      </c>
      <c r="I295" s="2" t="s">
        <v>696</v>
      </c>
      <c r="J295" s="2">
        <v>385698</v>
      </c>
      <c r="K295" s="2" t="s">
        <v>690</v>
      </c>
      <c r="L295" s="2" t="s">
        <v>27</v>
      </c>
      <c r="M295" s="2" t="s">
        <v>21</v>
      </c>
      <c r="N295" s="121">
        <v>643997.38199999998</v>
      </c>
      <c r="O295" s="122">
        <v>632251.75319999992</v>
      </c>
    </row>
    <row r="296" spans="5:15">
      <c r="E296" s="128">
        <v>386143</v>
      </c>
      <c r="F296" s="2" t="s">
        <v>697</v>
      </c>
      <c r="G296" s="36">
        <v>40346</v>
      </c>
      <c r="H296" s="2" t="s">
        <v>9</v>
      </c>
      <c r="I296" s="2" t="s">
        <v>698</v>
      </c>
      <c r="J296" s="2">
        <v>385698</v>
      </c>
      <c r="K296" s="2" t="s">
        <v>690</v>
      </c>
      <c r="L296" s="2" t="s">
        <v>27</v>
      </c>
      <c r="M296" s="2" t="s">
        <v>13</v>
      </c>
      <c r="N296" s="121">
        <v>1374827.6850000001</v>
      </c>
      <c r="O296" s="122">
        <v>1255579.1532000001</v>
      </c>
    </row>
    <row r="297" spans="5:15">
      <c r="E297" s="128">
        <v>386145</v>
      </c>
      <c r="F297" s="2" t="s">
        <v>699</v>
      </c>
      <c r="G297" s="36">
        <v>40346</v>
      </c>
      <c r="H297" s="2" t="s">
        <v>9</v>
      </c>
      <c r="I297" s="2" t="s">
        <v>700</v>
      </c>
      <c r="J297" s="2">
        <v>385698</v>
      </c>
      <c r="K297" s="2" t="s">
        <v>690</v>
      </c>
      <c r="L297" s="2" t="s">
        <v>27</v>
      </c>
      <c r="M297" s="2" t="s">
        <v>17</v>
      </c>
      <c r="N297" s="121">
        <v>1000799.5830000001</v>
      </c>
      <c r="O297" s="122">
        <v>801562.54319999996</v>
      </c>
    </row>
    <row r="298" spans="5:15">
      <c r="E298" s="128">
        <v>386148</v>
      </c>
      <c r="F298" s="2" t="s">
        <v>701</v>
      </c>
      <c r="G298" s="36">
        <v>40346</v>
      </c>
      <c r="H298" s="2" t="s">
        <v>9</v>
      </c>
      <c r="I298" s="2" t="s">
        <v>702</v>
      </c>
      <c r="J298" s="2">
        <v>385698</v>
      </c>
      <c r="K298" s="2" t="s">
        <v>690</v>
      </c>
      <c r="L298" s="2" t="s">
        <v>27</v>
      </c>
      <c r="M298" s="2" t="s">
        <v>66</v>
      </c>
      <c r="N298" s="121">
        <v>408536.66700000002</v>
      </c>
      <c r="O298" s="122">
        <v>366436.46159999998</v>
      </c>
    </row>
    <row r="299" spans="5:15">
      <c r="E299" s="128">
        <v>386154</v>
      </c>
      <c r="F299" s="2" t="s">
        <v>703</v>
      </c>
      <c r="G299" s="36">
        <v>40346</v>
      </c>
      <c r="H299" s="2" t="s">
        <v>9</v>
      </c>
      <c r="I299" s="2" t="s">
        <v>704</v>
      </c>
      <c r="J299" s="2">
        <v>412833</v>
      </c>
      <c r="K299" s="2" t="s">
        <v>626</v>
      </c>
      <c r="L299" s="2" t="s">
        <v>27</v>
      </c>
      <c r="M299" s="2" t="s">
        <v>21</v>
      </c>
      <c r="N299" s="121">
        <v>609225.03599999996</v>
      </c>
      <c r="O299" s="122">
        <v>841580.28</v>
      </c>
    </row>
    <row r="300" spans="5:15">
      <c r="E300" s="128">
        <v>386158</v>
      </c>
      <c r="F300" s="2" t="s">
        <v>705</v>
      </c>
      <c r="G300" s="36">
        <v>40337</v>
      </c>
      <c r="H300" s="2" t="s">
        <v>9</v>
      </c>
      <c r="I300" s="2" t="s">
        <v>706</v>
      </c>
      <c r="J300" s="2">
        <v>412833</v>
      </c>
      <c r="K300" s="2" t="s">
        <v>626</v>
      </c>
      <c r="L300" s="2" t="s">
        <v>27</v>
      </c>
      <c r="M300" s="2" t="s">
        <v>21</v>
      </c>
      <c r="N300" s="121">
        <v>567204.83400000003</v>
      </c>
      <c r="O300" s="122">
        <v>544825.81799999997</v>
      </c>
    </row>
    <row r="301" spans="5:15">
      <c r="E301" s="128">
        <v>386159</v>
      </c>
      <c r="F301" s="2" t="s">
        <v>707</v>
      </c>
      <c r="G301" s="36">
        <v>40346</v>
      </c>
      <c r="H301" s="2" t="s">
        <v>9</v>
      </c>
      <c r="I301" s="2" t="s">
        <v>708</v>
      </c>
      <c r="J301" s="2">
        <v>412833</v>
      </c>
      <c r="K301" s="2" t="s">
        <v>626</v>
      </c>
      <c r="L301" s="2" t="s">
        <v>27</v>
      </c>
      <c r="M301" s="2" t="s">
        <v>17</v>
      </c>
      <c r="N301" s="121">
        <v>996599.12099999993</v>
      </c>
      <c r="O301" s="122">
        <v>826769.92680000002</v>
      </c>
    </row>
    <row r="302" spans="5:15">
      <c r="E302" s="128">
        <v>386260</v>
      </c>
      <c r="F302" s="2" t="s">
        <v>709</v>
      </c>
      <c r="G302" s="36">
        <v>40329</v>
      </c>
      <c r="H302" s="2" t="s">
        <v>9</v>
      </c>
      <c r="I302" s="2" t="s">
        <v>710</v>
      </c>
      <c r="J302" s="2">
        <v>382658</v>
      </c>
      <c r="K302" s="2" t="s">
        <v>145</v>
      </c>
      <c r="L302" s="2" t="s">
        <v>12</v>
      </c>
      <c r="M302" s="2" t="s">
        <v>28</v>
      </c>
      <c r="N302" s="121">
        <v>2290349.2079999996</v>
      </c>
      <c r="O302" s="122">
        <v>2514155.4576000003</v>
      </c>
    </row>
    <row r="303" spans="5:15">
      <c r="E303" s="128">
        <v>386265</v>
      </c>
      <c r="F303" s="2" t="s">
        <v>711</v>
      </c>
      <c r="G303" s="36">
        <v>40350</v>
      </c>
      <c r="H303" s="2" t="s">
        <v>9</v>
      </c>
      <c r="I303" s="2" t="s">
        <v>712</v>
      </c>
      <c r="J303" s="2">
        <v>406698</v>
      </c>
      <c r="K303" s="2" t="s">
        <v>215</v>
      </c>
      <c r="L303" s="2" t="s">
        <v>12</v>
      </c>
      <c r="M303" s="2" t="s">
        <v>28</v>
      </c>
      <c r="N303" s="121">
        <v>1741166.07</v>
      </c>
      <c r="O303" s="122">
        <v>1867957.416</v>
      </c>
    </row>
    <row r="304" spans="5:15">
      <c r="E304" s="128">
        <v>386266</v>
      </c>
      <c r="F304" s="2" t="s">
        <v>713</v>
      </c>
      <c r="G304" s="36">
        <v>40345</v>
      </c>
      <c r="H304" s="2" t="s">
        <v>9</v>
      </c>
      <c r="I304" s="2" t="s">
        <v>714</v>
      </c>
      <c r="J304" s="2">
        <v>460862</v>
      </c>
      <c r="K304" s="2" t="s">
        <v>226</v>
      </c>
      <c r="L304" s="2" t="s">
        <v>27</v>
      </c>
      <c r="M304" s="2" t="s">
        <v>66</v>
      </c>
      <c r="N304" s="121">
        <v>433451.17200000002</v>
      </c>
      <c r="O304" s="122">
        <v>1685447.8595999999</v>
      </c>
    </row>
    <row r="305" spans="5:15">
      <c r="E305" s="128">
        <v>386269</v>
      </c>
      <c r="F305" s="2" t="s">
        <v>715</v>
      </c>
      <c r="G305" s="36">
        <v>40351</v>
      </c>
      <c r="H305" s="2" t="s">
        <v>9</v>
      </c>
      <c r="I305" s="2" t="s">
        <v>716</v>
      </c>
      <c r="J305" s="2">
        <v>473191</v>
      </c>
      <c r="K305" s="2" t="s">
        <v>209</v>
      </c>
      <c r="L305" s="2" t="s">
        <v>27</v>
      </c>
      <c r="M305" s="2" t="s">
        <v>17</v>
      </c>
      <c r="N305" s="121">
        <v>1049208.405</v>
      </c>
      <c r="O305" s="122">
        <v>1022654.8295999999</v>
      </c>
    </row>
    <row r="306" spans="5:15">
      <c r="E306" s="128">
        <v>386436</v>
      </c>
      <c r="F306" s="2" t="s">
        <v>717</v>
      </c>
      <c r="G306" s="36">
        <v>40344</v>
      </c>
      <c r="H306" s="2" t="s">
        <v>9</v>
      </c>
      <c r="I306" s="2" t="s">
        <v>718</v>
      </c>
      <c r="J306" s="2">
        <v>473035</v>
      </c>
      <c r="K306" s="2" t="s">
        <v>140</v>
      </c>
      <c r="L306" s="2" t="s">
        <v>27</v>
      </c>
      <c r="M306" s="2" t="s">
        <v>17</v>
      </c>
      <c r="N306" s="121">
        <v>1105940.2409999999</v>
      </c>
      <c r="O306" s="122">
        <v>1531739.6784000001</v>
      </c>
    </row>
    <row r="307" spans="5:15">
      <c r="E307" s="128">
        <v>386439</v>
      </c>
      <c r="F307" s="2" t="s">
        <v>719</v>
      </c>
      <c r="G307" s="36">
        <v>40344</v>
      </c>
      <c r="H307" s="2" t="s">
        <v>9</v>
      </c>
      <c r="I307" s="2" t="s">
        <v>720</v>
      </c>
      <c r="J307" s="2">
        <v>377364</v>
      </c>
      <c r="K307" s="2" t="s">
        <v>721</v>
      </c>
      <c r="L307" s="2" t="s">
        <v>27</v>
      </c>
      <c r="M307" s="2" t="s">
        <v>21</v>
      </c>
      <c r="N307" s="121">
        <v>632781.68099999998</v>
      </c>
      <c r="O307" s="122">
        <v>553991.49719999998</v>
      </c>
    </row>
    <row r="308" spans="5:15">
      <c r="E308" s="128">
        <v>386552</v>
      </c>
      <c r="F308" s="2" t="s">
        <v>722</v>
      </c>
      <c r="G308" s="36">
        <v>40364</v>
      </c>
      <c r="H308" s="2" t="s">
        <v>9</v>
      </c>
      <c r="I308" s="2" t="s">
        <v>723</v>
      </c>
      <c r="J308" s="2">
        <v>452815</v>
      </c>
      <c r="K308" s="2" t="s">
        <v>443</v>
      </c>
      <c r="L308" s="2" t="s">
        <v>27</v>
      </c>
      <c r="M308" s="2" t="s">
        <v>66</v>
      </c>
      <c r="N308" s="121">
        <v>143885.30100000001</v>
      </c>
      <c r="O308" s="122">
        <v>1089943.5815999999</v>
      </c>
    </row>
    <row r="309" spans="5:15">
      <c r="E309" s="128">
        <v>386698</v>
      </c>
      <c r="F309" s="2" t="s">
        <v>34</v>
      </c>
      <c r="G309" s="36">
        <v>40344</v>
      </c>
      <c r="H309" s="2" t="s">
        <v>9</v>
      </c>
      <c r="I309" s="2" t="s">
        <v>724</v>
      </c>
      <c r="J309" s="2">
        <v>464799</v>
      </c>
      <c r="K309" s="2" t="s">
        <v>643</v>
      </c>
      <c r="L309" s="2" t="s">
        <v>12</v>
      </c>
      <c r="M309" s="2" t="s">
        <v>21</v>
      </c>
      <c r="N309" s="121">
        <v>593053.14599999995</v>
      </c>
      <c r="O309" s="122">
        <v>875817.96479999996</v>
      </c>
    </row>
    <row r="310" spans="5:15">
      <c r="E310" s="128">
        <v>386701</v>
      </c>
      <c r="F310" s="2" t="s">
        <v>725</v>
      </c>
      <c r="G310" s="36">
        <v>40334</v>
      </c>
      <c r="H310" s="2" t="s">
        <v>9</v>
      </c>
      <c r="I310" s="2" t="s">
        <v>726</v>
      </c>
      <c r="J310" s="2">
        <v>373036</v>
      </c>
      <c r="K310" s="2" t="s">
        <v>188</v>
      </c>
      <c r="L310" s="2" t="s">
        <v>27</v>
      </c>
      <c r="M310" s="2" t="s">
        <v>17</v>
      </c>
      <c r="N310" s="121">
        <v>821653.32900000003</v>
      </c>
      <c r="O310" s="122">
        <v>277483.69800000003</v>
      </c>
    </row>
    <row r="311" spans="5:15">
      <c r="E311" s="128">
        <v>386753</v>
      </c>
      <c r="F311" s="2" t="s">
        <v>727</v>
      </c>
      <c r="G311" s="36">
        <v>40344</v>
      </c>
      <c r="H311" s="2" t="s">
        <v>9</v>
      </c>
      <c r="I311" s="2" t="s">
        <v>728</v>
      </c>
      <c r="J311" s="2">
        <v>412412</v>
      </c>
      <c r="K311" s="2" t="s">
        <v>196</v>
      </c>
      <c r="L311" s="2" t="s">
        <v>27</v>
      </c>
      <c r="M311" s="2" t="s">
        <v>17</v>
      </c>
      <c r="N311" s="121">
        <v>944308.15500000003</v>
      </c>
      <c r="O311" s="122">
        <v>771582.79079999996</v>
      </c>
    </row>
    <row r="312" spans="5:15">
      <c r="E312" s="128">
        <v>386946</v>
      </c>
      <c r="F312" s="2" t="s">
        <v>729</v>
      </c>
      <c r="G312" s="36">
        <v>40360</v>
      </c>
      <c r="H312" s="2" t="s">
        <v>9</v>
      </c>
      <c r="I312" s="2" t="s">
        <v>730</v>
      </c>
      <c r="J312" s="2">
        <v>410452</v>
      </c>
      <c r="K312" s="2" t="s">
        <v>393</v>
      </c>
      <c r="L312" s="2" t="s">
        <v>27</v>
      </c>
      <c r="M312" s="2" t="s">
        <v>21</v>
      </c>
      <c r="N312" s="121">
        <v>714428.022</v>
      </c>
      <c r="O312" s="122">
        <v>853215.72479999997</v>
      </c>
    </row>
    <row r="313" spans="5:15">
      <c r="E313" s="128">
        <v>386947</v>
      </c>
      <c r="F313" s="2" t="s">
        <v>731</v>
      </c>
      <c r="G313" s="36">
        <v>40371</v>
      </c>
      <c r="H313" s="2" t="s">
        <v>9</v>
      </c>
      <c r="I313" s="2" t="s">
        <v>732</v>
      </c>
      <c r="J313" s="2">
        <v>379658</v>
      </c>
      <c r="K313" s="2" t="s">
        <v>201</v>
      </c>
      <c r="L313" s="2" t="s">
        <v>27</v>
      </c>
      <c r="M313" s="2" t="s">
        <v>17</v>
      </c>
      <c r="N313" s="121">
        <v>1063893.327</v>
      </c>
      <c r="O313" s="122">
        <v>1560149.0459999999</v>
      </c>
    </row>
    <row r="314" spans="5:15">
      <c r="E314" s="128">
        <v>386949</v>
      </c>
      <c r="F314" s="2" t="s">
        <v>733</v>
      </c>
      <c r="G314" s="36">
        <v>40371</v>
      </c>
      <c r="H314" s="2" t="s">
        <v>9</v>
      </c>
      <c r="I314" s="2" t="s">
        <v>734</v>
      </c>
      <c r="J314" s="2">
        <v>379658</v>
      </c>
      <c r="K314" s="2" t="s">
        <v>201</v>
      </c>
      <c r="L314" s="2" t="s">
        <v>27</v>
      </c>
      <c r="M314" s="2" t="s">
        <v>66</v>
      </c>
      <c r="N314" s="121">
        <v>252617.61</v>
      </c>
      <c r="O314" s="122">
        <v>1325171.6856</v>
      </c>
    </row>
    <row r="315" spans="5:15">
      <c r="E315" s="128">
        <v>387046</v>
      </c>
      <c r="F315" s="2" t="s">
        <v>735</v>
      </c>
      <c r="G315" s="36">
        <v>40361</v>
      </c>
      <c r="H315" s="2" t="s">
        <v>9</v>
      </c>
      <c r="I315" s="2" t="s">
        <v>736</v>
      </c>
      <c r="J315" s="2">
        <v>381248</v>
      </c>
      <c r="K315" s="2" t="s">
        <v>512</v>
      </c>
      <c r="L315" s="2" t="s">
        <v>27</v>
      </c>
      <c r="M315" s="2" t="s">
        <v>66</v>
      </c>
      <c r="N315" s="121">
        <v>111694.00199999999</v>
      </c>
      <c r="O315" s="122">
        <v>315202.36319999996</v>
      </c>
    </row>
    <row r="316" spans="5:15">
      <c r="E316" s="128">
        <v>387079</v>
      </c>
      <c r="F316" s="2" t="s">
        <v>737</v>
      </c>
      <c r="G316" s="36">
        <v>40332</v>
      </c>
      <c r="H316" s="2" t="s">
        <v>9</v>
      </c>
      <c r="I316" s="2" t="s">
        <v>738</v>
      </c>
      <c r="J316" s="2">
        <v>419555</v>
      </c>
      <c r="K316" s="2" t="s">
        <v>739</v>
      </c>
      <c r="L316" s="2" t="s">
        <v>27</v>
      </c>
      <c r="M316" s="2" t="s">
        <v>21</v>
      </c>
      <c r="N316" s="121">
        <v>587307.84</v>
      </c>
      <c r="O316" s="122">
        <v>253986.78599999999</v>
      </c>
    </row>
    <row r="317" spans="5:15">
      <c r="E317" s="128">
        <v>387238</v>
      </c>
      <c r="F317" s="2" t="s">
        <v>740</v>
      </c>
      <c r="G317" s="36">
        <v>40345</v>
      </c>
      <c r="H317" s="2" t="s">
        <v>9</v>
      </c>
      <c r="I317" s="2" t="s">
        <v>741</v>
      </c>
      <c r="J317" s="2">
        <v>421959</v>
      </c>
      <c r="K317" s="2" t="s">
        <v>337</v>
      </c>
      <c r="L317" s="2" t="s">
        <v>27</v>
      </c>
      <c r="M317" s="2" t="s">
        <v>21</v>
      </c>
      <c r="N317" s="121">
        <v>508664.37299999996</v>
      </c>
      <c r="O317" s="122">
        <v>1982257.65</v>
      </c>
    </row>
    <row r="318" spans="5:15">
      <c r="E318" s="128">
        <v>387267</v>
      </c>
      <c r="F318" s="2" t="s">
        <v>742</v>
      </c>
      <c r="G318" s="36">
        <v>40371</v>
      </c>
      <c r="H318" s="2" t="s">
        <v>9</v>
      </c>
      <c r="I318" s="2" t="s">
        <v>743</v>
      </c>
      <c r="J318" s="2">
        <v>387266</v>
      </c>
      <c r="K318" s="2" t="s">
        <v>31</v>
      </c>
      <c r="L318" s="2" t="s">
        <v>27</v>
      </c>
      <c r="M318" s="2" t="s">
        <v>17</v>
      </c>
      <c r="N318" s="121">
        <v>802383.96</v>
      </c>
      <c r="O318" s="122">
        <v>377872.9596</v>
      </c>
    </row>
    <row r="319" spans="5:15">
      <c r="E319" s="128">
        <v>387271</v>
      </c>
      <c r="F319" s="2" t="s">
        <v>744</v>
      </c>
      <c r="G319" s="36">
        <v>40352</v>
      </c>
      <c r="H319" s="2" t="s">
        <v>9</v>
      </c>
      <c r="I319" s="2" t="s">
        <v>745</v>
      </c>
      <c r="J319" s="2">
        <v>451002</v>
      </c>
      <c r="K319" s="2" t="s">
        <v>80</v>
      </c>
      <c r="L319" s="2" t="s">
        <v>27</v>
      </c>
      <c r="M319" s="2" t="s">
        <v>13</v>
      </c>
      <c r="N319" s="121">
        <v>1291974.852</v>
      </c>
      <c r="O319" s="122">
        <v>750296.66040000005</v>
      </c>
    </row>
    <row r="320" spans="5:15">
      <c r="E320" s="128">
        <v>387330</v>
      </c>
      <c r="F320" s="2" t="s">
        <v>746</v>
      </c>
      <c r="G320" s="36">
        <v>40373</v>
      </c>
      <c r="H320" s="2" t="s">
        <v>9</v>
      </c>
      <c r="I320" s="2" t="s">
        <v>747</v>
      </c>
      <c r="J320" s="2">
        <v>382953</v>
      </c>
      <c r="K320" s="2" t="s">
        <v>161</v>
      </c>
      <c r="L320" s="2" t="s">
        <v>12</v>
      </c>
      <c r="M320" s="2" t="s">
        <v>13</v>
      </c>
      <c r="N320" s="121">
        <v>1427725.236</v>
      </c>
      <c r="O320" s="122">
        <v>1121609.0844000001</v>
      </c>
    </row>
    <row r="321" spans="5:15">
      <c r="E321" s="128">
        <v>387507</v>
      </c>
      <c r="F321" s="2" t="s">
        <v>748</v>
      </c>
      <c r="G321" s="36">
        <v>40376</v>
      </c>
      <c r="H321" s="2" t="s">
        <v>9</v>
      </c>
      <c r="I321" s="2" t="s">
        <v>749</v>
      </c>
      <c r="J321" s="2">
        <v>378504</v>
      </c>
      <c r="K321" s="2" t="s">
        <v>270</v>
      </c>
      <c r="L321" s="2" t="s">
        <v>27</v>
      </c>
      <c r="M321" s="2" t="s">
        <v>28</v>
      </c>
      <c r="N321" s="121">
        <v>2546978.0699999998</v>
      </c>
      <c r="O321" s="122">
        <v>2636670.1932000001</v>
      </c>
    </row>
    <row r="322" spans="5:15">
      <c r="E322" s="128">
        <v>387521</v>
      </c>
      <c r="F322" s="2" t="s">
        <v>750</v>
      </c>
      <c r="G322" s="36">
        <v>40366</v>
      </c>
      <c r="H322" s="2" t="s">
        <v>9</v>
      </c>
      <c r="I322" s="2" t="s">
        <v>751</v>
      </c>
      <c r="J322" s="2">
        <v>379915</v>
      </c>
      <c r="K322" s="2" t="s">
        <v>314</v>
      </c>
      <c r="L322" s="2" t="s">
        <v>12</v>
      </c>
      <c r="M322" s="2" t="s">
        <v>28</v>
      </c>
      <c r="N322" s="121">
        <v>1758731.436</v>
      </c>
      <c r="O322" s="122">
        <v>1854155.9232000001</v>
      </c>
    </row>
    <row r="323" spans="5:15">
      <c r="E323" s="128">
        <v>387538</v>
      </c>
      <c r="F323" s="2" t="s">
        <v>752</v>
      </c>
      <c r="G323" s="36">
        <v>40369</v>
      </c>
      <c r="H323" s="2" t="s">
        <v>9</v>
      </c>
      <c r="I323" s="2" t="s">
        <v>753</v>
      </c>
      <c r="J323" s="2">
        <v>447935</v>
      </c>
      <c r="K323" s="2" t="s">
        <v>237</v>
      </c>
      <c r="L323" s="2" t="s">
        <v>12</v>
      </c>
      <c r="M323" s="2" t="s">
        <v>17</v>
      </c>
      <c r="N323" s="121">
        <v>982571.98199999996</v>
      </c>
      <c r="O323" s="122">
        <v>840011.07239999995</v>
      </c>
    </row>
    <row r="324" spans="5:15">
      <c r="E324" s="128">
        <v>387542</v>
      </c>
      <c r="F324" s="2" t="s">
        <v>754</v>
      </c>
      <c r="G324" s="36">
        <v>40366</v>
      </c>
      <c r="H324" s="2" t="s">
        <v>9</v>
      </c>
      <c r="I324" s="2" t="s">
        <v>755</v>
      </c>
      <c r="J324" s="2">
        <v>423329</v>
      </c>
      <c r="K324" s="2" t="s">
        <v>182</v>
      </c>
      <c r="L324" s="2" t="s">
        <v>12</v>
      </c>
      <c r="M324" s="2" t="s">
        <v>21</v>
      </c>
      <c r="N324" s="121">
        <v>739774.37099999993</v>
      </c>
      <c r="O324" s="122">
        <v>1192186.9331999999</v>
      </c>
    </row>
    <row r="325" spans="5:15">
      <c r="E325" s="128">
        <v>387543</v>
      </c>
      <c r="F325" s="2" t="s">
        <v>756</v>
      </c>
      <c r="G325" s="36">
        <v>40362</v>
      </c>
      <c r="H325" s="2" t="s">
        <v>9</v>
      </c>
      <c r="I325" s="2" t="s">
        <v>757</v>
      </c>
      <c r="J325" s="2">
        <v>420498</v>
      </c>
      <c r="K325" s="2" t="s">
        <v>758</v>
      </c>
      <c r="L325" s="2" t="s">
        <v>12</v>
      </c>
      <c r="M325" s="2" t="s">
        <v>13</v>
      </c>
      <c r="N325" s="121">
        <v>1550664.99</v>
      </c>
      <c r="O325" s="122">
        <v>1056252.1176</v>
      </c>
    </row>
    <row r="326" spans="5:15">
      <c r="E326" s="128">
        <v>387764</v>
      </c>
      <c r="F326" s="2" t="s">
        <v>759</v>
      </c>
      <c r="G326" s="36">
        <v>40344</v>
      </c>
      <c r="H326" s="2" t="s">
        <v>9</v>
      </c>
      <c r="I326" s="2" t="s">
        <v>760</v>
      </c>
      <c r="J326" s="2">
        <v>410733</v>
      </c>
      <c r="K326" s="2" t="s">
        <v>99</v>
      </c>
      <c r="L326" s="2" t="s">
        <v>27</v>
      </c>
      <c r="M326" s="2" t="s">
        <v>21</v>
      </c>
      <c r="N326" s="121">
        <v>664670.24400000006</v>
      </c>
      <c r="O326" s="122">
        <v>493497.54359999998</v>
      </c>
    </row>
    <row r="327" spans="5:15">
      <c r="E327" s="128">
        <v>387774</v>
      </c>
      <c r="F327" s="2" t="s">
        <v>761</v>
      </c>
      <c r="G327" s="36">
        <v>40369</v>
      </c>
      <c r="H327" s="2" t="s">
        <v>9</v>
      </c>
      <c r="I327" s="2" t="s">
        <v>762</v>
      </c>
      <c r="J327" s="2">
        <v>462388</v>
      </c>
      <c r="K327" s="2" t="s">
        <v>763</v>
      </c>
      <c r="L327" s="2" t="s">
        <v>12</v>
      </c>
      <c r="M327" s="2" t="s">
        <v>21</v>
      </c>
      <c r="N327" s="121">
        <v>483316.91099999996</v>
      </c>
      <c r="O327" s="122">
        <v>392954.06880000001</v>
      </c>
    </row>
    <row r="328" spans="5:15">
      <c r="E328" s="128">
        <v>387790</v>
      </c>
      <c r="F328" s="2" t="s">
        <v>764</v>
      </c>
      <c r="G328" s="36">
        <v>40360</v>
      </c>
      <c r="H328" s="2" t="s">
        <v>9</v>
      </c>
      <c r="I328" s="2" t="s">
        <v>765</v>
      </c>
      <c r="J328" s="2">
        <v>403187</v>
      </c>
      <c r="K328" s="2" t="s">
        <v>251</v>
      </c>
      <c r="L328" s="2" t="s">
        <v>27</v>
      </c>
      <c r="M328" s="2" t="s">
        <v>376</v>
      </c>
      <c r="N328" s="121">
        <v>3696238.497</v>
      </c>
      <c r="O328" s="122">
        <v>5221211.6160000004</v>
      </c>
    </row>
    <row r="329" spans="5:15">
      <c r="E329" s="128">
        <v>387899</v>
      </c>
      <c r="F329" s="2" t="s">
        <v>766</v>
      </c>
      <c r="G329" s="36">
        <v>40364</v>
      </c>
      <c r="H329" s="2" t="s">
        <v>9</v>
      </c>
      <c r="I329" s="2" t="s">
        <v>767</v>
      </c>
      <c r="J329" s="2">
        <v>377364</v>
      </c>
      <c r="K329" s="2" t="s">
        <v>721</v>
      </c>
      <c r="L329" s="2" t="s">
        <v>27</v>
      </c>
      <c r="M329" s="2" t="s">
        <v>21</v>
      </c>
      <c r="N329" s="121">
        <v>509140.73700000002</v>
      </c>
      <c r="O329" s="122">
        <v>499219.91279999999</v>
      </c>
    </row>
    <row r="330" spans="5:15">
      <c r="E330" s="128">
        <v>387907</v>
      </c>
      <c r="F330" s="2" t="s">
        <v>768</v>
      </c>
      <c r="G330" s="36">
        <v>40375</v>
      </c>
      <c r="H330" s="2" t="s">
        <v>9</v>
      </c>
      <c r="I330" s="2" t="s">
        <v>769</v>
      </c>
      <c r="J330" s="2">
        <v>448841</v>
      </c>
      <c r="K330" s="2" t="s">
        <v>462</v>
      </c>
      <c r="L330" s="2" t="s">
        <v>27</v>
      </c>
      <c r="M330" s="2" t="s">
        <v>21</v>
      </c>
      <c r="N330" s="121">
        <v>634347.6719999999</v>
      </c>
      <c r="O330" s="122">
        <v>824674.51080000005</v>
      </c>
    </row>
    <row r="331" spans="5:15">
      <c r="E331" s="128">
        <v>388246</v>
      </c>
      <c r="F331" s="2" t="s">
        <v>770</v>
      </c>
      <c r="G331" s="36">
        <v>40371</v>
      </c>
      <c r="H331" s="2" t="s">
        <v>9</v>
      </c>
      <c r="I331" s="2" t="s">
        <v>771</v>
      </c>
      <c r="J331" s="2">
        <v>398778</v>
      </c>
      <c r="K331" s="2" t="s">
        <v>362</v>
      </c>
      <c r="L331" s="2" t="s">
        <v>27</v>
      </c>
      <c r="M331" s="2" t="s">
        <v>17</v>
      </c>
      <c r="N331" s="121">
        <v>876625.51199999999</v>
      </c>
      <c r="O331" s="122">
        <v>632584.90079999994</v>
      </c>
    </row>
    <row r="332" spans="5:15">
      <c r="E332" s="128">
        <v>388330</v>
      </c>
      <c r="F332" s="2" t="s">
        <v>772</v>
      </c>
      <c r="G332" s="36">
        <v>40360</v>
      </c>
      <c r="H332" s="2" t="s">
        <v>9</v>
      </c>
      <c r="I332" s="2" t="s">
        <v>773</v>
      </c>
      <c r="J332" s="2">
        <v>377602</v>
      </c>
      <c r="K332" s="2" t="s">
        <v>128</v>
      </c>
      <c r="L332" s="2" t="s">
        <v>12</v>
      </c>
      <c r="M332" s="2" t="s">
        <v>21</v>
      </c>
      <c r="N332" s="121">
        <v>742771.68</v>
      </c>
      <c r="O332" s="122">
        <v>1032503.2848</v>
      </c>
    </row>
    <row r="333" spans="5:15">
      <c r="E333" s="128">
        <v>388333</v>
      </c>
      <c r="F333" s="2" t="s">
        <v>774</v>
      </c>
      <c r="G333" s="36">
        <v>40369</v>
      </c>
      <c r="H333" s="2" t="s">
        <v>9</v>
      </c>
      <c r="I333" s="2" t="s">
        <v>775</v>
      </c>
      <c r="J333" s="2">
        <v>385791</v>
      </c>
      <c r="K333" s="2" t="s">
        <v>776</v>
      </c>
      <c r="L333" s="2" t="s">
        <v>12</v>
      </c>
      <c r="M333" s="2" t="s">
        <v>13</v>
      </c>
      <c r="N333" s="121">
        <v>1360315.2779999999</v>
      </c>
      <c r="O333" s="122">
        <v>2232100.6919999998</v>
      </c>
    </row>
    <row r="334" spans="5:15">
      <c r="E334" s="128">
        <v>388367</v>
      </c>
      <c r="F334" s="2" t="s">
        <v>777</v>
      </c>
      <c r="G334" s="36">
        <v>40378</v>
      </c>
      <c r="H334" s="2" t="s">
        <v>9</v>
      </c>
      <c r="I334" s="2" t="s">
        <v>778</v>
      </c>
      <c r="J334" s="2">
        <v>377329</v>
      </c>
      <c r="K334" s="2" t="s">
        <v>51</v>
      </c>
      <c r="L334" s="2" t="s">
        <v>12</v>
      </c>
      <c r="M334" s="2" t="s">
        <v>28</v>
      </c>
      <c r="N334" s="121">
        <v>1746160.101</v>
      </c>
      <c r="O334" s="122">
        <v>714140.13959999988</v>
      </c>
    </row>
    <row r="335" spans="5:15">
      <c r="E335" s="128">
        <v>388593</v>
      </c>
      <c r="F335" s="2" t="s">
        <v>779</v>
      </c>
      <c r="G335" s="36">
        <v>40353</v>
      </c>
      <c r="H335" s="2" t="s">
        <v>9</v>
      </c>
      <c r="I335" s="2" t="s">
        <v>780</v>
      </c>
      <c r="J335" s="2">
        <v>378503</v>
      </c>
      <c r="K335" s="2" t="s">
        <v>267</v>
      </c>
      <c r="L335" s="2" t="s">
        <v>12</v>
      </c>
      <c r="M335" s="2" t="s">
        <v>13</v>
      </c>
      <c r="N335" s="121">
        <v>1359646.365</v>
      </c>
      <c r="O335" s="122">
        <v>1461039.4008000002</v>
      </c>
    </row>
    <row r="336" spans="5:15">
      <c r="E336" s="128">
        <v>388637</v>
      </c>
      <c r="F336" s="2" t="s">
        <v>781</v>
      </c>
      <c r="G336" s="36">
        <v>40351</v>
      </c>
      <c r="H336" s="2" t="s">
        <v>9</v>
      </c>
      <c r="I336" s="2" t="s">
        <v>782</v>
      </c>
      <c r="J336" s="2">
        <v>454526</v>
      </c>
      <c r="K336" s="2" t="s">
        <v>465</v>
      </c>
      <c r="L336" s="2" t="s">
        <v>27</v>
      </c>
      <c r="M336" s="2" t="s">
        <v>21</v>
      </c>
      <c r="N336" s="121">
        <v>462201.07500000001</v>
      </c>
      <c r="O336" s="122">
        <v>640611.05040000007</v>
      </c>
    </row>
    <row r="337" spans="5:15">
      <c r="E337" s="128">
        <v>389029</v>
      </c>
      <c r="F337" s="2" t="s">
        <v>783</v>
      </c>
      <c r="G337" s="36">
        <v>40385</v>
      </c>
      <c r="H337" s="2" t="s">
        <v>9</v>
      </c>
      <c r="I337" s="2" t="s">
        <v>784</v>
      </c>
      <c r="J337" s="2">
        <v>425654</v>
      </c>
      <c r="K337" s="2" t="s">
        <v>537</v>
      </c>
      <c r="L337" s="2" t="s">
        <v>27</v>
      </c>
      <c r="M337" s="2" t="s">
        <v>21</v>
      </c>
      <c r="N337" s="121">
        <v>737438.18400000001</v>
      </c>
      <c r="O337" s="122">
        <v>129549.6828</v>
      </c>
    </row>
    <row r="338" spans="5:15">
      <c r="E338" s="128">
        <v>389626</v>
      </c>
      <c r="F338" s="2" t="s">
        <v>785</v>
      </c>
      <c r="G338" s="36">
        <v>40346</v>
      </c>
      <c r="H338" s="2" t="s">
        <v>9</v>
      </c>
      <c r="I338" s="2" t="s">
        <v>786</v>
      </c>
      <c r="J338" s="2">
        <v>460909</v>
      </c>
      <c r="K338" s="2" t="s">
        <v>40</v>
      </c>
      <c r="L338" s="2" t="s">
        <v>27</v>
      </c>
      <c r="M338" s="2" t="s">
        <v>21</v>
      </c>
      <c r="N338" s="121">
        <v>652701.0419999999</v>
      </c>
      <c r="O338" s="122">
        <v>646023.81599999999</v>
      </c>
    </row>
    <row r="339" spans="5:15">
      <c r="E339" s="128">
        <v>389759</v>
      </c>
      <c r="F339" s="2" t="s">
        <v>787</v>
      </c>
      <c r="G339" s="36">
        <v>40392</v>
      </c>
      <c r="H339" s="2" t="s">
        <v>9</v>
      </c>
      <c r="I339" s="2" t="s">
        <v>788</v>
      </c>
      <c r="J339" s="2">
        <v>382953</v>
      </c>
      <c r="K339" s="2" t="s">
        <v>161</v>
      </c>
      <c r="L339" s="2" t="s">
        <v>27</v>
      </c>
      <c r="M339" s="2" t="s">
        <v>17</v>
      </c>
      <c r="N339" s="121">
        <v>816956.46900000004</v>
      </c>
      <c r="O339" s="122">
        <v>479910.30119999999</v>
      </c>
    </row>
    <row r="340" spans="5:15">
      <c r="E340" s="128">
        <v>389764</v>
      </c>
      <c r="F340" s="2" t="s">
        <v>287</v>
      </c>
      <c r="G340" s="36">
        <v>40364</v>
      </c>
      <c r="H340" s="2" t="s">
        <v>9</v>
      </c>
      <c r="I340" s="2" t="s">
        <v>789</v>
      </c>
      <c r="J340" s="2">
        <v>473035</v>
      </c>
      <c r="K340" s="2" t="s">
        <v>140</v>
      </c>
      <c r="L340" s="2" t="s">
        <v>27</v>
      </c>
      <c r="M340" s="2" t="s">
        <v>21</v>
      </c>
      <c r="N340" s="121">
        <v>693570.402</v>
      </c>
      <c r="O340" s="122">
        <v>1283470.5527999999</v>
      </c>
    </row>
    <row r="341" spans="5:15">
      <c r="E341" s="128">
        <v>389810</v>
      </c>
      <c r="F341" s="2" t="s">
        <v>790</v>
      </c>
      <c r="G341" s="36">
        <v>40369</v>
      </c>
      <c r="H341" s="2" t="s">
        <v>9</v>
      </c>
      <c r="I341" s="2" t="s">
        <v>791</v>
      </c>
      <c r="J341" s="2">
        <v>421959</v>
      </c>
      <c r="K341" s="2" t="s">
        <v>337</v>
      </c>
      <c r="L341" s="2" t="s">
        <v>27</v>
      </c>
      <c r="M341" s="2" t="s">
        <v>13</v>
      </c>
      <c r="N341" s="121">
        <v>1318212.7139999999</v>
      </c>
      <c r="O341" s="122">
        <v>1091160.8063999999</v>
      </c>
    </row>
    <row r="342" spans="5:15">
      <c r="E342" s="128">
        <v>389815</v>
      </c>
      <c r="F342" s="2" t="s">
        <v>792</v>
      </c>
      <c r="G342" s="36">
        <v>40369</v>
      </c>
      <c r="H342" s="2" t="s">
        <v>9</v>
      </c>
      <c r="I342" s="2" t="s">
        <v>793</v>
      </c>
      <c r="J342" s="2">
        <v>459093</v>
      </c>
      <c r="K342" s="2" t="s">
        <v>344</v>
      </c>
      <c r="L342" s="2" t="s">
        <v>27</v>
      </c>
      <c r="M342" s="2" t="s">
        <v>17</v>
      </c>
      <c r="N342" s="121">
        <v>1030245.111</v>
      </c>
      <c r="O342" s="122">
        <v>843964.11</v>
      </c>
    </row>
    <row r="343" spans="5:15">
      <c r="E343" s="128">
        <v>389816</v>
      </c>
      <c r="F343" s="2" t="s">
        <v>794</v>
      </c>
      <c r="G343" s="36">
        <v>40369</v>
      </c>
      <c r="H343" s="2" t="s">
        <v>9</v>
      </c>
      <c r="I343" s="2" t="s">
        <v>795</v>
      </c>
      <c r="J343" s="2">
        <v>421959</v>
      </c>
      <c r="K343" s="2" t="s">
        <v>337</v>
      </c>
      <c r="L343" s="2" t="s">
        <v>27</v>
      </c>
      <c r="M343" s="2" t="s">
        <v>21</v>
      </c>
      <c r="N343" s="121">
        <v>619036.13099999994</v>
      </c>
      <c r="O343" s="122">
        <v>1190044.4291999999</v>
      </c>
    </row>
    <row r="344" spans="5:15">
      <c r="E344" s="128">
        <v>389817</v>
      </c>
      <c r="F344" s="2" t="s">
        <v>796</v>
      </c>
      <c r="G344" s="36">
        <v>40369</v>
      </c>
      <c r="H344" s="2" t="s">
        <v>9</v>
      </c>
      <c r="I344" s="2" t="s">
        <v>797</v>
      </c>
      <c r="J344" s="2">
        <v>459093</v>
      </c>
      <c r="K344" s="2" t="s">
        <v>344</v>
      </c>
      <c r="L344" s="2" t="s">
        <v>12</v>
      </c>
      <c r="M344" s="2" t="s">
        <v>28</v>
      </c>
      <c r="N344" s="121">
        <v>1776628.476</v>
      </c>
      <c r="O344" s="122">
        <v>2237754.7836000002</v>
      </c>
    </row>
    <row r="345" spans="5:15">
      <c r="E345" s="128">
        <v>389818</v>
      </c>
      <c r="F345" s="2" t="s">
        <v>798</v>
      </c>
      <c r="G345" s="36">
        <v>40369</v>
      </c>
      <c r="H345" s="2" t="s">
        <v>9</v>
      </c>
      <c r="I345" s="2" t="s">
        <v>799</v>
      </c>
      <c r="J345" s="2">
        <v>421959</v>
      </c>
      <c r="K345" s="2" t="s">
        <v>337</v>
      </c>
      <c r="L345" s="2" t="s">
        <v>12</v>
      </c>
      <c r="M345" s="2" t="s">
        <v>17</v>
      </c>
      <c r="N345" s="121">
        <v>851578.56</v>
      </c>
      <c r="O345" s="122">
        <v>880380.79200000002</v>
      </c>
    </row>
    <row r="346" spans="5:15">
      <c r="E346" s="128">
        <v>390206</v>
      </c>
      <c r="F346" s="2" t="s">
        <v>800</v>
      </c>
      <c r="G346" s="36">
        <v>40392</v>
      </c>
      <c r="H346" s="2" t="s">
        <v>9</v>
      </c>
      <c r="I346" s="2" t="s">
        <v>801</v>
      </c>
      <c r="J346" s="2">
        <v>381248</v>
      </c>
      <c r="K346" s="2" t="s">
        <v>512</v>
      </c>
      <c r="L346" s="2" t="s">
        <v>27</v>
      </c>
      <c r="M346" s="2" t="s">
        <v>13</v>
      </c>
      <c r="N346" s="121">
        <v>1335428.598</v>
      </c>
      <c r="O346" s="122">
        <v>2409783.7283999999</v>
      </c>
    </row>
    <row r="347" spans="5:15">
      <c r="E347" s="128">
        <v>390416</v>
      </c>
      <c r="F347" s="2" t="s">
        <v>802</v>
      </c>
      <c r="G347" s="36">
        <v>40392</v>
      </c>
      <c r="H347" s="2" t="s">
        <v>9</v>
      </c>
      <c r="I347" s="2" t="s">
        <v>803</v>
      </c>
      <c r="J347" s="2">
        <v>381123</v>
      </c>
      <c r="K347" s="2" t="s">
        <v>498</v>
      </c>
      <c r="L347" s="2" t="s">
        <v>12</v>
      </c>
      <c r="M347" s="2" t="s">
        <v>13</v>
      </c>
      <c r="N347" s="121">
        <v>1611363.558</v>
      </c>
      <c r="O347" s="122">
        <v>1653127.8336</v>
      </c>
    </row>
    <row r="348" spans="5:15">
      <c r="E348" s="128">
        <v>390578</v>
      </c>
      <c r="F348" s="2" t="s">
        <v>804</v>
      </c>
      <c r="G348" s="36">
        <v>40347</v>
      </c>
      <c r="H348" s="2" t="s">
        <v>9</v>
      </c>
      <c r="I348" s="2" t="s">
        <v>805</v>
      </c>
      <c r="J348" s="2">
        <v>419555</v>
      </c>
      <c r="K348" s="2" t="s">
        <v>739</v>
      </c>
      <c r="L348" s="2" t="s">
        <v>27</v>
      </c>
      <c r="M348" s="2" t="s">
        <v>17</v>
      </c>
      <c r="N348" s="121">
        <v>943687.10100000002</v>
      </c>
      <c r="O348" s="122">
        <v>1193598.3959999999</v>
      </c>
    </row>
    <row r="349" spans="5:15">
      <c r="E349" s="128">
        <v>390717</v>
      </c>
      <c r="F349" s="2" t="s">
        <v>806</v>
      </c>
      <c r="G349" s="36">
        <v>40339</v>
      </c>
      <c r="H349" s="2" t="s">
        <v>9</v>
      </c>
      <c r="I349" s="2" t="s">
        <v>807</v>
      </c>
      <c r="J349" s="2">
        <v>454565</v>
      </c>
      <c r="K349" s="2" t="s">
        <v>229</v>
      </c>
      <c r="L349" s="2" t="s">
        <v>12</v>
      </c>
      <c r="M349" s="2" t="s">
        <v>17</v>
      </c>
      <c r="N349" s="121">
        <v>1035115.599</v>
      </c>
      <c r="O349" s="122">
        <v>823964.65919999999</v>
      </c>
    </row>
    <row r="350" spans="5:15">
      <c r="E350" s="128">
        <v>393595</v>
      </c>
      <c r="F350" s="2" t="s">
        <v>808</v>
      </c>
      <c r="G350" s="36">
        <v>40364</v>
      </c>
      <c r="H350" s="2" t="s">
        <v>9</v>
      </c>
      <c r="I350" s="2" t="s">
        <v>809</v>
      </c>
      <c r="J350" s="2">
        <v>377143</v>
      </c>
      <c r="K350" s="2" t="s">
        <v>171</v>
      </c>
      <c r="L350" s="2" t="s">
        <v>27</v>
      </c>
      <c r="M350" s="2" t="s">
        <v>17</v>
      </c>
      <c r="N350" s="121">
        <v>1000601.469</v>
      </c>
      <c r="O350" s="122">
        <v>1195088.7311999998</v>
      </c>
    </row>
    <row r="351" spans="5:15">
      <c r="E351" s="128">
        <v>393598</v>
      </c>
      <c r="F351" s="2" t="s">
        <v>810</v>
      </c>
      <c r="G351" s="36">
        <v>40364</v>
      </c>
      <c r="H351" s="2" t="s">
        <v>9</v>
      </c>
      <c r="I351" s="2" t="s">
        <v>811</v>
      </c>
      <c r="J351" s="2">
        <v>386562</v>
      </c>
      <c r="K351" s="2" t="s">
        <v>164</v>
      </c>
      <c r="L351" s="2" t="s">
        <v>27</v>
      </c>
      <c r="M351" s="2" t="s">
        <v>17</v>
      </c>
      <c r="N351" s="121">
        <v>948766.8330000001</v>
      </c>
      <c r="O351" s="122">
        <v>948380.57280000008</v>
      </c>
    </row>
    <row r="352" spans="5:15">
      <c r="E352" s="128">
        <v>394193</v>
      </c>
      <c r="F352" s="2" t="s">
        <v>812</v>
      </c>
      <c r="G352" s="36">
        <v>40371</v>
      </c>
      <c r="H352" s="2" t="s">
        <v>9</v>
      </c>
      <c r="I352" s="2" t="s">
        <v>813</v>
      </c>
      <c r="J352" s="2">
        <v>385698</v>
      </c>
      <c r="K352" s="2" t="s">
        <v>690</v>
      </c>
      <c r="L352" s="2" t="s">
        <v>27</v>
      </c>
      <c r="M352" s="2" t="s">
        <v>21</v>
      </c>
      <c r="N352" s="121">
        <v>511578.20699999999</v>
      </c>
      <c r="O352" s="122">
        <v>658862.35920000006</v>
      </c>
    </row>
    <row r="353" spans="5:15">
      <c r="E353" s="128">
        <v>394194</v>
      </c>
      <c r="F353" s="2" t="s">
        <v>814</v>
      </c>
      <c r="G353" s="36">
        <v>40392</v>
      </c>
      <c r="H353" s="2" t="s">
        <v>9</v>
      </c>
      <c r="I353" s="2" t="s">
        <v>815</v>
      </c>
      <c r="J353" s="2">
        <v>474340</v>
      </c>
      <c r="K353" s="2" t="s">
        <v>108</v>
      </c>
      <c r="L353" s="2" t="s">
        <v>27</v>
      </c>
      <c r="M353" s="2" t="s">
        <v>13</v>
      </c>
      <c r="N353" s="121">
        <v>1604468.523</v>
      </c>
      <c r="O353" s="122">
        <v>2305154.1924000001</v>
      </c>
    </row>
    <row r="354" spans="5:15">
      <c r="E354" s="128">
        <v>394327</v>
      </c>
      <c r="F354" s="2" t="s">
        <v>816</v>
      </c>
      <c r="G354" s="36">
        <v>40351</v>
      </c>
      <c r="H354" s="2" t="s">
        <v>9</v>
      </c>
      <c r="I354" s="2" t="s">
        <v>817</v>
      </c>
      <c r="J354" s="2">
        <v>436955</v>
      </c>
      <c r="K354" s="2" t="s">
        <v>818</v>
      </c>
      <c r="L354" s="2" t="s">
        <v>27</v>
      </c>
      <c r="M354" s="2" t="s">
        <v>21</v>
      </c>
      <c r="N354" s="121">
        <v>737070.89399999997</v>
      </c>
      <c r="O354" s="122">
        <v>399368.63159999996</v>
      </c>
    </row>
    <row r="355" spans="5:15">
      <c r="E355" s="128">
        <v>394443</v>
      </c>
      <c r="F355" s="2" t="s">
        <v>819</v>
      </c>
      <c r="G355" s="36">
        <v>40380</v>
      </c>
      <c r="H355" s="2" t="s">
        <v>9</v>
      </c>
      <c r="I355" s="2" t="s">
        <v>820</v>
      </c>
      <c r="J355" s="2">
        <v>419555</v>
      </c>
      <c r="K355" s="2" t="s">
        <v>739</v>
      </c>
      <c r="L355" s="2" t="s">
        <v>12</v>
      </c>
      <c r="M355" s="2" t="s">
        <v>17</v>
      </c>
      <c r="N355" s="121">
        <v>1123983.0839999998</v>
      </c>
      <c r="O355" s="122">
        <v>742660.16399999999</v>
      </c>
    </row>
    <row r="356" spans="5:15">
      <c r="E356" s="128">
        <v>394449</v>
      </c>
      <c r="F356" s="2" t="s">
        <v>821</v>
      </c>
      <c r="G356" s="36">
        <v>40364</v>
      </c>
      <c r="H356" s="2" t="s">
        <v>9</v>
      </c>
      <c r="I356" s="2" t="s">
        <v>822</v>
      </c>
      <c r="J356" s="2">
        <v>414224</v>
      </c>
      <c r="K356" s="2" t="s">
        <v>204</v>
      </c>
      <c r="L356" s="2" t="s">
        <v>27</v>
      </c>
      <c r="M356" s="2" t="s">
        <v>17</v>
      </c>
      <c r="N356" s="121">
        <v>986215.94400000002</v>
      </c>
      <c r="O356" s="122">
        <v>625116.74399999995</v>
      </c>
    </row>
    <row r="357" spans="5:15">
      <c r="E357" s="128">
        <v>394663</v>
      </c>
      <c r="F357" s="2" t="s">
        <v>823</v>
      </c>
      <c r="G357" s="36">
        <v>40406</v>
      </c>
      <c r="H357" s="2" t="s">
        <v>9</v>
      </c>
      <c r="I357" s="2" t="s">
        <v>824</v>
      </c>
      <c r="J357" s="2">
        <v>406515</v>
      </c>
      <c r="K357" s="2" t="s">
        <v>281</v>
      </c>
      <c r="L357" s="2" t="s">
        <v>12</v>
      </c>
      <c r="M357" s="2" t="s">
        <v>13</v>
      </c>
      <c r="N357" s="121">
        <v>1376940.159</v>
      </c>
      <c r="O357" s="122">
        <v>1879492.7988</v>
      </c>
    </row>
    <row r="358" spans="5:15">
      <c r="E358" s="128">
        <v>394720</v>
      </c>
      <c r="F358" s="2" t="s">
        <v>825</v>
      </c>
      <c r="G358" s="36">
        <v>40406</v>
      </c>
      <c r="H358" s="2" t="s">
        <v>9</v>
      </c>
      <c r="I358" s="2" t="s">
        <v>826</v>
      </c>
      <c r="J358" s="2">
        <v>380148</v>
      </c>
      <c r="K358" s="2" t="s">
        <v>92</v>
      </c>
      <c r="L358" s="2" t="s">
        <v>27</v>
      </c>
      <c r="M358" s="2" t="s">
        <v>17</v>
      </c>
      <c r="N358" s="121">
        <v>1060996.1880000001</v>
      </c>
      <c r="O358" s="122">
        <v>1495541.9556</v>
      </c>
    </row>
    <row r="359" spans="5:15">
      <c r="E359" s="128">
        <v>394740</v>
      </c>
      <c r="F359" s="2" t="s">
        <v>827</v>
      </c>
      <c r="G359" s="36">
        <v>40422</v>
      </c>
      <c r="H359" s="2" t="s">
        <v>9</v>
      </c>
      <c r="I359" s="2" t="s">
        <v>828</v>
      </c>
      <c r="J359" s="2">
        <v>410827</v>
      </c>
      <c r="K359" s="2" t="s">
        <v>254</v>
      </c>
      <c r="L359" s="2" t="s">
        <v>27</v>
      </c>
      <c r="M359" s="2" t="s">
        <v>28</v>
      </c>
      <c r="N359" s="121">
        <v>1713796.287</v>
      </c>
      <c r="O359" s="122">
        <v>2326513.3092</v>
      </c>
    </row>
    <row r="360" spans="5:15">
      <c r="E360" s="128">
        <v>395150</v>
      </c>
      <c r="F360" s="2" t="s">
        <v>829</v>
      </c>
      <c r="G360" s="36">
        <v>40419</v>
      </c>
      <c r="H360" s="2" t="s">
        <v>9</v>
      </c>
      <c r="I360" s="2" t="s">
        <v>830</v>
      </c>
      <c r="J360" s="2">
        <v>160376</v>
      </c>
      <c r="K360" s="2" t="s">
        <v>148</v>
      </c>
      <c r="L360" s="2" t="s">
        <v>27</v>
      </c>
      <c r="M360" s="2" t="s">
        <v>17</v>
      </c>
      <c r="N360" s="121">
        <v>1004168.6340000001</v>
      </c>
      <c r="O360" s="122">
        <v>738076.14720000001</v>
      </c>
    </row>
    <row r="361" spans="5:15">
      <c r="E361" s="128">
        <v>395315</v>
      </c>
      <c r="F361" s="2" t="s">
        <v>831</v>
      </c>
      <c r="G361" s="36">
        <v>40422</v>
      </c>
      <c r="H361" s="2" t="s">
        <v>9</v>
      </c>
      <c r="I361" s="2" t="s">
        <v>832</v>
      </c>
      <c r="J361" s="2">
        <v>471969</v>
      </c>
      <c r="K361" s="2" t="s">
        <v>596</v>
      </c>
      <c r="L361" s="2" t="s">
        <v>27</v>
      </c>
      <c r="M361" s="2" t="s">
        <v>17</v>
      </c>
      <c r="N361" s="121">
        <v>917001.81300000008</v>
      </c>
      <c r="O361" s="122">
        <v>616378.38840000005</v>
      </c>
    </row>
    <row r="362" spans="5:15">
      <c r="E362" s="128">
        <v>395316</v>
      </c>
      <c r="F362" s="2" t="s">
        <v>833</v>
      </c>
      <c r="G362" s="36">
        <v>40422</v>
      </c>
      <c r="H362" s="2" t="s">
        <v>9</v>
      </c>
      <c r="I362" s="2" t="s">
        <v>834</v>
      </c>
      <c r="J362" s="2">
        <v>416178</v>
      </c>
      <c r="K362" s="2" t="s">
        <v>154</v>
      </c>
      <c r="L362" s="2" t="s">
        <v>27</v>
      </c>
      <c r="M362" s="2" t="s">
        <v>17</v>
      </c>
      <c r="N362" s="121">
        <v>1070445.558</v>
      </c>
      <c r="O362" s="122">
        <v>595504.27799999993</v>
      </c>
    </row>
    <row r="363" spans="5:15">
      <c r="E363" s="128">
        <v>395586</v>
      </c>
      <c r="F363" s="2" t="s">
        <v>835</v>
      </c>
      <c r="G363" s="36">
        <v>40422</v>
      </c>
      <c r="H363" s="2" t="s">
        <v>9</v>
      </c>
      <c r="I363" s="2" t="s">
        <v>836</v>
      </c>
      <c r="J363" s="2">
        <v>458160</v>
      </c>
      <c r="K363" s="2" t="s">
        <v>151</v>
      </c>
      <c r="L363" s="2" t="s">
        <v>12</v>
      </c>
      <c r="M363" s="2" t="s">
        <v>13</v>
      </c>
      <c r="N363" s="121">
        <v>1644868.1969999999</v>
      </c>
      <c r="O363" s="122">
        <v>2593559.9519999996</v>
      </c>
    </row>
    <row r="364" spans="5:15">
      <c r="E364" s="128">
        <v>396745</v>
      </c>
      <c r="F364" s="2" t="s">
        <v>837</v>
      </c>
      <c r="G364" s="36">
        <v>40429</v>
      </c>
      <c r="H364" s="2" t="s">
        <v>9</v>
      </c>
      <c r="I364" s="2" t="s">
        <v>838</v>
      </c>
      <c r="J364" s="2">
        <v>382514</v>
      </c>
      <c r="K364" s="2" t="s">
        <v>839</v>
      </c>
      <c r="L364" s="2" t="s">
        <v>12</v>
      </c>
      <c r="M364" s="2" t="s">
        <v>17</v>
      </c>
      <c r="N364" s="121">
        <v>1180584.699</v>
      </c>
      <c r="O364" s="122">
        <v>1687816.3859999999</v>
      </c>
    </row>
    <row r="365" spans="5:15">
      <c r="E365" s="128">
        <v>397252</v>
      </c>
      <c r="F365" s="2" t="s">
        <v>840</v>
      </c>
      <c r="G365" s="36">
        <v>40434</v>
      </c>
      <c r="H365" s="2" t="s">
        <v>9</v>
      </c>
      <c r="I365" s="2" t="s">
        <v>841</v>
      </c>
      <c r="J365" s="2">
        <v>410827</v>
      </c>
      <c r="K365" s="2" t="s">
        <v>254</v>
      </c>
      <c r="L365" s="2" t="s">
        <v>27</v>
      </c>
      <c r="M365" s="2" t="s">
        <v>13</v>
      </c>
      <c r="N365" s="121">
        <v>1448656.3139999998</v>
      </c>
      <c r="O365" s="122">
        <v>2977624.9835999999</v>
      </c>
    </row>
    <row r="366" spans="5:15">
      <c r="E366" s="128">
        <v>397828</v>
      </c>
      <c r="F366" s="2" t="s">
        <v>842</v>
      </c>
      <c r="G366" s="36">
        <v>40434</v>
      </c>
      <c r="H366" s="2" t="s">
        <v>9</v>
      </c>
      <c r="I366" s="2" t="s">
        <v>843</v>
      </c>
      <c r="J366" s="2">
        <v>403187</v>
      </c>
      <c r="K366" s="2" t="s">
        <v>251</v>
      </c>
      <c r="L366" s="2" t="s">
        <v>27</v>
      </c>
      <c r="M366" s="2" t="s">
        <v>17</v>
      </c>
      <c r="N366" s="121">
        <v>1024133.628</v>
      </c>
      <c r="O366" s="122">
        <v>2779081.9632000001</v>
      </c>
    </row>
    <row r="367" spans="5:15">
      <c r="E367" s="128">
        <v>398108</v>
      </c>
      <c r="F367" s="2" t="s">
        <v>57</v>
      </c>
      <c r="G367" s="36">
        <v>40448</v>
      </c>
      <c r="H367" s="2" t="s">
        <v>9</v>
      </c>
      <c r="I367" s="2" t="s">
        <v>844</v>
      </c>
      <c r="J367" s="2">
        <v>410450</v>
      </c>
      <c r="K367" s="2" t="s">
        <v>212</v>
      </c>
      <c r="L367" s="2" t="s">
        <v>27</v>
      </c>
      <c r="M367" s="2" t="s">
        <v>17</v>
      </c>
      <c r="N367" s="121">
        <v>1046738.6580000001</v>
      </c>
      <c r="O367" s="122">
        <v>1749433.3884000001</v>
      </c>
    </row>
    <row r="368" spans="5:15">
      <c r="E368" s="128">
        <v>398109</v>
      </c>
      <c r="F368" s="2" t="s">
        <v>845</v>
      </c>
      <c r="G368" s="36">
        <v>40455</v>
      </c>
      <c r="H368" s="2" t="s">
        <v>9</v>
      </c>
      <c r="I368" s="2" t="s">
        <v>846</v>
      </c>
      <c r="J368" s="2">
        <v>448733</v>
      </c>
      <c r="K368" s="2" t="s">
        <v>515</v>
      </c>
      <c r="L368" s="2" t="s">
        <v>27</v>
      </c>
      <c r="M368" s="2" t="s">
        <v>17</v>
      </c>
      <c r="N368" s="121">
        <v>949809.71400000004</v>
      </c>
      <c r="O368" s="122">
        <v>497580.07319999998</v>
      </c>
    </row>
    <row r="369" spans="5:15">
      <c r="E369" s="128">
        <v>398110</v>
      </c>
      <c r="F369" s="2" t="s">
        <v>847</v>
      </c>
      <c r="G369" s="36">
        <v>40452</v>
      </c>
      <c r="H369" s="2" t="s">
        <v>9</v>
      </c>
      <c r="I369" s="2" t="s">
        <v>848</v>
      </c>
      <c r="J369" s="2">
        <v>377329</v>
      </c>
      <c r="K369" s="2" t="s">
        <v>51</v>
      </c>
      <c r="L369" s="2" t="s">
        <v>12</v>
      </c>
      <c r="M369" s="2" t="s">
        <v>28</v>
      </c>
      <c r="N369" s="121">
        <v>1678715.64</v>
      </c>
      <c r="O369" s="122">
        <v>1888770.3119999999</v>
      </c>
    </row>
    <row r="370" spans="5:15">
      <c r="E370" s="128">
        <v>398198</v>
      </c>
      <c r="F370" s="2" t="s">
        <v>849</v>
      </c>
      <c r="G370" s="36">
        <v>40441</v>
      </c>
      <c r="H370" s="2" t="s">
        <v>9</v>
      </c>
      <c r="I370" s="2" t="s">
        <v>850</v>
      </c>
      <c r="J370" s="2">
        <v>399534</v>
      </c>
      <c r="K370" s="2" t="s">
        <v>20</v>
      </c>
      <c r="L370" s="2" t="s">
        <v>12</v>
      </c>
      <c r="M370" s="2" t="s">
        <v>17</v>
      </c>
      <c r="N370" s="121">
        <v>1098390.7619999999</v>
      </c>
      <c r="O370" s="122">
        <v>1394969.0508000001</v>
      </c>
    </row>
    <row r="371" spans="5:15">
      <c r="E371" s="128">
        <v>398213</v>
      </c>
      <c r="F371" s="2" t="s">
        <v>851</v>
      </c>
      <c r="G371" s="36">
        <v>40469</v>
      </c>
      <c r="H371" s="2" t="s">
        <v>9</v>
      </c>
      <c r="I371" s="2" t="s">
        <v>852</v>
      </c>
      <c r="J371" s="2">
        <v>416871</v>
      </c>
      <c r="K371" s="2" t="s">
        <v>185</v>
      </c>
      <c r="L371" s="2" t="s">
        <v>12</v>
      </c>
      <c r="M371" s="2" t="s">
        <v>17</v>
      </c>
      <c r="N371" s="121">
        <v>908390.53199999989</v>
      </c>
      <c r="O371" s="122">
        <v>1395153.8711999999</v>
      </c>
    </row>
    <row r="372" spans="5:15">
      <c r="E372" s="128">
        <v>398217</v>
      </c>
      <c r="F372" s="2" t="s">
        <v>853</v>
      </c>
      <c r="G372" s="36">
        <v>40441</v>
      </c>
      <c r="H372" s="2" t="s">
        <v>9</v>
      </c>
      <c r="I372" s="2" t="s">
        <v>854</v>
      </c>
      <c r="J372" s="2">
        <v>449173</v>
      </c>
      <c r="K372" s="2" t="s">
        <v>122</v>
      </c>
      <c r="L372" s="2" t="s">
        <v>12</v>
      </c>
      <c r="M372" s="2" t="s">
        <v>28</v>
      </c>
      <c r="N372" s="121">
        <v>1730391.1169999999</v>
      </c>
      <c r="O372" s="122">
        <v>1118430.6444000001</v>
      </c>
    </row>
    <row r="373" spans="5:15">
      <c r="E373" s="128">
        <v>398347</v>
      </c>
      <c r="F373" s="2" t="s">
        <v>855</v>
      </c>
      <c r="G373" s="36">
        <v>40422</v>
      </c>
      <c r="H373" s="2" t="s">
        <v>9</v>
      </c>
      <c r="I373" s="2" t="s">
        <v>856</v>
      </c>
      <c r="J373" s="2">
        <v>380148</v>
      </c>
      <c r="K373" s="2" t="s">
        <v>92</v>
      </c>
      <c r="L373" s="2" t="s">
        <v>27</v>
      </c>
      <c r="M373" s="2" t="s">
        <v>28</v>
      </c>
      <c r="N373" s="121">
        <v>1976486.547</v>
      </c>
      <c r="O373" s="122">
        <v>1910713.32</v>
      </c>
    </row>
    <row r="374" spans="5:15">
      <c r="E374" s="128">
        <v>398433</v>
      </c>
      <c r="F374" s="2" t="s">
        <v>857</v>
      </c>
      <c r="G374" s="36">
        <v>40460</v>
      </c>
      <c r="H374" s="2" t="s">
        <v>9</v>
      </c>
      <c r="I374" s="2" t="s">
        <v>858</v>
      </c>
      <c r="J374" s="2">
        <v>420498</v>
      </c>
      <c r="K374" s="2" t="s">
        <v>758</v>
      </c>
      <c r="L374" s="2" t="s">
        <v>27</v>
      </c>
      <c r="M374" s="2" t="s">
        <v>17</v>
      </c>
      <c r="N374" s="121">
        <v>781953.73199999996</v>
      </c>
      <c r="O374" s="122">
        <v>597724.47719999996</v>
      </c>
    </row>
    <row r="375" spans="5:15">
      <c r="E375" s="128">
        <v>398645</v>
      </c>
      <c r="F375" s="2" t="s">
        <v>859</v>
      </c>
      <c r="G375" s="36">
        <v>40455</v>
      </c>
      <c r="H375" s="2" t="s">
        <v>9</v>
      </c>
      <c r="I375" s="2" t="s">
        <v>860</v>
      </c>
      <c r="J375" s="2">
        <v>381154</v>
      </c>
      <c r="K375" s="2" t="s">
        <v>319</v>
      </c>
      <c r="L375" s="2" t="s">
        <v>12</v>
      </c>
      <c r="M375" s="2" t="s">
        <v>13</v>
      </c>
      <c r="N375" s="121">
        <v>1573343.4780000001</v>
      </c>
      <c r="O375" s="122">
        <v>2393811.4787999997</v>
      </c>
    </row>
    <row r="376" spans="5:15">
      <c r="E376" s="128">
        <v>399528</v>
      </c>
      <c r="F376" s="2" t="s">
        <v>861</v>
      </c>
      <c r="G376" s="36">
        <v>39537</v>
      </c>
      <c r="H376" s="2" t="s">
        <v>9</v>
      </c>
      <c r="I376" s="2" t="s">
        <v>862</v>
      </c>
      <c r="J376" s="2">
        <v>450554</v>
      </c>
      <c r="K376" s="2" t="s">
        <v>179</v>
      </c>
      <c r="L376" s="2" t="s">
        <v>12</v>
      </c>
      <c r="M376" s="2" t="s">
        <v>28</v>
      </c>
      <c r="N376" s="121">
        <v>1983058.8119999999</v>
      </c>
      <c r="O376" s="122">
        <v>923873.62320000003</v>
      </c>
    </row>
    <row r="377" spans="5:15">
      <c r="E377" s="128">
        <v>399764</v>
      </c>
      <c r="F377" s="2" t="s">
        <v>863</v>
      </c>
      <c r="G377" s="36">
        <v>40422</v>
      </c>
      <c r="H377" s="2" t="s">
        <v>9</v>
      </c>
      <c r="I377" s="2" t="s">
        <v>864</v>
      </c>
      <c r="J377" s="2">
        <v>448791</v>
      </c>
      <c r="K377" s="2" t="s">
        <v>381</v>
      </c>
      <c r="L377" s="2" t="s">
        <v>12</v>
      </c>
      <c r="M377" s="2" t="s">
        <v>21</v>
      </c>
      <c r="N377" s="121">
        <v>458393.50200000004</v>
      </c>
      <c r="O377" s="122">
        <v>1042976.8332</v>
      </c>
    </row>
    <row r="378" spans="5:15">
      <c r="E378" s="128">
        <v>399874</v>
      </c>
      <c r="F378" s="2" t="s">
        <v>865</v>
      </c>
      <c r="G378" s="36">
        <v>40427</v>
      </c>
      <c r="H378" s="2" t="s">
        <v>9</v>
      </c>
      <c r="I378" s="2" t="s">
        <v>866</v>
      </c>
      <c r="J378" s="2">
        <v>454565</v>
      </c>
      <c r="K378" s="2" t="s">
        <v>229</v>
      </c>
      <c r="L378" s="2" t="s">
        <v>12</v>
      </c>
      <c r="M378" s="2" t="s">
        <v>17</v>
      </c>
      <c r="N378" s="121">
        <v>1002817.4519999999</v>
      </c>
      <c r="O378" s="122">
        <v>1210203.9791999999</v>
      </c>
    </row>
    <row r="379" spans="5:15">
      <c r="E379" s="128">
        <v>400000</v>
      </c>
      <c r="F379" s="2" t="s">
        <v>867</v>
      </c>
      <c r="G379" s="36">
        <v>40463</v>
      </c>
      <c r="H379" s="2" t="s">
        <v>9</v>
      </c>
      <c r="I379" s="2" t="s">
        <v>868</v>
      </c>
      <c r="J379" s="2">
        <v>473035</v>
      </c>
      <c r="K379" s="2" t="s">
        <v>140</v>
      </c>
      <c r="L379" s="2" t="s">
        <v>27</v>
      </c>
      <c r="M379" s="2" t="s">
        <v>21</v>
      </c>
      <c r="N379" s="121">
        <v>767729.59199999995</v>
      </c>
      <c r="O379" s="122">
        <v>1149186.1716</v>
      </c>
    </row>
    <row r="380" spans="5:15">
      <c r="E380" s="128">
        <v>400076</v>
      </c>
      <c r="F380" s="2" t="s">
        <v>869</v>
      </c>
      <c r="G380" s="36">
        <v>40462</v>
      </c>
      <c r="H380" s="2" t="s">
        <v>9</v>
      </c>
      <c r="I380" s="2" t="s">
        <v>870</v>
      </c>
      <c r="J380" s="2">
        <v>472696</v>
      </c>
      <c r="K380" s="2" t="s">
        <v>191</v>
      </c>
      <c r="L380" s="2" t="s">
        <v>27</v>
      </c>
      <c r="M380" s="2" t="s">
        <v>13</v>
      </c>
      <c r="N380" s="121">
        <v>1319244.4650000001</v>
      </c>
      <c r="O380" s="122">
        <v>1697943.8376</v>
      </c>
    </row>
    <row r="381" spans="5:15">
      <c r="E381" s="128">
        <v>400340</v>
      </c>
      <c r="F381" s="2" t="s">
        <v>871</v>
      </c>
      <c r="G381" s="36">
        <v>40469</v>
      </c>
      <c r="H381" s="2" t="s">
        <v>9</v>
      </c>
      <c r="I381" s="2" t="s">
        <v>872</v>
      </c>
      <c r="J381" s="2">
        <v>473191</v>
      </c>
      <c r="K381" s="2" t="s">
        <v>209</v>
      </c>
      <c r="L381" s="2" t="s">
        <v>27</v>
      </c>
      <c r="M381" s="2" t="s">
        <v>17</v>
      </c>
      <c r="N381" s="121">
        <v>945391.10400000005</v>
      </c>
      <c r="O381" s="122">
        <v>1121865.7139999999</v>
      </c>
    </row>
    <row r="382" spans="5:15">
      <c r="E382" s="128">
        <v>400613</v>
      </c>
      <c r="F382" s="2" t="s">
        <v>873</v>
      </c>
      <c r="G382" s="36">
        <v>40441</v>
      </c>
      <c r="H382" s="2" t="s">
        <v>9</v>
      </c>
      <c r="I382" s="2" t="s">
        <v>874</v>
      </c>
      <c r="J382" s="2">
        <v>152562</v>
      </c>
      <c r="K382" s="2" t="s">
        <v>446</v>
      </c>
      <c r="L382" s="2" t="s">
        <v>27</v>
      </c>
      <c r="M382" s="2" t="s">
        <v>17</v>
      </c>
      <c r="N382" s="121">
        <v>873629.31599999999</v>
      </c>
      <c r="O382" s="122">
        <v>406651.96799999999</v>
      </c>
    </row>
    <row r="383" spans="5:15">
      <c r="E383" s="128">
        <v>400615</v>
      </c>
      <c r="F383" s="2" t="s">
        <v>875</v>
      </c>
      <c r="G383" s="36">
        <v>40441</v>
      </c>
      <c r="H383" s="2" t="s">
        <v>9</v>
      </c>
      <c r="I383" s="2" t="s">
        <v>876</v>
      </c>
      <c r="J383" s="2">
        <v>152562</v>
      </c>
      <c r="K383" s="2" t="s">
        <v>446</v>
      </c>
      <c r="L383" s="2" t="s">
        <v>27</v>
      </c>
      <c r="M383" s="2" t="s">
        <v>17</v>
      </c>
      <c r="N383" s="121">
        <v>1027615.0919999999</v>
      </c>
      <c r="O383" s="122">
        <v>1058092.0812000001</v>
      </c>
    </row>
    <row r="384" spans="5:15">
      <c r="E384" s="128">
        <v>400767</v>
      </c>
      <c r="F384" s="2" t="s">
        <v>877</v>
      </c>
      <c r="G384" s="36">
        <v>40476</v>
      </c>
      <c r="H384" s="2" t="s">
        <v>9</v>
      </c>
      <c r="I384" s="2" t="s">
        <v>878</v>
      </c>
      <c r="J384" s="2">
        <v>382987</v>
      </c>
      <c r="K384" s="2" t="s">
        <v>63</v>
      </c>
      <c r="L384" s="2" t="s">
        <v>27</v>
      </c>
      <c r="M384" s="2" t="s">
        <v>17</v>
      </c>
      <c r="N384" s="121">
        <v>1033539.591</v>
      </c>
      <c r="O384" s="122">
        <v>1857065.9616</v>
      </c>
    </row>
    <row r="385" spans="5:15">
      <c r="E385" s="128">
        <v>401559</v>
      </c>
      <c r="F385" s="2" t="s">
        <v>879</v>
      </c>
      <c r="G385" s="36">
        <v>40493</v>
      </c>
      <c r="H385" s="2" t="s">
        <v>9</v>
      </c>
      <c r="I385" s="2" t="s">
        <v>880</v>
      </c>
      <c r="J385" s="2">
        <v>451002</v>
      </c>
      <c r="K385" s="2" t="s">
        <v>80</v>
      </c>
      <c r="L385" s="2" t="s">
        <v>12</v>
      </c>
      <c r="M385" s="2" t="s">
        <v>21</v>
      </c>
      <c r="N385" s="121">
        <v>638855.32199999993</v>
      </c>
      <c r="O385" s="122">
        <v>423730.7856</v>
      </c>
    </row>
    <row r="386" spans="5:15">
      <c r="E386" s="128">
        <v>401564</v>
      </c>
      <c r="F386" s="2" t="s">
        <v>881</v>
      </c>
      <c r="G386" s="36">
        <v>40498</v>
      </c>
      <c r="H386" s="2" t="s">
        <v>9</v>
      </c>
      <c r="I386" s="2" t="s">
        <v>882</v>
      </c>
      <c r="J386" s="2">
        <v>420801</v>
      </c>
      <c r="K386" s="2" t="s">
        <v>623</v>
      </c>
      <c r="L386" s="2" t="s">
        <v>12</v>
      </c>
      <c r="M386" s="2" t="s">
        <v>13</v>
      </c>
      <c r="N386" s="121">
        <v>1565026.0289999999</v>
      </c>
      <c r="O386" s="122">
        <v>1311293.6747999999</v>
      </c>
    </row>
    <row r="387" spans="5:15">
      <c r="E387" s="128">
        <v>401571</v>
      </c>
      <c r="F387" s="2" t="s">
        <v>883</v>
      </c>
      <c r="G387" s="36">
        <v>40493</v>
      </c>
      <c r="H387" s="2" t="s">
        <v>9</v>
      </c>
      <c r="I387" s="2" t="s">
        <v>884</v>
      </c>
      <c r="J387" s="2">
        <v>460862</v>
      </c>
      <c r="K387" s="2" t="s">
        <v>226</v>
      </c>
      <c r="L387" s="2" t="s">
        <v>12</v>
      </c>
      <c r="M387" s="2" t="s">
        <v>13</v>
      </c>
      <c r="N387" s="121">
        <v>1383768.4139999999</v>
      </c>
      <c r="O387" s="122">
        <v>1738976.3208000001</v>
      </c>
    </row>
    <row r="388" spans="5:15">
      <c r="E388" s="128">
        <v>402331</v>
      </c>
      <c r="F388" s="2" t="s">
        <v>885</v>
      </c>
      <c r="G388" s="36">
        <v>40493</v>
      </c>
      <c r="H388" s="2" t="s">
        <v>9</v>
      </c>
      <c r="I388" s="2" t="s">
        <v>886</v>
      </c>
      <c r="J388" s="2">
        <v>458160</v>
      </c>
      <c r="K388" s="2" t="s">
        <v>151</v>
      </c>
      <c r="L388" s="2" t="s">
        <v>12</v>
      </c>
      <c r="M388" s="2" t="s">
        <v>66</v>
      </c>
      <c r="N388" s="121">
        <v>432660.94200000004</v>
      </c>
      <c r="O388" s="122">
        <v>754785.32400000002</v>
      </c>
    </row>
    <row r="389" spans="5:15">
      <c r="E389" s="128">
        <v>402332</v>
      </c>
      <c r="F389" s="2" t="s">
        <v>887</v>
      </c>
      <c r="G389" s="36">
        <v>40369</v>
      </c>
      <c r="H389" s="2" t="s">
        <v>9</v>
      </c>
      <c r="I389" s="2" t="s">
        <v>888</v>
      </c>
      <c r="J389" s="2">
        <v>439273</v>
      </c>
      <c r="K389" s="2" t="s">
        <v>889</v>
      </c>
      <c r="L389" s="2" t="s">
        <v>12</v>
      </c>
      <c r="M389" s="2" t="s">
        <v>21</v>
      </c>
      <c r="N389" s="121">
        <v>754619.56499999994</v>
      </c>
      <c r="O389" s="122">
        <v>576640.82520000008</v>
      </c>
    </row>
    <row r="390" spans="5:15">
      <c r="E390" s="128">
        <v>402333</v>
      </c>
      <c r="F390" s="2" t="s">
        <v>890</v>
      </c>
      <c r="G390" s="36">
        <v>40278</v>
      </c>
      <c r="H390" s="2" t="s">
        <v>9</v>
      </c>
      <c r="I390" s="2" t="s">
        <v>891</v>
      </c>
      <c r="J390" s="2">
        <v>380836</v>
      </c>
      <c r="K390" s="2" t="s">
        <v>505</v>
      </c>
      <c r="L390" s="2" t="s">
        <v>12</v>
      </c>
      <c r="M390" s="2" t="s">
        <v>17</v>
      </c>
      <c r="N390" s="121">
        <v>1046617.341</v>
      </c>
      <c r="O390" s="122">
        <v>2201931.4103999999</v>
      </c>
    </row>
    <row r="391" spans="5:15">
      <c r="E391" s="128">
        <v>402335</v>
      </c>
      <c r="F391" s="2" t="s">
        <v>892</v>
      </c>
      <c r="G391" s="36">
        <v>40500</v>
      </c>
      <c r="H391" s="2" t="s">
        <v>9</v>
      </c>
      <c r="I391" s="2" t="s">
        <v>893</v>
      </c>
      <c r="J391" s="2">
        <v>447935</v>
      </c>
      <c r="K391" s="2" t="s">
        <v>237</v>
      </c>
      <c r="L391" s="2" t="s">
        <v>12</v>
      </c>
      <c r="M391" s="2" t="s">
        <v>13</v>
      </c>
      <c r="N391" s="121">
        <v>1394213.919</v>
      </c>
      <c r="O391" s="122">
        <v>2341816.9091999996</v>
      </c>
    </row>
    <row r="392" spans="5:15">
      <c r="E392" s="128">
        <v>402435</v>
      </c>
      <c r="F392" s="2" t="s">
        <v>894</v>
      </c>
      <c r="G392" s="36">
        <v>40492</v>
      </c>
      <c r="H392" s="2" t="s">
        <v>9</v>
      </c>
      <c r="I392" s="2" t="s">
        <v>895</v>
      </c>
      <c r="J392" s="2">
        <v>448791</v>
      </c>
      <c r="K392" s="2" t="s">
        <v>381</v>
      </c>
      <c r="L392" s="2" t="s">
        <v>27</v>
      </c>
      <c r="M392" s="2" t="s">
        <v>13</v>
      </c>
      <c r="N392" s="121">
        <v>1486528.365</v>
      </c>
      <c r="O392" s="122">
        <v>1196608.4964000001</v>
      </c>
    </row>
    <row r="393" spans="5:15">
      <c r="E393" s="128">
        <v>402439</v>
      </c>
      <c r="F393" s="2" t="s">
        <v>896</v>
      </c>
      <c r="G393" s="36">
        <v>40497</v>
      </c>
      <c r="H393" s="2" t="s">
        <v>9</v>
      </c>
      <c r="I393" s="2" t="s">
        <v>897</v>
      </c>
      <c r="J393" s="2">
        <v>406515</v>
      </c>
      <c r="K393" s="2" t="s">
        <v>281</v>
      </c>
      <c r="L393" s="2" t="s">
        <v>12</v>
      </c>
      <c r="M393" s="2" t="s">
        <v>13</v>
      </c>
      <c r="N393" s="121">
        <v>1256552.514</v>
      </c>
      <c r="O393" s="122">
        <v>1139341.2479999999</v>
      </c>
    </row>
    <row r="394" spans="5:15">
      <c r="E394" s="128">
        <v>402573</v>
      </c>
      <c r="F394" s="2" t="s">
        <v>898</v>
      </c>
      <c r="G394" s="36">
        <v>40497</v>
      </c>
      <c r="H394" s="2" t="s">
        <v>9</v>
      </c>
      <c r="I394" s="2" t="s">
        <v>899</v>
      </c>
      <c r="J394" s="2">
        <v>398778</v>
      </c>
      <c r="K394" s="2" t="s">
        <v>362</v>
      </c>
      <c r="L394" s="2" t="s">
        <v>12</v>
      </c>
      <c r="M394" s="2" t="s">
        <v>17</v>
      </c>
      <c r="N394" s="121">
        <v>924457.8</v>
      </c>
      <c r="O394" s="122">
        <v>1356296.8536</v>
      </c>
    </row>
    <row r="395" spans="5:15">
      <c r="E395" s="128">
        <v>402924</v>
      </c>
      <c r="F395" s="2" t="s">
        <v>900</v>
      </c>
      <c r="G395" s="36">
        <v>40473</v>
      </c>
      <c r="H395" s="2" t="s">
        <v>9</v>
      </c>
      <c r="I395" s="2" t="s">
        <v>901</v>
      </c>
      <c r="J395" s="2">
        <v>419863</v>
      </c>
      <c r="K395" s="2" t="s">
        <v>16</v>
      </c>
      <c r="L395" s="2" t="s">
        <v>12</v>
      </c>
      <c r="M395" s="2" t="s">
        <v>17</v>
      </c>
      <c r="N395" s="121">
        <v>813516.18599999999</v>
      </c>
      <c r="O395" s="122">
        <v>1033974.7848</v>
      </c>
    </row>
    <row r="396" spans="5:15">
      <c r="E396" s="128">
        <v>403044</v>
      </c>
      <c r="F396" s="2" t="s">
        <v>902</v>
      </c>
      <c r="G396" s="36">
        <v>40514</v>
      </c>
      <c r="H396" s="2" t="s">
        <v>9</v>
      </c>
      <c r="I396" s="2" t="s">
        <v>903</v>
      </c>
      <c r="J396" s="2">
        <v>399532</v>
      </c>
      <c r="K396" s="2" t="s">
        <v>11</v>
      </c>
      <c r="L396" s="2" t="s">
        <v>12</v>
      </c>
      <c r="M396" s="2" t="s">
        <v>21</v>
      </c>
      <c r="N396" s="121">
        <v>650574.09900000005</v>
      </c>
      <c r="O396" s="122">
        <v>2223335.2608000003</v>
      </c>
    </row>
    <row r="397" spans="5:15">
      <c r="E397" s="128">
        <v>403345</v>
      </c>
      <c r="F397" s="2" t="s">
        <v>904</v>
      </c>
      <c r="G397" s="36">
        <v>40466</v>
      </c>
      <c r="H397" s="2" t="s">
        <v>9</v>
      </c>
      <c r="I397" s="2" t="s">
        <v>905</v>
      </c>
      <c r="J397" s="2">
        <v>448791</v>
      </c>
      <c r="K397" s="2" t="s">
        <v>381</v>
      </c>
      <c r="L397" s="2" t="s">
        <v>27</v>
      </c>
      <c r="M397" s="2" t="s">
        <v>17</v>
      </c>
      <c r="N397" s="121">
        <v>965460.72</v>
      </c>
      <c r="O397" s="122">
        <v>1757749.1291999999</v>
      </c>
    </row>
    <row r="398" spans="5:15">
      <c r="E398" s="128">
        <v>403644</v>
      </c>
      <c r="F398" s="2" t="s">
        <v>906</v>
      </c>
      <c r="G398" s="36">
        <v>40522</v>
      </c>
      <c r="H398" s="2" t="s">
        <v>9</v>
      </c>
      <c r="I398" s="2" t="s">
        <v>907</v>
      </c>
      <c r="J398" s="2">
        <v>419555</v>
      </c>
      <c r="K398" s="2" t="s">
        <v>739</v>
      </c>
      <c r="L398" s="2" t="s">
        <v>12</v>
      </c>
      <c r="M398" s="2" t="s">
        <v>28</v>
      </c>
      <c r="N398" s="121">
        <v>1879529.7779999999</v>
      </c>
      <c r="O398" s="122">
        <v>3171722.8968000002</v>
      </c>
    </row>
    <row r="399" spans="5:15">
      <c r="E399" s="128">
        <v>404141</v>
      </c>
      <c r="F399" s="2" t="s">
        <v>303</v>
      </c>
      <c r="G399" s="36">
        <v>40518</v>
      </c>
      <c r="H399" s="2" t="s">
        <v>9</v>
      </c>
      <c r="I399" s="2" t="s">
        <v>908</v>
      </c>
      <c r="J399" s="2">
        <v>378503</v>
      </c>
      <c r="K399" s="2" t="s">
        <v>267</v>
      </c>
      <c r="L399" s="2" t="s">
        <v>12</v>
      </c>
      <c r="M399" s="2" t="s">
        <v>66</v>
      </c>
      <c r="N399" s="121">
        <v>189371.38500000001</v>
      </c>
      <c r="O399" s="122">
        <v>670839.19200000004</v>
      </c>
    </row>
    <row r="400" spans="5:15">
      <c r="E400" s="128">
        <v>404383</v>
      </c>
      <c r="F400" s="2" t="s">
        <v>909</v>
      </c>
      <c r="G400" s="36">
        <v>40515</v>
      </c>
      <c r="H400" s="2" t="s">
        <v>9</v>
      </c>
      <c r="I400" s="2" t="s">
        <v>910</v>
      </c>
      <c r="J400" s="2">
        <v>381248</v>
      </c>
      <c r="K400" s="2" t="s">
        <v>512</v>
      </c>
      <c r="L400" s="2" t="s">
        <v>27</v>
      </c>
      <c r="M400" s="2" t="s">
        <v>17</v>
      </c>
      <c r="N400" s="121">
        <v>1107126.699</v>
      </c>
      <c r="O400" s="122">
        <v>1227657.1464</v>
      </c>
    </row>
    <row r="401" spans="5:15">
      <c r="E401" s="128">
        <v>404388</v>
      </c>
      <c r="F401" s="2" t="s">
        <v>911</v>
      </c>
      <c r="G401" s="36">
        <v>40525</v>
      </c>
      <c r="H401" s="2" t="s">
        <v>9</v>
      </c>
      <c r="I401" s="2" t="s">
        <v>912</v>
      </c>
      <c r="J401" s="2">
        <v>462388</v>
      </c>
      <c r="K401" s="2" t="s">
        <v>763</v>
      </c>
      <c r="L401" s="2" t="s">
        <v>12</v>
      </c>
      <c r="M401" s="2" t="s">
        <v>28</v>
      </c>
      <c r="N401" s="121">
        <v>1837127.817</v>
      </c>
      <c r="O401" s="122">
        <v>2464102.0908000004</v>
      </c>
    </row>
    <row r="402" spans="5:15">
      <c r="E402" s="128">
        <v>405281</v>
      </c>
      <c r="F402" s="2" t="s">
        <v>913</v>
      </c>
      <c r="G402" s="36">
        <v>40518</v>
      </c>
      <c r="H402" s="2" t="s">
        <v>9</v>
      </c>
      <c r="I402" s="2" t="s">
        <v>914</v>
      </c>
      <c r="J402" s="2">
        <v>399534</v>
      </c>
      <c r="K402" s="2" t="s">
        <v>20</v>
      </c>
      <c r="L402" s="2" t="s">
        <v>12</v>
      </c>
      <c r="M402" s="2" t="s">
        <v>17</v>
      </c>
      <c r="N402" s="121">
        <v>827046.92699999991</v>
      </c>
      <c r="O402" s="122">
        <v>848245.58639999991</v>
      </c>
    </row>
    <row r="403" spans="5:15">
      <c r="E403" s="128">
        <v>405819</v>
      </c>
      <c r="F403" s="2" t="s">
        <v>915</v>
      </c>
      <c r="G403" s="36">
        <v>40536</v>
      </c>
      <c r="H403" s="2" t="s">
        <v>9</v>
      </c>
      <c r="I403" s="2" t="s">
        <v>916</v>
      </c>
      <c r="J403" s="2">
        <v>381123</v>
      </c>
      <c r="K403" s="2" t="s">
        <v>498</v>
      </c>
      <c r="L403" s="2" t="s">
        <v>12</v>
      </c>
      <c r="M403" s="2" t="s">
        <v>17</v>
      </c>
      <c r="N403" s="121">
        <v>921250.13400000008</v>
      </c>
      <c r="O403" s="122">
        <v>2132735.5943999998</v>
      </c>
    </row>
    <row r="404" spans="5:15">
      <c r="E404" s="128">
        <v>405897</v>
      </c>
      <c r="F404" s="2" t="s">
        <v>917</v>
      </c>
      <c r="G404" s="36">
        <v>40548</v>
      </c>
      <c r="H404" s="2" t="s">
        <v>9</v>
      </c>
      <c r="I404" s="2" t="s">
        <v>918</v>
      </c>
      <c r="J404" s="2">
        <v>454526</v>
      </c>
      <c r="K404" s="2" t="s">
        <v>465</v>
      </c>
      <c r="L404" s="2" t="s">
        <v>27</v>
      </c>
      <c r="M404" s="2" t="s">
        <v>21</v>
      </c>
      <c r="N404" s="121">
        <v>772753.674</v>
      </c>
      <c r="O404" s="122">
        <v>1488219.7716000001</v>
      </c>
    </row>
    <row r="405" spans="5:15">
      <c r="E405" s="128">
        <v>407248</v>
      </c>
      <c r="F405" s="2" t="s">
        <v>919</v>
      </c>
      <c r="G405" s="36">
        <v>40577</v>
      </c>
      <c r="H405" s="2" t="s">
        <v>9</v>
      </c>
      <c r="I405" s="2" t="s">
        <v>920</v>
      </c>
      <c r="J405" s="2">
        <v>382514</v>
      </c>
      <c r="K405" s="2" t="s">
        <v>839</v>
      </c>
      <c r="L405" s="2" t="s">
        <v>27</v>
      </c>
      <c r="M405" s="2" t="s">
        <v>21</v>
      </c>
      <c r="N405" s="121">
        <v>667787.75699999998</v>
      </c>
      <c r="O405" s="122">
        <v>1464812.3267999999</v>
      </c>
    </row>
    <row r="406" spans="5:15">
      <c r="E406" s="128">
        <v>407300</v>
      </c>
      <c r="F406" s="2" t="s">
        <v>921</v>
      </c>
      <c r="G406" s="36">
        <v>40582</v>
      </c>
      <c r="H406" s="2" t="s">
        <v>9</v>
      </c>
      <c r="I406" s="2" t="s">
        <v>922</v>
      </c>
      <c r="J406" s="2">
        <v>388373</v>
      </c>
      <c r="K406" s="2" t="s">
        <v>632</v>
      </c>
      <c r="L406" s="2" t="s">
        <v>12</v>
      </c>
      <c r="M406" s="2" t="s">
        <v>17</v>
      </c>
      <c r="N406" s="121">
        <v>935753.63699999999</v>
      </c>
      <c r="O406" s="122">
        <v>1797976.4075999998</v>
      </c>
    </row>
    <row r="407" spans="5:15">
      <c r="E407" s="128">
        <v>407301</v>
      </c>
      <c r="F407" s="2" t="s">
        <v>923</v>
      </c>
      <c r="G407" s="36">
        <v>40583</v>
      </c>
      <c r="H407" s="2" t="s">
        <v>9</v>
      </c>
      <c r="I407" s="2" t="s">
        <v>924</v>
      </c>
      <c r="J407" s="2">
        <v>455946</v>
      </c>
      <c r="K407" s="2" t="s">
        <v>925</v>
      </c>
      <c r="L407" s="2" t="s">
        <v>27</v>
      </c>
      <c r="M407" s="2" t="s">
        <v>17</v>
      </c>
      <c r="N407" s="121">
        <v>1090455.0719999999</v>
      </c>
      <c r="O407" s="122">
        <v>1799602.1208000001</v>
      </c>
    </row>
    <row r="408" spans="5:15">
      <c r="E408" s="128">
        <v>407351</v>
      </c>
      <c r="F408" s="2" t="s">
        <v>926</v>
      </c>
      <c r="G408" s="36">
        <v>40595</v>
      </c>
      <c r="H408" s="2" t="s">
        <v>9</v>
      </c>
      <c r="I408" s="2" t="s">
        <v>927</v>
      </c>
      <c r="J408" s="2">
        <v>399534</v>
      </c>
      <c r="K408" s="2" t="s">
        <v>20</v>
      </c>
      <c r="L408" s="2" t="s">
        <v>12</v>
      </c>
      <c r="M408" s="2" t="s">
        <v>17</v>
      </c>
      <c r="N408" s="121">
        <v>995673.10499999998</v>
      </c>
      <c r="O408" s="122">
        <v>1657178.5788</v>
      </c>
    </row>
    <row r="409" spans="5:15">
      <c r="E409" s="128">
        <v>407831</v>
      </c>
      <c r="F409" s="2" t="s">
        <v>928</v>
      </c>
      <c r="G409" s="36">
        <v>39888</v>
      </c>
      <c r="H409" s="2" t="s">
        <v>9</v>
      </c>
      <c r="I409" s="2" t="s">
        <v>929</v>
      </c>
      <c r="J409" s="2">
        <v>451002</v>
      </c>
      <c r="K409" s="2" t="s">
        <v>80</v>
      </c>
      <c r="L409" s="2" t="s">
        <v>12</v>
      </c>
      <c r="M409" s="2" t="s">
        <v>13</v>
      </c>
      <c r="N409" s="121">
        <v>1440590.4029999999</v>
      </c>
      <c r="O409" s="122">
        <v>729234.19799999997</v>
      </c>
    </row>
    <row r="410" spans="5:15">
      <c r="E410" s="128">
        <v>407834</v>
      </c>
      <c r="F410" s="2" t="s">
        <v>930</v>
      </c>
      <c r="G410" s="36">
        <v>40589</v>
      </c>
      <c r="H410" s="2" t="s">
        <v>9</v>
      </c>
      <c r="I410" s="2" t="s">
        <v>931</v>
      </c>
      <c r="J410" s="2">
        <v>381248</v>
      </c>
      <c r="K410" s="2" t="s">
        <v>512</v>
      </c>
      <c r="L410" s="2" t="s">
        <v>27</v>
      </c>
      <c r="M410" s="2" t="s">
        <v>21</v>
      </c>
      <c r="N410" s="121">
        <v>757429.89</v>
      </c>
      <c r="O410" s="122">
        <v>860742.74159999995</v>
      </c>
    </row>
    <row r="411" spans="5:15">
      <c r="E411" s="128">
        <v>408005</v>
      </c>
      <c r="F411" s="2" t="s">
        <v>932</v>
      </c>
      <c r="G411" s="36">
        <v>40585</v>
      </c>
      <c r="H411" s="2" t="s">
        <v>9</v>
      </c>
      <c r="I411" s="2" t="s">
        <v>933</v>
      </c>
      <c r="J411" s="2">
        <v>424426</v>
      </c>
      <c r="K411" s="2" t="s">
        <v>934</v>
      </c>
      <c r="L411" s="2" t="s">
        <v>27</v>
      </c>
      <c r="M411" s="2" t="s">
        <v>21</v>
      </c>
      <c r="N411" s="121">
        <v>773440.39500000002</v>
      </c>
      <c r="O411" s="122">
        <v>511668.8028</v>
      </c>
    </row>
    <row r="412" spans="5:15">
      <c r="E412" s="128">
        <v>408100</v>
      </c>
      <c r="F412" s="2" t="s">
        <v>935</v>
      </c>
      <c r="G412" s="36">
        <v>40603</v>
      </c>
      <c r="H412" s="2" t="s">
        <v>9</v>
      </c>
      <c r="I412" s="2" t="s">
        <v>936</v>
      </c>
      <c r="J412" s="2">
        <v>376339</v>
      </c>
      <c r="K412" s="2" t="s">
        <v>86</v>
      </c>
      <c r="L412" s="2" t="s">
        <v>27</v>
      </c>
      <c r="M412" s="2" t="s">
        <v>17</v>
      </c>
      <c r="N412" s="121">
        <v>1147044.4439999999</v>
      </c>
      <c r="O412" s="122">
        <v>595381.84920000006</v>
      </c>
    </row>
    <row r="413" spans="5:15">
      <c r="E413" s="128">
        <v>408245</v>
      </c>
      <c r="F413" s="2" t="s">
        <v>937</v>
      </c>
      <c r="G413" s="36">
        <v>40603</v>
      </c>
      <c r="H413" s="2" t="s">
        <v>9</v>
      </c>
      <c r="I413" s="2" t="s">
        <v>938</v>
      </c>
      <c r="J413" s="2">
        <v>460909</v>
      </c>
      <c r="K413" s="2" t="s">
        <v>40</v>
      </c>
      <c r="L413" s="2" t="s">
        <v>27</v>
      </c>
      <c r="M413" s="2" t="s">
        <v>13</v>
      </c>
      <c r="N413" s="121">
        <v>1525405.4550000001</v>
      </c>
      <c r="O413" s="122">
        <v>1248479.46</v>
      </c>
    </row>
    <row r="414" spans="5:15">
      <c r="E414" s="128">
        <v>408246</v>
      </c>
      <c r="F414" s="2" t="s">
        <v>939</v>
      </c>
      <c r="G414" s="36">
        <v>40603</v>
      </c>
      <c r="H414" s="2" t="s">
        <v>9</v>
      </c>
      <c r="I414" s="2" t="s">
        <v>940</v>
      </c>
      <c r="J414" s="2">
        <v>408443</v>
      </c>
      <c r="K414" s="2" t="s">
        <v>401</v>
      </c>
      <c r="L414" s="2" t="s">
        <v>12</v>
      </c>
      <c r="M414" s="2" t="s">
        <v>21</v>
      </c>
      <c r="N414" s="121">
        <v>659513.71499999997</v>
      </c>
      <c r="O414" s="122">
        <v>937947.04920000001</v>
      </c>
    </row>
    <row r="415" spans="5:15">
      <c r="E415" s="128">
        <v>408259</v>
      </c>
      <c r="F415" s="2" t="s">
        <v>941</v>
      </c>
      <c r="G415" s="36">
        <v>40604</v>
      </c>
      <c r="H415" s="2" t="s">
        <v>9</v>
      </c>
      <c r="I415" s="2" t="s">
        <v>942</v>
      </c>
      <c r="J415" s="2">
        <v>382514</v>
      </c>
      <c r="K415" s="2" t="s">
        <v>839</v>
      </c>
      <c r="L415" s="2" t="s">
        <v>27</v>
      </c>
      <c r="M415" s="2" t="s">
        <v>21</v>
      </c>
      <c r="N415" s="121">
        <v>585587.14199999999</v>
      </c>
      <c r="O415" s="122">
        <v>1010501.4168</v>
      </c>
    </row>
    <row r="416" spans="5:15">
      <c r="E416" s="128">
        <v>408320</v>
      </c>
      <c r="F416" s="2" t="s">
        <v>943</v>
      </c>
      <c r="G416" s="36">
        <v>40029</v>
      </c>
      <c r="H416" s="2" t="s">
        <v>9</v>
      </c>
      <c r="I416" s="2" t="s">
        <v>944</v>
      </c>
      <c r="J416" s="2">
        <v>414224</v>
      </c>
      <c r="K416" s="2" t="s">
        <v>204</v>
      </c>
      <c r="L416" s="2" t="s">
        <v>27</v>
      </c>
      <c r="M416" s="2" t="s">
        <v>21</v>
      </c>
      <c r="N416" s="121">
        <v>532370.16</v>
      </c>
      <c r="O416" s="122">
        <v>1071921.8267999999</v>
      </c>
    </row>
    <row r="417" spans="5:15">
      <c r="E417" s="128">
        <v>408508</v>
      </c>
      <c r="F417" s="2" t="s">
        <v>945</v>
      </c>
      <c r="G417" s="36">
        <v>40613</v>
      </c>
      <c r="H417" s="2" t="s">
        <v>9</v>
      </c>
      <c r="I417" s="2" t="s">
        <v>946</v>
      </c>
      <c r="J417" s="2">
        <v>379975</v>
      </c>
      <c r="K417" s="2" t="s">
        <v>89</v>
      </c>
      <c r="L417" s="2" t="s">
        <v>27</v>
      </c>
      <c r="M417" s="2" t="s">
        <v>21</v>
      </c>
      <c r="N417" s="121">
        <v>618784.59300000011</v>
      </c>
      <c r="O417" s="122">
        <v>216224.5644</v>
      </c>
    </row>
    <row r="418" spans="5:15">
      <c r="E418" s="128">
        <v>408629</v>
      </c>
      <c r="F418" s="2" t="s">
        <v>947</v>
      </c>
      <c r="G418" s="36">
        <v>40613</v>
      </c>
      <c r="H418" s="2" t="s">
        <v>9</v>
      </c>
      <c r="I418" s="2" t="s">
        <v>948</v>
      </c>
      <c r="J418" s="2">
        <v>454526</v>
      </c>
      <c r="K418" s="2" t="s">
        <v>465</v>
      </c>
      <c r="L418" s="2" t="s">
        <v>27</v>
      </c>
      <c r="M418" s="2" t="s">
        <v>17</v>
      </c>
      <c r="N418" s="121">
        <v>855005.48699999996</v>
      </c>
      <c r="O418" s="122">
        <v>1735309.3428</v>
      </c>
    </row>
    <row r="419" spans="5:15">
      <c r="E419" s="128">
        <v>408632</v>
      </c>
      <c r="F419" s="2" t="s">
        <v>949</v>
      </c>
      <c r="G419" s="36">
        <v>40609</v>
      </c>
      <c r="H419" s="2" t="s">
        <v>9</v>
      </c>
      <c r="I419" s="2" t="s">
        <v>950</v>
      </c>
      <c r="J419" s="2">
        <v>425654</v>
      </c>
      <c r="K419" s="2" t="s">
        <v>537</v>
      </c>
      <c r="L419" s="2" t="s">
        <v>27</v>
      </c>
      <c r="M419" s="2" t="s">
        <v>21</v>
      </c>
      <c r="N419" s="121">
        <v>567358.42800000007</v>
      </c>
      <c r="O419" s="122">
        <v>729408.4236000001</v>
      </c>
    </row>
    <row r="420" spans="5:15">
      <c r="E420" s="128">
        <v>408770</v>
      </c>
      <c r="F420" s="2" t="s">
        <v>951</v>
      </c>
      <c r="G420" s="36">
        <v>40609</v>
      </c>
      <c r="H420" s="2" t="s">
        <v>9</v>
      </c>
      <c r="I420" s="2" t="s">
        <v>952</v>
      </c>
      <c r="J420" s="2">
        <v>398778</v>
      </c>
      <c r="K420" s="2" t="s">
        <v>362</v>
      </c>
      <c r="L420" s="2" t="s">
        <v>12</v>
      </c>
      <c r="M420" s="2" t="s">
        <v>246</v>
      </c>
      <c r="N420" s="121">
        <v>3274339.1520000002</v>
      </c>
      <c r="O420" s="122">
        <v>3634010.514</v>
      </c>
    </row>
    <row r="421" spans="5:15">
      <c r="E421" s="128">
        <v>408772</v>
      </c>
      <c r="F421" s="2" t="s">
        <v>953</v>
      </c>
      <c r="G421" s="36">
        <v>40604</v>
      </c>
      <c r="H421" s="2" t="s">
        <v>9</v>
      </c>
      <c r="I421" s="2" t="s">
        <v>954</v>
      </c>
      <c r="J421" s="2">
        <v>410452</v>
      </c>
      <c r="K421" s="2" t="s">
        <v>393</v>
      </c>
      <c r="L421" s="2" t="s">
        <v>12</v>
      </c>
      <c r="M421" s="2" t="s">
        <v>13</v>
      </c>
      <c r="N421" s="121">
        <v>1370980.044</v>
      </c>
      <c r="O421" s="122">
        <v>1286938.584</v>
      </c>
    </row>
    <row r="422" spans="5:15">
      <c r="E422" s="128">
        <v>408777</v>
      </c>
      <c r="F422" s="2" t="s">
        <v>955</v>
      </c>
      <c r="G422" s="36">
        <v>40617</v>
      </c>
      <c r="H422" s="2" t="s">
        <v>9</v>
      </c>
      <c r="I422" s="2" t="s">
        <v>956</v>
      </c>
      <c r="J422" s="2">
        <v>473191</v>
      </c>
      <c r="K422" s="2" t="s">
        <v>209</v>
      </c>
      <c r="L422" s="2" t="s">
        <v>27</v>
      </c>
      <c r="M422" s="2" t="s">
        <v>21</v>
      </c>
      <c r="N422" s="121">
        <v>719053.65</v>
      </c>
      <c r="O422" s="122">
        <v>1563122.6532000001</v>
      </c>
    </row>
    <row r="423" spans="5:15">
      <c r="E423" s="128">
        <v>408779</v>
      </c>
      <c r="F423" s="2" t="s">
        <v>957</v>
      </c>
      <c r="G423" s="36">
        <v>40627</v>
      </c>
      <c r="H423" s="2" t="s">
        <v>9</v>
      </c>
      <c r="I423" s="2" t="s">
        <v>958</v>
      </c>
      <c r="J423" s="2">
        <v>471701</v>
      </c>
      <c r="K423" s="2" t="s">
        <v>455</v>
      </c>
      <c r="L423" s="2" t="s">
        <v>27</v>
      </c>
      <c r="M423" s="2" t="s">
        <v>21</v>
      </c>
      <c r="N423" s="121">
        <v>721264.06800000009</v>
      </c>
      <c r="O423" s="122">
        <v>939106.59120000002</v>
      </c>
    </row>
    <row r="424" spans="5:15">
      <c r="E424" s="128">
        <v>409623</v>
      </c>
      <c r="F424" s="2" t="s">
        <v>959</v>
      </c>
      <c r="G424" s="36">
        <v>40617</v>
      </c>
      <c r="H424" s="2" t="s">
        <v>9</v>
      </c>
      <c r="I424" s="2" t="s">
        <v>960</v>
      </c>
      <c r="J424" s="2">
        <v>448733</v>
      </c>
      <c r="K424" s="2" t="s">
        <v>515</v>
      </c>
      <c r="L424" s="2" t="s">
        <v>27</v>
      </c>
      <c r="M424" s="2" t="s">
        <v>13</v>
      </c>
      <c r="N424" s="121">
        <v>1592763.102</v>
      </c>
      <c r="O424" s="122">
        <v>1268433</v>
      </c>
    </row>
    <row r="425" spans="5:15">
      <c r="E425" s="128">
        <v>409627</v>
      </c>
      <c r="F425" s="2" t="s">
        <v>961</v>
      </c>
      <c r="G425" s="36">
        <v>40604</v>
      </c>
      <c r="H425" s="2" t="s">
        <v>9</v>
      </c>
      <c r="I425" s="2" t="s">
        <v>962</v>
      </c>
      <c r="J425" s="2">
        <v>385698</v>
      </c>
      <c r="K425" s="2" t="s">
        <v>690</v>
      </c>
      <c r="L425" s="2" t="s">
        <v>27</v>
      </c>
      <c r="M425" s="2" t="s">
        <v>21</v>
      </c>
      <c r="N425" s="121">
        <v>524569.14300000004</v>
      </c>
      <c r="O425" s="122">
        <v>617781.61080000002</v>
      </c>
    </row>
    <row r="426" spans="5:15">
      <c r="E426" s="128">
        <v>409630</v>
      </c>
      <c r="F426" s="2" t="s">
        <v>963</v>
      </c>
      <c r="G426" s="36">
        <v>40610</v>
      </c>
      <c r="H426" s="2" t="s">
        <v>9</v>
      </c>
      <c r="I426" s="2" t="s">
        <v>964</v>
      </c>
      <c r="J426" s="2">
        <v>410452</v>
      </c>
      <c r="K426" s="2" t="s">
        <v>393</v>
      </c>
      <c r="L426" s="2" t="s">
        <v>12</v>
      </c>
      <c r="M426" s="2" t="s">
        <v>66</v>
      </c>
      <c r="N426" s="121">
        <v>404362.91700000002</v>
      </c>
      <c r="O426" s="122">
        <v>645228.02879999997</v>
      </c>
    </row>
    <row r="427" spans="5:15">
      <c r="E427" s="128">
        <v>409634</v>
      </c>
      <c r="F427" s="2" t="s">
        <v>965</v>
      </c>
      <c r="G427" s="36">
        <v>40261</v>
      </c>
      <c r="H427" s="2" t="s">
        <v>9</v>
      </c>
      <c r="I427" s="2" t="s">
        <v>966</v>
      </c>
      <c r="J427" s="2">
        <v>436955</v>
      </c>
      <c r="K427" s="2" t="s">
        <v>818</v>
      </c>
      <c r="L427" s="2" t="s">
        <v>12</v>
      </c>
      <c r="M427" s="2" t="s">
        <v>13</v>
      </c>
      <c r="N427" s="121">
        <v>1534004.493</v>
      </c>
      <c r="O427" s="122">
        <v>2444500.5336000002</v>
      </c>
    </row>
    <row r="428" spans="5:15">
      <c r="E428" s="128">
        <v>409964</v>
      </c>
      <c r="F428" s="2" t="s">
        <v>967</v>
      </c>
      <c r="G428" s="36">
        <v>40618</v>
      </c>
      <c r="H428" s="2" t="s">
        <v>9</v>
      </c>
      <c r="I428" s="2" t="s">
        <v>968</v>
      </c>
      <c r="J428" s="2">
        <v>412833</v>
      </c>
      <c r="K428" s="2" t="s">
        <v>626</v>
      </c>
      <c r="L428" s="2" t="s">
        <v>27</v>
      </c>
      <c r="M428" s="2" t="s">
        <v>66</v>
      </c>
      <c r="N428" s="121">
        <v>370497.66599999997</v>
      </c>
      <c r="O428" s="122">
        <v>1356930.1872</v>
      </c>
    </row>
    <row r="429" spans="5:15">
      <c r="E429" s="128">
        <v>410282</v>
      </c>
      <c r="F429" s="2" t="s">
        <v>969</v>
      </c>
      <c r="G429" s="36">
        <v>40634</v>
      </c>
      <c r="H429" s="2" t="s">
        <v>9</v>
      </c>
      <c r="I429" s="2" t="s">
        <v>970</v>
      </c>
      <c r="J429" s="2">
        <v>379975</v>
      </c>
      <c r="K429" s="2" t="s">
        <v>89</v>
      </c>
      <c r="L429" s="2" t="s">
        <v>12</v>
      </c>
      <c r="M429" s="2" t="s">
        <v>28</v>
      </c>
      <c r="N429" s="121">
        <v>2550274.7760000001</v>
      </c>
      <c r="O429" s="122">
        <v>5596192.1952</v>
      </c>
    </row>
    <row r="430" spans="5:15">
      <c r="E430" s="128">
        <v>410339</v>
      </c>
      <c r="F430" s="2" t="s">
        <v>971</v>
      </c>
      <c r="G430" s="36">
        <v>40627</v>
      </c>
      <c r="H430" s="2" t="s">
        <v>9</v>
      </c>
      <c r="I430" s="2" t="s">
        <v>972</v>
      </c>
      <c r="J430" s="2">
        <v>449173</v>
      </c>
      <c r="K430" s="2" t="s">
        <v>122</v>
      </c>
      <c r="L430" s="2" t="s">
        <v>12</v>
      </c>
      <c r="M430" s="2" t="s">
        <v>21</v>
      </c>
      <c r="N430" s="121">
        <v>567702.34499999997</v>
      </c>
      <c r="O430" s="122">
        <v>544403.20319999999</v>
      </c>
    </row>
    <row r="431" spans="5:15">
      <c r="E431" s="128">
        <v>410343</v>
      </c>
      <c r="F431" s="2" t="s">
        <v>973</v>
      </c>
      <c r="G431" s="36">
        <v>40610</v>
      </c>
      <c r="H431" s="2" t="s">
        <v>9</v>
      </c>
      <c r="I431" s="2" t="s">
        <v>974</v>
      </c>
      <c r="J431" s="2">
        <v>381721</v>
      </c>
      <c r="K431" s="2" t="s">
        <v>264</v>
      </c>
      <c r="L431" s="2" t="s">
        <v>27</v>
      </c>
      <c r="M431" s="2" t="s">
        <v>28</v>
      </c>
      <c r="N431" s="121">
        <v>1944437.7119999998</v>
      </c>
      <c r="O431" s="122">
        <v>2532765.8123999997</v>
      </c>
    </row>
    <row r="432" spans="5:15">
      <c r="E432" s="128">
        <v>410345</v>
      </c>
      <c r="F432" s="2" t="s">
        <v>975</v>
      </c>
      <c r="G432" s="36">
        <v>40091</v>
      </c>
      <c r="H432" s="2" t="s">
        <v>9</v>
      </c>
      <c r="I432" s="2" t="s">
        <v>976</v>
      </c>
      <c r="J432" s="2">
        <v>416871</v>
      </c>
      <c r="K432" s="2" t="s">
        <v>185</v>
      </c>
      <c r="L432" s="2" t="s">
        <v>27</v>
      </c>
      <c r="M432" s="2" t="s">
        <v>17</v>
      </c>
      <c r="N432" s="121">
        <v>838017.76800000004</v>
      </c>
      <c r="O432" s="122">
        <v>524273.08319999999</v>
      </c>
    </row>
    <row r="433" spans="5:15">
      <c r="E433" s="128">
        <v>410363</v>
      </c>
      <c r="F433" s="2" t="s">
        <v>977</v>
      </c>
      <c r="G433" s="36">
        <v>40612</v>
      </c>
      <c r="H433" s="2" t="s">
        <v>9</v>
      </c>
      <c r="I433" s="2" t="s">
        <v>978</v>
      </c>
      <c r="J433" s="2">
        <v>398778</v>
      </c>
      <c r="K433" s="2" t="s">
        <v>362</v>
      </c>
      <c r="L433" s="2" t="s">
        <v>27</v>
      </c>
      <c r="M433" s="2" t="s">
        <v>21</v>
      </c>
      <c r="N433" s="121">
        <v>455281.554</v>
      </c>
      <c r="O433" s="122">
        <v>241294.2156</v>
      </c>
    </row>
    <row r="434" spans="5:15">
      <c r="E434" s="128">
        <v>410595</v>
      </c>
      <c r="F434" s="2" t="s">
        <v>979</v>
      </c>
      <c r="G434" s="36">
        <v>40627</v>
      </c>
      <c r="H434" s="2" t="s">
        <v>9</v>
      </c>
      <c r="I434" s="2" t="s">
        <v>980</v>
      </c>
      <c r="J434" s="2">
        <v>424426</v>
      </c>
      <c r="K434" s="2" t="s">
        <v>934</v>
      </c>
      <c r="L434" s="2" t="s">
        <v>27</v>
      </c>
      <c r="M434" s="2" t="s">
        <v>21</v>
      </c>
      <c r="N434" s="121">
        <v>645045.8280000001</v>
      </c>
      <c r="O434" s="122">
        <v>377118.37439999997</v>
      </c>
    </row>
    <row r="435" spans="5:15">
      <c r="E435" s="128">
        <v>410602</v>
      </c>
      <c r="F435" s="2" t="s">
        <v>981</v>
      </c>
      <c r="G435" s="36">
        <v>39674</v>
      </c>
      <c r="H435" s="2" t="s">
        <v>9</v>
      </c>
      <c r="I435" s="2" t="s">
        <v>982</v>
      </c>
      <c r="J435" s="2">
        <v>412412</v>
      </c>
      <c r="K435" s="2" t="s">
        <v>196</v>
      </c>
      <c r="L435" s="2" t="s">
        <v>12</v>
      </c>
      <c r="M435" s="2" t="s">
        <v>13</v>
      </c>
      <c r="N435" s="121">
        <v>1420224.7289999998</v>
      </c>
      <c r="O435" s="122">
        <v>945252.7524</v>
      </c>
    </row>
    <row r="436" spans="5:15">
      <c r="E436" s="128">
        <v>410656</v>
      </c>
      <c r="F436" s="2" t="s">
        <v>983</v>
      </c>
      <c r="G436" s="36">
        <v>40627</v>
      </c>
      <c r="H436" s="2" t="s">
        <v>9</v>
      </c>
      <c r="I436" s="2" t="s">
        <v>984</v>
      </c>
      <c r="J436" s="2">
        <v>448733</v>
      </c>
      <c r="K436" s="2" t="s">
        <v>515</v>
      </c>
      <c r="L436" s="2" t="s">
        <v>27</v>
      </c>
      <c r="M436" s="2" t="s">
        <v>21</v>
      </c>
      <c r="N436" s="121">
        <v>712465.80300000007</v>
      </c>
      <c r="O436" s="122">
        <v>701061.44760000007</v>
      </c>
    </row>
    <row r="437" spans="5:15">
      <c r="E437" s="128">
        <v>410670</v>
      </c>
      <c r="F437" s="2" t="s">
        <v>985</v>
      </c>
      <c r="G437" s="36">
        <v>40609</v>
      </c>
      <c r="H437" s="2" t="s">
        <v>9</v>
      </c>
      <c r="I437" s="2" t="s">
        <v>986</v>
      </c>
      <c r="J437" s="2">
        <v>410452</v>
      </c>
      <c r="K437" s="2" t="s">
        <v>393</v>
      </c>
      <c r="L437" s="2" t="s">
        <v>12</v>
      </c>
      <c r="M437" s="2" t="s">
        <v>28</v>
      </c>
      <c r="N437" s="121">
        <v>1682190.426</v>
      </c>
      <c r="O437" s="122">
        <v>2417904.054</v>
      </c>
    </row>
    <row r="438" spans="5:15">
      <c r="E438" s="128">
        <v>410692</v>
      </c>
      <c r="F438" s="2" t="s">
        <v>987</v>
      </c>
      <c r="G438" s="36">
        <v>40623</v>
      </c>
      <c r="H438" s="2" t="s">
        <v>9</v>
      </c>
      <c r="I438" s="2" t="s">
        <v>988</v>
      </c>
      <c r="J438" s="2">
        <v>406515</v>
      </c>
      <c r="K438" s="2" t="s">
        <v>281</v>
      </c>
      <c r="L438" s="2" t="s">
        <v>27</v>
      </c>
      <c r="M438" s="2" t="s">
        <v>66</v>
      </c>
      <c r="N438" s="121">
        <v>410976.36300000001</v>
      </c>
      <c r="O438" s="122">
        <v>1650436.7544</v>
      </c>
    </row>
    <row r="439" spans="5:15">
      <c r="E439" s="128">
        <v>410696</v>
      </c>
      <c r="F439" s="2" t="s">
        <v>989</v>
      </c>
      <c r="G439" s="36">
        <v>40634</v>
      </c>
      <c r="H439" s="2" t="s">
        <v>9</v>
      </c>
      <c r="I439" s="2" t="s">
        <v>990</v>
      </c>
      <c r="J439" s="2">
        <v>448126</v>
      </c>
      <c r="K439" s="2" t="s">
        <v>311</v>
      </c>
      <c r="L439" s="2" t="s">
        <v>12</v>
      </c>
      <c r="M439" s="2" t="s">
        <v>17</v>
      </c>
      <c r="N439" s="121">
        <v>793611.29399999999</v>
      </c>
      <c r="O439" s="122">
        <v>1578660.5159999998</v>
      </c>
    </row>
    <row r="440" spans="5:15">
      <c r="E440" s="128">
        <v>410734</v>
      </c>
      <c r="F440" s="2" t="s">
        <v>991</v>
      </c>
      <c r="G440" s="36">
        <v>40634</v>
      </c>
      <c r="H440" s="2" t="s">
        <v>9</v>
      </c>
      <c r="I440" s="2" t="s">
        <v>992</v>
      </c>
      <c r="J440" s="2">
        <v>410450</v>
      </c>
      <c r="K440" s="2" t="s">
        <v>212</v>
      </c>
      <c r="L440" s="2" t="s">
        <v>12</v>
      </c>
      <c r="M440" s="2" t="s">
        <v>17</v>
      </c>
      <c r="N440" s="121">
        <v>1019237.541</v>
      </c>
      <c r="O440" s="122">
        <v>489603.36600000004</v>
      </c>
    </row>
    <row r="441" spans="5:15">
      <c r="E441" s="128">
        <v>410828</v>
      </c>
      <c r="F441" s="2" t="s">
        <v>993</v>
      </c>
      <c r="G441" s="36">
        <v>40637</v>
      </c>
      <c r="H441" s="2" t="s">
        <v>9</v>
      </c>
      <c r="I441" s="2" t="s">
        <v>994</v>
      </c>
      <c r="J441" s="2">
        <v>381248</v>
      </c>
      <c r="K441" s="2" t="s">
        <v>512</v>
      </c>
      <c r="L441" s="2" t="s">
        <v>27</v>
      </c>
      <c r="M441" s="2" t="s">
        <v>17</v>
      </c>
      <c r="N441" s="121">
        <v>796788.90899999999</v>
      </c>
      <c r="O441" s="122">
        <v>1241440.9811999998</v>
      </c>
    </row>
    <row r="442" spans="5:15">
      <c r="E442" s="128">
        <v>411988</v>
      </c>
      <c r="F442" s="2" t="s">
        <v>995</v>
      </c>
      <c r="G442" s="36">
        <v>40659</v>
      </c>
      <c r="H442" s="2" t="s">
        <v>9</v>
      </c>
      <c r="I442" s="2" t="s">
        <v>996</v>
      </c>
      <c r="J442" s="2">
        <v>448126</v>
      </c>
      <c r="K442" s="2" t="s">
        <v>311</v>
      </c>
      <c r="L442" s="2" t="s">
        <v>27</v>
      </c>
      <c r="M442" s="2" t="s">
        <v>13</v>
      </c>
      <c r="N442" s="121">
        <v>1620386.649</v>
      </c>
      <c r="O442" s="122">
        <v>2022821.6076000002</v>
      </c>
    </row>
    <row r="443" spans="5:15">
      <c r="E443" s="128">
        <v>411991</v>
      </c>
      <c r="F443" s="2" t="s">
        <v>997</v>
      </c>
      <c r="G443" s="36">
        <v>40667</v>
      </c>
      <c r="H443" s="2" t="s">
        <v>9</v>
      </c>
      <c r="I443" s="2" t="s">
        <v>998</v>
      </c>
      <c r="J443" s="2">
        <v>388373</v>
      </c>
      <c r="K443" s="2" t="s">
        <v>632</v>
      </c>
      <c r="L443" s="2" t="s">
        <v>12</v>
      </c>
      <c r="M443" s="2" t="s">
        <v>17</v>
      </c>
      <c r="N443" s="121">
        <v>954222.75900000008</v>
      </c>
      <c r="O443" s="122">
        <v>1181101.2408</v>
      </c>
    </row>
    <row r="444" spans="5:15">
      <c r="E444" s="128">
        <v>412053</v>
      </c>
      <c r="F444" s="2" t="s">
        <v>999</v>
      </c>
      <c r="G444" s="36">
        <v>40659</v>
      </c>
      <c r="H444" s="2" t="s">
        <v>9</v>
      </c>
      <c r="I444" s="2" t="s">
        <v>1000</v>
      </c>
      <c r="J444" s="2">
        <v>373036</v>
      </c>
      <c r="K444" s="2" t="s">
        <v>188</v>
      </c>
      <c r="L444" s="2" t="s">
        <v>27</v>
      </c>
      <c r="M444" s="2" t="s">
        <v>21</v>
      </c>
      <c r="N444" s="121">
        <v>735196.60199999996</v>
      </c>
      <c r="O444" s="122">
        <v>1034410.3488</v>
      </c>
    </row>
    <row r="445" spans="5:15">
      <c r="E445" s="128">
        <v>412211</v>
      </c>
      <c r="F445" s="2" t="s">
        <v>1001</v>
      </c>
      <c r="G445" s="36">
        <v>40378</v>
      </c>
      <c r="H445" s="2" t="s">
        <v>9</v>
      </c>
      <c r="I445" s="2" t="s">
        <v>1002</v>
      </c>
      <c r="J445" s="2">
        <v>416871</v>
      </c>
      <c r="K445" s="2" t="s">
        <v>185</v>
      </c>
      <c r="L445" s="2" t="s">
        <v>27</v>
      </c>
      <c r="M445" s="2" t="s">
        <v>21</v>
      </c>
      <c r="N445" s="121">
        <v>543150.67799999996</v>
      </c>
      <c r="O445" s="122">
        <v>514083.24</v>
      </c>
    </row>
    <row r="446" spans="5:15">
      <c r="E446" s="128">
        <v>412277</v>
      </c>
      <c r="F446" s="2" t="s">
        <v>1003</v>
      </c>
      <c r="G446" s="36">
        <v>40660</v>
      </c>
      <c r="H446" s="2" t="s">
        <v>9</v>
      </c>
      <c r="I446" s="2" t="s">
        <v>1004</v>
      </c>
      <c r="J446" s="2">
        <v>399532</v>
      </c>
      <c r="K446" s="2" t="s">
        <v>11</v>
      </c>
      <c r="L446" s="2" t="s">
        <v>12</v>
      </c>
      <c r="M446" s="2" t="s">
        <v>21</v>
      </c>
      <c r="N446" s="121">
        <v>710817.45</v>
      </c>
      <c r="O446" s="122">
        <v>1657030.2516000001</v>
      </c>
    </row>
    <row r="447" spans="5:15">
      <c r="E447" s="128">
        <v>412286</v>
      </c>
      <c r="F447" s="2" t="s">
        <v>1005</v>
      </c>
      <c r="G447" s="36">
        <v>40633</v>
      </c>
      <c r="H447" s="2" t="s">
        <v>9</v>
      </c>
      <c r="I447" s="2" t="s">
        <v>1006</v>
      </c>
      <c r="J447" s="2">
        <v>424426</v>
      </c>
      <c r="K447" s="2" t="s">
        <v>934</v>
      </c>
      <c r="L447" s="2" t="s">
        <v>27</v>
      </c>
      <c r="M447" s="2" t="s">
        <v>21</v>
      </c>
      <c r="N447" s="121">
        <v>672379.995</v>
      </c>
      <c r="O447" s="122">
        <v>768961.16639999999</v>
      </c>
    </row>
    <row r="448" spans="5:15">
      <c r="E448" s="128">
        <v>412328</v>
      </c>
      <c r="F448" s="2" t="s">
        <v>1007</v>
      </c>
      <c r="G448" s="36">
        <v>40659</v>
      </c>
      <c r="H448" s="2" t="s">
        <v>9</v>
      </c>
      <c r="I448" s="2" t="s">
        <v>1008</v>
      </c>
      <c r="J448" s="2">
        <v>391321</v>
      </c>
      <c r="K448" s="2" t="s">
        <v>37</v>
      </c>
      <c r="L448" s="2" t="s">
        <v>27</v>
      </c>
      <c r="M448" s="2" t="s">
        <v>13</v>
      </c>
      <c r="N448" s="121">
        <v>1452224.5919999999</v>
      </c>
      <c r="O448" s="122">
        <v>2478698.1935999999</v>
      </c>
    </row>
    <row r="449" spans="5:15">
      <c r="E449" s="128">
        <v>412334</v>
      </c>
      <c r="F449" s="2" t="s">
        <v>1009</v>
      </c>
      <c r="G449" s="36">
        <v>39504</v>
      </c>
      <c r="H449" s="2" t="s">
        <v>9</v>
      </c>
      <c r="I449" s="2" t="s">
        <v>1010</v>
      </c>
      <c r="J449" s="2">
        <v>412412</v>
      </c>
      <c r="K449" s="2" t="s">
        <v>196</v>
      </c>
      <c r="L449" s="2" t="s">
        <v>27</v>
      </c>
      <c r="M449" s="2" t="s">
        <v>17</v>
      </c>
      <c r="N449" s="121">
        <v>1153134.78</v>
      </c>
      <c r="O449" s="122">
        <v>785168.85600000003</v>
      </c>
    </row>
    <row r="450" spans="5:15">
      <c r="E450" s="128">
        <v>412393</v>
      </c>
      <c r="F450" s="2" t="s">
        <v>1011</v>
      </c>
      <c r="G450" s="36">
        <v>40659</v>
      </c>
      <c r="H450" s="2" t="s">
        <v>9</v>
      </c>
      <c r="I450" s="2" t="s">
        <v>1012</v>
      </c>
      <c r="J450" s="2">
        <v>379915</v>
      </c>
      <c r="K450" s="2" t="s">
        <v>314</v>
      </c>
      <c r="L450" s="2" t="s">
        <v>27</v>
      </c>
      <c r="M450" s="2" t="s">
        <v>17</v>
      </c>
      <c r="N450" s="121">
        <v>1038484.65</v>
      </c>
      <c r="O450" s="122">
        <v>1540773.5111999998</v>
      </c>
    </row>
    <row r="451" spans="5:15">
      <c r="E451" s="128">
        <v>412476</v>
      </c>
      <c r="F451" s="2" t="s">
        <v>1013</v>
      </c>
      <c r="G451" s="36">
        <v>40672</v>
      </c>
      <c r="H451" s="2" t="s">
        <v>9</v>
      </c>
      <c r="I451" s="2" t="s">
        <v>908</v>
      </c>
      <c r="J451" s="2">
        <v>378503</v>
      </c>
      <c r="K451" s="2" t="s">
        <v>267</v>
      </c>
      <c r="L451" s="2" t="s">
        <v>27</v>
      </c>
      <c r="M451" s="2" t="s">
        <v>17</v>
      </c>
      <c r="N451" s="121">
        <v>1072618.1340000001</v>
      </c>
      <c r="O451" s="122">
        <v>2094435.3924</v>
      </c>
    </row>
    <row r="452" spans="5:15">
      <c r="E452" s="128">
        <v>412523</v>
      </c>
      <c r="F452" s="2" t="s">
        <v>1014</v>
      </c>
      <c r="G452" s="36">
        <v>40637</v>
      </c>
      <c r="H452" s="2" t="s">
        <v>9</v>
      </c>
      <c r="I452" s="2" t="s">
        <v>1015</v>
      </c>
      <c r="J452" s="2">
        <v>474373</v>
      </c>
      <c r="K452" s="2" t="s">
        <v>125</v>
      </c>
      <c r="L452" s="2" t="s">
        <v>12</v>
      </c>
      <c r="M452" s="2" t="s">
        <v>28</v>
      </c>
      <c r="N452" s="121">
        <v>1757936.754</v>
      </c>
      <c r="O452" s="122">
        <v>799243.45920000004</v>
      </c>
    </row>
    <row r="453" spans="5:15">
      <c r="E453" s="128">
        <v>412582</v>
      </c>
      <c r="F453" s="2" t="s">
        <v>1016</v>
      </c>
      <c r="G453" s="36">
        <v>40679</v>
      </c>
      <c r="H453" s="2" t="s">
        <v>9</v>
      </c>
      <c r="I453" s="2" t="s">
        <v>1017</v>
      </c>
      <c r="J453" s="2">
        <v>406698</v>
      </c>
      <c r="K453" s="2" t="s">
        <v>215</v>
      </c>
      <c r="L453" s="2" t="s">
        <v>27</v>
      </c>
      <c r="M453" s="2" t="s">
        <v>66</v>
      </c>
      <c r="N453" s="121">
        <v>405361.27799999999</v>
      </c>
      <c r="O453" s="122">
        <v>699327.43200000003</v>
      </c>
    </row>
    <row r="454" spans="5:15">
      <c r="E454" s="128">
        <v>412584</v>
      </c>
      <c r="F454" s="2" t="s">
        <v>1018</v>
      </c>
      <c r="G454" s="36">
        <v>40659</v>
      </c>
      <c r="H454" s="2" t="s">
        <v>9</v>
      </c>
      <c r="I454" s="2" t="s">
        <v>1019</v>
      </c>
      <c r="J454" s="2">
        <v>398778</v>
      </c>
      <c r="K454" s="2" t="s">
        <v>362</v>
      </c>
      <c r="L454" s="2" t="s">
        <v>27</v>
      </c>
      <c r="M454" s="2" t="s">
        <v>66</v>
      </c>
      <c r="N454" s="121">
        <v>421033.43099999998</v>
      </c>
      <c r="O454" s="122">
        <v>1161894.0456000001</v>
      </c>
    </row>
    <row r="455" spans="5:15">
      <c r="E455" s="128">
        <v>412612</v>
      </c>
      <c r="F455" s="2" t="s">
        <v>1020</v>
      </c>
      <c r="G455" s="36">
        <v>40679</v>
      </c>
      <c r="H455" s="2" t="s">
        <v>9</v>
      </c>
      <c r="I455" s="2" t="s">
        <v>1021</v>
      </c>
      <c r="J455" s="2">
        <v>410450</v>
      </c>
      <c r="K455" s="2" t="s">
        <v>212</v>
      </c>
      <c r="L455" s="2" t="s">
        <v>27</v>
      </c>
      <c r="M455" s="2" t="s">
        <v>21</v>
      </c>
      <c r="N455" s="121">
        <v>770398.56599999999</v>
      </c>
      <c r="O455" s="122">
        <v>1480529.1240000001</v>
      </c>
    </row>
    <row r="456" spans="5:15">
      <c r="E456" s="128">
        <v>412757</v>
      </c>
      <c r="F456" s="2" t="s">
        <v>1022</v>
      </c>
      <c r="G456" s="36">
        <v>40632</v>
      </c>
      <c r="H456" s="2" t="s">
        <v>9</v>
      </c>
      <c r="I456" s="2" t="s">
        <v>1023</v>
      </c>
      <c r="J456" s="2">
        <v>424950</v>
      </c>
      <c r="K456" s="2" t="s">
        <v>45</v>
      </c>
      <c r="L456" s="2" t="s">
        <v>27</v>
      </c>
      <c r="M456" s="2" t="s">
        <v>66</v>
      </c>
      <c r="N456" s="121">
        <v>375653.08199999999</v>
      </c>
      <c r="O456" s="122">
        <v>587761.83360000001</v>
      </c>
    </row>
    <row r="457" spans="5:15">
      <c r="E457" s="128">
        <v>412759</v>
      </c>
      <c r="F457" s="2" t="s">
        <v>1024</v>
      </c>
      <c r="G457" s="36">
        <v>40676</v>
      </c>
      <c r="H457" s="2" t="s">
        <v>9</v>
      </c>
      <c r="I457" s="2" t="s">
        <v>1025</v>
      </c>
      <c r="J457" s="2">
        <v>391321</v>
      </c>
      <c r="K457" s="2" t="s">
        <v>37</v>
      </c>
      <c r="L457" s="2" t="s">
        <v>27</v>
      </c>
      <c r="M457" s="2" t="s">
        <v>13</v>
      </c>
      <c r="N457" s="121">
        <v>1460469.696</v>
      </c>
      <c r="O457" s="122">
        <v>1777129.3728</v>
      </c>
    </row>
    <row r="458" spans="5:15">
      <c r="E458" s="128">
        <v>412835</v>
      </c>
      <c r="F458" s="2" t="s">
        <v>1026</v>
      </c>
      <c r="G458" s="36">
        <v>40674</v>
      </c>
      <c r="H458" s="2" t="s">
        <v>9</v>
      </c>
      <c r="I458" s="2" t="s">
        <v>1027</v>
      </c>
      <c r="J458" s="2">
        <v>419863</v>
      </c>
      <c r="K458" s="2" t="s">
        <v>16</v>
      </c>
      <c r="L458" s="2" t="s">
        <v>12</v>
      </c>
      <c r="M458" s="2" t="s">
        <v>21</v>
      </c>
      <c r="N458" s="121">
        <v>464046.429</v>
      </c>
      <c r="O458" s="122">
        <v>627153.30000000005</v>
      </c>
    </row>
    <row r="459" spans="5:15">
      <c r="E459" s="128">
        <v>412843</v>
      </c>
      <c r="F459" s="2" t="s">
        <v>1028</v>
      </c>
      <c r="G459" s="36">
        <v>40681</v>
      </c>
      <c r="H459" s="2" t="s">
        <v>9</v>
      </c>
      <c r="I459" s="2" t="s">
        <v>1029</v>
      </c>
      <c r="J459" s="2">
        <v>378504</v>
      </c>
      <c r="K459" s="2" t="s">
        <v>270</v>
      </c>
      <c r="L459" s="2" t="s">
        <v>12</v>
      </c>
      <c r="M459" s="2" t="s">
        <v>28</v>
      </c>
      <c r="N459" s="121">
        <v>2325209.4810000001</v>
      </c>
      <c r="O459" s="122">
        <v>1847176.3043999998</v>
      </c>
    </row>
    <row r="460" spans="5:15">
      <c r="E460" s="128">
        <v>412903</v>
      </c>
      <c r="F460" s="2" t="s">
        <v>1030</v>
      </c>
      <c r="G460" s="36">
        <v>40672</v>
      </c>
      <c r="H460" s="2" t="s">
        <v>9</v>
      </c>
      <c r="I460" s="2" t="s">
        <v>1031</v>
      </c>
      <c r="J460" s="2">
        <v>376339</v>
      </c>
      <c r="K460" s="2" t="s">
        <v>86</v>
      </c>
      <c r="L460" s="2" t="s">
        <v>12</v>
      </c>
      <c r="M460" s="2" t="s">
        <v>13</v>
      </c>
      <c r="N460" s="121">
        <v>1290683.7719999999</v>
      </c>
      <c r="O460" s="122">
        <v>1596134.8728</v>
      </c>
    </row>
    <row r="461" spans="5:15">
      <c r="E461" s="128">
        <v>412909</v>
      </c>
      <c r="F461" s="2" t="s">
        <v>1032</v>
      </c>
      <c r="G461" s="36">
        <v>40630</v>
      </c>
      <c r="H461" s="2" t="s">
        <v>9</v>
      </c>
      <c r="I461" s="2" t="s">
        <v>1033</v>
      </c>
      <c r="J461" s="2">
        <v>452815</v>
      </c>
      <c r="K461" s="2" t="s">
        <v>443</v>
      </c>
      <c r="L461" s="2" t="s">
        <v>27</v>
      </c>
      <c r="M461" s="2" t="s">
        <v>13</v>
      </c>
      <c r="N461" s="121">
        <v>1474877.4810000001</v>
      </c>
      <c r="O461" s="122">
        <v>2277852.5699999998</v>
      </c>
    </row>
    <row r="462" spans="5:15">
      <c r="E462" s="128">
        <v>412915</v>
      </c>
      <c r="F462" s="2" t="s">
        <v>1034</v>
      </c>
      <c r="G462" s="36">
        <v>40634</v>
      </c>
      <c r="H462" s="2" t="s">
        <v>9</v>
      </c>
      <c r="I462" s="2" t="s">
        <v>1035</v>
      </c>
      <c r="J462" s="2">
        <v>381132</v>
      </c>
      <c r="K462" s="2" t="s">
        <v>284</v>
      </c>
      <c r="L462" s="2" t="s">
        <v>12</v>
      </c>
      <c r="M462" s="2" t="s">
        <v>28</v>
      </c>
      <c r="N462" s="121">
        <v>1731211.398</v>
      </c>
      <c r="O462" s="122">
        <v>920285.51760000002</v>
      </c>
    </row>
    <row r="463" spans="5:15">
      <c r="E463" s="128">
        <v>413175</v>
      </c>
      <c r="F463" s="2" t="s">
        <v>1036</v>
      </c>
      <c r="G463" s="36">
        <v>40680</v>
      </c>
      <c r="H463" s="2" t="s">
        <v>9</v>
      </c>
      <c r="I463" s="2" t="s">
        <v>1037</v>
      </c>
      <c r="J463" s="2">
        <v>406698</v>
      </c>
      <c r="K463" s="2" t="s">
        <v>215</v>
      </c>
      <c r="L463" s="2" t="s">
        <v>27</v>
      </c>
      <c r="M463" s="2" t="s">
        <v>17</v>
      </c>
      <c r="N463" s="121">
        <v>1096072.3830000001</v>
      </c>
      <c r="O463" s="122">
        <v>908994.99239999999</v>
      </c>
    </row>
    <row r="464" spans="5:15">
      <c r="E464" s="128">
        <v>413181</v>
      </c>
      <c r="F464" s="2" t="s">
        <v>1038</v>
      </c>
      <c r="G464" s="36">
        <v>40674</v>
      </c>
      <c r="H464" s="2" t="s">
        <v>9</v>
      </c>
      <c r="I464" s="2" t="s">
        <v>1039</v>
      </c>
      <c r="J464" s="2">
        <v>417062</v>
      </c>
      <c r="K464" s="2" t="s">
        <v>650</v>
      </c>
      <c r="L464" s="2" t="s">
        <v>27</v>
      </c>
      <c r="M464" s="2" t="s">
        <v>21</v>
      </c>
      <c r="N464" s="121">
        <v>585612.74099999992</v>
      </c>
      <c r="O464" s="122">
        <v>1105122.3984000001</v>
      </c>
    </row>
    <row r="465" spans="5:15">
      <c r="E465" s="128">
        <v>414017</v>
      </c>
      <c r="F465" s="2" t="s">
        <v>1040</v>
      </c>
      <c r="G465" s="36">
        <v>40674</v>
      </c>
      <c r="H465" s="2" t="s">
        <v>9</v>
      </c>
      <c r="I465" s="2" t="s">
        <v>1041</v>
      </c>
      <c r="J465" s="2">
        <v>408446</v>
      </c>
      <c r="K465" s="2" t="s">
        <v>438</v>
      </c>
      <c r="L465" s="2" t="s">
        <v>27</v>
      </c>
      <c r="M465" s="2" t="s">
        <v>17</v>
      </c>
      <c r="N465" s="121">
        <v>1025602.7880000001</v>
      </c>
      <c r="O465" s="122">
        <v>976357.90799999994</v>
      </c>
    </row>
    <row r="466" spans="5:15">
      <c r="E466" s="128">
        <v>414162</v>
      </c>
      <c r="F466" s="2" t="s">
        <v>1042</v>
      </c>
      <c r="G466" s="36">
        <v>40671</v>
      </c>
      <c r="H466" s="2" t="s">
        <v>9</v>
      </c>
      <c r="I466" s="2" t="s">
        <v>1043</v>
      </c>
      <c r="J466" s="2">
        <v>472010</v>
      </c>
      <c r="K466" s="2" t="s">
        <v>167</v>
      </c>
      <c r="L466" s="2" t="s">
        <v>12</v>
      </c>
      <c r="M466" s="2" t="s">
        <v>21</v>
      </c>
      <c r="N466" s="121">
        <v>549939.978</v>
      </c>
      <c r="O466" s="122">
        <v>497922.6384</v>
      </c>
    </row>
    <row r="467" spans="5:15">
      <c r="E467" s="128">
        <v>414190</v>
      </c>
      <c r="F467" s="2" t="s">
        <v>1044</v>
      </c>
      <c r="G467" s="36">
        <v>40690</v>
      </c>
      <c r="H467" s="2" t="s">
        <v>9</v>
      </c>
      <c r="I467" s="2" t="s">
        <v>1045</v>
      </c>
      <c r="J467" s="2">
        <v>411082</v>
      </c>
      <c r="K467" s="2" t="s">
        <v>54</v>
      </c>
      <c r="L467" s="2" t="s">
        <v>27</v>
      </c>
      <c r="M467" s="2" t="s">
        <v>13</v>
      </c>
      <c r="N467" s="121">
        <v>1414771.0289999999</v>
      </c>
      <c r="O467" s="122">
        <v>2259650.7036000001</v>
      </c>
    </row>
    <row r="468" spans="5:15">
      <c r="E468" s="128">
        <v>414321</v>
      </c>
      <c r="F468" s="2" t="s">
        <v>1046</v>
      </c>
      <c r="G468" s="36">
        <v>40688</v>
      </c>
      <c r="H468" s="2" t="s">
        <v>9</v>
      </c>
      <c r="I468" s="2" t="s">
        <v>1047</v>
      </c>
      <c r="J468" s="2">
        <v>377143</v>
      </c>
      <c r="K468" s="2" t="s">
        <v>171</v>
      </c>
      <c r="L468" s="2" t="s">
        <v>12</v>
      </c>
      <c r="M468" s="2" t="s">
        <v>66</v>
      </c>
      <c r="N468" s="121">
        <v>213917.48700000002</v>
      </c>
      <c r="O468" s="122">
        <v>599552.66879999998</v>
      </c>
    </row>
    <row r="469" spans="5:15">
      <c r="E469" s="128">
        <v>414348</v>
      </c>
      <c r="F469" s="2" t="s">
        <v>1048</v>
      </c>
      <c r="G469" s="36">
        <v>40700</v>
      </c>
      <c r="H469" s="2" t="s">
        <v>9</v>
      </c>
      <c r="I469" s="2" t="s">
        <v>1049</v>
      </c>
      <c r="J469" s="2">
        <v>399534</v>
      </c>
      <c r="K469" s="2" t="s">
        <v>20</v>
      </c>
      <c r="L469" s="2" t="s">
        <v>12</v>
      </c>
      <c r="M469" s="2" t="s">
        <v>21</v>
      </c>
      <c r="N469" s="121">
        <v>670112.81400000001</v>
      </c>
      <c r="O469" s="122">
        <v>845427.36959999998</v>
      </c>
    </row>
    <row r="470" spans="5:15">
      <c r="E470" s="128">
        <v>414354</v>
      </c>
      <c r="F470" s="2" t="s">
        <v>1050</v>
      </c>
      <c r="G470" s="36">
        <v>40695</v>
      </c>
      <c r="H470" s="2" t="s">
        <v>9</v>
      </c>
      <c r="I470" s="2" t="s">
        <v>1051</v>
      </c>
      <c r="J470" s="2">
        <v>377076</v>
      </c>
      <c r="K470" s="2" t="s">
        <v>24</v>
      </c>
      <c r="L470" s="2" t="s">
        <v>27</v>
      </c>
      <c r="M470" s="2" t="s">
        <v>13</v>
      </c>
      <c r="N470" s="121">
        <v>1386421.8060000001</v>
      </c>
      <c r="O470" s="122">
        <v>1472882.0327999999</v>
      </c>
    </row>
    <row r="471" spans="5:15">
      <c r="E471" s="128">
        <v>414359</v>
      </c>
      <c r="F471" s="2" t="s">
        <v>1052</v>
      </c>
      <c r="G471" s="36">
        <v>40695</v>
      </c>
      <c r="H471" s="2" t="s">
        <v>9</v>
      </c>
      <c r="I471" s="2" t="s">
        <v>1053</v>
      </c>
      <c r="J471" s="2">
        <v>399532</v>
      </c>
      <c r="K471" s="2" t="s">
        <v>11</v>
      </c>
      <c r="L471" s="2" t="s">
        <v>12</v>
      </c>
      <c r="M471" s="2" t="s">
        <v>13</v>
      </c>
      <c r="N471" s="121">
        <v>1605589.3139999998</v>
      </c>
      <c r="O471" s="122">
        <v>2875838.3855999997</v>
      </c>
    </row>
    <row r="472" spans="5:15">
      <c r="E472" s="128">
        <v>414411</v>
      </c>
      <c r="F472" s="2" t="s">
        <v>1054</v>
      </c>
      <c r="G472" s="36">
        <v>40608</v>
      </c>
      <c r="H472" s="2" t="s">
        <v>9</v>
      </c>
      <c r="I472" s="2" t="s">
        <v>1055</v>
      </c>
      <c r="J472" s="2">
        <v>176466</v>
      </c>
      <c r="K472" s="2" t="s">
        <v>665</v>
      </c>
      <c r="L472" s="2" t="s">
        <v>12</v>
      </c>
      <c r="M472" s="2" t="s">
        <v>17</v>
      </c>
      <c r="N472" s="121">
        <v>853204.65300000005</v>
      </c>
      <c r="O472" s="122">
        <v>1708287.8940000001</v>
      </c>
    </row>
    <row r="473" spans="5:15">
      <c r="E473" s="128">
        <v>414413</v>
      </c>
      <c r="F473" s="2" t="s">
        <v>1056</v>
      </c>
      <c r="G473" s="36">
        <v>40695</v>
      </c>
      <c r="H473" s="2" t="s">
        <v>9</v>
      </c>
      <c r="I473" s="2" t="s">
        <v>1057</v>
      </c>
      <c r="J473" s="2">
        <v>410449</v>
      </c>
      <c r="K473" s="2" t="s">
        <v>278</v>
      </c>
      <c r="L473" s="2" t="s">
        <v>27</v>
      </c>
      <c r="M473" s="2" t="s">
        <v>13</v>
      </c>
      <c r="N473" s="121">
        <v>1443150.3030000001</v>
      </c>
      <c r="O473" s="122">
        <v>3179154.5603999998</v>
      </c>
    </row>
    <row r="474" spans="5:15">
      <c r="E474" s="128">
        <v>414418</v>
      </c>
      <c r="F474" s="2" t="s">
        <v>1058</v>
      </c>
      <c r="G474" s="36">
        <v>40686</v>
      </c>
      <c r="H474" s="2" t="s">
        <v>9</v>
      </c>
      <c r="I474" s="2" t="s">
        <v>1059</v>
      </c>
      <c r="J474" s="2">
        <v>379915</v>
      </c>
      <c r="K474" s="2" t="s">
        <v>314</v>
      </c>
      <c r="L474" s="2" t="s">
        <v>27</v>
      </c>
      <c r="M474" s="2" t="s">
        <v>13</v>
      </c>
      <c r="N474" s="121">
        <v>1409322.8939999999</v>
      </c>
      <c r="O474" s="122">
        <v>2018055.1247999999</v>
      </c>
    </row>
    <row r="475" spans="5:15">
      <c r="E475" s="128">
        <v>414456</v>
      </c>
      <c r="F475" s="2" t="s">
        <v>1060</v>
      </c>
      <c r="G475" s="36">
        <v>40680</v>
      </c>
      <c r="H475" s="2" t="s">
        <v>9</v>
      </c>
      <c r="I475" s="2" t="s">
        <v>1061</v>
      </c>
      <c r="J475" s="2">
        <v>406698</v>
      </c>
      <c r="K475" s="2" t="s">
        <v>215</v>
      </c>
      <c r="L475" s="2" t="s">
        <v>12</v>
      </c>
      <c r="M475" s="2" t="s">
        <v>21</v>
      </c>
      <c r="N475" s="121">
        <v>759832.85699999996</v>
      </c>
      <c r="O475" s="122">
        <v>1151746.5815999999</v>
      </c>
    </row>
    <row r="476" spans="5:15">
      <c r="E476" s="128">
        <v>414501</v>
      </c>
      <c r="F476" s="2" t="s">
        <v>1062</v>
      </c>
      <c r="G476" s="36">
        <v>40697</v>
      </c>
      <c r="H476" s="2" t="s">
        <v>9</v>
      </c>
      <c r="I476" s="2" t="s">
        <v>1063</v>
      </c>
      <c r="J476" s="2">
        <v>379658</v>
      </c>
      <c r="K476" s="2" t="s">
        <v>201</v>
      </c>
      <c r="L476" s="2" t="s">
        <v>27</v>
      </c>
      <c r="M476" s="2" t="s">
        <v>17</v>
      </c>
      <c r="N476" s="121">
        <v>989903.31300000008</v>
      </c>
      <c r="O476" s="122">
        <v>1525754.7936</v>
      </c>
    </row>
    <row r="477" spans="5:15">
      <c r="E477" s="128">
        <v>414570</v>
      </c>
      <c r="F477" s="2" t="s">
        <v>1064</v>
      </c>
      <c r="G477" s="36">
        <v>40688</v>
      </c>
      <c r="H477" s="2" t="s">
        <v>9</v>
      </c>
      <c r="I477" s="2" t="s">
        <v>1065</v>
      </c>
      <c r="J477" s="2">
        <v>376095</v>
      </c>
      <c r="K477" s="2" t="s">
        <v>1066</v>
      </c>
      <c r="L477" s="2" t="s">
        <v>12</v>
      </c>
      <c r="M477" s="2" t="s">
        <v>21</v>
      </c>
      <c r="N477" s="121">
        <v>567099.09900000005</v>
      </c>
      <c r="O477" s="122">
        <v>1135448.2476000001</v>
      </c>
    </row>
    <row r="478" spans="5:15">
      <c r="E478" s="128">
        <v>414572</v>
      </c>
      <c r="F478" s="2" t="s">
        <v>1067</v>
      </c>
      <c r="G478" s="36">
        <v>40690</v>
      </c>
      <c r="H478" s="2" t="s">
        <v>9</v>
      </c>
      <c r="I478" s="2" t="s">
        <v>1068</v>
      </c>
      <c r="J478" s="2">
        <v>451002</v>
      </c>
      <c r="K478" s="2" t="s">
        <v>80</v>
      </c>
      <c r="L478" s="2" t="s">
        <v>12</v>
      </c>
      <c r="M478" s="2" t="s">
        <v>21</v>
      </c>
      <c r="N478" s="121">
        <v>478597.79099999997</v>
      </c>
      <c r="O478" s="122">
        <v>325360.42199999996</v>
      </c>
    </row>
    <row r="479" spans="5:15">
      <c r="E479" s="128">
        <v>414587</v>
      </c>
      <c r="F479" s="2" t="s">
        <v>1069</v>
      </c>
      <c r="G479" s="36">
        <v>40697</v>
      </c>
      <c r="H479" s="2" t="s">
        <v>9</v>
      </c>
      <c r="I479" s="2" t="s">
        <v>1070</v>
      </c>
      <c r="J479" s="2">
        <v>410452</v>
      </c>
      <c r="K479" s="2" t="s">
        <v>393</v>
      </c>
      <c r="L479" s="2" t="s">
        <v>12</v>
      </c>
      <c r="M479" s="2" t="s">
        <v>21</v>
      </c>
      <c r="N479" s="121">
        <v>688599.74400000006</v>
      </c>
      <c r="O479" s="122">
        <v>1497104.1</v>
      </c>
    </row>
    <row r="480" spans="5:15">
      <c r="E480" s="128">
        <v>414591</v>
      </c>
      <c r="F480" s="2" t="s">
        <v>1071</v>
      </c>
      <c r="G480" s="36">
        <v>40697</v>
      </c>
      <c r="H480" s="2" t="s">
        <v>9</v>
      </c>
      <c r="I480" s="2" t="s">
        <v>1072</v>
      </c>
      <c r="J480" s="2">
        <v>410452</v>
      </c>
      <c r="K480" s="2" t="s">
        <v>393</v>
      </c>
      <c r="L480" s="2" t="s">
        <v>12</v>
      </c>
      <c r="M480" s="2" t="s">
        <v>17</v>
      </c>
      <c r="N480" s="121">
        <v>860935.55099999998</v>
      </c>
      <c r="O480" s="122">
        <v>658583.3628</v>
      </c>
    </row>
    <row r="481" spans="5:15">
      <c r="E481" s="128">
        <v>414597</v>
      </c>
      <c r="F481" s="2" t="s">
        <v>1073</v>
      </c>
      <c r="G481" s="36">
        <v>40695</v>
      </c>
      <c r="H481" s="2" t="s">
        <v>9</v>
      </c>
      <c r="I481" s="2" t="s">
        <v>1074</v>
      </c>
      <c r="J481" s="2">
        <v>398449</v>
      </c>
      <c r="K481" s="2" t="s">
        <v>111</v>
      </c>
      <c r="L481" s="2" t="s">
        <v>27</v>
      </c>
      <c r="M481" s="2" t="s">
        <v>13</v>
      </c>
      <c r="N481" s="121">
        <v>1316990.6399999999</v>
      </c>
      <c r="O481" s="122">
        <v>846783.50399999996</v>
      </c>
    </row>
    <row r="482" spans="5:15">
      <c r="E482" s="128">
        <v>414692</v>
      </c>
      <c r="F482" s="2" t="s">
        <v>1075</v>
      </c>
      <c r="G482" s="36">
        <v>40681</v>
      </c>
      <c r="H482" s="2" t="s">
        <v>9</v>
      </c>
      <c r="I482" s="2" t="s">
        <v>1076</v>
      </c>
      <c r="J482" s="2">
        <v>408446</v>
      </c>
      <c r="K482" s="2" t="s">
        <v>438</v>
      </c>
      <c r="L482" s="2" t="s">
        <v>27</v>
      </c>
      <c r="M482" s="2" t="s">
        <v>66</v>
      </c>
      <c r="N482" s="121">
        <v>397108.38299999997</v>
      </c>
      <c r="O482" s="122">
        <v>786475.54799999995</v>
      </c>
    </row>
    <row r="483" spans="5:15">
      <c r="E483" s="128">
        <v>414790</v>
      </c>
      <c r="F483" s="2" t="s">
        <v>1077</v>
      </c>
      <c r="G483" s="36">
        <v>40697</v>
      </c>
      <c r="H483" s="2" t="s">
        <v>9</v>
      </c>
      <c r="I483" s="2" t="s">
        <v>1078</v>
      </c>
      <c r="J483" s="2">
        <v>376098</v>
      </c>
      <c r="K483" s="2" t="s">
        <v>1079</v>
      </c>
      <c r="L483" s="2" t="s">
        <v>27</v>
      </c>
      <c r="M483" s="2" t="s">
        <v>13</v>
      </c>
      <c r="N483" s="121">
        <v>1455238.5960000001</v>
      </c>
      <c r="O483" s="122">
        <v>1367018.7911999999</v>
      </c>
    </row>
    <row r="484" spans="5:15">
      <c r="E484" s="128">
        <v>414867</v>
      </c>
      <c r="F484" s="2" t="s">
        <v>1080</v>
      </c>
      <c r="G484" s="36">
        <v>40702</v>
      </c>
      <c r="H484" s="2" t="s">
        <v>9</v>
      </c>
      <c r="I484" s="2" t="s">
        <v>1081</v>
      </c>
      <c r="J484" s="2">
        <v>377602</v>
      </c>
      <c r="K484" s="2" t="s">
        <v>128</v>
      </c>
      <c r="L484" s="2" t="s">
        <v>12</v>
      </c>
      <c r="M484" s="2" t="s">
        <v>17</v>
      </c>
      <c r="N484" s="121">
        <v>1088485.0619999999</v>
      </c>
      <c r="O484" s="122">
        <v>832147.37639999995</v>
      </c>
    </row>
    <row r="485" spans="5:15">
      <c r="E485" s="128">
        <v>414871</v>
      </c>
      <c r="F485" s="2" t="s">
        <v>1082</v>
      </c>
      <c r="G485" s="36">
        <v>40707</v>
      </c>
      <c r="H485" s="2" t="s">
        <v>9</v>
      </c>
      <c r="I485" s="2" t="s">
        <v>1083</v>
      </c>
      <c r="J485" s="2">
        <v>425654</v>
      </c>
      <c r="K485" s="2" t="s">
        <v>537</v>
      </c>
      <c r="L485" s="2" t="s">
        <v>27</v>
      </c>
      <c r="M485" s="2" t="s">
        <v>21</v>
      </c>
      <c r="N485" s="121">
        <v>739668.63599999994</v>
      </c>
      <c r="O485" s="122">
        <v>814929.64919999999</v>
      </c>
    </row>
    <row r="486" spans="5:15">
      <c r="E486" s="128">
        <v>414878</v>
      </c>
      <c r="F486" s="2" t="s">
        <v>1084</v>
      </c>
      <c r="G486" s="36">
        <v>40686</v>
      </c>
      <c r="H486" s="2" t="s">
        <v>9</v>
      </c>
      <c r="I486" s="2" t="s">
        <v>1085</v>
      </c>
      <c r="J486" s="2">
        <v>471969</v>
      </c>
      <c r="K486" s="2" t="s">
        <v>596</v>
      </c>
      <c r="L486" s="2" t="s">
        <v>27</v>
      </c>
      <c r="M486" s="2" t="s">
        <v>13</v>
      </c>
      <c r="N486" s="121">
        <v>1227149.28</v>
      </c>
      <c r="O486" s="122">
        <v>302060.10239999997</v>
      </c>
    </row>
    <row r="487" spans="5:15">
      <c r="E487" s="128">
        <v>414883</v>
      </c>
      <c r="F487" s="2" t="s">
        <v>1086</v>
      </c>
      <c r="G487" s="36">
        <v>40700</v>
      </c>
      <c r="H487" s="2" t="s">
        <v>9</v>
      </c>
      <c r="I487" s="2" t="s">
        <v>121</v>
      </c>
      <c r="J487" s="2">
        <v>449173</v>
      </c>
      <c r="K487" s="2" t="s">
        <v>122</v>
      </c>
      <c r="L487" s="2" t="s">
        <v>12</v>
      </c>
      <c r="M487" s="2" t="s">
        <v>17</v>
      </c>
      <c r="N487" s="121">
        <v>1041277.1669999999</v>
      </c>
      <c r="O487" s="122">
        <v>1074249.1512</v>
      </c>
    </row>
    <row r="488" spans="5:15">
      <c r="E488" s="128">
        <v>414894</v>
      </c>
      <c r="F488" s="2" t="s">
        <v>1087</v>
      </c>
      <c r="G488" s="36">
        <v>40707</v>
      </c>
      <c r="H488" s="2" t="s">
        <v>9</v>
      </c>
      <c r="I488" s="2" t="s">
        <v>1088</v>
      </c>
      <c r="J488" s="2">
        <v>381123</v>
      </c>
      <c r="K488" s="2" t="s">
        <v>498</v>
      </c>
      <c r="L488" s="2" t="s">
        <v>12</v>
      </c>
      <c r="M488" s="2" t="s">
        <v>17</v>
      </c>
      <c r="N488" s="121">
        <v>1113585.4380000001</v>
      </c>
      <c r="O488" s="122">
        <v>1499944.6836000001</v>
      </c>
    </row>
    <row r="489" spans="5:15">
      <c r="E489" s="128">
        <v>415027</v>
      </c>
      <c r="F489" s="2" t="s">
        <v>1089</v>
      </c>
      <c r="G489" s="36">
        <v>40703</v>
      </c>
      <c r="H489" s="2" t="s">
        <v>9</v>
      </c>
      <c r="I489" s="2" t="s">
        <v>1090</v>
      </c>
      <c r="J489" s="2">
        <v>408446</v>
      </c>
      <c r="K489" s="2" t="s">
        <v>438</v>
      </c>
      <c r="L489" s="2" t="s">
        <v>12</v>
      </c>
      <c r="M489" s="2" t="s">
        <v>21</v>
      </c>
      <c r="N489" s="121">
        <v>688130.05800000008</v>
      </c>
      <c r="O489" s="122">
        <v>1022299.3152000001</v>
      </c>
    </row>
    <row r="490" spans="5:15">
      <c r="E490" s="128">
        <v>415033</v>
      </c>
      <c r="F490" s="2" t="s">
        <v>1091</v>
      </c>
      <c r="G490" s="36">
        <v>40696</v>
      </c>
      <c r="H490" s="2" t="s">
        <v>9</v>
      </c>
      <c r="I490" s="2" t="s">
        <v>1092</v>
      </c>
      <c r="J490" s="2">
        <v>385698</v>
      </c>
      <c r="K490" s="2" t="s">
        <v>690</v>
      </c>
      <c r="L490" s="2" t="s">
        <v>27</v>
      </c>
      <c r="M490" s="2" t="s">
        <v>17</v>
      </c>
      <c r="N490" s="121">
        <v>956988.56400000001</v>
      </c>
      <c r="O490" s="122">
        <v>534785.47919999994</v>
      </c>
    </row>
    <row r="491" spans="5:15">
      <c r="E491" s="128">
        <v>415035</v>
      </c>
      <c r="F491" s="2" t="s">
        <v>1093</v>
      </c>
      <c r="G491" s="36">
        <v>40695</v>
      </c>
      <c r="H491" s="2" t="s">
        <v>9</v>
      </c>
      <c r="I491" s="2" t="s">
        <v>1094</v>
      </c>
      <c r="J491" s="2">
        <v>398449</v>
      </c>
      <c r="K491" s="2" t="s">
        <v>111</v>
      </c>
      <c r="L491" s="2" t="s">
        <v>27</v>
      </c>
      <c r="M491" s="2" t="s">
        <v>21</v>
      </c>
      <c r="N491" s="121">
        <v>629555.09400000004</v>
      </c>
      <c r="O491" s="122">
        <v>363517.00560000003</v>
      </c>
    </row>
    <row r="492" spans="5:15">
      <c r="E492" s="128">
        <v>415037</v>
      </c>
      <c r="F492" s="2" t="s">
        <v>1095</v>
      </c>
      <c r="G492" s="36">
        <v>40703</v>
      </c>
      <c r="H492" s="2" t="s">
        <v>9</v>
      </c>
      <c r="I492" s="2" t="s">
        <v>1096</v>
      </c>
      <c r="J492" s="2">
        <v>373036</v>
      </c>
      <c r="K492" s="2" t="s">
        <v>188</v>
      </c>
      <c r="L492" s="2" t="s">
        <v>27</v>
      </c>
      <c r="M492" s="2" t="s">
        <v>21</v>
      </c>
      <c r="N492" s="121">
        <v>671202.44099999999</v>
      </c>
      <c r="O492" s="122">
        <v>329692.51800000004</v>
      </c>
    </row>
    <row r="493" spans="5:15">
      <c r="E493" s="128">
        <v>415100</v>
      </c>
      <c r="F493" s="2" t="s">
        <v>1097</v>
      </c>
      <c r="G493" s="36">
        <v>40694</v>
      </c>
      <c r="H493" s="2" t="s">
        <v>9</v>
      </c>
      <c r="I493" s="2" t="s">
        <v>1098</v>
      </c>
      <c r="J493" s="2">
        <v>414224</v>
      </c>
      <c r="K493" s="2" t="s">
        <v>204</v>
      </c>
      <c r="L493" s="2" t="s">
        <v>27</v>
      </c>
      <c r="M493" s="2" t="s">
        <v>21</v>
      </c>
      <c r="N493" s="121">
        <v>668631.41099999996</v>
      </c>
      <c r="O493" s="122">
        <v>719106.74639999995</v>
      </c>
    </row>
    <row r="494" spans="5:15">
      <c r="E494" s="128">
        <v>415217</v>
      </c>
      <c r="F494" s="2" t="s">
        <v>1099</v>
      </c>
      <c r="G494" s="36">
        <v>40700</v>
      </c>
      <c r="H494" s="2" t="s">
        <v>9</v>
      </c>
      <c r="I494" s="2" t="s">
        <v>36</v>
      </c>
      <c r="J494" s="2">
        <v>391321</v>
      </c>
      <c r="K494" s="2" t="s">
        <v>37</v>
      </c>
      <c r="L494" s="2" t="s">
        <v>27</v>
      </c>
      <c r="M494" s="2" t="s">
        <v>17</v>
      </c>
      <c r="N494" s="121">
        <v>779699.90699999989</v>
      </c>
      <c r="O494" s="122">
        <v>549634.68000000005</v>
      </c>
    </row>
    <row r="495" spans="5:15">
      <c r="E495" s="128">
        <v>415236</v>
      </c>
      <c r="F495" s="2" t="s">
        <v>1100</v>
      </c>
      <c r="G495" s="36">
        <v>40697</v>
      </c>
      <c r="H495" s="2" t="s">
        <v>9</v>
      </c>
      <c r="I495" s="2" t="s">
        <v>1101</v>
      </c>
      <c r="J495" s="2">
        <v>381248</v>
      </c>
      <c r="K495" s="2" t="s">
        <v>512</v>
      </c>
      <c r="L495" s="2" t="s">
        <v>27</v>
      </c>
      <c r="M495" s="2" t="s">
        <v>21</v>
      </c>
      <c r="N495" s="121">
        <v>565068.98699999996</v>
      </c>
      <c r="O495" s="122">
        <v>1142532.6372</v>
      </c>
    </row>
    <row r="496" spans="5:15">
      <c r="E496" s="128">
        <v>415245</v>
      </c>
      <c r="F496" s="2" t="s">
        <v>1102</v>
      </c>
      <c r="G496" s="36">
        <v>40695</v>
      </c>
      <c r="H496" s="2" t="s">
        <v>9</v>
      </c>
      <c r="I496" s="2" t="s">
        <v>1103</v>
      </c>
      <c r="J496" s="2">
        <v>381248</v>
      </c>
      <c r="K496" s="2" t="s">
        <v>512</v>
      </c>
      <c r="L496" s="2" t="s">
        <v>27</v>
      </c>
      <c r="M496" s="2" t="s">
        <v>66</v>
      </c>
      <c r="N496" s="121">
        <v>416329.89299999998</v>
      </c>
      <c r="O496" s="122">
        <v>1660174.5527999999</v>
      </c>
    </row>
    <row r="497" spans="5:15">
      <c r="E497" s="128">
        <v>415252</v>
      </c>
      <c r="F497" s="2" t="s">
        <v>1104</v>
      </c>
      <c r="G497" s="36">
        <v>40695</v>
      </c>
      <c r="H497" s="2" t="s">
        <v>9</v>
      </c>
      <c r="I497" s="2" t="s">
        <v>1105</v>
      </c>
      <c r="J497" s="2">
        <v>378504</v>
      </c>
      <c r="K497" s="2" t="s">
        <v>270</v>
      </c>
      <c r="L497" s="2" t="s">
        <v>27</v>
      </c>
      <c r="M497" s="2" t="s">
        <v>66</v>
      </c>
      <c r="N497" s="121">
        <v>167716.85700000002</v>
      </c>
      <c r="O497" s="122">
        <v>644681.80799999996</v>
      </c>
    </row>
    <row r="498" spans="5:15">
      <c r="E498" s="128">
        <v>415255</v>
      </c>
      <c r="F498" s="2" t="s">
        <v>1106</v>
      </c>
      <c r="G498" s="36">
        <v>40702</v>
      </c>
      <c r="H498" s="2" t="s">
        <v>9</v>
      </c>
      <c r="I498" s="2" t="s">
        <v>1107</v>
      </c>
      <c r="J498" s="2">
        <v>379146</v>
      </c>
      <c r="K498" s="2" t="s">
        <v>292</v>
      </c>
      <c r="L498" s="2" t="s">
        <v>12</v>
      </c>
      <c r="M498" s="2" t="s">
        <v>66</v>
      </c>
      <c r="N498" s="121">
        <v>325126.22099999996</v>
      </c>
      <c r="O498" s="122">
        <v>961257.96360000002</v>
      </c>
    </row>
    <row r="499" spans="5:15">
      <c r="E499" s="128">
        <v>415325</v>
      </c>
      <c r="F499" s="2" t="s">
        <v>1108</v>
      </c>
      <c r="G499" s="36">
        <v>40711</v>
      </c>
      <c r="H499" s="2" t="s">
        <v>9</v>
      </c>
      <c r="I499" s="2" t="s">
        <v>1109</v>
      </c>
      <c r="J499" s="2">
        <v>458160</v>
      </c>
      <c r="K499" s="2" t="s">
        <v>151</v>
      </c>
      <c r="L499" s="2" t="s">
        <v>12</v>
      </c>
      <c r="M499" s="2" t="s">
        <v>21</v>
      </c>
      <c r="N499" s="121">
        <v>724130.04300000006</v>
      </c>
      <c r="O499" s="122">
        <v>1337989.0391999998</v>
      </c>
    </row>
    <row r="500" spans="5:15">
      <c r="E500" s="128">
        <v>415328</v>
      </c>
      <c r="F500" s="2" t="s">
        <v>1110</v>
      </c>
      <c r="G500" s="36">
        <v>39849</v>
      </c>
      <c r="H500" s="2" t="s">
        <v>9</v>
      </c>
      <c r="I500" s="2" t="s">
        <v>1111</v>
      </c>
      <c r="J500" s="2">
        <v>382987</v>
      </c>
      <c r="K500" s="2" t="s">
        <v>63</v>
      </c>
      <c r="L500" s="2" t="s">
        <v>12</v>
      </c>
      <c r="M500" s="2" t="s">
        <v>28</v>
      </c>
      <c r="N500" s="121">
        <v>2018727.1230000001</v>
      </c>
      <c r="O500" s="122">
        <v>817054.4952</v>
      </c>
    </row>
    <row r="501" spans="5:15">
      <c r="E501" s="128">
        <v>415539</v>
      </c>
      <c r="F501" s="2" t="s">
        <v>1112</v>
      </c>
      <c r="G501" s="36">
        <v>40709</v>
      </c>
      <c r="H501" s="2" t="s">
        <v>9</v>
      </c>
      <c r="I501" s="2" t="s">
        <v>1113</v>
      </c>
      <c r="J501" s="2">
        <v>420801</v>
      </c>
      <c r="K501" s="2" t="s">
        <v>623</v>
      </c>
      <c r="L501" s="2" t="s">
        <v>12</v>
      </c>
      <c r="M501" s="2" t="s">
        <v>21</v>
      </c>
      <c r="N501" s="121">
        <v>773748.696</v>
      </c>
      <c r="O501" s="122">
        <v>519134.60520000005</v>
      </c>
    </row>
    <row r="502" spans="5:15">
      <c r="E502" s="128">
        <v>415551</v>
      </c>
      <c r="F502" s="2" t="s">
        <v>1114</v>
      </c>
      <c r="G502" s="36">
        <v>40674</v>
      </c>
      <c r="H502" s="2" t="s">
        <v>9</v>
      </c>
      <c r="I502" s="2" t="s">
        <v>1115</v>
      </c>
      <c r="J502" s="2">
        <v>471701</v>
      </c>
      <c r="K502" s="2" t="s">
        <v>455</v>
      </c>
      <c r="L502" s="2" t="s">
        <v>12</v>
      </c>
      <c r="M502" s="2" t="s">
        <v>17</v>
      </c>
      <c r="N502" s="121">
        <v>1150076.2560000001</v>
      </c>
      <c r="O502" s="122">
        <v>743632.53120000008</v>
      </c>
    </row>
    <row r="503" spans="5:15">
      <c r="E503" s="128">
        <v>415556</v>
      </c>
      <c r="F503" s="2" t="s">
        <v>1116</v>
      </c>
      <c r="G503" s="36">
        <v>40693</v>
      </c>
      <c r="H503" s="2" t="s">
        <v>9</v>
      </c>
      <c r="I503" s="2" t="s">
        <v>1117</v>
      </c>
      <c r="J503" s="2">
        <v>424950</v>
      </c>
      <c r="K503" s="2" t="s">
        <v>45</v>
      </c>
      <c r="L503" s="2" t="s">
        <v>27</v>
      </c>
      <c r="M503" s="2" t="s">
        <v>17</v>
      </c>
      <c r="N503" s="121">
        <v>816655.95900000003</v>
      </c>
      <c r="O503" s="122">
        <v>1211296.4208000002</v>
      </c>
    </row>
    <row r="504" spans="5:15">
      <c r="E504" s="128">
        <v>415562</v>
      </c>
      <c r="F504" s="2" t="s">
        <v>1118</v>
      </c>
      <c r="G504" s="36">
        <v>40707</v>
      </c>
      <c r="H504" s="2" t="s">
        <v>9</v>
      </c>
      <c r="I504" s="2" t="s">
        <v>1119</v>
      </c>
      <c r="J504" s="2">
        <v>376098</v>
      </c>
      <c r="K504" s="2" t="s">
        <v>1079</v>
      </c>
      <c r="L504" s="2" t="s">
        <v>27</v>
      </c>
      <c r="M504" s="2" t="s">
        <v>21</v>
      </c>
      <c r="N504" s="121">
        <v>756698.64899999998</v>
      </c>
      <c r="O504" s="122">
        <v>1489811.3459999999</v>
      </c>
    </row>
    <row r="505" spans="5:15">
      <c r="E505" s="128">
        <v>415885</v>
      </c>
      <c r="F505" s="2" t="s">
        <v>1120</v>
      </c>
      <c r="G505" s="36">
        <v>40695</v>
      </c>
      <c r="H505" s="2" t="s">
        <v>9</v>
      </c>
      <c r="I505" s="2" t="s">
        <v>1121</v>
      </c>
      <c r="J505" s="2">
        <v>420498</v>
      </c>
      <c r="K505" s="2" t="s">
        <v>758</v>
      </c>
      <c r="L505" s="2" t="s">
        <v>27</v>
      </c>
      <c r="M505" s="2" t="s">
        <v>17</v>
      </c>
      <c r="N505" s="121">
        <v>932272.17300000007</v>
      </c>
      <c r="O505" s="122">
        <v>1393805.9772000001</v>
      </c>
    </row>
    <row r="506" spans="5:15">
      <c r="E506" s="128">
        <v>416161</v>
      </c>
      <c r="F506" s="2" t="s">
        <v>1122</v>
      </c>
      <c r="G506" s="36">
        <v>40700</v>
      </c>
      <c r="H506" s="2" t="s">
        <v>9</v>
      </c>
      <c r="I506" s="2" t="s">
        <v>1123</v>
      </c>
      <c r="J506" s="2">
        <v>377963</v>
      </c>
      <c r="K506" s="2" t="s">
        <v>48</v>
      </c>
      <c r="L506" s="2" t="s">
        <v>27</v>
      </c>
      <c r="M506" s="2" t="s">
        <v>13</v>
      </c>
      <c r="N506" s="121">
        <v>1567317.696</v>
      </c>
      <c r="O506" s="122">
        <v>1951092.4572000001</v>
      </c>
    </row>
    <row r="507" spans="5:15">
      <c r="E507" s="128">
        <v>416180</v>
      </c>
      <c r="F507" s="2" t="s">
        <v>1124</v>
      </c>
      <c r="G507" s="36">
        <v>40710</v>
      </c>
      <c r="H507" s="2" t="s">
        <v>9</v>
      </c>
      <c r="I507" s="2" t="s">
        <v>1125</v>
      </c>
      <c r="J507" s="2">
        <v>382953</v>
      </c>
      <c r="K507" s="2" t="s">
        <v>161</v>
      </c>
      <c r="L507" s="2" t="s">
        <v>27</v>
      </c>
      <c r="M507" s="2" t="s">
        <v>17</v>
      </c>
      <c r="N507" s="121">
        <v>952454.20199999993</v>
      </c>
      <c r="O507" s="122">
        <v>455150.2536</v>
      </c>
    </row>
    <row r="508" spans="5:15">
      <c r="E508" s="128">
        <v>416187</v>
      </c>
      <c r="F508" s="2" t="s">
        <v>1126</v>
      </c>
      <c r="G508" s="36">
        <v>40704</v>
      </c>
      <c r="H508" s="2" t="s">
        <v>9</v>
      </c>
      <c r="I508" s="2" t="s">
        <v>1127</v>
      </c>
      <c r="J508" s="2">
        <v>471969</v>
      </c>
      <c r="K508" s="2" t="s">
        <v>596</v>
      </c>
      <c r="L508" s="2" t="s">
        <v>27</v>
      </c>
      <c r="M508" s="2" t="s">
        <v>21</v>
      </c>
      <c r="N508" s="121">
        <v>744599.22600000002</v>
      </c>
      <c r="O508" s="122">
        <v>303907.12920000002</v>
      </c>
    </row>
    <row r="509" spans="5:15">
      <c r="E509" s="128">
        <v>416703</v>
      </c>
      <c r="F509" s="2" t="s">
        <v>1128</v>
      </c>
      <c r="G509" s="36">
        <v>40698</v>
      </c>
      <c r="H509" s="2" t="s">
        <v>9</v>
      </c>
      <c r="I509" s="2" t="s">
        <v>1129</v>
      </c>
      <c r="J509" s="2">
        <v>176466</v>
      </c>
      <c r="K509" s="2" t="s">
        <v>665</v>
      </c>
      <c r="L509" s="2" t="s">
        <v>27</v>
      </c>
      <c r="M509" s="2" t="s">
        <v>21</v>
      </c>
      <c r="N509" s="121">
        <v>580951.49699999997</v>
      </c>
      <c r="O509" s="122">
        <v>549633.50280000002</v>
      </c>
    </row>
    <row r="510" spans="5:15">
      <c r="E510" s="128">
        <v>416705</v>
      </c>
      <c r="F510" s="2" t="s">
        <v>1130</v>
      </c>
      <c r="G510" s="36">
        <v>40703</v>
      </c>
      <c r="H510" s="2" t="s">
        <v>9</v>
      </c>
      <c r="I510" s="2" t="s">
        <v>1131</v>
      </c>
      <c r="J510" s="2">
        <v>379658</v>
      </c>
      <c r="K510" s="2" t="s">
        <v>201</v>
      </c>
      <c r="L510" s="2" t="s">
        <v>27</v>
      </c>
      <c r="M510" s="2" t="s">
        <v>66</v>
      </c>
      <c r="N510" s="121">
        <v>380130.68099999998</v>
      </c>
      <c r="O510" s="122">
        <v>932549.58719999995</v>
      </c>
    </row>
    <row r="511" spans="5:15">
      <c r="E511" s="128">
        <v>416748</v>
      </c>
      <c r="F511" s="2" t="s">
        <v>1132</v>
      </c>
      <c r="G511" s="36">
        <v>40700</v>
      </c>
      <c r="H511" s="2" t="s">
        <v>9</v>
      </c>
      <c r="I511" s="2" t="s">
        <v>1133</v>
      </c>
      <c r="J511" s="2">
        <v>380150</v>
      </c>
      <c r="K511" s="2" t="s">
        <v>72</v>
      </c>
      <c r="L511" s="2" t="s">
        <v>27</v>
      </c>
      <c r="M511" s="2" t="s">
        <v>17</v>
      </c>
      <c r="N511" s="121">
        <v>799237.50900000008</v>
      </c>
      <c r="O511" s="122">
        <v>1187714.7504</v>
      </c>
    </row>
    <row r="512" spans="5:15">
      <c r="E512" s="128">
        <v>416778</v>
      </c>
      <c r="F512" s="2" t="s">
        <v>1134</v>
      </c>
      <c r="G512" s="36">
        <v>40695</v>
      </c>
      <c r="H512" s="2" t="s">
        <v>9</v>
      </c>
      <c r="I512" s="2" t="s">
        <v>1135</v>
      </c>
      <c r="J512" s="2">
        <v>377602</v>
      </c>
      <c r="K512" s="2" t="s">
        <v>128</v>
      </c>
      <c r="L512" s="2" t="s">
        <v>27</v>
      </c>
      <c r="M512" s="2" t="s">
        <v>21</v>
      </c>
      <c r="N512" s="121">
        <v>625444.78500000003</v>
      </c>
      <c r="O512" s="122">
        <v>452945.35800000001</v>
      </c>
    </row>
    <row r="513" spans="5:15">
      <c r="E513" s="128">
        <v>416798</v>
      </c>
      <c r="F513" s="2" t="s">
        <v>1136</v>
      </c>
      <c r="G513" s="36">
        <v>40686</v>
      </c>
      <c r="H513" s="2" t="s">
        <v>9</v>
      </c>
      <c r="I513" s="2" t="s">
        <v>1137</v>
      </c>
      <c r="J513" s="2">
        <v>381154</v>
      </c>
      <c r="K513" s="2" t="s">
        <v>319</v>
      </c>
      <c r="L513" s="2" t="s">
        <v>27</v>
      </c>
      <c r="M513" s="2" t="s">
        <v>17</v>
      </c>
      <c r="N513" s="121">
        <v>934615.03800000006</v>
      </c>
      <c r="O513" s="122">
        <v>1317490.4556</v>
      </c>
    </row>
    <row r="514" spans="5:15">
      <c r="E514" s="128">
        <v>416802</v>
      </c>
      <c r="F514" s="2" t="s">
        <v>1138</v>
      </c>
      <c r="G514" s="36">
        <v>40708</v>
      </c>
      <c r="H514" s="2" t="s">
        <v>9</v>
      </c>
      <c r="I514" s="2" t="s">
        <v>1139</v>
      </c>
      <c r="J514" s="2">
        <v>377076</v>
      </c>
      <c r="K514" s="2" t="s">
        <v>24</v>
      </c>
      <c r="L514" s="2" t="s">
        <v>12</v>
      </c>
      <c r="M514" s="2" t="s">
        <v>17</v>
      </c>
      <c r="N514" s="121">
        <v>806606.68199999991</v>
      </c>
      <c r="O514" s="122">
        <v>1272302.4564</v>
      </c>
    </row>
    <row r="515" spans="5:15">
      <c r="E515" s="128">
        <v>416804</v>
      </c>
      <c r="F515" s="2" t="s">
        <v>1140</v>
      </c>
      <c r="G515" s="36">
        <v>40696</v>
      </c>
      <c r="H515" s="2" t="s">
        <v>9</v>
      </c>
      <c r="I515" s="2" t="s">
        <v>1141</v>
      </c>
      <c r="J515" s="2">
        <v>462852</v>
      </c>
      <c r="K515" s="2" t="s">
        <v>1142</v>
      </c>
      <c r="L515" s="2" t="s">
        <v>27</v>
      </c>
      <c r="M515" s="2" t="s">
        <v>17</v>
      </c>
      <c r="N515" s="121">
        <v>976796.625</v>
      </c>
      <c r="O515" s="122">
        <v>2029668.2027999999</v>
      </c>
    </row>
    <row r="516" spans="5:15">
      <c r="E516" s="128">
        <v>416815</v>
      </c>
      <c r="F516" s="2" t="s">
        <v>1143</v>
      </c>
      <c r="G516" s="36">
        <v>40702</v>
      </c>
      <c r="H516" s="2" t="s">
        <v>9</v>
      </c>
      <c r="I516" s="2" t="s">
        <v>1144</v>
      </c>
      <c r="J516" s="2">
        <v>414224</v>
      </c>
      <c r="K516" s="2" t="s">
        <v>204</v>
      </c>
      <c r="L516" s="2" t="s">
        <v>27</v>
      </c>
      <c r="M516" s="2" t="s">
        <v>13</v>
      </c>
      <c r="N516" s="121">
        <v>1527339.8489999999</v>
      </c>
      <c r="O516" s="122">
        <v>1069728.7031999999</v>
      </c>
    </row>
    <row r="517" spans="5:15">
      <c r="E517" s="128">
        <v>416856</v>
      </c>
      <c r="F517" s="2" t="s">
        <v>1145</v>
      </c>
      <c r="G517" s="36">
        <v>40728</v>
      </c>
      <c r="H517" s="2" t="s">
        <v>9</v>
      </c>
      <c r="I517" s="2" t="s">
        <v>1146</v>
      </c>
      <c r="J517" s="2">
        <v>460909</v>
      </c>
      <c r="K517" s="2" t="s">
        <v>40</v>
      </c>
      <c r="L517" s="2" t="s">
        <v>12</v>
      </c>
      <c r="M517" s="2" t="s">
        <v>28</v>
      </c>
      <c r="N517" s="121">
        <v>1687242.3330000001</v>
      </c>
      <c r="O517" s="122">
        <v>1308536.6724</v>
      </c>
    </row>
    <row r="518" spans="5:15">
      <c r="E518" s="128">
        <v>416858</v>
      </c>
      <c r="F518" s="2" t="s">
        <v>1147</v>
      </c>
      <c r="G518" s="36">
        <v>40735</v>
      </c>
      <c r="H518" s="2" t="s">
        <v>9</v>
      </c>
      <c r="I518" s="2" t="s">
        <v>1148</v>
      </c>
      <c r="J518" s="2">
        <v>376098</v>
      </c>
      <c r="K518" s="2" t="s">
        <v>1079</v>
      </c>
      <c r="L518" s="2" t="s">
        <v>12</v>
      </c>
      <c r="M518" s="2" t="s">
        <v>13</v>
      </c>
      <c r="N518" s="121">
        <v>1289298.0869999998</v>
      </c>
      <c r="O518" s="122">
        <v>1660687.8119999999</v>
      </c>
    </row>
    <row r="519" spans="5:15">
      <c r="E519" s="128">
        <v>416865</v>
      </c>
      <c r="F519" s="2" t="s">
        <v>1149</v>
      </c>
      <c r="G519" s="36">
        <v>40738</v>
      </c>
      <c r="H519" s="2" t="s">
        <v>9</v>
      </c>
      <c r="I519" s="2" t="s">
        <v>1150</v>
      </c>
      <c r="J519" s="2">
        <v>416871</v>
      </c>
      <c r="K519" s="2" t="s">
        <v>185</v>
      </c>
      <c r="L519" s="2" t="s">
        <v>27</v>
      </c>
      <c r="M519" s="2" t="s">
        <v>66</v>
      </c>
      <c r="N519" s="121">
        <v>439170.87900000002</v>
      </c>
      <c r="O519" s="122">
        <v>1174498.3259999999</v>
      </c>
    </row>
    <row r="520" spans="5:15">
      <c r="E520" s="128">
        <v>416869</v>
      </c>
      <c r="F520" s="2" t="s">
        <v>1151</v>
      </c>
      <c r="G520" s="36">
        <v>40728</v>
      </c>
      <c r="H520" s="2" t="s">
        <v>9</v>
      </c>
      <c r="I520" s="2" t="s">
        <v>1152</v>
      </c>
      <c r="J520" s="2">
        <v>359519</v>
      </c>
      <c r="K520" s="2" t="s">
        <v>289</v>
      </c>
      <c r="L520" s="2" t="s">
        <v>27</v>
      </c>
      <c r="M520" s="2" t="s">
        <v>13</v>
      </c>
      <c r="N520" s="121">
        <v>1345867.425</v>
      </c>
      <c r="O520" s="122">
        <v>2302154.6868000003</v>
      </c>
    </row>
    <row r="521" spans="5:15">
      <c r="E521" s="128">
        <v>416929</v>
      </c>
      <c r="F521" s="2" t="s">
        <v>1153</v>
      </c>
      <c r="G521" s="36">
        <v>40735</v>
      </c>
      <c r="H521" s="2" t="s">
        <v>9</v>
      </c>
      <c r="I521" s="2" t="s">
        <v>1154</v>
      </c>
      <c r="J521" s="2">
        <v>410733</v>
      </c>
      <c r="K521" s="2" t="s">
        <v>99</v>
      </c>
      <c r="L521" s="2" t="s">
        <v>12</v>
      </c>
      <c r="M521" s="2" t="s">
        <v>17</v>
      </c>
      <c r="N521" s="121">
        <v>935395.25099999993</v>
      </c>
      <c r="O521" s="122">
        <v>1153991.5020000001</v>
      </c>
    </row>
    <row r="522" spans="5:15">
      <c r="E522" s="128">
        <v>417050</v>
      </c>
      <c r="F522" s="2" t="s">
        <v>1155</v>
      </c>
      <c r="G522" s="36">
        <v>40735</v>
      </c>
      <c r="H522" s="2" t="s">
        <v>9</v>
      </c>
      <c r="I522" s="2" t="s">
        <v>1156</v>
      </c>
      <c r="J522" s="2">
        <v>376339</v>
      </c>
      <c r="K522" s="2" t="s">
        <v>86</v>
      </c>
      <c r="L522" s="2" t="s">
        <v>12</v>
      </c>
      <c r="M522" s="2" t="s">
        <v>66</v>
      </c>
      <c r="N522" s="121">
        <v>392185.58400000003</v>
      </c>
      <c r="O522" s="122">
        <v>573290.51399999997</v>
      </c>
    </row>
    <row r="523" spans="5:15">
      <c r="E523" s="128">
        <v>417053</v>
      </c>
      <c r="F523" s="2" t="s">
        <v>1157</v>
      </c>
      <c r="G523" s="36">
        <v>40735</v>
      </c>
      <c r="H523" s="2" t="s">
        <v>9</v>
      </c>
      <c r="I523" s="2" t="s">
        <v>1158</v>
      </c>
      <c r="J523" s="2">
        <v>399534</v>
      </c>
      <c r="K523" s="2" t="s">
        <v>20</v>
      </c>
      <c r="L523" s="2" t="s">
        <v>12</v>
      </c>
      <c r="M523" s="2" t="s">
        <v>17</v>
      </c>
      <c r="N523" s="121">
        <v>1154558.307</v>
      </c>
      <c r="O523" s="122">
        <v>2059640.892</v>
      </c>
    </row>
    <row r="524" spans="5:15">
      <c r="E524" s="128">
        <v>417055</v>
      </c>
      <c r="F524" s="2" t="s">
        <v>1159</v>
      </c>
      <c r="G524" s="36">
        <v>40735</v>
      </c>
      <c r="H524" s="2" t="s">
        <v>9</v>
      </c>
      <c r="I524" s="2" t="s">
        <v>1160</v>
      </c>
      <c r="J524" s="2">
        <v>408443</v>
      </c>
      <c r="K524" s="2" t="s">
        <v>401</v>
      </c>
      <c r="L524" s="2" t="s">
        <v>27</v>
      </c>
      <c r="M524" s="2" t="s">
        <v>21</v>
      </c>
      <c r="N524" s="121">
        <v>475637.21099999995</v>
      </c>
      <c r="O524" s="122">
        <v>1193652.5472000001</v>
      </c>
    </row>
    <row r="525" spans="5:15">
      <c r="E525" s="128">
        <v>417159</v>
      </c>
      <c r="F525" s="2" t="s">
        <v>1161</v>
      </c>
      <c r="G525" s="36">
        <v>40700</v>
      </c>
      <c r="H525" s="2" t="s">
        <v>9</v>
      </c>
      <c r="I525" s="2" t="s">
        <v>583</v>
      </c>
      <c r="J525" s="2">
        <v>420498</v>
      </c>
      <c r="K525" s="2" t="s">
        <v>758</v>
      </c>
      <c r="L525" s="2" t="s">
        <v>12</v>
      </c>
      <c r="M525" s="2" t="s">
        <v>246</v>
      </c>
      <c r="N525" s="121">
        <v>2585801.736</v>
      </c>
      <c r="O525" s="122">
        <v>2228693.8752000001</v>
      </c>
    </row>
    <row r="526" spans="5:15">
      <c r="E526" s="128">
        <v>417196</v>
      </c>
      <c r="F526" s="2" t="s">
        <v>1162</v>
      </c>
      <c r="G526" s="36">
        <v>40705</v>
      </c>
      <c r="H526" s="2" t="s">
        <v>9</v>
      </c>
      <c r="I526" s="2" t="s">
        <v>1163</v>
      </c>
      <c r="J526" s="2">
        <v>379146</v>
      </c>
      <c r="K526" s="2" t="s">
        <v>292</v>
      </c>
      <c r="L526" s="2" t="s">
        <v>27</v>
      </c>
      <c r="M526" s="2" t="s">
        <v>21</v>
      </c>
      <c r="N526" s="121">
        <v>524371.02899999998</v>
      </c>
      <c r="O526" s="122">
        <v>809757.03240000003</v>
      </c>
    </row>
    <row r="527" spans="5:15">
      <c r="E527" s="128">
        <v>417213</v>
      </c>
      <c r="F527" s="2" t="s">
        <v>1164</v>
      </c>
      <c r="G527" s="36">
        <v>40670</v>
      </c>
      <c r="H527" s="2" t="s">
        <v>9</v>
      </c>
      <c r="I527" s="2" t="s">
        <v>1165</v>
      </c>
      <c r="J527" s="2">
        <v>406515</v>
      </c>
      <c r="K527" s="2" t="s">
        <v>281</v>
      </c>
      <c r="L527" s="2" t="s">
        <v>12</v>
      </c>
      <c r="M527" s="2" t="s">
        <v>17</v>
      </c>
      <c r="N527" s="121">
        <v>920498.85900000005</v>
      </c>
      <c r="O527" s="122">
        <v>3187533.87</v>
      </c>
    </row>
    <row r="528" spans="5:15">
      <c r="E528" s="128">
        <v>417274</v>
      </c>
      <c r="F528" s="2" t="s">
        <v>1166</v>
      </c>
      <c r="G528" s="36">
        <v>40729</v>
      </c>
      <c r="H528" s="2" t="s">
        <v>9</v>
      </c>
      <c r="I528" s="2" t="s">
        <v>1167</v>
      </c>
      <c r="J528" s="2">
        <v>386578</v>
      </c>
      <c r="K528" s="2" t="s">
        <v>349</v>
      </c>
      <c r="L528" s="2" t="s">
        <v>27</v>
      </c>
      <c r="M528" s="2" t="s">
        <v>17</v>
      </c>
      <c r="N528" s="121">
        <v>915241.0469999999</v>
      </c>
      <c r="O528" s="122">
        <v>1182998.8872</v>
      </c>
    </row>
    <row r="529" spans="5:15">
      <c r="E529" s="128">
        <v>417283</v>
      </c>
      <c r="F529" s="2" t="s">
        <v>1168</v>
      </c>
      <c r="G529" s="36">
        <v>40735</v>
      </c>
      <c r="H529" s="2" t="s">
        <v>9</v>
      </c>
      <c r="I529" s="2" t="s">
        <v>1169</v>
      </c>
      <c r="J529" s="2">
        <v>414224</v>
      </c>
      <c r="K529" s="2" t="s">
        <v>204</v>
      </c>
      <c r="L529" s="2" t="s">
        <v>27</v>
      </c>
      <c r="M529" s="2" t="s">
        <v>21</v>
      </c>
      <c r="N529" s="121">
        <v>615675.98400000005</v>
      </c>
      <c r="O529" s="122">
        <v>1072243.2024000001</v>
      </c>
    </row>
    <row r="530" spans="5:15">
      <c r="E530" s="128">
        <v>417309</v>
      </c>
      <c r="F530" s="2" t="s">
        <v>1170</v>
      </c>
      <c r="G530" s="36">
        <v>40739</v>
      </c>
      <c r="H530" s="2" t="s">
        <v>9</v>
      </c>
      <c r="I530" s="2" t="s">
        <v>1171</v>
      </c>
      <c r="J530" s="2">
        <v>381154</v>
      </c>
      <c r="K530" s="2" t="s">
        <v>319</v>
      </c>
      <c r="L530" s="2" t="s">
        <v>12</v>
      </c>
      <c r="M530" s="2" t="s">
        <v>13</v>
      </c>
      <c r="N530" s="121">
        <v>1234749.9569999999</v>
      </c>
      <c r="O530" s="122">
        <v>1151050.8563999999</v>
      </c>
    </row>
    <row r="531" spans="5:15">
      <c r="E531" s="128">
        <v>417433</v>
      </c>
      <c r="F531" s="2" t="s">
        <v>1172</v>
      </c>
      <c r="G531" s="36">
        <v>40739</v>
      </c>
      <c r="H531" s="2" t="s">
        <v>9</v>
      </c>
      <c r="I531" s="2" t="s">
        <v>1173</v>
      </c>
      <c r="J531" s="2">
        <v>381154</v>
      </c>
      <c r="K531" s="2" t="s">
        <v>319</v>
      </c>
      <c r="L531" s="2" t="s">
        <v>27</v>
      </c>
      <c r="M531" s="2" t="s">
        <v>21</v>
      </c>
      <c r="N531" s="121">
        <v>727533.59699999995</v>
      </c>
      <c r="O531" s="122">
        <v>1211799.0852000001</v>
      </c>
    </row>
    <row r="532" spans="5:15">
      <c r="E532" s="128">
        <v>417452</v>
      </c>
      <c r="F532" s="2" t="s">
        <v>1174</v>
      </c>
      <c r="G532" s="36">
        <v>40729</v>
      </c>
      <c r="H532" s="2" t="s">
        <v>9</v>
      </c>
      <c r="I532" s="2" t="s">
        <v>1175</v>
      </c>
      <c r="J532" s="2">
        <v>379658</v>
      </c>
      <c r="K532" s="2" t="s">
        <v>201</v>
      </c>
      <c r="L532" s="2" t="s">
        <v>27</v>
      </c>
      <c r="M532" s="2" t="s">
        <v>21</v>
      </c>
      <c r="N532" s="121">
        <v>714745.22699999996</v>
      </c>
      <c r="O532" s="122">
        <v>1329968.7756000001</v>
      </c>
    </row>
    <row r="533" spans="5:15">
      <c r="E533" s="128">
        <v>417455</v>
      </c>
      <c r="F533" s="2" t="s">
        <v>1176</v>
      </c>
      <c r="G533" s="36">
        <v>40743</v>
      </c>
      <c r="H533" s="2" t="s">
        <v>9</v>
      </c>
      <c r="I533" s="2" t="s">
        <v>1177</v>
      </c>
      <c r="J533" s="2">
        <v>379915</v>
      </c>
      <c r="K533" s="2" t="s">
        <v>314</v>
      </c>
      <c r="L533" s="2" t="s">
        <v>12</v>
      </c>
      <c r="M533" s="2" t="s">
        <v>17</v>
      </c>
      <c r="N533" s="121">
        <v>1014744.36</v>
      </c>
      <c r="O533" s="122">
        <v>698194.9656</v>
      </c>
    </row>
    <row r="534" spans="5:15">
      <c r="E534" s="128">
        <v>417619</v>
      </c>
      <c r="F534" s="2" t="s">
        <v>1178</v>
      </c>
      <c r="G534" s="36">
        <v>40746</v>
      </c>
      <c r="H534" s="2" t="s">
        <v>9</v>
      </c>
      <c r="I534" s="2" t="s">
        <v>1179</v>
      </c>
      <c r="J534" s="2">
        <v>448733</v>
      </c>
      <c r="K534" s="2" t="s">
        <v>515</v>
      </c>
      <c r="L534" s="2" t="s">
        <v>12</v>
      </c>
      <c r="M534" s="2" t="s">
        <v>17</v>
      </c>
      <c r="N534" s="121">
        <v>825975.10800000001</v>
      </c>
      <c r="O534" s="122">
        <v>1004401.1664</v>
      </c>
    </row>
    <row r="535" spans="5:15">
      <c r="E535" s="128">
        <v>417886</v>
      </c>
      <c r="F535" s="2" t="s">
        <v>1180</v>
      </c>
      <c r="G535" s="36">
        <v>40742</v>
      </c>
      <c r="H535" s="2" t="s">
        <v>9</v>
      </c>
      <c r="I535" s="2" t="s">
        <v>1181</v>
      </c>
      <c r="J535" s="2">
        <v>462852</v>
      </c>
      <c r="K535" s="2" t="s">
        <v>1142</v>
      </c>
      <c r="L535" s="2" t="s">
        <v>27</v>
      </c>
      <c r="M535" s="2" t="s">
        <v>21</v>
      </c>
      <c r="N535" s="121">
        <v>756738.71699999995</v>
      </c>
      <c r="O535" s="122">
        <v>918653.91839999997</v>
      </c>
    </row>
    <row r="536" spans="5:15">
      <c r="E536" s="128">
        <v>418120</v>
      </c>
      <c r="F536" s="2" t="s">
        <v>1182</v>
      </c>
      <c r="G536" s="36">
        <v>40736</v>
      </c>
      <c r="H536" s="2" t="s">
        <v>9</v>
      </c>
      <c r="I536" s="2" t="s">
        <v>1183</v>
      </c>
      <c r="J536" s="2">
        <v>450554</v>
      </c>
      <c r="K536" s="2" t="s">
        <v>179</v>
      </c>
      <c r="L536" s="2" t="s">
        <v>27</v>
      </c>
      <c r="M536" s="2" t="s">
        <v>28</v>
      </c>
      <c r="N536" s="121">
        <v>1894259.22</v>
      </c>
      <c r="O536" s="122">
        <v>1369715.7563999998</v>
      </c>
    </row>
    <row r="537" spans="5:15">
      <c r="E537" s="128">
        <v>418296</v>
      </c>
      <c r="F537" s="2" t="s">
        <v>1184</v>
      </c>
      <c r="G537" s="36">
        <v>40737</v>
      </c>
      <c r="H537" s="2" t="s">
        <v>9</v>
      </c>
      <c r="I537" s="2" t="s">
        <v>1185</v>
      </c>
      <c r="J537" s="2">
        <v>379975</v>
      </c>
      <c r="K537" s="2" t="s">
        <v>89</v>
      </c>
      <c r="L537" s="2" t="s">
        <v>27</v>
      </c>
      <c r="M537" s="2" t="s">
        <v>66</v>
      </c>
      <c r="N537" s="121">
        <v>323623.67099999997</v>
      </c>
      <c r="O537" s="122">
        <v>585844.17479999992</v>
      </c>
    </row>
    <row r="538" spans="5:15">
      <c r="E538" s="128">
        <v>418298</v>
      </c>
      <c r="F538" s="2" t="s">
        <v>1186</v>
      </c>
      <c r="G538" s="36">
        <v>40729</v>
      </c>
      <c r="H538" s="2" t="s">
        <v>9</v>
      </c>
      <c r="I538" s="2" t="s">
        <v>1187</v>
      </c>
      <c r="J538" s="2">
        <v>452815</v>
      </c>
      <c r="K538" s="2" t="s">
        <v>443</v>
      </c>
      <c r="L538" s="2" t="s">
        <v>12</v>
      </c>
      <c r="M538" s="2" t="s">
        <v>17</v>
      </c>
      <c r="N538" s="121">
        <v>998169.56400000001</v>
      </c>
      <c r="O538" s="122">
        <v>894949.81920000003</v>
      </c>
    </row>
    <row r="539" spans="5:15">
      <c r="E539" s="128">
        <v>418325</v>
      </c>
      <c r="F539" s="2" t="s">
        <v>1188</v>
      </c>
      <c r="G539" s="36">
        <v>40737</v>
      </c>
      <c r="H539" s="2" t="s">
        <v>9</v>
      </c>
      <c r="I539" s="2" t="s">
        <v>1189</v>
      </c>
      <c r="J539" s="2">
        <v>474340</v>
      </c>
      <c r="K539" s="2" t="s">
        <v>108</v>
      </c>
      <c r="L539" s="2" t="s">
        <v>27</v>
      </c>
      <c r="M539" s="2" t="s">
        <v>17</v>
      </c>
      <c r="N539" s="121">
        <v>908334.88199999998</v>
      </c>
      <c r="O539" s="122">
        <v>1173230.4816000001</v>
      </c>
    </row>
    <row r="540" spans="5:15">
      <c r="E540" s="128">
        <v>418334</v>
      </c>
      <c r="F540" s="2" t="s">
        <v>1190</v>
      </c>
      <c r="G540" s="36">
        <v>40749</v>
      </c>
      <c r="H540" s="2" t="s">
        <v>9</v>
      </c>
      <c r="I540" s="2" t="s">
        <v>1191</v>
      </c>
      <c r="J540" s="2">
        <v>412833</v>
      </c>
      <c r="K540" s="2" t="s">
        <v>626</v>
      </c>
      <c r="L540" s="2" t="s">
        <v>27</v>
      </c>
      <c r="M540" s="2" t="s">
        <v>21</v>
      </c>
      <c r="N540" s="121">
        <v>630016.98900000006</v>
      </c>
      <c r="O540" s="122">
        <v>675536.22</v>
      </c>
    </row>
    <row r="541" spans="5:15">
      <c r="E541" s="128">
        <v>418376</v>
      </c>
      <c r="F541" s="2" t="s">
        <v>1192</v>
      </c>
      <c r="G541" s="36">
        <v>40751</v>
      </c>
      <c r="H541" s="2" t="s">
        <v>9</v>
      </c>
      <c r="I541" s="2" t="s">
        <v>1193</v>
      </c>
      <c r="J541" s="2">
        <v>382950</v>
      </c>
      <c r="K541" s="2" t="s">
        <v>599</v>
      </c>
      <c r="L541" s="2" t="s">
        <v>27</v>
      </c>
      <c r="M541" s="2" t="s">
        <v>17</v>
      </c>
      <c r="N541" s="121">
        <v>927376.08600000001</v>
      </c>
      <c r="O541" s="122">
        <v>916013.45879999991</v>
      </c>
    </row>
    <row r="542" spans="5:15">
      <c r="E542" s="128">
        <v>418378</v>
      </c>
      <c r="F542" s="2" t="s">
        <v>1194</v>
      </c>
      <c r="G542" s="36">
        <v>40742</v>
      </c>
      <c r="H542" s="2" t="s">
        <v>9</v>
      </c>
      <c r="I542" s="2" t="s">
        <v>1195</v>
      </c>
      <c r="J542" s="2">
        <v>378015</v>
      </c>
      <c r="K542" s="2" t="s">
        <v>472</v>
      </c>
      <c r="L542" s="2" t="s">
        <v>27</v>
      </c>
      <c r="M542" s="2" t="s">
        <v>13</v>
      </c>
      <c r="N542" s="121">
        <v>1495471.32</v>
      </c>
      <c r="O542" s="122">
        <v>1556405.55</v>
      </c>
    </row>
    <row r="543" spans="5:15">
      <c r="E543" s="128">
        <v>418436</v>
      </c>
      <c r="F543" s="2" t="s">
        <v>1196</v>
      </c>
      <c r="G543" s="36">
        <v>40742</v>
      </c>
      <c r="H543" s="2" t="s">
        <v>9</v>
      </c>
      <c r="I543" s="2" t="s">
        <v>1197</v>
      </c>
      <c r="J543" s="2">
        <v>417062</v>
      </c>
      <c r="K543" s="2" t="s">
        <v>650</v>
      </c>
      <c r="L543" s="2" t="s">
        <v>27</v>
      </c>
      <c r="M543" s="2" t="s">
        <v>21</v>
      </c>
      <c r="N543" s="121">
        <v>621835.326</v>
      </c>
      <c r="O543" s="122">
        <v>531383.37119999994</v>
      </c>
    </row>
    <row r="544" spans="5:15">
      <c r="E544" s="128">
        <v>418438</v>
      </c>
      <c r="F544" s="2" t="s">
        <v>1198</v>
      </c>
      <c r="G544" s="36">
        <v>40756</v>
      </c>
      <c r="H544" s="2" t="s">
        <v>9</v>
      </c>
      <c r="I544" s="2" t="s">
        <v>1199</v>
      </c>
      <c r="J544" s="2">
        <v>380148</v>
      </c>
      <c r="K544" s="2" t="s">
        <v>92</v>
      </c>
      <c r="L544" s="2" t="s">
        <v>12</v>
      </c>
      <c r="M544" s="2" t="s">
        <v>66</v>
      </c>
      <c r="N544" s="121">
        <v>330967.245</v>
      </c>
      <c r="O544" s="122">
        <v>516558.89159999997</v>
      </c>
    </row>
    <row r="545" spans="5:15">
      <c r="E545" s="128">
        <v>418504</v>
      </c>
      <c r="F545" s="2" t="s">
        <v>1200</v>
      </c>
      <c r="G545" s="36">
        <v>40749</v>
      </c>
      <c r="H545" s="2" t="s">
        <v>9</v>
      </c>
      <c r="I545" s="2" t="s">
        <v>1201</v>
      </c>
      <c r="J545" s="2">
        <v>399532</v>
      </c>
      <c r="K545" s="2" t="s">
        <v>11</v>
      </c>
      <c r="L545" s="2" t="s">
        <v>27</v>
      </c>
      <c r="M545" s="2" t="s">
        <v>66</v>
      </c>
      <c r="N545" s="121">
        <v>337550.64</v>
      </c>
      <c r="O545" s="122">
        <v>875071.62</v>
      </c>
    </row>
    <row r="546" spans="5:15">
      <c r="E546" s="128">
        <v>418605</v>
      </c>
      <c r="F546" s="2" t="s">
        <v>1202</v>
      </c>
      <c r="G546" s="36">
        <v>40756</v>
      </c>
      <c r="H546" s="2" t="s">
        <v>9</v>
      </c>
      <c r="I546" s="2" t="s">
        <v>1203</v>
      </c>
      <c r="J546" s="2">
        <v>411082</v>
      </c>
      <c r="K546" s="2" t="s">
        <v>54</v>
      </c>
      <c r="L546" s="2" t="s">
        <v>27</v>
      </c>
      <c r="M546" s="2" t="s">
        <v>17</v>
      </c>
      <c r="N546" s="121">
        <v>957950.196</v>
      </c>
      <c r="O546" s="122">
        <v>649793.2104000001</v>
      </c>
    </row>
    <row r="547" spans="5:15">
      <c r="E547" s="128">
        <v>418629</v>
      </c>
      <c r="F547" s="2" t="s">
        <v>1204</v>
      </c>
      <c r="G547" s="36">
        <v>40744</v>
      </c>
      <c r="H547" s="2" t="s">
        <v>9</v>
      </c>
      <c r="I547" s="2" t="s">
        <v>1205</v>
      </c>
      <c r="J547" s="2">
        <v>424950</v>
      </c>
      <c r="K547" s="2" t="s">
        <v>45</v>
      </c>
      <c r="L547" s="2" t="s">
        <v>12</v>
      </c>
      <c r="M547" s="2" t="s">
        <v>28</v>
      </c>
      <c r="N547" s="121">
        <v>1775022.4169999999</v>
      </c>
      <c r="O547" s="122">
        <v>2012363.3628</v>
      </c>
    </row>
    <row r="548" spans="5:15">
      <c r="E548" s="128">
        <v>418632</v>
      </c>
      <c r="F548" s="2" t="s">
        <v>1206</v>
      </c>
      <c r="G548" s="36">
        <v>40745</v>
      </c>
      <c r="H548" s="2" t="s">
        <v>9</v>
      </c>
      <c r="I548" s="2" t="s">
        <v>1207</v>
      </c>
      <c r="J548" s="2">
        <v>382987</v>
      </c>
      <c r="K548" s="2" t="s">
        <v>63</v>
      </c>
      <c r="L548" s="2" t="s">
        <v>27</v>
      </c>
      <c r="M548" s="2" t="s">
        <v>13</v>
      </c>
      <c r="N548" s="121">
        <v>1432426.548</v>
      </c>
      <c r="O548" s="122">
        <v>952217.06759999995</v>
      </c>
    </row>
    <row r="549" spans="5:15">
      <c r="E549" s="128">
        <v>418634</v>
      </c>
      <c r="F549" s="2" t="s">
        <v>1208</v>
      </c>
      <c r="G549" s="36">
        <v>40750</v>
      </c>
      <c r="H549" s="2" t="s">
        <v>9</v>
      </c>
      <c r="I549" s="2" t="s">
        <v>1209</v>
      </c>
      <c r="J549" s="2">
        <v>382987</v>
      </c>
      <c r="K549" s="2" t="s">
        <v>63</v>
      </c>
      <c r="L549" s="2" t="s">
        <v>27</v>
      </c>
      <c r="M549" s="2" t="s">
        <v>13</v>
      </c>
      <c r="N549" s="121">
        <v>1380274.7069999999</v>
      </c>
      <c r="O549" s="122">
        <v>1113774.8184</v>
      </c>
    </row>
    <row r="550" spans="5:15">
      <c r="E550" s="128">
        <v>418751</v>
      </c>
      <c r="F550" s="2" t="s">
        <v>1210</v>
      </c>
      <c r="G550" s="36">
        <v>40751</v>
      </c>
      <c r="H550" s="2" t="s">
        <v>9</v>
      </c>
      <c r="I550" s="2" t="s">
        <v>1211</v>
      </c>
      <c r="J550" s="2">
        <v>379915</v>
      </c>
      <c r="K550" s="2" t="s">
        <v>314</v>
      </c>
      <c r="L550" s="2" t="s">
        <v>12</v>
      </c>
      <c r="M550" s="2" t="s">
        <v>13</v>
      </c>
      <c r="N550" s="121">
        <v>1290140.628</v>
      </c>
      <c r="O550" s="122">
        <v>1695704.8032</v>
      </c>
    </row>
    <row r="551" spans="5:15">
      <c r="E551" s="128">
        <v>418753</v>
      </c>
      <c r="F551" s="2" t="s">
        <v>1212</v>
      </c>
      <c r="G551" s="36">
        <v>40758</v>
      </c>
      <c r="H551" s="2" t="s">
        <v>9</v>
      </c>
      <c r="I551" s="2" t="s">
        <v>1213</v>
      </c>
      <c r="J551" s="2">
        <v>380148</v>
      </c>
      <c r="K551" s="2" t="s">
        <v>92</v>
      </c>
      <c r="L551" s="2" t="s">
        <v>12</v>
      </c>
      <c r="M551" s="2" t="s">
        <v>13</v>
      </c>
      <c r="N551" s="121">
        <v>1418638.7039999999</v>
      </c>
      <c r="O551" s="122">
        <v>2623811.6376</v>
      </c>
    </row>
    <row r="552" spans="5:15">
      <c r="E552" s="128">
        <v>418757</v>
      </c>
      <c r="F552" s="2" t="s">
        <v>1214</v>
      </c>
      <c r="G552" s="36">
        <v>40756</v>
      </c>
      <c r="H552" s="2" t="s">
        <v>9</v>
      </c>
      <c r="I552" s="2" t="s">
        <v>1215</v>
      </c>
      <c r="J552" s="2">
        <v>382950</v>
      </c>
      <c r="K552" s="2" t="s">
        <v>599</v>
      </c>
      <c r="L552" s="2" t="s">
        <v>12</v>
      </c>
      <c r="M552" s="2" t="s">
        <v>28</v>
      </c>
      <c r="N552" s="121">
        <v>2283852.6270000003</v>
      </c>
      <c r="O552" s="122">
        <v>2515203.1655999999</v>
      </c>
    </row>
    <row r="553" spans="5:15">
      <c r="E553" s="128">
        <v>418766</v>
      </c>
      <c r="F553" s="2" t="s">
        <v>1216</v>
      </c>
      <c r="G553" s="36">
        <v>40756</v>
      </c>
      <c r="H553" s="2" t="s">
        <v>9</v>
      </c>
      <c r="I553" s="2" t="s">
        <v>1217</v>
      </c>
      <c r="J553" s="2">
        <v>410449</v>
      </c>
      <c r="K553" s="2" t="s">
        <v>278</v>
      </c>
      <c r="L553" s="2" t="s">
        <v>12</v>
      </c>
      <c r="M553" s="2" t="s">
        <v>13</v>
      </c>
      <c r="N553" s="121">
        <v>1429294.5660000001</v>
      </c>
      <c r="O553" s="122">
        <v>2223952.1135999998</v>
      </c>
    </row>
    <row r="554" spans="5:15">
      <c r="E554" s="128">
        <v>418769</v>
      </c>
      <c r="F554" s="2" t="s">
        <v>1218</v>
      </c>
      <c r="G554" s="36">
        <v>40763</v>
      </c>
      <c r="H554" s="2" t="s">
        <v>9</v>
      </c>
      <c r="I554" s="2" t="s">
        <v>1165</v>
      </c>
      <c r="J554" s="2">
        <v>406515</v>
      </c>
      <c r="K554" s="2" t="s">
        <v>281</v>
      </c>
      <c r="L554" s="2" t="s">
        <v>12</v>
      </c>
      <c r="M554" s="2" t="s">
        <v>17</v>
      </c>
      <c r="N554" s="121">
        <v>970599.44099999999</v>
      </c>
      <c r="O554" s="122">
        <v>300765.18239999999</v>
      </c>
    </row>
    <row r="555" spans="5:15">
      <c r="E555" s="128">
        <v>418773</v>
      </c>
      <c r="F555" s="2" t="s">
        <v>1219</v>
      </c>
      <c r="G555" s="36">
        <v>40758</v>
      </c>
      <c r="H555" s="2" t="s">
        <v>9</v>
      </c>
      <c r="I555" s="2" t="s">
        <v>1220</v>
      </c>
      <c r="J555" s="2">
        <v>378503</v>
      </c>
      <c r="K555" s="2" t="s">
        <v>267</v>
      </c>
      <c r="L555" s="2" t="s">
        <v>27</v>
      </c>
      <c r="M555" s="2" t="s">
        <v>28</v>
      </c>
      <c r="N555" s="121">
        <v>1767101.196</v>
      </c>
      <c r="O555" s="122">
        <v>2199295.6595999999</v>
      </c>
    </row>
    <row r="556" spans="5:15">
      <c r="E556" s="128">
        <v>418775</v>
      </c>
      <c r="F556" s="2" t="s">
        <v>1221</v>
      </c>
      <c r="G556" s="36">
        <v>40763</v>
      </c>
      <c r="H556" s="2" t="s">
        <v>9</v>
      </c>
      <c r="I556" s="2" t="s">
        <v>1222</v>
      </c>
      <c r="J556" s="2">
        <v>378503</v>
      </c>
      <c r="K556" s="2" t="s">
        <v>267</v>
      </c>
      <c r="L556" s="2" t="s">
        <v>27</v>
      </c>
      <c r="M556" s="2" t="s">
        <v>13</v>
      </c>
      <c r="N556" s="121">
        <v>1620495.723</v>
      </c>
      <c r="O556" s="122">
        <v>1420395.3936000001</v>
      </c>
    </row>
    <row r="557" spans="5:15">
      <c r="E557" s="128">
        <v>418779</v>
      </c>
      <c r="F557" s="2" t="s">
        <v>1223</v>
      </c>
      <c r="G557" s="36">
        <v>40752</v>
      </c>
      <c r="H557" s="2" t="s">
        <v>9</v>
      </c>
      <c r="I557" s="2" t="s">
        <v>1224</v>
      </c>
      <c r="J557" s="2">
        <v>474373</v>
      </c>
      <c r="K557" s="2" t="s">
        <v>125</v>
      </c>
      <c r="L557" s="2" t="s">
        <v>12</v>
      </c>
      <c r="M557" s="2" t="s">
        <v>21</v>
      </c>
      <c r="N557" s="121">
        <v>688534.07699999993</v>
      </c>
      <c r="O557" s="122">
        <v>1009925.7660000001</v>
      </c>
    </row>
    <row r="558" spans="5:15">
      <c r="E558" s="128">
        <v>418781</v>
      </c>
      <c r="F558" s="2" t="s">
        <v>1225</v>
      </c>
      <c r="G558" s="36">
        <v>40752</v>
      </c>
      <c r="H558" s="2" t="s">
        <v>9</v>
      </c>
      <c r="I558" s="2" t="s">
        <v>1226</v>
      </c>
      <c r="J558" s="2">
        <v>377602</v>
      </c>
      <c r="K558" s="2" t="s">
        <v>128</v>
      </c>
      <c r="L558" s="2" t="s">
        <v>12</v>
      </c>
      <c r="M558" s="2" t="s">
        <v>21</v>
      </c>
      <c r="N558" s="121">
        <v>752236.63199999998</v>
      </c>
      <c r="O558" s="122">
        <v>1114882.5636</v>
      </c>
    </row>
    <row r="559" spans="5:15">
      <c r="E559" s="128">
        <v>418888</v>
      </c>
      <c r="F559" s="2" t="s">
        <v>1227</v>
      </c>
      <c r="G559" s="36">
        <v>40744</v>
      </c>
      <c r="H559" s="2" t="s">
        <v>9</v>
      </c>
      <c r="I559" s="2" t="s">
        <v>1228</v>
      </c>
      <c r="J559" s="2">
        <v>471701</v>
      </c>
      <c r="K559" s="2" t="s">
        <v>455</v>
      </c>
      <c r="L559" s="2" t="s">
        <v>27</v>
      </c>
      <c r="M559" s="2" t="s">
        <v>17</v>
      </c>
      <c r="N559" s="121">
        <v>922713.72900000005</v>
      </c>
      <c r="O559" s="122">
        <v>1007378.3052000001</v>
      </c>
    </row>
    <row r="560" spans="5:15">
      <c r="E560" s="128">
        <v>418894</v>
      </c>
      <c r="F560" s="2" t="s">
        <v>1229</v>
      </c>
      <c r="G560" s="36">
        <v>40749</v>
      </c>
      <c r="H560" s="2" t="s">
        <v>9</v>
      </c>
      <c r="I560" s="2" t="s">
        <v>1230</v>
      </c>
      <c r="J560" s="2">
        <v>424426</v>
      </c>
      <c r="K560" s="2" t="s">
        <v>934</v>
      </c>
      <c r="L560" s="2" t="s">
        <v>12</v>
      </c>
      <c r="M560" s="2" t="s">
        <v>21</v>
      </c>
      <c r="N560" s="121">
        <v>665246.77800000005</v>
      </c>
      <c r="O560" s="122">
        <v>596736.8064</v>
      </c>
    </row>
    <row r="561" spans="5:15">
      <c r="E561" s="128">
        <v>418905</v>
      </c>
      <c r="F561" s="2" t="s">
        <v>1231</v>
      </c>
      <c r="G561" s="36">
        <v>40735</v>
      </c>
      <c r="H561" s="2" t="s">
        <v>9</v>
      </c>
      <c r="I561" s="2" t="s">
        <v>1232</v>
      </c>
      <c r="J561" s="2">
        <v>412833</v>
      </c>
      <c r="K561" s="2" t="s">
        <v>626</v>
      </c>
      <c r="L561" s="2" t="s">
        <v>27</v>
      </c>
      <c r="M561" s="2" t="s">
        <v>21</v>
      </c>
      <c r="N561" s="121">
        <v>745078.929</v>
      </c>
      <c r="O561" s="122">
        <v>878140.58040000009</v>
      </c>
    </row>
    <row r="562" spans="5:15">
      <c r="E562" s="128">
        <v>418928</v>
      </c>
      <c r="F562" s="2" t="s">
        <v>168</v>
      </c>
      <c r="G562" s="36">
        <v>40765</v>
      </c>
      <c r="H562" s="2" t="s">
        <v>9</v>
      </c>
      <c r="I562" s="2" t="s">
        <v>1233</v>
      </c>
      <c r="J562" s="2">
        <v>391321</v>
      </c>
      <c r="K562" s="2" t="s">
        <v>37</v>
      </c>
      <c r="L562" s="2" t="s">
        <v>27</v>
      </c>
      <c r="M562" s="2" t="s">
        <v>17</v>
      </c>
      <c r="N562" s="121">
        <v>1129289.868</v>
      </c>
      <c r="O562" s="122">
        <v>1927861.5924000002</v>
      </c>
    </row>
    <row r="563" spans="5:15">
      <c r="E563" s="128">
        <v>418997</v>
      </c>
      <c r="F563" s="2" t="s">
        <v>1234</v>
      </c>
      <c r="G563" s="36">
        <v>40748</v>
      </c>
      <c r="H563" s="2" t="s">
        <v>9</v>
      </c>
      <c r="I563" s="2" t="s">
        <v>1235</v>
      </c>
      <c r="J563" s="2">
        <v>385791</v>
      </c>
      <c r="K563" s="2" t="s">
        <v>776</v>
      </c>
      <c r="L563" s="2" t="s">
        <v>27</v>
      </c>
      <c r="M563" s="2" t="s">
        <v>17</v>
      </c>
      <c r="N563" s="121">
        <v>1122985.8360000001</v>
      </c>
      <c r="O563" s="122">
        <v>1603918.5192</v>
      </c>
    </row>
    <row r="564" spans="5:15">
      <c r="E564" s="128">
        <v>419082</v>
      </c>
      <c r="F564" s="2" t="s">
        <v>1236</v>
      </c>
      <c r="G564" s="36">
        <v>40749</v>
      </c>
      <c r="H564" s="2" t="s">
        <v>9</v>
      </c>
      <c r="I564" s="2" t="s">
        <v>1237</v>
      </c>
      <c r="J564" s="2">
        <v>410827</v>
      </c>
      <c r="K564" s="2" t="s">
        <v>254</v>
      </c>
      <c r="L564" s="2" t="s">
        <v>27</v>
      </c>
      <c r="M564" s="2" t="s">
        <v>17</v>
      </c>
      <c r="N564" s="121">
        <v>1125578.013</v>
      </c>
      <c r="O564" s="122">
        <v>104930.8992</v>
      </c>
    </row>
    <row r="565" spans="5:15">
      <c r="E565" s="128">
        <v>419098</v>
      </c>
      <c r="F565" s="2" t="s">
        <v>1238</v>
      </c>
      <c r="G565" s="36">
        <v>40763</v>
      </c>
      <c r="H565" s="2" t="s">
        <v>9</v>
      </c>
      <c r="I565" s="2" t="s">
        <v>1239</v>
      </c>
      <c r="J565" s="2">
        <v>434171</v>
      </c>
      <c r="K565" s="2" t="s">
        <v>371</v>
      </c>
      <c r="L565" s="2" t="s">
        <v>12</v>
      </c>
      <c r="M565" s="2" t="s">
        <v>28</v>
      </c>
      <c r="N565" s="121">
        <v>2177132.622</v>
      </c>
      <c r="O565" s="122">
        <v>1716451.7759999998</v>
      </c>
    </row>
    <row r="566" spans="5:15">
      <c r="E566" s="128">
        <v>419118</v>
      </c>
      <c r="F566" s="2" t="s">
        <v>1240</v>
      </c>
      <c r="G566" s="36">
        <v>40750</v>
      </c>
      <c r="H566" s="2" t="s">
        <v>9</v>
      </c>
      <c r="I566" s="2" t="s">
        <v>1241</v>
      </c>
      <c r="J566" s="2">
        <v>359519</v>
      </c>
      <c r="K566" s="2" t="s">
        <v>289</v>
      </c>
      <c r="L566" s="2" t="s">
        <v>27</v>
      </c>
      <c r="M566" s="2" t="s">
        <v>246</v>
      </c>
      <c r="N566" s="121">
        <v>2951655.966</v>
      </c>
      <c r="O566" s="122">
        <v>1073461.6044000001</v>
      </c>
    </row>
    <row r="567" spans="5:15">
      <c r="E567" s="128">
        <v>419125</v>
      </c>
      <c r="F567" s="2" t="s">
        <v>1242</v>
      </c>
      <c r="G567" s="36">
        <v>40756</v>
      </c>
      <c r="H567" s="2" t="s">
        <v>9</v>
      </c>
      <c r="I567" s="2" t="s">
        <v>1243</v>
      </c>
      <c r="J567" s="2">
        <v>382987</v>
      </c>
      <c r="K567" s="2" t="s">
        <v>63</v>
      </c>
      <c r="L567" s="2" t="s">
        <v>27</v>
      </c>
      <c r="M567" s="2" t="s">
        <v>17</v>
      </c>
      <c r="N567" s="121">
        <v>1166894.7989999999</v>
      </c>
      <c r="O567" s="122">
        <v>1136318.1984000001</v>
      </c>
    </row>
    <row r="568" spans="5:15">
      <c r="E568" s="128">
        <v>419127</v>
      </c>
      <c r="F568" s="2" t="s">
        <v>1244</v>
      </c>
      <c r="G568" s="36">
        <v>40749</v>
      </c>
      <c r="H568" s="2" t="s">
        <v>9</v>
      </c>
      <c r="I568" s="2" t="s">
        <v>1245</v>
      </c>
      <c r="J568" s="2">
        <v>382987</v>
      </c>
      <c r="K568" s="2" t="s">
        <v>63</v>
      </c>
      <c r="L568" s="2" t="s">
        <v>27</v>
      </c>
      <c r="M568" s="2" t="s">
        <v>21</v>
      </c>
      <c r="N568" s="121">
        <v>553257.83100000001</v>
      </c>
      <c r="O568" s="122">
        <v>651077.53559999994</v>
      </c>
    </row>
    <row r="569" spans="5:15">
      <c r="E569" s="128">
        <v>419507</v>
      </c>
      <c r="F569" s="2" t="s">
        <v>207</v>
      </c>
      <c r="G569" s="36">
        <v>40749</v>
      </c>
      <c r="H569" s="2" t="s">
        <v>9</v>
      </c>
      <c r="I569" s="2" t="s">
        <v>1246</v>
      </c>
      <c r="J569" s="2">
        <v>424950</v>
      </c>
      <c r="K569" s="2" t="s">
        <v>45</v>
      </c>
      <c r="L569" s="2" t="s">
        <v>12</v>
      </c>
      <c r="M569" s="2" t="s">
        <v>21</v>
      </c>
      <c r="N569" s="121">
        <v>666358.66500000004</v>
      </c>
      <c r="O569" s="122">
        <v>560740.3848</v>
      </c>
    </row>
    <row r="570" spans="5:15">
      <c r="E570" s="128">
        <v>419541</v>
      </c>
      <c r="F570" s="2" t="s">
        <v>1247</v>
      </c>
      <c r="G570" s="36">
        <v>40740</v>
      </c>
      <c r="H570" s="2" t="s">
        <v>9</v>
      </c>
      <c r="I570" s="2" t="s">
        <v>1248</v>
      </c>
      <c r="J570" s="2">
        <v>378859</v>
      </c>
      <c r="K570" s="2" t="s">
        <v>234</v>
      </c>
      <c r="L570" s="2" t="s">
        <v>27</v>
      </c>
      <c r="M570" s="2" t="s">
        <v>21</v>
      </c>
      <c r="N570" s="121">
        <v>516207.174</v>
      </c>
      <c r="O570" s="122">
        <v>367259.32439999998</v>
      </c>
    </row>
    <row r="571" spans="5:15">
      <c r="E571" s="128">
        <v>419556</v>
      </c>
      <c r="F571" s="2" t="s">
        <v>1249</v>
      </c>
      <c r="G571" s="36">
        <v>40720</v>
      </c>
      <c r="H571" s="2" t="s">
        <v>9</v>
      </c>
      <c r="I571" s="2" t="s">
        <v>1250</v>
      </c>
      <c r="J571" s="2">
        <v>419555</v>
      </c>
      <c r="K571" s="2" t="s">
        <v>739</v>
      </c>
      <c r="L571" s="2" t="s">
        <v>12</v>
      </c>
      <c r="M571" s="2" t="s">
        <v>21</v>
      </c>
      <c r="N571" s="121">
        <v>516464.277</v>
      </c>
      <c r="O571" s="122">
        <v>388320.60960000003</v>
      </c>
    </row>
    <row r="572" spans="5:15">
      <c r="E572" s="128">
        <v>419562</v>
      </c>
      <c r="F572" s="2" t="s">
        <v>1251</v>
      </c>
      <c r="G572" s="36">
        <v>40756</v>
      </c>
      <c r="H572" s="2" t="s">
        <v>9</v>
      </c>
      <c r="I572" s="2" t="s">
        <v>820</v>
      </c>
      <c r="J572" s="2">
        <v>446766</v>
      </c>
      <c r="K572" s="2" t="s">
        <v>1252</v>
      </c>
      <c r="L572" s="2" t="s">
        <v>27</v>
      </c>
      <c r="M572" s="2" t="s">
        <v>17</v>
      </c>
      <c r="N572" s="121">
        <v>1123983.0839999998</v>
      </c>
      <c r="O572" s="122">
        <v>454633.46279999998</v>
      </c>
    </row>
    <row r="573" spans="5:15">
      <c r="E573" s="128">
        <v>419858</v>
      </c>
      <c r="F573" s="2" t="s">
        <v>1253</v>
      </c>
      <c r="G573" s="36">
        <v>40767</v>
      </c>
      <c r="H573" s="2" t="s">
        <v>9</v>
      </c>
      <c r="I573" s="2" t="s">
        <v>1254</v>
      </c>
      <c r="J573" s="2">
        <v>382950</v>
      </c>
      <c r="K573" s="2" t="s">
        <v>599</v>
      </c>
      <c r="L573" s="2" t="s">
        <v>27</v>
      </c>
      <c r="M573" s="2" t="s">
        <v>21</v>
      </c>
      <c r="N573" s="121">
        <v>609854.99400000006</v>
      </c>
      <c r="O573" s="122">
        <v>931107.5172</v>
      </c>
    </row>
    <row r="574" spans="5:15">
      <c r="E574" s="128">
        <v>419864</v>
      </c>
      <c r="F574" s="2" t="s">
        <v>1255</v>
      </c>
      <c r="G574" s="36">
        <v>40777</v>
      </c>
      <c r="H574" s="2" t="s">
        <v>9</v>
      </c>
      <c r="I574" s="2" t="s">
        <v>1256</v>
      </c>
      <c r="J574" s="2">
        <v>406515</v>
      </c>
      <c r="K574" s="2" t="s">
        <v>281</v>
      </c>
      <c r="L574" s="2" t="s">
        <v>27</v>
      </c>
      <c r="M574" s="2" t="s">
        <v>17</v>
      </c>
      <c r="N574" s="121">
        <v>863939.53800000006</v>
      </c>
      <c r="O574" s="122">
        <v>2468933.3196</v>
      </c>
    </row>
    <row r="575" spans="5:15">
      <c r="E575" s="128">
        <v>419867</v>
      </c>
      <c r="F575" s="2" t="s">
        <v>1257</v>
      </c>
      <c r="G575" s="36">
        <v>40771</v>
      </c>
      <c r="H575" s="2" t="s">
        <v>9</v>
      </c>
      <c r="I575" s="2" t="s">
        <v>1258</v>
      </c>
      <c r="J575" s="2">
        <v>472010</v>
      </c>
      <c r="K575" s="2" t="s">
        <v>167</v>
      </c>
      <c r="L575" s="2" t="s">
        <v>27</v>
      </c>
      <c r="M575" s="2" t="s">
        <v>17</v>
      </c>
      <c r="N575" s="121">
        <v>1046054.1630000001</v>
      </c>
      <c r="O575" s="122">
        <v>593646.65639999998</v>
      </c>
    </row>
    <row r="576" spans="5:15">
      <c r="E576" s="128">
        <v>420208</v>
      </c>
      <c r="F576" s="2" t="s">
        <v>1259</v>
      </c>
      <c r="G576" s="36">
        <v>40765</v>
      </c>
      <c r="H576" s="2" t="s">
        <v>9</v>
      </c>
      <c r="I576" s="2" t="s">
        <v>1260</v>
      </c>
      <c r="J576" s="2">
        <v>460862</v>
      </c>
      <c r="K576" s="2" t="s">
        <v>226</v>
      </c>
      <c r="L576" s="2" t="s">
        <v>27</v>
      </c>
      <c r="M576" s="2" t="s">
        <v>28</v>
      </c>
      <c r="N576" s="121">
        <v>2092584.69</v>
      </c>
      <c r="O576" s="122">
        <v>3521527.8768000002</v>
      </c>
    </row>
    <row r="577" spans="5:15">
      <c r="E577" s="128">
        <v>420215</v>
      </c>
      <c r="F577" s="2" t="s">
        <v>1261</v>
      </c>
      <c r="G577" s="36">
        <v>40756</v>
      </c>
      <c r="H577" s="2" t="s">
        <v>9</v>
      </c>
      <c r="I577" s="2" t="s">
        <v>1262</v>
      </c>
      <c r="J577" s="2">
        <v>414224</v>
      </c>
      <c r="K577" s="2" t="s">
        <v>204</v>
      </c>
      <c r="L577" s="2" t="s">
        <v>27</v>
      </c>
      <c r="M577" s="2" t="s">
        <v>66</v>
      </c>
      <c r="N577" s="121">
        <v>419122.41</v>
      </c>
      <c r="O577" s="122">
        <v>659180.20319999999</v>
      </c>
    </row>
    <row r="578" spans="5:15">
      <c r="E578" s="128">
        <v>420234</v>
      </c>
      <c r="F578" s="2" t="s">
        <v>1263</v>
      </c>
      <c r="G578" s="36">
        <v>40765</v>
      </c>
      <c r="H578" s="2" t="s">
        <v>9</v>
      </c>
      <c r="I578" s="2" t="s">
        <v>1264</v>
      </c>
      <c r="J578" s="2">
        <v>447935</v>
      </c>
      <c r="K578" s="2" t="s">
        <v>237</v>
      </c>
      <c r="L578" s="2" t="s">
        <v>12</v>
      </c>
      <c r="M578" s="2" t="s">
        <v>17</v>
      </c>
      <c r="N578" s="121">
        <v>979495.65</v>
      </c>
      <c r="O578" s="122">
        <v>1834896.9312</v>
      </c>
    </row>
    <row r="579" spans="5:15">
      <c r="E579" s="128">
        <v>420387</v>
      </c>
      <c r="F579" s="2" t="s">
        <v>1265</v>
      </c>
      <c r="G579" s="36">
        <v>40778</v>
      </c>
      <c r="H579" s="2" t="s">
        <v>9</v>
      </c>
      <c r="I579" s="2" t="s">
        <v>1266</v>
      </c>
      <c r="J579" s="2">
        <v>410450</v>
      </c>
      <c r="K579" s="2" t="s">
        <v>212</v>
      </c>
      <c r="L579" s="2" t="s">
        <v>12</v>
      </c>
      <c r="M579" s="2" t="s">
        <v>21</v>
      </c>
      <c r="N579" s="121">
        <v>592162.74599999993</v>
      </c>
      <c r="O579" s="122">
        <v>874625.46120000002</v>
      </c>
    </row>
    <row r="580" spans="5:15">
      <c r="E580" s="128">
        <v>420389</v>
      </c>
      <c r="F580" s="2" t="s">
        <v>1267</v>
      </c>
      <c r="G580" s="36">
        <v>40760</v>
      </c>
      <c r="H580" s="2" t="s">
        <v>9</v>
      </c>
      <c r="I580" s="2" t="s">
        <v>1268</v>
      </c>
      <c r="J580" s="2">
        <v>407302</v>
      </c>
      <c r="K580" s="2" t="s">
        <v>198</v>
      </c>
      <c r="L580" s="2" t="s">
        <v>27</v>
      </c>
      <c r="M580" s="2" t="s">
        <v>21</v>
      </c>
      <c r="N580" s="121">
        <v>530978.91</v>
      </c>
      <c r="O580" s="122">
        <v>1224255.0384</v>
      </c>
    </row>
    <row r="581" spans="5:15">
      <c r="E581" s="128">
        <v>420393</v>
      </c>
      <c r="F581" s="2" t="s">
        <v>1269</v>
      </c>
      <c r="G581" s="36">
        <v>40771</v>
      </c>
      <c r="H581" s="2" t="s">
        <v>9</v>
      </c>
      <c r="I581" s="2" t="s">
        <v>1270</v>
      </c>
      <c r="J581" s="2">
        <v>399534</v>
      </c>
      <c r="K581" s="2" t="s">
        <v>20</v>
      </c>
      <c r="L581" s="2" t="s">
        <v>12</v>
      </c>
      <c r="M581" s="2" t="s">
        <v>17</v>
      </c>
      <c r="N581" s="121">
        <v>961677.63300000003</v>
      </c>
      <c r="O581" s="122">
        <v>1352299.0824000002</v>
      </c>
    </row>
    <row r="582" spans="5:15">
      <c r="E582" s="128">
        <v>420484</v>
      </c>
      <c r="F582" s="2" t="s">
        <v>1271</v>
      </c>
      <c r="G582" s="36">
        <v>40780</v>
      </c>
      <c r="H582" s="2" t="s">
        <v>9</v>
      </c>
      <c r="I582" s="2" t="s">
        <v>1272</v>
      </c>
      <c r="J582" s="2">
        <v>381325</v>
      </c>
      <c r="K582" s="2" t="s">
        <v>273</v>
      </c>
      <c r="L582" s="2" t="s">
        <v>12</v>
      </c>
      <c r="M582" s="2" t="s">
        <v>28</v>
      </c>
      <c r="N582" s="121">
        <v>1835673.1260000002</v>
      </c>
      <c r="O582" s="122">
        <v>1438712.6256000001</v>
      </c>
    </row>
    <row r="583" spans="5:15">
      <c r="E583" s="128">
        <v>420486</v>
      </c>
      <c r="F583" s="2" t="s">
        <v>1273</v>
      </c>
      <c r="G583" s="36">
        <v>40766</v>
      </c>
      <c r="H583" s="2" t="s">
        <v>9</v>
      </c>
      <c r="I583" s="2" t="s">
        <v>1274</v>
      </c>
      <c r="J583" s="2">
        <v>377815</v>
      </c>
      <c r="K583" s="2" t="s">
        <v>1275</v>
      </c>
      <c r="L583" s="2" t="s">
        <v>27</v>
      </c>
      <c r="M583" s="2" t="s">
        <v>17</v>
      </c>
      <c r="N583" s="121">
        <v>841499.23199999996</v>
      </c>
      <c r="O583" s="122">
        <v>1033779.3696</v>
      </c>
    </row>
    <row r="584" spans="5:15">
      <c r="E584" s="128">
        <v>420488</v>
      </c>
      <c r="F584" s="2" t="s">
        <v>1276</v>
      </c>
      <c r="G584" s="36">
        <v>40778</v>
      </c>
      <c r="H584" s="2" t="s">
        <v>9</v>
      </c>
      <c r="I584" s="2" t="s">
        <v>1277</v>
      </c>
      <c r="J584" s="2">
        <v>380150</v>
      </c>
      <c r="K584" s="2" t="s">
        <v>72</v>
      </c>
      <c r="L584" s="2" t="s">
        <v>12</v>
      </c>
      <c r="M584" s="2" t="s">
        <v>28</v>
      </c>
      <c r="N584" s="121">
        <v>2331224.1329999999</v>
      </c>
      <c r="O584" s="122">
        <v>2291463.3563999999</v>
      </c>
    </row>
    <row r="585" spans="5:15">
      <c r="E585" s="128">
        <v>420492</v>
      </c>
      <c r="F585" s="2" t="s">
        <v>1278</v>
      </c>
      <c r="G585" s="36">
        <v>40771</v>
      </c>
      <c r="H585" s="2" t="s">
        <v>9</v>
      </c>
      <c r="I585" s="2" t="s">
        <v>1279</v>
      </c>
      <c r="J585" s="2">
        <v>451002</v>
      </c>
      <c r="K585" s="2" t="s">
        <v>80</v>
      </c>
      <c r="L585" s="2" t="s">
        <v>12</v>
      </c>
      <c r="M585" s="2" t="s">
        <v>66</v>
      </c>
      <c r="N585" s="121">
        <v>442750.28700000001</v>
      </c>
      <c r="O585" s="122">
        <v>75888.198000000004</v>
      </c>
    </row>
    <row r="586" spans="5:15">
      <c r="E586" s="128">
        <v>420601</v>
      </c>
      <c r="F586" s="2" t="s">
        <v>1280</v>
      </c>
      <c r="G586" s="36">
        <v>40756</v>
      </c>
      <c r="H586" s="2" t="s">
        <v>9</v>
      </c>
      <c r="I586" s="2" t="s">
        <v>1281</v>
      </c>
      <c r="J586" s="2">
        <v>408446</v>
      </c>
      <c r="K586" s="2" t="s">
        <v>438</v>
      </c>
      <c r="L586" s="2" t="s">
        <v>27</v>
      </c>
      <c r="M586" s="2" t="s">
        <v>21</v>
      </c>
      <c r="N586" s="121">
        <v>672966.54599999997</v>
      </c>
      <c r="O586" s="122">
        <v>821996.38080000004</v>
      </c>
    </row>
    <row r="587" spans="5:15">
      <c r="E587" s="128">
        <v>420603</v>
      </c>
      <c r="F587" s="2" t="s">
        <v>1282</v>
      </c>
      <c r="G587" s="36">
        <v>40752</v>
      </c>
      <c r="H587" s="2" t="s">
        <v>9</v>
      </c>
      <c r="I587" s="2" t="s">
        <v>1283</v>
      </c>
      <c r="J587" s="2">
        <v>408443</v>
      </c>
      <c r="K587" s="2" t="s">
        <v>401</v>
      </c>
      <c r="L587" s="2" t="s">
        <v>27</v>
      </c>
      <c r="M587" s="2" t="s">
        <v>17</v>
      </c>
      <c r="N587" s="121">
        <v>820540.32900000003</v>
      </c>
      <c r="O587" s="122">
        <v>1321642.44</v>
      </c>
    </row>
    <row r="588" spans="5:15">
      <c r="E588" s="128">
        <v>420606</v>
      </c>
      <c r="F588" s="2" t="s">
        <v>1284</v>
      </c>
      <c r="G588" s="36">
        <v>40772</v>
      </c>
      <c r="H588" s="2" t="s">
        <v>9</v>
      </c>
      <c r="I588" s="2" t="s">
        <v>1285</v>
      </c>
      <c r="J588" s="2">
        <v>408443</v>
      </c>
      <c r="K588" s="2" t="s">
        <v>401</v>
      </c>
      <c r="L588" s="2" t="s">
        <v>27</v>
      </c>
      <c r="M588" s="2" t="s">
        <v>13</v>
      </c>
      <c r="N588" s="121">
        <v>1421093.9819999998</v>
      </c>
      <c r="O588" s="122">
        <v>1268575.4412</v>
      </c>
    </row>
    <row r="589" spans="5:15">
      <c r="E589" s="128">
        <v>420655</v>
      </c>
      <c r="F589" s="2" t="s">
        <v>1286</v>
      </c>
      <c r="G589" s="36">
        <v>40771</v>
      </c>
      <c r="H589" s="2" t="s">
        <v>9</v>
      </c>
      <c r="I589" s="2" t="s">
        <v>1287</v>
      </c>
      <c r="J589" s="2">
        <v>452815</v>
      </c>
      <c r="K589" s="2" t="s">
        <v>443</v>
      </c>
      <c r="L589" s="2" t="s">
        <v>27</v>
      </c>
      <c r="M589" s="2" t="s">
        <v>21</v>
      </c>
      <c r="N589" s="121">
        <v>626691.34499999997</v>
      </c>
      <c r="O589" s="122">
        <v>591094.48680000007</v>
      </c>
    </row>
    <row r="590" spans="5:15">
      <c r="E590" s="128">
        <v>420704</v>
      </c>
      <c r="F590" s="2" t="s">
        <v>1288</v>
      </c>
      <c r="G590" s="36">
        <v>40777</v>
      </c>
      <c r="H590" s="2" t="s">
        <v>9</v>
      </c>
      <c r="I590" s="2" t="s">
        <v>1289</v>
      </c>
      <c r="J590" s="2">
        <v>450554</v>
      </c>
      <c r="K590" s="2" t="s">
        <v>179</v>
      </c>
      <c r="L590" s="2" t="s">
        <v>12</v>
      </c>
      <c r="M590" s="2" t="s">
        <v>17</v>
      </c>
      <c r="N590" s="121">
        <v>1214895.1499999999</v>
      </c>
      <c r="O590" s="122">
        <v>1009463.1264</v>
      </c>
    </row>
    <row r="591" spans="5:15">
      <c r="E591" s="128">
        <v>420707</v>
      </c>
      <c r="F591" s="2" t="s">
        <v>1290</v>
      </c>
      <c r="G591" s="36">
        <v>40763</v>
      </c>
      <c r="H591" s="2" t="s">
        <v>9</v>
      </c>
      <c r="I591" s="2" t="s">
        <v>1291</v>
      </c>
      <c r="J591" s="2">
        <v>436955</v>
      </c>
      <c r="K591" s="2" t="s">
        <v>818</v>
      </c>
      <c r="L591" s="2" t="s">
        <v>27</v>
      </c>
      <c r="M591" s="2" t="s">
        <v>17</v>
      </c>
      <c r="N591" s="121">
        <v>1223227.068</v>
      </c>
      <c r="O591" s="122">
        <v>1134839.6352000001</v>
      </c>
    </row>
    <row r="592" spans="5:15">
      <c r="E592" s="128">
        <v>420715</v>
      </c>
      <c r="F592" s="2" t="s">
        <v>1292</v>
      </c>
      <c r="G592" s="36">
        <v>40777</v>
      </c>
      <c r="H592" s="2" t="s">
        <v>9</v>
      </c>
      <c r="I592" s="2" t="s">
        <v>1293</v>
      </c>
      <c r="J592" s="2">
        <v>471969</v>
      </c>
      <c r="K592" s="2" t="s">
        <v>596</v>
      </c>
      <c r="L592" s="2" t="s">
        <v>12</v>
      </c>
      <c r="M592" s="2" t="s">
        <v>28</v>
      </c>
      <c r="N592" s="121">
        <v>1806805.2450000001</v>
      </c>
      <c r="O592" s="122">
        <v>943957.83239999996</v>
      </c>
    </row>
    <row r="593" spans="5:15">
      <c r="E593" s="128">
        <v>420730</v>
      </c>
      <c r="F593" s="2" t="s">
        <v>1294</v>
      </c>
      <c r="G593" s="36">
        <v>40773</v>
      </c>
      <c r="H593" s="2" t="s">
        <v>9</v>
      </c>
      <c r="I593" s="2" t="s">
        <v>1295</v>
      </c>
      <c r="J593" s="2">
        <v>379658</v>
      </c>
      <c r="K593" s="2" t="s">
        <v>201</v>
      </c>
      <c r="L593" s="2" t="s">
        <v>12</v>
      </c>
      <c r="M593" s="2" t="s">
        <v>21</v>
      </c>
      <c r="N593" s="121">
        <v>698424.19499999995</v>
      </c>
      <c r="O593" s="122">
        <v>1466219.0808000001</v>
      </c>
    </row>
    <row r="594" spans="5:15">
      <c r="E594" s="128">
        <v>420802</v>
      </c>
      <c r="F594" s="2" t="s">
        <v>1296</v>
      </c>
      <c r="G594" s="36">
        <v>40735</v>
      </c>
      <c r="H594" s="2" t="s">
        <v>9</v>
      </c>
      <c r="I594" s="2" t="s">
        <v>1297</v>
      </c>
      <c r="J594" s="2">
        <v>377815</v>
      </c>
      <c r="K594" s="2" t="s">
        <v>1275</v>
      </c>
      <c r="L594" s="2" t="s">
        <v>27</v>
      </c>
      <c r="M594" s="2" t="s">
        <v>21</v>
      </c>
      <c r="N594" s="121">
        <v>453214.71299999999</v>
      </c>
      <c r="O594" s="122">
        <v>330012.71640000003</v>
      </c>
    </row>
    <row r="595" spans="5:15">
      <c r="E595" s="128">
        <v>420806</v>
      </c>
      <c r="F595" s="2" t="s">
        <v>1298</v>
      </c>
      <c r="G595" s="36">
        <v>40739</v>
      </c>
      <c r="H595" s="2" t="s">
        <v>9</v>
      </c>
      <c r="I595" s="2" t="s">
        <v>1299</v>
      </c>
      <c r="J595" s="2">
        <v>420498</v>
      </c>
      <c r="K595" s="2" t="s">
        <v>758</v>
      </c>
      <c r="L595" s="2" t="s">
        <v>12</v>
      </c>
      <c r="M595" s="2" t="s">
        <v>17</v>
      </c>
      <c r="N595" s="121">
        <v>1009094.772</v>
      </c>
      <c r="O595" s="122">
        <v>912996.29520000005</v>
      </c>
    </row>
    <row r="596" spans="5:15">
      <c r="E596" s="128">
        <v>420814</v>
      </c>
      <c r="F596" s="2" t="s">
        <v>1300</v>
      </c>
      <c r="G596" s="36">
        <v>40787</v>
      </c>
      <c r="H596" s="2" t="s">
        <v>9</v>
      </c>
      <c r="I596" s="2" t="s">
        <v>1301</v>
      </c>
      <c r="J596" s="2">
        <v>425654</v>
      </c>
      <c r="K596" s="2" t="s">
        <v>537</v>
      </c>
      <c r="L596" s="2" t="s">
        <v>27</v>
      </c>
      <c r="M596" s="2" t="s">
        <v>13</v>
      </c>
      <c r="N596" s="121">
        <v>1383295.389</v>
      </c>
      <c r="O596" s="122">
        <v>1507144.4388000001</v>
      </c>
    </row>
    <row r="597" spans="5:15">
      <c r="E597" s="128">
        <v>420884</v>
      </c>
      <c r="F597" s="2" t="s">
        <v>1302</v>
      </c>
      <c r="G597" s="36">
        <v>40777</v>
      </c>
      <c r="H597" s="2" t="s">
        <v>9</v>
      </c>
      <c r="I597" s="2" t="s">
        <v>448</v>
      </c>
      <c r="J597" s="2">
        <v>412412</v>
      </c>
      <c r="K597" s="2" t="s">
        <v>196</v>
      </c>
      <c r="L597" s="2" t="s">
        <v>27</v>
      </c>
      <c r="M597" s="2" t="s">
        <v>13</v>
      </c>
      <c r="N597" s="121">
        <v>1439215.848</v>
      </c>
      <c r="O597" s="122">
        <v>511724.1312</v>
      </c>
    </row>
    <row r="598" spans="5:15">
      <c r="E598" s="128">
        <v>420886</v>
      </c>
      <c r="F598" s="2" t="s">
        <v>1303</v>
      </c>
      <c r="G598" s="36">
        <v>40767</v>
      </c>
      <c r="H598" s="2" t="s">
        <v>9</v>
      </c>
      <c r="I598" s="2" t="s">
        <v>1304</v>
      </c>
      <c r="J598" s="2">
        <v>377602</v>
      </c>
      <c r="K598" s="2" t="s">
        <v>128</v>
      </c>
      <c r="L598" s="2" t="s">
        <v>27</v>
      </c>
      <c r="M598" s="2" t="s">
        <v>66</v>
      </c>
      <c r="N598" s="121">
        <v>385946.10599999997</v>
      </c>
      <c r="O598" s="122">
        <v>797641.29</v>
      </c>
    </row>
    <row r="599" spans="5:15">
      <c r="E599" s="128">
        <v>420895</v>
      </c>
      <c r="F599" s="2" t="s">
        <v>1305</v>
      </c>
      <c r="G599" s="36">
        <v>40777</v>
      </c>
      <c r="H599" s="2" t="s">
        <v>9</v>
      </c>
      <c r="I599" s="2" t="s">
        <v>1306</v>
      </c>
      <c r="J599" s="2">
        <v>412289</v>
      </c>
      <c r="K599" s="2" t="s">
        <v>137</v>
      </c>
      <c r="L599" s="2" t="s">
        <v>27</v>
      </c>
      <c r="M599" s="2" t="s">
        <v>17</v>
      </c>
      <c r="N599" s="121">
        <v>797024.86499999999</v>
      </c>
      <c r="O599" s="122">
        <v>576793.86120000004</v>
      </c>
    </row>
    <row r="600" spans="5:15">
      <c r="E600" s="128">
        <v>420901</v>
      </c>
      <c r="F600" s="2" t="s">
        <v>1307</v>
      </c>
      <c r="G600" s="36">
        <v>40741</v>
      </c>
      <c r="H600" s="2" t="s">
        <v>9</v>
      </c>
      <c r="I600" s="2" t="s">
        <v>1308</v>
      </c>
      <c r="J600" s="2">
        <v>152562</v>
      </c>
      <c r="K600" s="2" t="s">
        <v>446</v>
      </c>
      <c r="L600" s="2" t="s">
        <v>27</v>
      </c>
      <c r="M600" s="2" t="s">
        <v>28</v>
      </c>
      <c r="N600" s="121">
        <v>1840415.6189999999</v>
      </c>
      <c r="O600" s="122">
        <v>1969751.0772000002</v>
      </c>
    </row>
    <row r="601" spans="5:15">
      <c r="E601" s="128">
        <v>420905</v>
      </c>
      <c r="F601" s="2" t="s">
        <v>1309</v>
      </c>
      <c r="G601" s="36">
        <v>40779</v>
      </c>
      <c r="H601" s="2" t="s">
        <v>9</v>
      </c>
      <c r="I601" s="2" t="s">
        <v>1310</v>
      </c>
      <c r="J601" s="2">
        <v>382514</v>
      </c>
      <c r="K601" s="2" t="s">
        <v>839</v>
      </c>
      <c r="L601" s="2" t="s">
        <v>12</v>
      </c>
      <c r="M601" s="2" t="s">
        <v>66</v>
      </c>
      <c r="N601" s="121">
        <v>438980.55599999998</v>
      </c>
      <c r="O601" s="122">
        <v>738578.81160000002</v>
      </c>
    </row>
    <row r="602" spans="5:15">
      <c r="E602" s="128">
        <v>421009</v>
      </c>
      <c r="F602" s="2" t="s">
        <v>1311</v>
      </c>
      <c r="G602" s="36">
        <v>40791</v>
      </c>
      <c r="H602" s="2" t="s">
        <v>9</v>
      </c>
      <c r="I602" s="2" t="s">
        <v>1312</v>
      </c>
      <c r="J602" s="2">
        <v>379915</v>
      </c>
      <c r="K602" s="2" t="s">
        <v>314</v>
      </c>
      <c r="L602" s="2" t="s">
        <v>12</v>
      </c>
      <c r="M602" s="2" t="s">
        <v>17</v>
      </c>
      <c r="N602" s="121">
        <v>898356.83699999994</v>
      </c>
      <c r="O602" s="122">
        <v>861731.58959999995</v>
      </c>
    </row>
    <row r="603" spans="5:15">
      <c r="E603" s="128">
        <v>421011</v>
      </c>
      <c r="F603" s="2" t="s">
        <v>1313</v>
      </c>
      <c r="G603" s="36">
        <v>40777</v>
      </c>
      <c r="H603" s="2" t="s">
        <v>9</v>
      </c>
      <c r="I603" s="2" t="s">
        <v>1314</v>
      </c>
      <c r="J603" s="2">
        <v>379915</v>
      </c>
      <c r="K603" s="2" t="s">
        <v>314</v>
      </c>
      <c r="L603" s="2" t="s">
        <v>27</v>
      </c>
      <c r="M603" s="2" t="s">
        <v>17</v>
      </c>
      <c r="N603" s="121">
        <v>1083585.6359999999</v>
      </c>
      <c r="O603" s="122">
        <v>1656117.9216</v>
      </c>
    </row>
    <row r="604" spans="5:15">
      <c r="E604" s="128">
        <v>421013</v>
      </c>
      <c r="F604" s="2" t="s">
        <v>1315</v>
      </c>
      <c r="G604" s="36">
        <v>40787</v>
      </c>
      <c r="H604" s="2" t="s">
        <v>9</v>
      </c>
      <c r="I604" s="2" t="s">
        <v>1316</v>
      </c>
      <c r="J604" s="2">
        <v>448126</v>
      </c>
      <c r="K604" s="2" t="s">
        <v>311</v>
      </c>
      <c r="L604" s="2" t="s">
        <v>12</v>
      </c>
      <c r="M604" s="2" t="s">
        <v>13</v>
      </c>
      <c r="N604" s="121">
        <v>1293954.879</v>
      </c>
      <c r="O604" s="122">
        <v>1220111.2944</v>
      </c>
    </row>
    <row r="605" spans="5:15">
      <c r="E605" s="128">
        <v>421015</v>
      </c>
      <c r="F605" s="2" t="s">
        <v>1317</v>
      </c>
      <c r="G605" s="36">
        <v>40763</v>
      </c>
      <c r="H605" s="2" t="s">
        <v>9</v>
      </c>
      <c r="I605" s="2" t="s">
        <v>1318</v>
      </c>
      <c r="J605" s="2">
        <v>152562</v>
      </c>
      <c r="K605" s="2" t="s">
        <v>446</v>
      </c>
      <c r="L605" s="2" t="s">
        <v>12</v>
      </c>
      <c r="M605" s="2" t="s">
        <v>17</v>
      </c>
      <c r="N605" s="121">
        <v>966545.89500000002</v>
      </c>
      <c r="O605" s="122">
        <v>1440529.0452000001</v>
      </c>
    </row>
    <row r="606" spans="5:15">
      <c r="E606" s="128">
        <v>421017</v>
      </c>
      <c r="F606" s="2" t="s">
        <v>1319</v>
      </c>
      <c r="G606" s="36">
        <v>40760</v>
      </c>
      <c r="H606" s="2" t="s">
        <v>9</v>
      </c>
      <c r="I606" s="2" t="s">
        <v>1320</v>
      </c>
      <c r="J606" s="2">
        <v>152562</v>
      </c>
      <c r="K606" s="2" t="s">
        <v>446</v>
      </c>
      <c r="L606" s="2" t="s">
        <v>27</v>
      </c>
      <c r="M606" s="2" t="s">
        <v>17</v>
      </c>
      <c r="N606" s="121">
        <v>1012253.466</v>
      </c>
      <c r="O606" s="122">
        <v>2053519.452</v>
      </c>
    </row>
    <row r="607" spans="5:15">
      <c r="E607" s="128">
        <v>421236</v>
      </c>
      <c r="F607" s="2" t="s">
        <v>1321</v>
      </c>
      <c r="G607" s="36">
        <v>40756</v>
      </c>
      <c r="H607" s="2" t="s">
        <v>9</v>
      </c>
      <c r="I607" s="2" t="s">
        <v>1322</v>
      </c>
      <c r="J607" s="2">
        <v>377815</v>
      </c>
      <c r="K607" s="2" t="s">
        <v>1275</v>
      </c>
      <c r="L607" s="2" t="s">
        <v>27</v>
      </c>
      <c r="M607" s="2" t="s">
        <v>17</v>
      </c>
      <c r="N607" s="121">
        <v>1219744.4910000002</v>
      </c>
      <c r="O607" s="122">
        <v>2467949.1804</v>
      </c>
    </row>
    <row r="608" spans="5:15">
      <c r="E608" s="128">
        <v>421240</v>
      </c>
      <c r="F608" s="2" t="s">
        <v>1323</v>
      </c>
      <c r="G608" s="36">
        <v>40791</v>
      </c>
      <c r="H608" s="2" t="s">
        <v>9</v>
      </c>
      <c r="I608" s="2" t="s">
        <v>1324</v>
      </c>
      <c r="J608" s="2">
        <v>160376</v>
      </c>
      <c r="K608" s="2" t="s">
        <v>148</v>
      </c>
      <c r="L608" s="2" t="s">
        <v>27</v>
      </c>
      <c r="M608" s="2" t="s">
        <v>17</v>
      </c>
      <c r="N608" s="121">
        <v>846661.326</v>
      </c>
      <c r="O608" s="122">
        <v>634865.1372</v>
      </c>
    </row>
    <row r="609" spans="5:15">
      <c r="E609" s="128">
        <v>421246</v>
      </c>
      <c r="F609" s="2" t="s">
        <v>1325</v>
      </c>
      <c r="G609" s="36">
        <v>39675</v>
      </c>
      <c r="H609" s="2" t="s">
        <v>9</v>
      </c>
      <c r="I609" s="2" t="s">
        <v>1326</v>
      </c>
      <c r="J609" s="2">
        <v>450554</v>
      </c>
      <c r="K609" s="2" t="s">
        <v>179</v>
      </c>
      <c r="L609" s="2" t="s">
        <v>12</v>
      </c>
      <c r="M609" s="2" t="s">
        <v>17</v>
      </c>
      <c r="N609" s="121">
        <v>1160847.8700000001</v>
      </c>
      <c r="O609" s="122">
        <v>1244667.6864</v>
      </c>
    </row>
    <row r="610" spans="5:15">
      <c r="E610" s="128">
        <v>421249</v>
      </c>
      <c r="F610" s="2" t="s">
        <v>1327</v>
      </c>
      <c r="G610" s="36">
        <v>40760</v>
      </c>
      <c r="H610" s="2" t="s">
        <v>9</v>
      </c>
      <c r="I610" s="2" t="s">
        <v>1328</v>
      </c>
      <c r="J610" s="2">
        <v>448841</v>
      </c>
      <c r="K610" s="2" t="s">
        <v>462</v>
      </c>
      <c r="L610" s="2" t="s">
        <v>12</v>
      </c>
      <c r="M610" s="2" t="s">
        <v>66</v>
      </c>
      <c r="N610" s="121">
        <v>375645.29099999997</v>
      </c>
      <c r="O610" s="122">
        <v>1269827.9820000001</v>
      </c>
    </row>
    <row r="611" spans="5:15">
      <c r="E611" s="128">
        <v>421417</v>
      </c>
      <c r="F611" s="2" t="s">
        <v>1329</v>
      </c>
      <c r="G611" s="36">
        <v>40788</v>
      </c>
      <c r="H611" s="2" t="s">
        <v>9</v>
      </c>
      <c r="I611" s="2" t="s">
        <v>1330</v>
      </c>
      <c r="J611" s="2">
        <v>376098</v>
      </c>
      <c r="K611" s="2" t="s">
        <v>1079</v>
      </c>
      <c r="L611" s="2" t="s">
        <v>27</v>
      </c>
      <c r="M611" s="2" t="s">
        <v>13</v>
      </c>
      <c r="N611" s="121">
        <v>1337504.3430000001</v>
      </c>
      <c r="O611" s="122">
        <v>1782272.5595999998</v>
      </c>
    </row>
    <row r="612" spans="5:15">
      <c r="E612" s="128">
        <v>421419</v>
      </c>
      <c r="F612" s="2" t="s">
        <v>1331</v>
      </c>
      <c r="G612" s="36">
        <v>40793</v>
      </c>
      <c r="H612" s="2" t="s">
        <v>9</v>
      </c>
      <c r="I612" s="2" t="s">
        <v>1332</v>
      </c>
      <c r="J612" s="2">
        <v>391321</v>
      </c>
      <c r="K612" s="2" t="s">
        <v>37</v>
      </c>
      <c r="L612" s="2" t="s">
        <v>12</v>
      </c>
      <c r="M612" s="2" t="s">
        <v>17</v>
      </c>
      <c r="N612" s="121">
        <v>822875.40300000005</v>
      </c>
      <c r="O612" s="122">
        <v>670569.61320000002</v>
      </c>
    </row>
    <row r="613" spans="5:15">
      <c r="E613" s="128">
        <v>421423</v>
      </c>
      <c r="F613" s="2" t="s">
        <v>1333</v>
      </c>
      <c r="G613" s="36">
        <v>40787</v>
      </c>
      <c r="H613" s="2" t="s">
        <v>9</v>
      </c>
      <c r="I613" s="2" t="s">
        <v>1334</v>
      </c>
      <c r="J613" s="2">
        <v>425654</v>
      </c>
      <c r="K613" s="2" t="s">
        <v>537</v>
      </c>
      <c r="L613" s="2" t="s">
        <v>27</v>
      </c>
      <c r="M613" s="2" t="s">
        <v>13</v>
      </c>
      <c r="N613" s="121">
        <v>1365451.773</v>
      </c>
      <c r="O613" s="122">
        <v>1121394.834</v>
      </c>
    </row>
    <row r="614" spans="5:15">
      <c r="E614" s="128">
        <v>421440</v>
      </c>
      <c r="F614" s="2" t="s">
        <v>1335</v>
      </c>
      <c r="G614" s="36">
        <v>40801</v>
      </c>
      <c r="H614" s="2" t="s">
        <v>9</v>
      </c>
      <c r="I614" s="2" t="s">
        <v>1336</v>
      </c>
      <c r="J614" s="2">
        <v>381325</v>
      </c>
      <c r="K614" s="2" t="s">
        <v>273</v>
      </c>
      <c r="L614" s="2" t="s">
        <v>12</v>
      </c>
      <c r="M614" s="2" t="s">
        <v>28</v>
      </c>
      <c r="N614" s="121">
        <v>2022943.1669999999</v>
      </c>
      <c r="O614" s="122">
        <v>5210663.9039999992</v>
      </c>
    </row>
    <row r="615" spans="5:15">
      <c r="E615" s="128">
        <v>421615</v>
      </c>
      <c r="F615" s="2" t="s">
        <v>1337</v>
      </c>
      <c r="G615" s="36">
        <v>40792</v>
      </c>
      <c r="H615" s="2" t="s">
        <v>9</v>
      </c>
      <c r="I615" s="2" t="s">
        <v>1338</v>
      </c>
      <c r="J615" s="2">
        <v>399534</v>
      </c>
      <c r="K615" s="2" t="s">
        <v>20</v>
      </c>
      <c r="L615" s="2" t="s">
        <v>12</v>
      </c>
      <c r="M615" s="2" t="s">
        <v>13</v>
      </c>
      <c r="N615" s="121">
        <v>1299719.1060000001</v>
      </c>
      <c r="O615" s="122">
        <v>1624809.1104000001</v>
      </c>
    </row>
    <row r="616" spans="5:15">
      <c r="E616" s="128">
        <v>421619</v>
      </c>
      <c r="F616" s="2" t="s">
        <v>1339</v>
      </c>
      <c r="G616" s="36">
        <v>40778</v>
      </c>
      <c r="H616" s="2" t="s">
        <v>9</v>
      </c>
      <c r="I616" s="2" t="s">
        <v>1340</v>
      </c>
      <c r="J616" s="2">
        <v>377963</v>
      </c>
      <c r="K616" s="2" t="s">
        <v>48</v>
      </c>
      <c r="L616" s="2" t="s">
        <v>27</v>
      </c>
      <c r="M616" s="2" t="s">
        <v>17</v>
      </c>
      <c r="N616" s="121">
        <v>1017762.816</v>
      </c>
      <c r="O616" s="122">
        <v>1064640.8448000001</v>
      </c>
    </row>
    <row r="617" spans="5:15">
      <c r="E617" s="128">
        <v>421700</v>
      </c>
      <c r="F617" s="2" t="s">
        <v>1341</v>
      </c>
      <c r="G617" s="36">
        <v>40788</v>
      </c>
      <c r="H617" s="2" t="s">
        <v>9</v>
      </c>
      <c r="I617" s="2" t="s">
        <v>1342</v>
      </c>
      <c r="J617" s="2">
        <v>382658</v>
      </c>
      <c r="K617" s="2" t="s">
        <v>145</v>
      </c>
      <c r="L617" s="2" t="s">
        <v>27</v>
      </c>
      <c r="M617" s="2" t="s">
        <v>21</v>
      </c>
      <c r="N617" s="121">
        <v>522867.36599999998</v>
      </c>
      <c r="O617" s="122">
        <v>887349.81599999999</v>
      </c>
    </row>
    <row r="618" spans="5:15">
      <c r="E618" s="128">
        <v>421793</v>
      </c>
      <c r="F618" s="2" t="s">
        <v>1343</v>
      </c>
      <c r="G618" s="36">
        <v>40805</v>
      </c>
      <c r="H618" s="2" t="s">
        <v>9</v>
      </c>
      <c r="I618" s="2" t="s">
        <v>1344</v>
      </c>
      <c r="J618" s="2">
        <v>399534</v>
      </c>
      <c r="K618" s="2" t="s">
        <v>20</v>
      </c>
      <c r="L618" s="2" t="s">
        <v>27</v>
      </c>
      <c r="M618" s="2" t="s">
        <v>21</v>
      </c>
      <c r="N618" s="121">
        <v>599485.17300000007</v>
      </c>
      <c r="O618" s="122">
        <v>1041109.794</v>
      </c>
    </row>
    <row r="619" spans="5:15">
      <c r="E619" s="128">
        <v>421800</v>
      </c>
      <c r="F619" s="2" t="s">
        <v>1345</v>
      </c>
      <c r="G619" s="36">
        <v>40805</v>
      </c>
      <c r="H619" s="2" t="s">
        <v>9</v>
      </c>
      <c r="I619" s="2" t="s">
        <v>1346</v>
      </c>
      <c r="J619" s="2">
        <v>377963</v>
      </c>
      <c r="K619" s="2" t="s">
        <v>48</v>
      </c>
      <c r="L619" s="2" t="s">
        <v>27</v>
      </c>
      <c r="M619" s="2" t="s">
        <v>13</v>
      </c>
      <c r="N619" s="121">
        <v>1271460.0360000001</v>
      </c>
      <c r="O619" s="122">
        <v>1589832.1440000001</v>
      </c>
    </row>
    <row r="620" spans="5:15">
      <c r="E620" s="128">
        <v>421813</v>
      </c>
      <c r="F620" s="2" t="s">
        <v>1347</v>
      </c>
      <c r="G620" s="36">
        <v>40787</v>
      </c>
      <c r="H620" s="2" t="s">
        <v>9</v>
      </c>
      <c r="I620" s="2" t="s">
        <v>1348</v>
      </c>
      <c r="J620" s="2">
        <v>424426</v>
      </c>
      <c r="K620" s="2" t="s">
        <v>934</v>
      </c>
      <c r="L620" s="2" t="s">
        <v>27</v>
      </c>
      <c r="M620" s="2" t="s">
        <v>17</v>
      </c>
      <c r="N620" s="121">
        <v>857739.01500000001</v>
      </c>
      <c r="O620" s="122">
        <v>1293282.5148</v>
      </c>
    </row>
    <row r="621" spans="5:15">
      <c r="E621" s="128">
        <v>421815</v>
      </c>
      <c r="F621" s="2" t="s">
        <v>1349</v>
      </c>
      <c r="G621" s="36">
        <v>40784</v>
      </c>
      <c r="H621" s="2" t="s">
        <v>9</v>
      </c>
      <c r="I621" s="2" t="s">
        <v>1350</v>
      </c>
      <c r="J621" s="2">
        <v>377143</v>
      </c>
      <c r="K621" s="2" t="s">
        <v>171</v>
      </c>
      <c r="L621" s="2" t="s">
        <v>27</v>
      </c>
      <c r="M621" s="2" t="s">
        <v>66</v>
      </c>
      <c r="N621" s="121">
        <v>233954.826</v>
      </c>
      <c r="O621" s="122">
        <v>330814.38959999999</v>
      </c>
    </row>
    <row r="622" spans="5:15">
      <c r="E622" s="128">
        <v>421952</v>
      </c>
      <c r="F622" s="2" t="s">
        <v>1351</v>
      </c>
      <c r="G622" s="36">
        <v>40793</v>
      </c>
      <c r="H622" s="2" t="s">
        <v>9</v>
      </c>
      <c r="I622" s="2" t="s">
        <v>1352</v>
      </c>
      <c r="J622" s="2">
        <v>454526</v>
      </c>
      <c r="K622" s="2" t="s">
        <v>465</v>
      </c>
      <c r="L622" s="2" t="s">
        <v>12</v>
      </c>
      <c r="M622" s="2" t="s">
        <v>13</v>
      </c>
      <c r="N622" s="121">
        <v>1424961.6569999999</v>
      </c>
      <c r="O622" s="122">
        <v>1686934.6632000001</v>
      </c>
    </row>
    <row r="623" spans="5:15">
      <c r="E623" s="128">
        <v>422168</v>
      </c>
      <c r="F623" s="2" t="s">
        <v>1353</v>
      </c>
      <c r="G623" s="36">
        <v>40794</v>
      </c>
      <c r="H623" s="2" t="s">
        <v>9</v>
      </c>
      <c r="I623" s="2" t="s">
        <v>1354</v>
      </c>
      <c r="J623" s="2">
        <v>391321</v>
      </c>
      <c r="K623" s="2" t="s">
        <v>37</v>
      </c>
      <c r="L623" s="2" t="s">
        <v>27</v>
      </c>
      <c r="M623" s="2" t="s">
        <v>17</v>
      </c>
      <c r="N623" s="121">
        <v>816612.55199999991</v>
      </c>
      <c r="O623" s="122">
        <v>584300.8655999999</v>
      </c>
    </row>
    <row r="624" spans="5:15">
      <c r="E624" s="128">
        <v>422183</v>
      </c>
      <c r="F624" s="2" t="s">
        <v>1355</v>
      </c>
      <c r="G624" s="36">
        <v>40739</v>
      </c>
      <c r="H624" s="2" t="s">
        <v>9</v>
      </c>
      <c r="I624" s="2" t="s">
        <v>1356</v>
      </c>
      <c r="J624" s="2">
        <v>421959</v>
      </c>
      <c r="K624" s="2" t="s">
        <v>337</v>
      </c>
      <c r="L624" s="2" t="s">
        <v>27</v>
      </c>
      <c r="M624" s="2" t="s">
        <v>21</v>
      </c>
      <c r="N624" s="121">
        <v>559052.10900000005</v>
      </c>
      <c r="O624" s="122">
        <v>684296.94239999994</v>
      </c>
    </row>
    <row r="625" spans="5:15">
      <c r="E625" s="128">
        <v>422185</v>
      </c>
      <c r="F625" s="2" t="s">
        <v>1357</v>
      </c>
      <c r="G625" s="36">
        <v>40796</v>
      </c>
      <c r="H625" s="2" t="s">
        <v>9</v>
      </c>
      <c r="I625" s="2" t="s">
        <v>775</v>
      </c>
      <c r="J625" s="2">
        <v>385791</v>
      </c>
      <c r="K625" s="2" t="s">
        <v>776</v>
      </c>
      <c r="L625" s="2" t="s">
        <v>27</v>
      </c>
      <c r="M625" s="2" t="s">
        <v>21</v>
      </c>
      <c r="N625" s="121">
        <v>473322.17099999997</v>
      </c>
      <c r="O625" s="122">
        <v>1351894.1256000001</v>
      </c>
    </row>
    <row r="626" spans="5:15">
      <c r="E626" s="128">
        <v>422407</v>
      </c>
      <c r="F626" s="2" t="s">
        <v>1358</v>
      </c>
      <c r="G626" s="36">
        <v>40771</v>
      </c>
      <c r="H626" s="2" t="s">
        <v>9</v>
      </c>
      <c r="I626" s="2" t="s">
        <v>1359</v>
      </c>
      <c r="J626" s="2">
        <v>382514</v>
      </c>
      <c r="K626" s="2" t="s">
        <v>839</v>
      </c>
      <c r="L626" s="2" t="s">
        <v>27</v>
      </c>
      <c r="M626" s="2" t="s">
        <v>21</v>
      </c>
      <c r="N626" s="121">
        <v>480829.35599999997</v>
      </c>
      <c r="O626" s="122">
        <v>1019648.2608</v>
      </c>
    </row>
    <row r="627" spans="5:15">
      <c r="E627" s="128">
        <v>422729</v>
      </c>
      <c r="F627" s="2" t="s">
        <v>1360</v>
      </c>
      <c r="G627" s="36">
        <v>40809</v>
      </c>
      <c r="H627" s="2" t="s">
        <v>9</v>
      </c>
      <c r="I627" s="2" t="s">
        <v>1361</v>
      </c>
      <c r="J627" s="2">
        <v>420801</v>
      </c>
      <c r="K627" s="2" t="s">
        <v>623</v>
      </c>
      <c r="L627" s="2" t="s">
        <v>27</v>
      </c>
      <c r="M627" s="2" t="s">
        <v>21</v>
      </c>
      <c r="N627" s="121">
        <v>465675.86099999998</v>
      </c>
      <c r="O627" s="122">
        <v>379066.64039999997</v>
      </c>
    </row>
    <row r="628" spans="5:15">
      <c r="E628" s="128">
        <v>423476</v>
      </c>
      <c r="F628" s="2" t="s">
        <v>1362</v>
      </c>
      <c r="G628" s="36">
        <v>40778</v>
      </c>
      <c r="H628" s="2" t="s">
        <v>9</v>
      </c>
      <c r="I628" s="2" t="s">
        <v>1297</v>
      </c>
      <c r="J628" s="2">
        <v>420498</v>
      </c>
      <c r="K628" s="2" t="s">
        <v>758</v>
      </c>
      <c r="L628" s="2" t="s">
        <v>12</v>
      </c>
      <c r="M628" s="2" t="s">
        <v>17</v>
      </c>
      <c r="N628" s="121">
        <v>1022490.84</v>
      </c>
      <c r="O628" s="122">
        <v>927401.69160000002</v>
      </c>
    </row>
    <row r="629" spans="5:15">
      <c r="E629" s="128">
        <v>423477</v>
      </c>
      <c r="F629" s="2" t="s">
        <v>1363</v>
      </c>
      <c r="G629" s="36">
        <v>40817</v>
      </c>
      <c r="H629" s="2" t="s">
        <v>9</v>
      </c>
      <c r="I629" s="2" t="s">
        <v>1364</v>
      </c>
      <c r="J629" s="2">
        <v>399534</v>
      </c>
      <c r="K629" s="2" t="s">
        <v>20</v>
      </c>
      <c r="L629" s="2" t="s">
        <v>12</v>
      </c>
      <c r="M629" s="2" t="s">
        <v>17</v>
      </c>
      <c r="N629" s="121">
        <v>987813.09900000005</v>
      </c>
      <c r="O629" s="122">
        <v>510147.86040000001</v>
      </c>
    </row>
    <row r="630" spans="5:15">
      <c r="E630" s="128">
        <v>423478</v>
      </c>
      <c r="F630" s="2" t="s">
        <v>1365</v>
      </c>
      <c r="G630" s="36">
        <v>40792</v>
      </c>
      <c r="H630" s="2" t="s">
        <v>9</v>
      </c>
      <c r="I630" s="2" t="s">
        <v>1366</v>
      </c>
      <c r="J630" s="2">
        <v>455946</v>
      </c>
      <c r="K630" s="2" t="s">
        <v>925</v>
      </c>
      <c r="L630" s="2" t="s">
        <v>12</v>
      </c>
      <c r="M630" s="2" t="s">
        <v>66</v>
      </c>
      <c r="N630" s="121">
        <v>443114.23800000001</v>
      </c>
      <c r="O630" s="122">
        <v>3630045.7044000002</v>
      </c>
    </row>
    <row r="631" spans="5:15">
      <c r="E631" s="128">
        <v>423479</v>
      </c>
      <c r="F631" s="2" t="s">
        <v>1367</v>
      </c>
      <c r="G631" s="36">
        <v>40809</v>
      </c>
      <c r="H631" s="2" t="s">
        <v>9</v>
      </c>
      <c r="I631" s="2" t="s">
        <v>1368</v>
      </c>
      <c r="J631" s="2">
        <v>471969</v>
      </c>
      <c r="K631" s="2" t="s">
        <v>596</v>
      </c>
      <c r="L631" s="2" t="s">
        <v>27</v>
      </c>
      <c r="M631" s="2" t="s">
        <v>21</v>
      </c>
      <c r="N631" s="121">
        <v>469150.647</v>
      </c>
      <c r="O631" s="122">
        <v>353471.95799999998</v>
      </c>
    </row>
    <row r="632" spans="5:15">
      <c r="E632" s="128">
        <v>423571</v>
      </c>
      <c r="F632" s="2" t="s">
        <v>1369</v>
      </c>
      <c r="G632" s="36">
        <v>40817</v>
      </c>
      <c r="H632" s="2" t="s">
        <v>9</v>
      </c>
      <c r="I632" s="2" t="s">
        <v>1370</v>
      </c>
      <c r="J632" s="2">
        <v>399532</v>
      </c>
      <c r="K632" s="2" t="s">
        <v>11</v>
      </c>
      <c r="L632" s="2" t="s">
        <v>12</v>
      </c>
      <c r="M632" s="2" t="s">
        <v>17</v>
      </c>
      <c r="N632" s="121">
        <v>786246.57300000009</v>
      </c>
      <c r="O632" s="122">
        <v>670610.81520000007</v>
      </c>
    </row>
    <row r="633" spans="5:15">
      <c r="E633" s="128">
        <v>423615</v>
      </c>
      <c r="F633" s="2" t="s">
        <v>1371</v>
      </c>
      <c r="G633" s="36">
        <v>40787</v>
      </c>
      <c r="H633" s="2" t="s">
        <v>9</v>
      </c>
      <c r="I633" s="2" t="s">
        <v>1372</v>
      </c>
      <c r="J633" s="2">
        <v>380150</v>
      </c>
      <c r="K633" s="2" t="s">
        <v>72</v>
      </c>
      <c r="L633" s="2" t="s">
        <v>27</v>
      </c>
      <c r="M633" s="2" t="s">
        <v>17</v>
      </c>
      <c r="N633" s="121">
        <v>992553.36599999992</v>
      </c>
      <c r="O633" s="122">
        <v>833736.59639999992</v>
      </c>
    </row>
    <row r="634" spans="5:15">
      <c r="E634" s="128">
        <v>423697</v>
      </c>
      <c r="F634" s="2" t="s">
        <v>1373</v>
      </c>
      <c r="G634" s="36">
        <v>40737</v>
      </c>
      <c r="H634" s="2" t="s">
        <v>9</v>
      </c>
      <c r="I634" s="2" t="s">
        <v>1374</v>
      </c>
      <c r="J634" s="2">
        <v>454526</v>
      </c>
      <c r="K634" s="2" t="s">
        <v>465</v>
      </c>
      <c r="L634" s="2" t="s">
        <v>27</v>
      </c>
      <c r="M634" s="2" t="s">
        <v>17</v>
      </c>
      <c r="N634" s="121">
        <v>831567.93300000008</v>
      </c>
      <c r="O634" s="122">
        <v>1053080.7408</v>
      </c>
    </row>
    <row r="635" spans="5:15">
      <c r="E635" s="128">
        <v>423699</v>
      </c>
      <c r="F635" s="2" t="s">
        <v>1375</v>
      </c>
      <c r="G635" s="36">
        <v>40789</v>
      </c>
      <c r="H635" s="2" t="s">
        <v>9</v>
      </c>
      <c r="I635" s="2" t="s">
        <v>1376</v>
      </c>
      <c r="J635" s="2">
        <v>454526</v>
      </c>
      <c r="K635" s="2" t="s">
        <v>465</v>
      </c>
      <c r="L635" s="2" t="s">
        <v>12</v>
      </c>
      <c r="M635" s="2" t="s">
        <v>21</v>
      </c>
      <c r="N635" s="121">
        <v>709140.15899999999</v>
      </c>
      <c r="O635" s="122">
        <v>1220650.452</v>
      </c>
    </row>
    <row r="636" spans="5:15">
      <c r="E636" s="128">
        <v>423703</v>
      </c>
      <c r="F636" s="2" t="s">
        <v>1377</v>
      </c>
      <c r="G636" s="36">
        <v>40824</v>
      </c>
      <c r="H636" s="2" t="s">
        <v>9</v>
      </c>
      <c r="I636" s="2" t="s">
        <v>1378</v>
      </c>
      <c r="J636" s="2">
        <v>380148</v>
      </c>
      <c r="K636" s="2" t="s">
        <v>92</v>
      </c>
      <c r="L636" s="2" t="s">
        <v>12</v>
      </c>
      <c r="M636" s="2" t="s">
        <v>13</v>
      </c>
      <c r="N636" s="121">
        <v>1252418.8319999999</v>
      </c>
      <c r="O636" s="122">
        <v>1931354.3448000001</v>
      </c>
    </row>
    <row r="637" spans="5:15">
      <c r="E637" s="128">
        <v>423706</v>
      </c>
      <c r="F637" s="2" t="s">
        <v>1379</v>
      </c>
      <c r="G637" s="36">
        <v>40820</v>
      </c>
      <c r="H637" s="2" t="s">
        <v>9</v>
      </c>
      <c r="I637" s="2" t="s">
        <v>1380</v>
      </c>
      <c r="J637" s="2">
        <v>417062</v>
      </c>
      <c r="K637" s="2" t="s">
        <v>650</v>
      </c>
      <c r="L637" s="2" t="s">
        <v>27</v>
      </c>
      <c r="M637" s="2" t="s">
        <v>21</v>
      </c>
      <c r="N637" s="121">
        <v>738465.48300000001</v>
      </c>
      <c r="O637" s="122">
        <v>1246136.8319999999</v>
      </c>
    </row>
    <row r="638" spans="5:15">
      <c r="E638" s="128">
        <v>423713</v>
      </c>
      <c r="F638" s="2" t="s">
        <v>1381</v>
      </c>
      <c r="G638" s="36">
        <v>40806</v>
      </c>
      <c r="H638" s="2" t="s">
        <v>9</v>
      </c>
      <c r="I638" s="2" t="s">
        <v>1382</v>
      </c>
      <c r="J638" s="2">
        <v>376339</v>
      </c>
      <c r="K638" s="2" t="s">
        <v>86</v>
      </c>
      <c r="L638" s="2" t="s">
        <v>27</v>
      </c>
      <c r="M638" s="2" t="s">
        <v>21</v>
      </c>
      <c r="N638" s="121">
        <v>632862.93000000005</v>
      </c>
      <c r="O638" s="122">
        <v>938281.37399999995</v>
      </c>
    </row>
    <row r="639" spans="5:15">
      <c r="E639" s="128">
        <v>423717</v>
      </c>
      <c r="F639" s="2" t="s">
        <v>1383</v>
      </c>
      <c r="G639" s="36">
        <v>40821</v>
      </c>
      <c r="H639" s="2" t="s">
        <v>9</v>
      </c>
      <c r="I639" s="2" t="s">
        <v>1384</v>
      </c>
      <c r="J639" s="2">
        <v>381123</v>
      </c>
      <c r="K639" s="2" t="s">
        <v>498</v>
      </c>
      <c r="L639" s="2" t="s">
        <v>12</v>
      </c>
      <c r="M639" s="2" t="s">
        <v>21</v>
      </c>
      <c r="N639" s="121">
        <v>754504.92599999998</v>
      </c>
      <c r="O639" s="122">
        <v>804935.22120000003</v>
      </c>
    </row>
    <row r="640" spans="5:15">
      <c r="E640" s="128">
        <v>423791</v>
      </c>
      <c r="F640" s="2" t="s">
        <v>1385</v>
      </c>
      <c r="G640" s="36">
        <v>40817</v>
      </c>
      <c r="H640" s="2" t="s">
        <v>9</v>
      </c>
      <c r="I640" s="2" t="s">
        <v>1386</v>
      </c>
      <c r="J640" s="2">
        <v>381325</v>
      </c>
      <c r="K640" s="2" t="s">
        <v>273</v>
      </c>
      <c r="L640" s="2" t="s">
        <v>27</v>
      </c>
      <c r="M640" s="2" t="s">
        <v>21</v>
      </c>
      <c r="N640" s="121">
        <v>636660.48600000003</v>
      </c>
      <c r="O640" s="122">
        <v>1487121.4440000001</v>
      </c>
    </row>
    <row r="641" spans="5:15">
      <c r="E641" s="128">
        <v>423797</v>
      </c>
      <c r="F641" s="2" t="s">
        <v>1387</v>
      </c>
      <c r="G641" s="36">
        <v>40807</v>
      </c>
      <c r="H641" s="2" t="s">
        <v>9</v>
      </c>
      <c r="I641" s="2" t="s">
        <v>1388</v>
      </c>
      <c r="J641" s="2">
        <v>376095</v>
      </c>
      <c r="K641" s="2" t="s">
        <v>1066</v>
      </c>
      <c r="L641" s="2" t="s">
        <v>12</v>
      </c>
      <c r="M641" s="2" t="s">
        <v>66</v>
      </c>
      <c r="N641" s="121">
        <v>277814.81700000004</v>
      </c>
      <c r="O641" s="122">
        <v>328581.24119999999</v>
      </c>
    </row>
    <row r="642" spans="5:15">
      <c r="E642" s="128">
        <v>423802</v>
      </c>
      <c r="F642" s="2" t="s">
        <v>1389</v>
      </c>
      <c r="G642" s="36">
        <v>40805</v>
      </c>
      <c r="H642" s="2" t="s">
        <v>9</v>
      </c>
      <c r="I642" s="2" t="s">
        <v>1390</v>
      </c>
      <c r="J642" s="2">
        <v>472010</v>
      </c>
      <c r="K642" s="2" t="s">
        <v>167</v>
      </c>
      <c r="L642" s="2" t="s">
        <v>12</v>
      </c>
      <c r="M642" s="2" t="s">
        <v>17</v>
      </c>
      <c r="N642" s="121">
        <v>837925.38899999997</v>
      </c>
      <c r="O642" s="122">
        <v>349671.95640000002</v>
      </c>
    </row>
    <row r="643" spans="5:15">
      <c r="E643" s="128">
        <v>423921</v>
      </c>
      <c r="F643" s="2" t="s">
        <v>1391</v>
      </c>
      <c r="G643" s="36">
        <v>40823</v>
      </c>
      <c r="H643" s="2" t="s">
        <v>9</v>
      </c>
      <c r="I643" s="2" t="s">
        <v>288</v>
      </c>
      <c r="J643" s="2">
        <v>359519</v>
      </c>
      <c r="K643" s="2" t="s">
        <v>289</v>
      </c>
      <c r="L643" s="2" t="s">
        <v>12</v>
      </c>
      <c r="M643" s="2" t="s">
        <v>13</v>
      </c>
      <c r="N643" s="121">
        <v>1633939.65</v>
      </c>
      <c r="O643" s="122">
        <v>532307.47320000001</v>
      </c>
    </row>
    <row r="644" spans="5:15">
      <c r="E644" s="128">
        <v>423923</v>
      </c>
      <c r="F644" s="2" t="s">
        <v>1392</v>
      </c>
      <c r="G644" s="36">
        <v>40820</v>
      </c>
      <c r="H644" s="2" t="s">
        <v>9</v>
      </c>
      <c r="I644" s="2" t="s">
        <v>1393</v>
      </c>
      <c r="J644" s="2">
        <v>419555</v>
      </c>
      <c r="K644" s="2" t="s">
        <v>739</v>
      </c>
      <c r="L644" s="2" t="s">
        <v>12</v>
      </c>
      <c r="M644" s="2" t="s">
        <v>21</v>
      </c>
      <c r="N644" s="121">
        <v>768641.13899999997</v>
      </c>
      <c r="O644" s="122">
        <v>349628.4</v>
      </c>
    </row>
    <row r="645" spans="5:15">
      <c r="E645" s="128">
        <v>423965</v>
      </c>
      <c r="F645" s="2" t="s">
        <v>1394</v>
      </c>
      <c r="G645" s="36">
        <v>40802</v>
      </c>
      <c r="H645" s="2" t="s">
        <v>9</v>
      </c>
      <c r="I645" s="2" t="s">
        <v>1395</v>
      </c>
      <c r="J645" s="2">
        <v>377143</v>
      </c>
      <c r="K645" s="2" t="s">
        <v>171</v>
      </c>
      <c r="L645" s="2" t="s">
        <v>27</v>
      </c>
      <c r="M645" s="2" t="s">
        <v>13</v>
      </c>
      <c r="N645" s="121">
        <v>1395679.74</v>
      </c>
      <c r="O645" s="122">
        <v>503265.94920000003</v>
      </c>
    </row>
    <row r="646" spans="5:15">
      <c r="E646" s="128">
        <v>424055</v>
      </c>
      <c r="F646" s="2" t="s">
        <v>1396</v>
      </c>
      <c r="G646" s="36">
        <v>40826</v>
      </c>
      <c r="H646" s="2" t="s">
        <v>9</v>
      </c>
      <c r="I646" s="2" t="s">
        <v>1397</v>
      </c>
      <c r="J646" s="2">
        <v>448791</v>
      </c>
      <c r="K646" s="2" t="s">
        <v>381</v>
      </c>
      <c r="L646" s="2" t="s">
        <v>12</v>
      </c>
      <c r="M646" s="2" t="s">
        <v>21</v>
      </c>
      <c r="N646" s="121">
        <v>705106.647</v>
      </c>
      <c r="O646" s="122">
        <v>891705.45600000001</v>
      </c>
    </row>
    <row r="647" spans="5:15">
      <c r="E647" s="128">
        <v>424082</v>
      </c>
      <c r="F647" s="2" t="s">
        <v>1398</v>
      </c>
      <c r="G647" s="36">
        <v>40817</v>
      </c>
      <c r="H647" s="2" t="s">
        <v>9</v>
      </c>
      <c r="I647" s="2" t="s">
        <v>1399</v>
      </c>
      <c r="J647" s="2">
        <v>439273</v>
      </c>
      <c r="K647" s="2" t="s">
        <v>889</v>
      </c>
      <c r="L647" s="2" t="s">
        <v>12</v>
      </c>
      <c r="M647" s="2" t="s">
        <v>17</v>
      </c>
      <c r="N647" s="121">
        <v>795182.85</v>
      </c>
      <c r="O647" s="122">
        <v>711823.41</v>
      </c>
    </row>
    <row r="648" spans="5:15">
      <c r="E648" s="128">
        <v>424227</v>
      </c>
      <c r="F648" s="2" t="s">
        <v>1400</v>
      </c>
      <c r="G648" s="36">
        <v>40833</v>
      </c>
      <c r="H648" s="2" t="s">
        <v>9</v>
      </c>
      <c r="I648" s="2" t="s">
        <v>1401</v>
      </c>
      <c r="J648" s="2">
        <v>382987</v>
      </c>
      <c r="K648" s="2" t="s">
        <v>63</v>
      </c>
      <c r="L648" s="2" t="s">
        <v>27</v>
      </c>
      <c r="M648" s="2" t="s">
        <v>13</v>
      </c>
      <c r="N648" s="121">
        <v>1352644.4819999998</v>
      </c>
      <c r="O648" s="122">
        <v>1119966.8904000001</v>
      </c>
    </row>
    <row r="649" spans="5:15">
      <c r="E649" s="128">
        <v>424405</v>
      </c>
      <c r="F649" s="2" t="s">
        <v>1402</v>
      </c>
      <c r="G649" s="36">
        <v>40794</v>
      </c>
      <c r="H649" s="2" t="s">
        <v>9</v>
      </c>
      <c r="I649" s="2" t="s">
        <v>1403</v>
      </c>
      <c r="J649" s="2">
        <v>424426</v>
      </c>
      <c r="K649" s="2" t="s">
        <v>934</v>
      </c>
      <c r="L649" s="2" t="s">
        <v>27</v>
      </c>
      <c r="M649" s="2" t="s">
        <v>21</v>
      </c>
      <c r="N649" s="121">
        <v>672431.19300000009</v>
      </c>
      <c r="O649" s="122">
        <v>1300744.7856000001</v>
      </c>
    </row>
    <row r="650" spans="5:15">
      <c r="E650" s="128">
        <v>424414</v>
      </c>
      <c r="F650" s="2" t="s">
        <v>1404</v>
      </c>
      <c r="G650" s="36">
        <v>40643</v>
      </c>
      <c r="H650" s="2" t="s">
        <v>9</v>
      </c>
      <c r="I650" s="2" t="s">
        <v>1405</v>
      </c>
      <c r="J650" s="2">
        <v>382987</v>
      </c>
      <c r="K650" s="2" t="s">
        <v>63</v>
      </c>
      <c r="L650" s="2" t="s">
        <v>12</v>
      </c>
      <c r="M650" s="2" t="s">
        <v>13</v>
      </c>
      <c r="N650" s="121">
        <v>1379533.4489999998</v>
      </c>
      <c r="O650" s="122">
        <v>1915771.7483999999</v>
      </c>
    </row>
    <row r="651" spans="5:15">
      <c r="E651" s="128">
        <v>424429</v>
      </c>
      <c r="F651" s="2" t="s">
        <v>1406</v>
      </c>
      <c r="G651" s="36">
        <v>40763</v>
      </c>
      <c r="H651" s="2" t="s">
        <v>9</v>
      </c>
      <c r="I651" s="2" t="s">
        <v>1407</v>
      </c>
      <c r="J651" s="2">
        <v>410452</v>
      </c>
      <c r="K651" s="2" t="s">
        <v>393</v>
      </c>
      <c r="L651" s="2" t="s">
        <v>12</v>
      </c>
      <c r="M651" s="2" t="s">
        <v>28</v>
      </c>
      <c r="N651" s="121">
        <v>2105021.352</v>
      </c>
      <c r="O651" s="122">
        <v>3291910.3080000002</v>
      </c>
    </row>
    <row r="652" spans="5:15">
      <c r="E652" s="128">
        <v>424433</v>
      </c>
      <c r="F652" s="2" t="s">
        <v>1408</v>
      </c>
      <c r="G652" s="36">
        <v>40798</v>
      </c>
      <c r="H652" s="2" t="s">
        <v>9</v>
      </c>
      <c r="I652" s="2" t="s">
        <v>1409</v>
      </c>
      <c r="J652" s="2">
        <v>379915</v>
      </c>
      <c r="K652" s="2" t="s">
        <v>314</v>
      </c>
      <c r="L652" s="2" t="s">
        <v>27</v>
      </c>
      <c r="M652" s="2" t="s">
        <v>17</v>
      </c>
      <c r="N652" s="121">
        <v>943487.87400000007</v>
      </c>
      <c r="O652" s="122">
        <v>599517.35279999999</v>
      </c>
    </row>
    <row r="653" spans="5:15">
      <c r="E653" s="128">
        <v>424612</v>
      </c>
      <c r="F653" s="2" t="s">
        <v>1410</v>
      </c>
      <c r="G653" s="36">
        <v>40791</v>
      </c>
      <c r="H653" s="2" t="s">
        <v>9</v>
      </c>
      <c r="I653" s="2" t="s">
        <v>1411</v>
      </c>
      <c r="J653" s="2">
        <v>398778</v>
      </c>
      <c r="K653" s="2" t="s">
        <v>362</v>
      </c>
      <c r="L653" s="2" t="s">
        <v>12</v>
      </c>
      <c r="M653" s="2" t="s">
        <v>66</v>
      </c>
      <c r="N653" s="121">
        <v>427095.94200000004</v>
      </c>
      <c r="O653" s="122">
        <v>865397.39040000003</v>
      </c>
    </row>
    <row r="654" spans="5:15">
      <c r="E654" s="128">
        <v>424881</v>
      </c>
      <c r="F654" s="2" t="s">
        <v>1412</v>
      </c>
      <c r="G654" s="36">
        <v>40833</v>
      </c>
      <c r="H654" s="2" t="s">
        <v>9</v>
      </c>
      <c r="I654" s="2" t="s">
        <v>1413</v>
      </c>
      <c r="J654" s="2">
        <v>381123</v>
      </c>
      <c r="K654" s="2" t="s">
        <v>498</v>
      </c>
      <c r="L654" s="2" t="s">
        <v>12</v>
      </c>
      <c r="M654" s="2" t="s">
        <v>17</v>
      </c>
      <c r="N654" s="121">
        <v>1010364.705</v>
      </c>
      <c r="O654" s="122">
        <v>767650.94280000008</v>
      </c>
    </row>
    <row r="655" spans="5:15">
      <c r="E655" s="128">
        <v>424898</v>
      </c>
      <c r="F655" s="2" t="s">
        <v>1414</v>
      </c>
      <c r="G655" s="36">
        <v>40823</v>
      </c>
      <c r="H655" s="2" t="s">
        <v>9</v>
      </c>
      <c r="I655" s="2" t="s">
        <v>1415</v>
      </c>
      <c r="J655" s="2">
        <v>377332</v>
      </c>
      <c r="K655" s="2" t="s">
        <v>77</v>
      </c>
      <c r="L655" s="2" t="s">
        <v>27</v>
      </c>
      <c r="M655" s="2" t="s">
        <v>17</v>
      </c>
      <c r="N655" s="121">
        <v>1076915.4269999999</v>
      </c>
      <c r="O655" s="122">
        <v>425017.46520000004</v>
      </c>
    </row>
    <row r="656" spans="5:15">
      <c r="E656" s="128">
        <v>425099</v>
      </c>
      <c r="F656" s="2" t="s">
        <v>1416</v>
      </c>
      <c r="G656" s="36">
        <v>40847</v>
      </c>
      <c r="H656" s="2" t="s">
        <v>9</v>
      </c>
      <c r="I656" s="2" t="s">
        <v>1417</v>
      </c>
      <c r="J656" s="2">
        <v>451002</v>
      </c>
      <c r="K656" s="2" t="s">
        <v>80</v>
      </c>
      <c r="L656" s="2" t="s">
        <v>12</v>
      </c>
      <c r="M656" s="2" t="s">
        <v>13</v>
      </c>
      <c r="N656" s="121">
        <v>1444385.733</v>
      </c>
      <c r="O656" s="122">
        <v>1184120.7588</v>
      </c>
    </row>
    <row r="657" spans="5:15">
      <c r="E657" s="128">
        <v>425101</v>
      </c>
      <c r="F657" s="2" t="s">
        <v>1418</v>
      </c>
      <c r="G657" s="36">
        <v>40838</v>
      </c>
      <c r="H657" s="2" t="s">
        <v>9</v>
      </c>
      <c r="I657" s="2" t="s">
        <v>1419</v>
      </c>
      <c r="J657" s="2">
        <v>381325</v>
      </c>
      <c r="K657" s="2" t="s">
        <v>273</v>
      </c>
      <c r="L657" s="2" t="s">
        <v>12</v>
      </c>
      <c r="M657" s="2" t="s">
        <v>13</v>
      </c>
      <c r="N657" s="121">
        <v>1539375.831</v>
      </c>
      <c r="O657" s="122">
        <v>2102062.4712</v>
      </c>
    </row>
    <row r="658" spans="5:15">
      <c r="E658" s="128">
        <v>425222</v>
      </c>
      <c r="F658" s="2" t="s">
        <v>1420</v>
      </c>
      <c r="G658" s="36">
        <v>40823</v>
      </c>
      <c r="H658" s="2" t="s">
        <v>9</v>
      </c>
      <c r="I658" s="2" t="s">
        <v>1421</v>
      </c>
      <c r="J658" s="2">
        <v>419863</v>
      </c>
      <c r="K658" s="2" t="s">
        <v>16</v>
      </c>
      <c r="L658" s="2" t="s">
        <v>12</v>
      </c>
      <c r="M658" s="2" t="s">
        <v>66</v>
      </c>
      <c r="N658" s="121">
        <v>443114.23800000001</v>
      </c>
      <c r="O658" s="122">
        <v>645683.60519999999</v>
      </c>
    </row>
    <row r="659" spans="5:15">
      <c r="E659" s="128">
        <v>425232</v>
      </c>
      <c r="F659" s="2" t="s">
        <v>1422</v>
      </c>
      <c r="G659" s="36">
        <v>40833</v>
      </c>
      <c r="H659" s="2" t="s">
        <v>9</v>
      </c>
      <c r="I659" s="2" t="s">
        <v>1423</v>
      </c>
      <c r="J659" s="2">
        <v>380836</v>
      </c>
      <c r="K659" s="2" t="s">
        <v>505</v>
      </c>
      <c r="L659" s="2" t="s">
        <v>12</v>
      </c>
      <c r="M659" s="2" t="s">
        <v>17</v>
      </c>
      <c r="N659" s="121">
        <v>987964.46699999995</v>
      </c>
      <c r="O659" s="122">
        <v>1922749.0127999999</v>
      </c>
    </row>
    <row r="660" spans="5:15">
      <c r="E660" s="128">
        <v>425352</v>
      </c>
      <c r="F660" s="2" t="s">
        <v>1424</v>
      </c>
      <c r="G660" s="36">
        <v>40833</v>
      </c>
      <c r="H660" s="2" t="s">
        <v>9</v>
      </c>
      <c r="I660" s="2" t="s">
        <v>1425</v>
      </c>
      <c r="J660" s="2">
        <v>160376</v>
      </c>
      <c r="K660" s="2" t="s">
        <v>148</v>
      </c>
      <c r="L660" s="2" t="s">
        <v>27</v>
      </c>
      <c r="M660" s="2" t="s">
        <v>21</v>
      </c>
      <c r="N660" s="121">
        <v>504776.66400000005</v>
      </c>
      <c r="O660" s="122">
        <v>1068006.4595999999</v>
      </c>
    </row>
    <row r="661" spans="5:15">
      <c r="E661" s="128">
        <v>425365</v>
      </c>
      <c r="F661" s="2" t="s">
        <v>1426</v>
      </c>
      <c r="G661" s="36">
        <v>40644</v>
      </c>
      <c r="H661" s="2" t="s">
        <v>9</v>
      </c>
      <c r="I661" s="2" t="s">
        <v>225</v>
      </c>
      <c r="J661" s="2">
        <v>460862</v>
      </c>
      <c r="K661" s="2" t="s">
        <v>226</v>
      </c>
      <c r="L661" s="2" t="s">
        <v>12</v>
      </c>
      <c r="M661" s="2" t="s">
        <v>28</v>
      </c>
      <c r="N661" s="121">
        <v>1752986.13</v>
      </c>
      <c r="O661" s="122">
        <v>923760.61200000008</v>
      </c>
    </row>
    <row r="662" spans="5:15">
      <c r="E662" s="128">
        <v>425375</v>
      </c>
      <c r="F662" s="2" t="s">
        <v>1427</v>
      </c>
      <c r="G662" s="36">
        <v>40764</v>
      </c>
      <c r="H662" s="2" t="s">
        <v>9</v>
      </c>
      <c r="I662" s="2" t="s">
        <v>1428</v>
      </c>
      <c r="J662" s="2">
        <v>423329</v>
      </c>
      <c r="K662" s="2" t="s">
        <v>182</v>
      </c>
      <c r="L662" s="2" t="s">
        <v>12</v>
      </c>
      <c r="M662" s="2" t="s">
        <v>17</v>
      </c>
      <c r="N662" s="121">
        <v>1108673.7690000001</v>
      </c>
      <c r="O662" s="122">
        <v>2245650.264</v>
      </c>
    </row>
    <row r="663" spans="5:15">
      <c r="E663" s="128">
        <v>425407</v>
      </c>
      <c r="F663" s="2" t="s">
        <v>1429</v>
      </c>
      <c r="G663" s="36">
        <v>40856</v>
      </c>
      <c r="H663" s="2" t="s">
        <v>9</v>
      </c>
      <c r="I663" s="2" t="s">
        <v>1430</v>
      </c>
      <c r="J663" s="2">
        <v>451002</v>
      </c>
      <c r="K663" s="2" t="s">
        <v>80</v>
      </c>
      <c r="L663" s="2" t="s">
        <v>12</v>
      </c>
      <c r="M663" s="2" t="s">
        <v>21</v>
      </c>
      <c r="N663" s="121">
        <v>680455.92300000007</v>
      </c>
      <c r="O663" s="122">
        <v>317938.17600000004</v>
      </c>
    </row>
    <row r="664" spans="5:15">
      <c r="E664" s="128">
        <v>425496</v>
      </c>
      <c r="F664" s="2" t="s">
        <v>1431</v>
      </c>
      <c r="G664" s="36">
        <v>40826</v>
      </c>
      <c r="H664" s="2" t="s">
        <v>9</v>
      </c>
      <c r="I664" s="2" t="s">
        <v>1432</v>
      </c>
      <c r="J664" s="2">
        <v>417062</v>
      </c>
      <c r="K664" s="2" t="s">
        <v>650</v>
      </c>
      <c r="L664" s="2" t="s">
        <v>12</v>
      </c>
      <c r="M664" s="2" t="s">
        <v>17</v>
      </c>
      <c r="N664" s="121">
        <v>993669.70499999996</v>
      </c>
      <c r="O664" s="122">
        <v>114295.5252</v>
      </c>
    </row>
    <row r="665" spans="5:15">
      <c r="E665" s="128">
        <v>425498</v>
      </c>
      <c r="F665" s="2" t="s">
        <v>1433</v>
      </c>
      <c r="G665" s="36">
        <v>40805</v>
      </c>
      <c r="H665" s="2" t="s">
        <v>9</v>
      </c>
      <c r="I665" s="2" t="s">
        <v>1434</v>
      </c>
      <c r="J665" s="2">
        <v>377076</v>
      </c>
      <c r="K665" s="2" t="s">
        <v>24</v>
      </c>
      <c r="L665" s="2" t="s">
        <v>12</v>
      </c>
      <c r="M665" s="2" t="s">
        <v>66</v>
      </c>
      <c r="N665" s="121">
        <v>221557.11900000001</v>
      </c>
      <c r="O665" s="122">
        <v>706103.39520000003</v>
      </c>
    </row>
    <row r="666" spans="5:15">
      <c r="E666" s="128">
        <v>425650</v>
      </c>
      <c r="F666" s="2" t="s">
        <v>1435</v>
      </c>
      <c r="G666" s="36">
        <v>40861</v>
      </c>
      <c r="H666" s="2" t="s">
        <v>9</v>
      </c>
      <c r="I666" s="2" t="s">
        <v>1436</v>
      </c>
      <c r="J666" s="2">
        <v>381132</v>
      </c>
      <c r="K666" s="2" t="s">
        <v>284</v>
      </c>
      <c r="L666" s="2" t="s">
        <v>12</v>
      </c>
      <c r="M666" s="2" t="s">
        <v>21</v>
      </c>
      <c r="N666" s="121">
        <v>713228.2080000001</v>
      </c>
      <c r="O666" s="122">
        <v>1613879.9856</v>
      </c>
    </row>
    <row r="667" spans="5:15">
      <c r="E667" s="128">
        <v>425652</v>
      </c>
      <c r="F667" s="2" t="s">
        <v>1437</v>
      </c>
      <c r="G667" s="36">
        <v>40837</v>
      </c>
      <c r="H667" s="2" t="s">
        <v>9</v>
      </c>
      <c r="I667" s="2" t="s">
        <v>1438</v>
      </c>
      <c r="J667" s="2">
        <v>379915</v>
      </c>
      <c r="K667" s="2" t="s">
        <v>314</v>
      </c>
      <c r="L667" s="2" t="s">
        <v>12</v>
      </c>
      <c r="M667" s="2" t="s">
        <v>17</v>
      </c>
      <c r="N667" s="121">
        <v>1056813.534</v>
      </c>
      <c r="O667" s="122">
        <v>1510626.5963999999</v>
      </c>
    </row>
    <row r="668" spans="5:15">
      <c r="E668" s="128">
        <v>425770</v>
      </c>
      <c r="F668" s="2" t="s">
        <v>1439</v>
      </c>
      <c r="G668" s="36">
        <v>40859</v>
      </c>
      <c r="H668" s="2" t="s">
        <v>9</v>
      </c>
      <c r="I668" s="2" t="s">
        <v>1440</v>
      </c>
      <c r="J668" s="2">
        <v>381154</v>
      </c>
      <c r="K668" s="2" t="s">
        <v>319</v>
      </c>
      <c r="L668" s="2" t="s">
        <v>27</v>
      </c>
      <c r="M668" s="2" t="s">
        <v>17</v>
      </c>
      <c r="N668" s="121">
        <v>961457.25900000008</v>
      </c>
      <c r="O668" s="122">
        <v>2042374.8995999999</v>
      </c>
    </row>
    <row r="669" spans="5:15">
      <c r="E669" s="128">
        <v>425780</v>
      </c>
      <c r="F669" s="2" t="s">
        <v>1441</v>
      </c>
      <c r="G669" s="36">
        <v>40868</v>
      </c>
      <c r="H669" s="2" t="s">
        <v>9</v>
      </c>
      <c r="I669" s="2" t="s">
        <v>1442</v>
      </c>
      <c r="J669" s="2">
        <v>420801</v>
      </c>
      <c r="K669" s="2" t="s">
        <v>623</v>
      </c>
      <c r="L669" s="2" t="s">
        <v>27</v>
      </c>
      <c r="M669" s="2" t="s">
        <v>17</v>
      </c>
      <c r="N669" s="121">
        <v>792631.85400000005</v>
      </c>
      <c r="O669" s="122">
        <v>1373162.598</v>
      </c>
    </row>
    <row r="670" spans="5:15">
      <c r="E670" s="128">
        <v>425795</v>
      </c>
      <c r="F670" s="2" t="s">
        <v>1443</v>
      </c>
      <c r="G670" s="36">
        <v>40869</v>
      </c>
      <c r="H670" s="2" t="s">
        <v>9</v>
      </c>
      <c r="I670" s="2" t="s">
        <v>1444</v>
      </c>
      <c r="J670" s="2">
        <v>460392</v>
      </c>
      <c r="K670" s="2" t="s">
        <v>526</v>
      </c>
      <c r="L670" s="2" t="s">
        <v>12</v>
      </c>
      <c r="M670" s="2" t="s">
        <v>21</v>
      </c>
      <c r="N670" s="121">
        <v>645836.05800000008</v>
      </c>
      <c r="O670" s="122">
        <v>843661.56959999993</v>
      </c>
    </row>
    <row r="671" spans="5:15">
      <c r="E671" s="128">
        <v>425798</v>
      </c>
      <c r="F671" s="2" t="s">
        <v>1445</v>
      </c>
      <c r="G671" s="36">
        <v>40863</v>
      </c>
      <c r="H671" s="2" t="s">
        <v>9</v>
      </c>
      <c r="I671" s="2" t="s">
        <v>1446</v>
      </c>
      <c r="J671" s="2">
        <v>460392</v>
      </c>
      <c r="K671" s="2" t="s">
        <v>526</v>
      </c>
      <c r="L671" s="2" t="s">
        <v>27</v>
      </c>
      <c r="M671" s="2" t="s">
        <v>13</v>
      </c>
      <c r="N671" s="121">
        <v>1280774.733</v>
      </c>
      <c r="O671" s="122">
        <v>2162385.7308</v>
      </c>
    </row>
    <row r="672" spans="5:15">
      <c r="E672" s="128">
        <v>425800</v>
      </c>
      <c r="F672" s="2" t="s">
        <v>1447</v>
      </c>
      <c r="G672" s="36">
        <v>40865</v>
      </c>
      <c r="H672" s="2" t="s">
        <v>9</v>
      </c>
      <c r="I672" s="2" t="s">
        <v>1448</v>
      </c>
      <c r="J672" s="2">
        <v>460392</v>
      </c>
      <c r="K672" s="2" t="s">
        <v>526</v>
      </c>
      <c r="L672" s="2" t="s">
        <v>12</v>
      </c>
      <c r="M672" s="2" t="s">
        <v>21</v>
      </c>
      <c r="N672" s="121">
        <v>555135.46200000006</v>
      </c>
      <c r="O672" s="122">
        <v>721122.1128</v>
      </c>
    </row>
    <row r="673" spans="5:15">
      <c r="E673" s="128">
        <v>426021</v>
      </c>
      <c r="F673" s="2" t="s">
        <v>1449</v>
      </c>
      <c r="G673" s="36">
        <v>40863</v>
      </c>
      <c r="H673" s="2" t="s">
        <v>9</v>
      </c>
      <c r="I673" s="2" t="s">
        <v>1450</v>
      </c>
      <c r="J673" s="2">
        <v>451002</v>
      </c>
      <c r="K673" s="2" t="s">
        <v>80</v>
      </c>
      <c r="L673" s="2" t="s">
        <v>12</v>
      </c>
      <c r="M673" s="2" t="s">
        <v>13</v>
      </c>
      <c r="N673" s="121">
        <v>1599633.6510000001</v>
      </c>
      <c r="O673" s="122">
        <v>1031071.8095999999</v>
      </c>
    </row>
    <row r="674" spans="5:15">
      <c r="E674" s="128">
        <v>426300</v>
      </c>
      <c r="F674" s="2" t="s">
        <v>1451</v>
      </c>
      <c r="G674" s="36">
        <v>40836</v>
      </c>
      <c r="H674" s="2" t="s">
        <v>9</v>
      </c>
      <c r="I674" s="2" t="s">
        <v>1452</v>
      </c>
      <c r="J674" s="2">
        <v>410733</v>
      </c>
      <c r="K674" s="2" t="s">
        <v>99</v>
      </c>
      <c r="L674" s="2" t="s">
        <v>27</v>
      </c>
      <c r="M674" s="2" t="s">
        <v>21</v>
      </c>
      <c r="N674" s="121">
        <v>745517.451</v>
      </c>
      <c r="O674" s="122">
        <v>764202.924</v>
      </c>
    </row>
    <row r="675" spans="5:15">
      <c r="E675" s="128">
        <v>426308</v>
      </c>
      <c r="F675" s="2" t="s">
        <v>1453</v>
      </c>
      <c r="G675" s="36">
        <v>40869</v>
      </c>
      <c r="H675" s="2" t="s">
        <v>9</v>
      </c>
      <c r="I675" s="2" t="s">
        <v>1454</v>
      </c>
      <c r="J675" s="2">
        <v>379915</v>
      </c>
      <c r="K675" s="2" t="s">
        <v>314</v>
      </c>
      <c r="L675" s="2" t="s">
        <v>12</v>
      </c>
      <c r="M675" s="2" t="s">
        <v>21</v>
      </c>
      <c r="N675" s="121">
        <v>513247.70699999999</v>
      </c>
      <c r="O675" s="122">
        <v>890143.31160000002</v>
      </c>
    </row>
    <row r="676" spans="5:15">
      <c r="E676" s="128">
        <v>426314</v>
      </c>
      <c r="F676" s="2" t="s">
        <v>168</v>
      </c>
      <c r="G676" s="36">
        <v>40866</v>
      </c>
      <c r="H676" s="2" t="s">
        <v>9</v>
      </c>
      <c r="I676" s="2" t="s">
        <v>1455</v>
      </c>
      <c r="J676" s="2">
        <v>412412</v>
      </c>
      <c r="K676" s="2" t="s">
        <v>196</v>
      </c>
      <c r="L676" s="2" t="s">
        <v>27</v>
      </c>
      <c r="M676" s="2" t="s">
        <v>17</v>
      </c>
      <c r="N676" s="121">
        <v>1032674.79</v>
      </c>
      <c r="O676" s="122">
        <v>437670.01079999999</v>
      </c>
    </row>
    <row r="677" spans="5:15">
      <c r="E677" s="128">
        <v>426611</v>
      </c>
      <c r="F677" s="2" t="s">
        <v>1456</v>
      </c>
      <c r="G677" s="36">
        <v>40869</v>
      </c>
      <c r="H677" s="2" t="s">
        <v>9</v>
      </c>
      <c r="I677" s="2" t="s">
        <v>1457</v>
      </c>
      <c r="J677" s="2">
        <v>379915</v>
      </c>
      <c r="K677" s="2" t="s">
        <v>314</v>
      </c>
      <c r="L677" s="2" t="s">
        <v>12</v>
      </c>
      <c r="M677" s="2" t="s">
        <v>13</v>
      </c>
      <c r="N677" s="121">
        <v>1600123.371</v>
      </c>
      <c r="O677" s="122">
        <v>551261.57039999997</v>
      </c>
    </row>
    <row r="678" spans="5:15">
      <c r="E678" s="128">
        <v>426825</v>
      </c>
      <c r="F678" s="2" t="s">
        <v>1458</v>
      </c>
      <c r="G678" s="36">
        <v>40859</v>
      </c>
      <c r="H678" s="2" t="s">
        <v>9</v>
      </c>
      <c r="I678" s="2" t="s">
        <v>1459</v>
      </c>
      <c r="J678" s="2">
        <v>462852</v>
      </c>
      <c r="K678" s="2" t="s">
        <v>1142</v>
      </c>
      <c r="L678" s="2" t="s">
        <v>27</v>
      </c>
      <c r="M678" s="2" t="s">
        <v>17</v>
      </c>
      <c r="N678" s="121">
        <v>859091.31</v>
      </c>
      <c r="O678" s="122">
        <v>786713.34239999996</v>
      </c>
    </row>
    <row r="679" spans="5:15">
      <c r="E679" s="128">
        <v>426895</v>
      </c>
      <c r="F679" s="2" t="s">
        <v>1460</v>
      </c>
      <c r="G679" s="36">
        <v>40868</v>
      </c>
      <c r="H679" s="2" t="s">
        <v>9</v>
      </c>
      <c r="I679" s="2" t="s">
        <v>1461</v>
      </c>
      <c r="J679" s="2">
        <v>462388</v>
      </c>
      <c r="K679" s="2" t="s">
        <v>763</v>
      </c>
      <c r="L679" s="2" t="s">
        <v>27</v>
      </c>
      <c r="M679" s="2" t="s">
        <v>21</v>
      </c>
      <c r="N679" s="121">
        <v>659576.04300000006</v>
      </c>
      <c r="O679" s="122">
        <v>658123.07759999996</v>
      </c>
    </row>
    <row r="680" spans="5:15">
      <c r="E680" s="128">
        <v>426900</v>
      </c>
      <c r="F680" s="2" t="s">
        <v>1462</v>
      </c>
      <c r="G680" s="36">
        <v>40857</v>
      </c>
      <c r="H680" s="2" t="s">
        <v>9</v>
      </c>
      <c r="I680" s="2" t="s">
        <v>1463</v>
      </c>
      <c r="J680" s="2">
        <v>381721</v>
      </c>
      <c r="K680" s="2" t="s">
        <v>264</v>
      </c>
      <c r="L680" s="2" t="s">
        <v>12</v>
      </c>
      <c r="M680" s="2" t="s">
        <v>17</v>
      </c>
      <c r="N680" s="121">
        <v>1095669.477</v>
      </c>
      <c r="O680" s="122">
        <v>882573.91559999995</v>
      </c>
    </row>
    <row r="681" spans="5:15">
      <c r="E681" s="128">
        <v>426954</v>
      </c>
      <c r="F681" s="2" t="s">
        <v>1464</v>
      </c>
      <c r="G681" s="36">
        <v>40868</v>
      </c>
      <c r="H681" s="2" t="s">
        <v>9</v>
      </c>
      <c r="I681" s="2" t="s">
        <v>1465</v>
      </c>
      <c r="J681" s="2">
        <v>447935</v>
      </c>
      <c r="K681" s="2" t="s">
        <v>237</v>
      </c>
      <c r="L681" s="2" t="s">
        <v>27</v>
      </c>
      <c r="M681" s="2" t="s">
        <v>21</v>
      </c>
      <c r="N681" s="121">
        <v>655807.42500000005</v>
      </c>
      <c r="O681" s="122">
        <v>842465.5344</v>
      </c>
    </row>
    <row r="682" spans="5:15">
      <c r="E682" s="128">
        <v>427001</v>
      </c>
      <c r="F682" s="2" t="s">
        <v>1466</v>
      </c>
      <c r="G682" s="36">
        <v>40851</v>
      </c>
      <c r="H682" s="2" t="s">
        <v>9</v>
      </c>
      <c r="I682" s="2" t="s">
        <v>1399</v>
      </c>
      <c r="J682" s="2">
        <v>439273</v>
      </c>
      <c r="K682" s="2" t="s">
        <v>889</v>
      </c>
      <c r="L682" s="2" t="s">
        <v>27</v>
      </c>
      <c r="M682" s="2" t="s">
        <v>17</v>
      </c>
      <c r="N682" s="121">
        <v>795182.85</v>
      </c>
      <c r="O682" s="122">
        <v>324495.18</v>
      </c>
    </row>
    <row r="683" spans="5:15">
      <c r="E683" s="128">
        <v>427045</v>
      </c>
      <c r="F683" s="2" t="s">
        <v>1467</v>
      </c>
      <c r="G683" s="36">
        <v>40873</v>
      </c>
      <c r="H683" s="2" t="s">
        <v>9</v>
      </c>
      <c r="I683" s="2" t="s">
        <v>1468</v>
      </c>
      <c r="J683" s="2">
        <v>410827</v>
      </c>
      <c r="K683" s="2" t="s">
        <v>254</v>
      </c>
      <c r="L683" s="2" t="s">
        <v>27</v>
      </c>
      <c r="M683" s="2" t="s">
        <v>13</v>
      </c>
      <c r="N683" s="121">
        <v>1268793.2879999999</v>
      </c>
      <c r="O683" s="122">
        <v>707202.9</v>
      </c>
    </row>
    <row r="684" spans="5:15">
      <c r="E684" s="128">
        <v>427049</v>
      </c>
      <c r="F684" s="2" t="s">
        <v>1469</v>
      </c>
      <c r="G684" s="36">
        <v>40836</v>
      </c>
      <c r="H684" s="2" t="s">
        <v>9</v>
      </c>
      <c r="I684" s="2" t="s">
        <v>1470</v>
      </c>
      <c r="J684" s="2">
        <v>373036</v>
      </c>
      <c r="K684" s="2" t="s">
        <v>188</v>
      </c>
      <c r="L684" s="2" t="s">
        <v>27</v>
      </c>
      <c r="M684" s="2" t="s">
        <v>17</v>
      </c>
      <c r="N684" s="121">
        <v>1072278.669</v>
      </c>
      <c r="O684" s="122">
        <v>1050353.1684000001</v>
      </c>
    </row>
    <row r="685" spans="5:15">
      <c r="E685" s="128">
        <v>427117</v>
      </c>
      <c r="F685" s="2" t="s">
        <v>1471</v>
      </c>
      <c r="G685" s="36">
        <v>40865</v>
      </c>
      <c r="H685" s="2" t="s">
        <v>9</v>
      </c>
      <c r="I685" s="2" t="s">
        <v>1472</v>
      </c>
      <c r="J685" s="2">
        <v>408443</v>
      </c>
      <c r="K685" s="2" t="s">
        <v>401</v>
      </c>
      <c r="L685" s="2" t="s">
        <v>27</v>
      </c>
      <c r="M685" s="2" t="s">
        <v>17</v>
      </c>
      <c r="N685" s="121">
        <v>848286.30599999998</v>
      </c>
      <c r="O685" s="122">
        <v>979309.14840000006</v>
      </c>
    </row>
    <row r="686" spans="5:15">
      <c r="E686" s="128">
        <v>427189</v>
      </c>
      <c r="F686" s="2" t="s">
        <v>1473</v>
      </c>
      <c r="G686" s="36">
        <v>40888</v>
      </c>
      <c r="H686" s="2" t="s">
        <v>9</v>
      </c>
      <c r="I686" s="2" t="s">
        <v>1474</v>
      </c>
      <c r="J686" s="2">
        <v>377329</v>
      </c>
      <c r="K686" s="2" t="s">
        <v>51</v>
      </c>
      <c r="L686" s="2" t="s">
        <v>27</v>
      </c>
      <c r="M686" s="2" t="s">
        <v>21</v>
      </c>
      <c r="N686" s="121">
        <v>561853.53</v>
      </c>
      <c r="O686" s="122">
        <v>992081.76839999994</v>
      </c>
    </row>
    <row r="687" spans="5:15">
      <c r="E687" s="128">
        <v>427193</v>
      </c>
      <c r="F687" s="2" t="s">
        <v>1475</v>
      </c>
      <c r="G687" s="36">
        <v>40864</v>
      </c>
      <c r="H687" s="2" t="s">
        <v>9</v>
      </c>
      <c r="I687" s="2" t="s">
        <v>1476</v>
      </c>
      <c r="J687" s="2">
        <v>398449</v>
      </c>
      <c r="K687" s="2" t="s">
        <v>111</v>
      </c>
      <c r="L687" s="2" t="s">
        <v>27</v>
      </c>
      <c r="M687" s="2" t="s">
        <v>21</v>
      </c>
      <c r="N687" s="121">
        <v>741268.01699999999</v>
      </c>
      <c r="O687" s="122">
        <v>361712.35800000001</v>
      </c>
    </row>
    <row r="688" spans="5:15">
      <c r="E688" s="128">
        <v>427379</v>
      </c>
      <c r="F688" s="2" t="s">
        <v>1477</v>
      </c>
      <c r="G688" s="36">
        <v>40886</v>
      </c>
      <c r="H688" s="2" t="s">
        <v>9</v>
      </c>
      <c r="I688" s="2" t="s">
        <v>1478</v>
      </c>
      <c r="J688" s="2">
        <v>460392</v>
      </c>
      <c r="K688" s="2" t="s">
        <v>526</v>
      </c>
      <c r="L688" s="2" t="s">
        <v>27</v>
      </c>
      <c r="M688" s="2" t="s">
        <v>17</v>
      </c>
      <c r="N688" s="121">
        <v>847575.09900000005</v>
      </c>
      <c r="O688" s="122">
        <v>923919.53399999999</v>
      </c>
    </row>
    <row r="689" spans="5:15">
      <c r="E689" s="128">
        <v>427611</v>
      </c>
      <c r="F689" s="2" t="s">
        <v>1479</v>
      </c>
      <c r="G689" s="36">
        <v>40878</v>
      </c>
      <c r="H689" s="2" t="s">
        <v>9</v>
      </c>
      <c r="I689" s="2" t="s">
        <v>1480</v>
      </c>
      <c r="J689" s="2">
        <v>412412</v>
      </c>
      <c r="K689" s="2" t="s">
        <v>196</v>
      </c>
      <c r="L689" s="2" t="s">
        <v>27</v>
      </c>
      <c r="M689" s="2" t="s">
        <v>17</v>
      </c>
      <c r="N689" s="121">
        <v>950621.09100000001</v>
      </c>
      <c r="O689" s="122">
        <v>676193.09759999998</v>
      </c>
    </row>
    <row r="690" spans="5:15">
      <c r="E690" s="128">
        <v>427618</v>
      </c>
      <c r="F690" s="2" t="s">
        <v>1481</v>
      </c>
      <c r="G690" s="36">
        <v>40878</v>
      </c>
      <c r="H690" s="2" t="s">
        <v>9</v>
      </c>
      <c r="I690" s="2" t="s">
        <v>1482</v>
      </c>
      <c r="J690" s="2">
        <v>452815</v>
      </c>
      <c r="K690" s="2" t="s">
        <v>443</v>
      </c>
      <c r="L690" s="2" t="s">
        <v>27</v>
      </c>
      <c r="M690" s="2" t="s">
        <v>17</v>
      </c>
      <c r="N690" s="121">
        <v>913601.598</v>
      </c>
      <c r="O690" s="122">
        <v>1469442.2544</v>
      </c>
    </row>
    <row r="691" spans="5:15">
      <c r="E691" s="128">
        <v>427671</v>
      </c>
      <c r="F691" s="2" t="s">
        <v>1483</v>
      </c>
      <c r="G691" s="36">
        <v>40856</v>
      </c>
      <c r="H691" s="2" t="s">
        <v>9</v>
      </c>
      <c r="I691" s="2" t="s">
        <v>1484</v>
      </c>
      <c r="J691" s="2">
        <v>462388</v>
      </c>
      <c r="K691" s="2" t="s">
        <v>763</v>
      </c>
      <c r="L691" s="2" t="s">
        <v>12</v>
      </c>
      <c r="M691" s="2" t="s">
        <v>28</v>
      </c>
      <c r="N691" s="121">
        <v>2013014.0939999998</v>
      </c>
      <c r="O691" s="122">
        <v>686546.57160000002</v>
      </c>
    </row>
    <row r="692" spans="5:15">
      <c r="E692" s="128">
        <v>427677</v>
      </c>
      <c r="F692" s="2" t="s">
        <v>1485</v>
      </c>
      <c r="G692" s="36">
        <v>40880</v>
      </c>
      <c r="H692" s="2" t="s">
        <v>9</v>
      </c>
      <c r="I692" s="2" t="s">
        <v>1486</v>
      </c>
      <c r="J692" s="2">
        <v>381154</v>
      </c>
      <c r="K692" s="2" t="s">
        <v>319</v>
      </c>
      <c r="L692" s="2" t="s">
        <v>12</v>
      </c>
      <c r="M692" s="2" t="s">
        <v>17</v>
      </c>
      <c r="N692" s="121">
        <v>902263.46699999995</v>
      </c>
      <c r="O692" s="122">
        <v>911108.06639999989</v>
      </c>
    </row>
    <row r="693" spans="5:15">
      <c r="E693" s="128">
        <v>427685</v>
      </c>
      <c r="F693" s="2" t="s">
        <v>1487</v>
      </c>
      <c r="G693" s="36">
        <v>40872</v>
      </c>
      <c r="H693" s="2" t="s">
        <v>9</v>
      </c>
      <c r="I693" s="2" t="s">
        <v>1488</v>
      </c>
      <c r="J693" s="2">
        <v>388373</v>
      </c>
      <c r="K693" s="2" t="s">
        <v>632</v>
      </c>
      <c r="L693" s="2" t="s">
        <v>27</v>
      </c>
      <c r="M693" s="2" t="s">
        <v>13</v>
      </c>
      <c r="N693" s="121">
        <v>1251220.1310000001</v>
      </c>
      <c r="O693" s="122">
        <v>1117278.1655999999</v>
      </c>
    </row>
    <row r="694" spans="5:15">
      <c r="E694" s="128">
        <v>427833</v>
      </c>
      <c r="F694" s="2" t="s">
        <v>1489</v>
      </c>
      <c r="G694" s="36">
        <v>40880</v>
      </c>
      <c r="H694" s="2" t="s">
        <v>9</v>
      </c>
      <c r="I694" s="2" t="s">
        <v>1490</v>
      </c>
      <c r="J694" s="2">
        <v>424426</v>
      </c>
      <c r="K694" s="2" t="s">
        <v>934</v>
      </c>
      <c r="L694" s="2" t="s">
        <v>27</v>
      </c>
      <c r="M694" s="2" t="s">
        <v>66</v>
      </c>
      <c r="N694" s="121">
        <v>368207.11200000002</v>
      </c>
      <c r="O694" s="122">
        <v>627863.15159999998</v>
      </c>
    </row>
    <row r="695" spans="5:15">
      <c r="E695" s="128">
        <v>427839</v>
      </c>
      <c r="F695" s="2" t="s">
        <v>1491</v>
      </c>
      <c r="G695" s="36">
        <v>40886</v>
      </c>
      <c r="H695" s="2" t="s">
        <v>9</v>
      </c>
      <c r="I695" s="2" t="s">
        <v>1492</v>
      </c>
      <c r="J695" s="2">
        <v>381549</v>
      </c>
      <c r="K695" s="2" t="s">
        <v>259</v>
      </c>
      <c r="L695" s="2" t="s">
        <v>27</v>
      </c>
      <c r="M695" s="2" t="s">
        <v>28</v>
      </c>
      <c r="N695" s="121">
        <v>2445330.0060000001</v>
      </c>
      <c r="O695" s="122">
        <v>2941931.1023999997</v>
      </c>
    </row>
    <row r="696" spans="5:15">
      <c r="E696" s="128">
        <v>427958</v>
      </c>
      <c r="F696" s="2" t="s">
        <v>1493</v>
      </c>
      <c r="G696" s="36">
        <v>40882</v>
      </c>
      <c r="H696" s="2" t="s">
        <v>9</v>
      </c>
      <c r="I696" s="2" t="s">
        <v>1494</v>
      </c>
      <c r="J696" s="2">
        <v>377143</v>
      </c>
      <c r="K696" s="2" t="s">
        <v>171</v>
      </c>
      <c r="L696" s="2" t="s">
        <v>27</v>
      </c>
      <c r="M696" s="2" t="s">
        <v>21</v>
      </c>
      <c r="N696" s="121">
        <v>767868.71699999995</v>
      </c>
      <c r="O696" s="122">
        <v>760976.21879999992</v>
      </c>
    </row>
    <row r="697" spans="5:15">
      <c r="E697" s="128">
        <v>427962</v>
      </c>
      <c r="F697" s="2" t="s">
        <v>1495</v>
      </c>
      <c r="G697" s="36">
        <v>40877</v>
      </c>
      <c r="H697" s="2" t="s">
        <v>9</v>
      </c>
      <c r="I697" s="2" t="s">
        <v>1496</v>
      </c>
      <c r="J697" s="2">
        <v>464799</v>
      </c>
      <c r="K697" s="2" t="s">
        <v>643</v>
      </c>
      <c r="L697" s="2" t="s">
        <v>27</v>
      </c>
      <c r="M697" s="2" t="s">
        <v>21</v>
      </c>
      <c r="N697" s="121">
        <v>638370.054</v>
      </c>
      <c r="O697" s="122">
        <v>1195935.138</v>
      </c>
    </row>
    <row r="698" spans="5:15">
      <c r="E698" s="128">
        <v>427971</v>
      </c>
      <c r="F698" s="2" t="s">
        <v>1497</v>
      </c>
      <c r="G698" s="36">
        <v>40885</v>
      </c>
      <c r="H698" s="2" t="s">
        <v>9</v>
      </c>
      <c r="I698" s="2" t="s">
        <v>1498</v>
      </c>
      <c r="J698" s="2">
        <v>410452</v>
      </c>
      <c r="K698" s="2" t="s">
        <v>393</v>
      </c>
      <c r="L698" s="2" t="s">
        <v>12</v>
      </c>
      <c r="M698" s="2" t="s">
        <v>21</v>
      </c>
      <c r="N698" s="121">
        <v>448219.56900000002</v>
      </c>
      <c r="O698" s="122">
        <v>1213664.9472000001</v>
      </c>
    </row>
    <row r="699" spans="5:15">
      <c r="E699" s="128">
        <v>428307</v>
      </c>
      <c r="F699" s="2" t="s">
        <v>1499</v>
      </c>
      <c r="G699" s="36">
        <v>40885</v>
      </c>
      <c r="H699" s="2" t="s">
        <v>9</v>
      </c>
      <c r="I699" s="2" t="s">
        <v>1500</v>
      </c>
      <c r="J699" s="2">
        <v>417062</v>
      </c>
      <c r="K699" s="2" t="s">
        <v>650</v>
      </c>
      <c r="L699" s="2" t="s">
        <v>12</v>
      </c>
      <c r="M699" s="2" t="s">
        <v>21</v>
      </c>
      <c r="N699" s="121">
        <v>515905.55099999998</v>
      </c>
      <c r="O699" s="122">
        <v>1834076.4227999998</v>
      </c>
    </row>
    <row r="700" spans="5:15">
      <c r="E700" s="128">
        <v>428311</v>
      </c>
      <c r="F700" s="2" t="s">
        <v>1501</v>
      </c>
      <c r="G700" s="36">
        <v>40886</v>
      </c>
      <c r="H700" s="2" t="s">
        <v>9</v>
      </c>
      <c r="I700" s="2" t="s">
        <v>1502</v>
      </c>
      <c r="J700" s="2">
        <v>417062</v>
      </c>
      <c r="K700" s="2" t="s">
        <v>650</v>
      </c>
      <c r="L700" s="2" t="s">
        <v>12</v>
      </c>
      <c r="M700" s="2" t="s">
        <v>21</v>
      </c>
      <c r="N700" s="121">
        <v>567204.83400000003</v>
      </c>
      <c r="O700" s="122">
        <v>1645556.0832</v>
      </c>
    </row>
    <row r="701" spans="5:15">
      <c r="E701" s="128">
        <v>428339</v>
      </c>
      <c r="F701" s="2" t="s">
        <v>1503</v>
      </c>
      <c r="G701" s="36">
        <v>40878</v>
      </c>
      <c r="H701" s="2" t="s">
        <v>9</v>
      </c>
      <c r="I701" s="2" t="s">
        <v>1504</v>
      </c>
      <c r="J701" s="2">
        <v>474373</v>
      </c>
      <c r="K701" s="2" t="s">
        <v>125</v>
      </c>
      <c r="L701" s="2" t="s">
        <v>27</v>
      </c>
      <c r="M701" s="2" t="s">
        <v>21</v>
      </c>
      <c r="N701" s="121">
        <v>526000.46100000001</v>
      </c>
      <c r="O701" s="122">
        <v>353054.05199999997</v>
      </c>
    </row>
    <row r="702" spans="5:15">
      <c r="E702" s="128">
        <v>428714</v>
      </c>
      <c r="F702" s="2" t="s">
        <v>1505</v>
      </c>
      <c r="G702" s="36">
        <v>40868</v>
      </c>
      <c r="H702" s="2" t="s">
        <v>9</v>
      </c>
      <c r="I702" s="2" t="s">
        <v>1506</v>
      </c>
      <c r="J702" s="2">
        <v>414224</v>
      </c>
      <c r="K702" s="2" t="s">
        <v>204</v>
      </c>
      <c r="L702" s="2" t="s">
        <v>27</v>
      </c>
      <c r="M702" s="2" t="s">
        <v>21</v>
      </c>
      <c r="N702" s="121">
        <v>644267.84100000001</v>
      </c>
      <c r="O702" s="122">
        <v>1034590.4604000001</v>
      </c>
    </row>
    <row r="703" spans="5:15">
      <c r="E703" s="128">
        <v>429998</v>
      </c>
      <c r="F703" s="2" t="s">
        <v>1507</v>
      </c>
      <c r="G703" s="36">
        <v>40848</v>
      </c>
      <c r="H703" s="2" t="s">
        <v>9</v>
      </c>
      <c r="I703" s="2" t="s">
        <v>1508</v>
      </c>
      <c r="J703" s="2">
        <v>411975</v>
      </c>
      <c r="K703" s="2" t="s">
        <v>174</v>
      </c>
      <c r="L703" s="2" t="s">
        <v>27</v>
      </c>
      <c r="M703" s="2" t="s">
        <v>13</v>
      </c>
      <c r="N703" s="121">
        <v>1284103.716</v>
      </c>
      <c r="O703" s="122">
        <v>1272765.0959999999</v>
      </c>
    </row>
    <row r="704" spans="5:15">
      <c r="E704" s="128">
        <v>430021</v>
      </c>
      <c r="F704" s="2" t="s">
        <v>1509</v>
      </c>
      <c r="G704" s="36">
        <v>40882</v>
      </c>
      <c r="H704" s="2" t="s">
        <v>9</v>
      </c>
      <c r="I704" s="2" t="s">
        <v>1510</v>
      </c>
      <c r="J704" s="2">
        <v>380836</v>
      </c>
      <c r="K704" s="2" t="s">
        <v>505</v>
      </c>
      <c r="L704" s="2" t="s">
        <v>27</v>
      </c>
      <c r="M704" s="2" t="s">
        <v>66</v>
      </c>
      <c r="N704" s="121">
        <v>433043.81400000001</v>
      </c>
      <c r="O704" s="122">
        <v>594483.64559999993</v>
      </c>
    </row>
    <row r="705" spans="5:15">
      <c r="E705" s="128">
        <v>430286</v>
      </c>
      <c r="F705" s="2" t="s">
        <v>1511</v>
      </c>
      <c r="G705" s="36">
        <v>40882</v>
      </c>
      <c r="H705" s="2" t="s">
        <v>9</v>
      </c>
      <c r="I705" s="2" t="s">
        <v>1512</v>
      </c>
      <c r="J705" s="2">
        <v>399532</v>
      </c>
      <c r="K705" s="2" t="s">
        <v>11</v>
      </c>
      <c r="L705" s="2" t="s">
        <v>12</v>
      </c>
      <c r="M705" s="2" t="s">
        <v>66</v>
      </c>
      <c r="N705" s="121">
        <v>351565.53599999996</v>
      </c>
      <c r="O705" s="122">
        <v>769928.82479999994</v>
      </c>
    </row>
    <row r="706" spans="5:15">
      <c r="E706" s="128">
        <v>430296</v>
      </c>
      <c r="F706" s="2" t="s">
        <v>1513</v>
      </c>
      <c r="G706" s="36">
        <v>40367</v>
      </c>
      <c r="H706" s="2" t="s">
        <v>9</v>
      </c>
      <c r="I706" s="2" t="s">
        <v>1514</v>
      </c>
      <c r="J706" s="2">
        <v>424950</v>
      </c>
      <c r="K706" s="2" t="s">
        <v>45</v>
      </c>
      <c r="L706" s="2" t="s">
        <v>27</v>
      </c>
      <c r="M706" s="2" t="s">
        <v>21</v>
      </c>
      <c r="N706" s="121">
        <v>682069.77300000004</v>
      </c>
      <c r="O706" s="122">
        <v>987341.18400000001</v>
      </c>
    </row>
    <row r="707" spans="5:15">
      <c r="E707" s="128">
        <v>430304</v>
      </c>
      <c r="F707" s="2" t="s">
        <v>1515</v>
      </c>
      <c r="G707" s="36">
        <v>40900</v>
      </c>
      <c r="H707" s="2" t="s">
        <v>9</v>
      </c>
      <c r="I707" s="2" t="s">
        <v>1516</v>
      </c>
      <c r="J707" s="2">
        <v>377332</v>
      </c>
      <c r="K707" s="2" t="s">
        <v>77</v>
      </c>
      <c r="L707" s="2" t="s">
        <v>12</v>
      </c>
      <c r="M707" s="2" t="s">
        <v>66</v>
      </c>
      <c r="N707" s="121">
        <v>420758.52</v>
      </c>
      <c r="O707" s="122">
        <v>1061006.8284</v>
      </c>
    </row>
    <row r="708" spans="5:15">
      <c r="E708" s="128">
        <v>430306</v>
      </c>
      <c r="F708" s="2" t="s">
        <v>1517</v>
      </c>
      <c r="G708" s="36">
        <v>40897</v>
      </c>
      <c r="H708" s="2" t="s">
        <v>9</v>
      </c>
      <c r="I708" s="2" t="s">
        <v>1518</v>
      </c>
      <c r="J708" s="2">
        <v>381123</v>
      </c>
      <c r="K708" s="2" t="s">
        <v>498</v>
      </c>
      <c r="L708" s="2" t="s">
        <v>12</v>
      </c>
      <c r="M708" s="2" t="s">
        <v>17</v>
      </c>
      <c r="N708" s="121">
        <v>857569.83900000004</v>
      </c>
      <c r="O708" s="122">
        <v>634034.03399999999</v>
      </c>
    </row>
    <row r="709" spans="5:15">
      <c r="E709" s="128">
        <v>430310</v>
      </c>
      <c r="F709" s="2" t="s">
        <v>1519</v>
      </c>
      <c r="G709" s="36">
        <v>40897</v>
      </c>
      <c r="H709" s="2" t="s">
        <v>9</v>
      </c>
      <c r="I709" s="2" t="s">
        <v>1520</v>
      </c>
      <c r="J709" s="2">
        <v>381549</v>
      </c>
      <c r="K709" s="2" t="s">
        <v>259</v>
      </c>
      <c r="L709" s="2" t="s">
        <v>27</v>
      </c>
      <c r="M709" s="2" t="s">
        <v>21</v>
      </c>
      <c r="N709" s="121">
        <v>738209.49300000002</v>
      </c>
      <c r="O709" s="122">
        <v>912362.96160000004</v>
      </c>
    </row>
    <row r="710" spans="5:15">
      <c r="E710" s="128">
        <v>430324</v>
      </c>
      <c r="F710" s="2" t="s">
        <v>1521</v>
      </c>
      <c r="G710" s="36">
        <v>40898</v>
      </c>
      <c r="H710" s="2" t="s">
        <v>9</v>
      </c>
      <c r="I710" s="2" t="s">
        <v>1522</v>
      </c>
      <c r="J710" s="2">
        <v>420801</v>
      </c>
      <c r="K710" s="2" t="s">
        <v>623</v>
      </c>
      <c r="L710" s="2" t="s">
        <v>12</v>
      </c>
      <c r="M710" s="2" t="s">
        <v>17</v>
      </c>
      <c r="N710" s="121">
        <v>1144473.4139999999</v>
      </c>
      <c r="O710" s="122">
        <v>1096837.2648</v>
      </c>
    </row>
    <row r="711" spans="5:15">
      <c r="E711" s="128">
        <v>430722</v>
      </c>
      <c r="F711" s="2" t="s">
        <v>1523</v>
      </c>
      <c r="G711" s="36">
        <v>40896</v>
      </c>
      <c r="H711" s="2" t="s">
        <v>9</v>
      </c>
      <c r="I711" s="2" t="s">
        <v>1524</v>
      </c>
      <c r="J711" s="2">
        <v>448841</v>
      </c>
      <c r="K711" s="2" t="s">
        <v>462</v>
      </c>
      <c r="L711" s="2" t="s">
        <v>12</v>
      </c>
      <c r="M711" s="2" t="s">
        <v>17</v>
      </c>
      <c r="N711" s="121">
        <v>850750.48800000001</v>
      </c>
      <c r="O711" s="122">
        <v>2043645.0984</v>
      </c>
    </row>
    <row r="712" spans="5:15">
      <c r="E712" s="128">
        <v>430935</v>
      </c>
      <c r="F712" s="2" t="s">
        <v>1525</v>
      </c>
      <c r="G712" s="36">
        <v>40900</v>
      </c>
      <c r="H712" s="2" t="s">
        <v>9</v>
      </c>
      <c r="I712" s="2" t="s">
        <v>1526</v>
      </c>
      <c r="J712" s="2">
        <v>376098</v>
      </c>
      <c r="K712" s="2" t="s">
        <v>1079</v>
      </c>
      <c r="L712" s="2" t="s">
        <v>27</v>
      </c>
      <c r="M712" s="2" t="s">
        <v>13</v>
      </c>
      <c r="N712" s="121">
        <v>1263090.2760000001</v>
      </c>
      <c r="O712" s="122">
        <v>1810953.8604000001</v>
      </c>
    </row>
    <row r="713" spans="5:15">
      <c r="E713" s="128">
        <v>430970</v>
      </c>
      <c r="F713" s="2" t="s">
        <v>1527</v>
      </c>
      <c r="G713" s="36">
        <v>40903</v>
      </c>
      <c r="H713" s="2" t="s">
        <v>9</v>
      </c>
      <c r="I713" s="2" t="s">
        <v>253</v>
      </c>
      <c r="J713" s="2">
        <v>410827</v>
      </c>
      <c r="K713" s="2" t="s">
        <v>254</v>
      </c>
      <c r="L713" s="2" t="s">
        <v>27</v>
      </c>
      <c r="M713" s="2" t="s">
        <v>21</v>
      </c>
      <c r="N713" s="121">
        <v>458296.67099999997</v>
      </c>
      <c r="O713" s="122">
        <v>933171.14879999997</v>
      </c>
    </row>
    <row r="714" spans="5:15">
      <c r="E714" s="128">
        <v>430972</v>
      </c>
      <c r="F714" s="2" t="s">
        <v>1528</v>
      </c>
      <c r="G714" s="36">
        <v>40871</v>
      </c>
      <c r="H714" s="2" t="s">
        <v>9</v>
      </c>
      <c r="I714" s="2" t="s">
        <v>1529</v>
      </c>
      <c r="J714" s="2">
        <v>387266</v>
      </c>
      <c r="K714" s="2" t="s">
        <v>31</v>
      </c>
      <c r="L714" s="2" t="s">
        <v>27</v>
      </c>
      <c r="M714" s="2" t="s">
        <v>17</v>
      </c>
      <c r="N714" s="121">
        <v>816186.27300000004</v>
      </c>
      <c r="O714" s="122">
        <v>661190.86080000002</v>
      </c>
    </row>
    <row r="715" spans="5:15">
      <c r="E715" s="128">
        <v>430976</v>
      </c>
      <c r="F715" s="2" t="s">
        <v>1530</v>
      </c>
      <c r="G715" s="36">
        <v>40900</v>
      </c>
      <c r="H715" s="2" t="s">
        <v>9</v>
      </c>
      <c r="I715" s="2" t="s">
        <v>1531</v>
      </c>
      <c r="J715" s="2">
        <v>416871</v>
      </c>
      <c r="K715" s="2" t="s">
        <v>185</v>
      </c>
      <c r="L715" s="2" t="s">
        <v>27</v>
      </c>
      <c r="M715" s="2" t="s">
        <v>13</v>
      </c>
      <c r="N715" s="121">
        <v>1296508.101</v>
      </c>
      <c r="O715" s="122">
        <v>1201127.7672000001</v>
      </c>
    </row>
    <row r="716" spans="5:15">
      <c r="E716" s="128">
        <v>431003</v>
      </c>
      <c r="F716" s="2" t="s">
        <v>1532</v>
      </c>
      <c r="G716" s="36">
        <v>40879</v>
      </c>
      <c r="H716" s="2" t="s">
        <v>9</v>
      </c>
      <c r="I716" s="2" t="s">
        <v>1533</v>
      </c>
      <c r="J716" s="2">
        <v>436955</v>
      </c>
      <c r="K716" s="2" t="s">
        <v>818</v>
      </c>
      <c r="L716" s="2" t="s">
        <v>27</v>
      </c>
      <c r="M716" s="2" t="s">
        <v>17</v>
      </c>
      <c r="N716" s="121">
        <v>935716.90800000005</v>
      </c>
      <c r="O716" s="122">
        <v>703825.51319999993</v>
      </c>
    </row>
    <row r="717" spans="5:15">
      <c r="E717" s="128">
        <v>431009</v>
      </c>
      <c r="F717" s="2" t="s">
        <v>1534</v>
      </c>
      <c r="G717" s="36">
        <v>40891</v>
      </c>
      <c r="H717" s="2" t="s">
        <v>9</v>
      </c>
      <c r="I717" s="2" t="s">
        <v>1535</v>
      </c>
      <c r="J717" s="2">
        <v>474340</v>
      </c>
      <c r="K717" s="2" t="s">
        <v>108</v>
      </c>
      <c r="L717" s="2" t="s">
        <v>12</v>
      </c>
      <c r="M717" s="2" t="s">
        <v>17</v>
      </c>
      <c r="N717" s="121">
        <v>1111082.301</v>
      </c>
      <c r="O717" s="122">
        <v>1367171.8272000002</v>
      </c>
    </row>
    <row r="718" spans="5:15">
      <c r="E718" s="128">
        <v>431040</v>
      </c>
      <c r="F718" s="2" t="s">
        <v>1536</v>
      </c>
      <c r="G718" s="36">
        <v>40896</v>
      </c>
      <c r="H718" s="2" t="s">
        <v>9</v>
      </c>
      <c r="I718" s="2" t="s">
        <v>1537</v>
      </c>
      <c r="J718" s="2">
        <v>378503</v>
      </c>
      <c r="K718" s="2" t="s">
        <v>267</v>
      </c>
      <c r="L718" s="2" t="s">
        <v>12</v>
      </c>
      <c r="M718" s="2" t="s">
        <v>28</v>
      </c>
      <c r="N718" s="121">
        <v>1766816.2680000002</v>
      </c>
      <c r="O718" s="122">
        <v>2698370.7768000001</v>
      </c>
    </row>
    <row r="719" spans="5:15">
      <c r="E719" s="128">
        <v>431045</v>
      </c>
      <c r="F719" s="2" t="s">
        <v>1538</v>
      </c>
      <c r="G719" s="36">
        <v>40893</v>
      </c>
      <c r="H719" s="2" t="s">
        <v>9</v>
      </c>
      <c r="I719" s="2" t="s">
        <v>1539</v>
      </c>
      <c r="J719" s="2">
        <v>410449</v>
      </c>
      <c r="K719" s="2" t="s">
        <v>278</v>
      </c>
      <c r="L719" s="2" t="s">
        <v>12</v>
      </c>
      <c r="M719" s="2" t="s">
        <v>28</v>
      </c>
      <c r="N719" s="121">
        <v>1871440.4939999999</v>
      </c>
      <c r="O719" s="122">
        <v>2154985.8516000002</v>
      </c>
    </row>
    <row r="720" spans="5:15">
      <c r="E720" s="128">
        <v>431080</v>
      </c>
      <c r="F720" s="2" t="s">
        <v>1540</v>
      </c>
      <c r="G720" s="36">
        <v>40878</v>
      </c>
      <c r="H720" s="2" t="s">
        <v>9</v>
      </c>
      <c r="I720" s="2" t="s">
        <v>1541</v>
      </c>
      <c r="J720" s="2">
        <v>377329</v>
      </c>
      <c r="K720" s="2" t="s">
        <v>51</v>
      </c>
      <c r="L720" s="2" t="s">
        <v>27</v>
      </c>
      <c r="M720" s="2" t="s">
        <v>17</v>
      </c>
      <c r="N720" s="121">
        <v>794490.56400000001</v>
      </c>
      <c r="O720" s="122">
        <v>1268083.3716</v>
      </c>
    </row>
    <row r="721" spans="5:15">
      <c r="E721" s="128">
        <v>431096</v>
      </c>
      <c r="F721" s="2" t="s">
        <v>1542</v>
      </c>
      <c r="G721" s="36">
        <v>40896</v>
      </c>
      <c r="H721" s="2" t="s">
        <v>9</v>
      </c>
      <c r="I721" s="2" t="s">
        <v>1543</v>
      </c>
      <c r="J721" s="2">
        <v>412412</v>
      </c>
      <c r="K721" s="2" t="s">
        <v>196</v>
      </c>
      <c r="L721" s="2" t="s">
        <v>27</v>
      </c>
      <c r="M721" s="2" t="s">
        <v>17</v>
      </c>
      <c r="N721" s="121">
        <v>829641.33</v>
      </c>
      <c r="O721" s="122">
        <v>428709.16439999995</v>
      </c>
    </row>
    <row r="722" spans="5:15">
      <c r="E722" s="128">
        <v>431114</v>
      </c>
      <c r="F722" s="2" t="s">
        <v>1544</v>
      </c>
      <c r="G722" s="36">
        <v>40910</v>
      </c>
      <c r="H722" s="2" t="s">
        <v>9</v>
      </c>
      <c r="I722" s="2" t="s">
        <v>1545</v>
      </c>
      <c r="J722" s="2">
        <v>460909</v>
      </c>
      <c r="K722" s="2" t="s">
        <v>40</v>
      </c>
      <c r="L722" s="2" t="s">
        <v>27</v>
      </c>
      <c r="M722" s="2" t="s">
        <v>17</v>
      </c>
      <c r="N722" s="121">
        <v>986614.39800000004</v>
      </c>
      <c r="O722" s="122">
        <v>1340817.8508000001</v>
      </c>
    </row>
    <row r="723" spans="5:15">
      <c r="E723" s="128">
        <v>431117</v>
      </c>
      <c r="F723" s="2" t="s">
        <v>1546</v>
      </c>
      <c r="G723" s="36">
        <v>40894</v>
      </c>
      <c r="H723" s="2" t="s">
        <v>9</v>
      </c>
      <c r="I723" s="2" t="s">
        <v>1547</v>
      </c>
      <c r="J723" s="2">
        <v>452815</v>
      </c>
      <c r="K723" s="2" t="s">
        <v>443</v>
      </c>
      <c r="L723" s="2" t="s">
        <v>27</v>
      </c>
      <c r="M723" s="2" t="s">
        <v>21</v>
      </c>
      <c r="N723" s="121">
        <v>640489.20600000001</v>
      </c>
      <c r="O723" s="122">
        <v>359945.38079999998</v>
      </c>
    </row>
    <row r="724" spans="5:15">
      <c r="E724" s="128">
        <v>431123</v>
      </c>
      <c r="F724" s="2" t="s">
        <v>1548</v>
      </c>
      <c r="G724" s="36">
        <v>40878</v>
      </c>
      <c r="H724" s="2" t="s">
        <v>9</v>
      </c>
      <c r="I724" s="2" t="s">
        <v>856</v>
      </c>
      <c r="J724" s="2">
        <v>380148</v>
      </c>
      <c r="K724" s="2" t="s">
        <v>92</v>
      </c>
      <c r="L724" s="2" t="s">
        <v>27</v>
      </c>
      <c r="M724" s="2" t="s">
        <v>28</v>
      </c>
      <c r="N724" s="121">
        <v>1976486.547</v>
      </c>
      <c r="O724" s="122">
        <v>2564412.48</v>
      </c>
    </row>
    <row r="725" spans="5:15">
      <c r="E725" s="128">
        <v>431147</v>
      </c>
      <c r="F725" s="2" t="s">
        <v>1549</v>
      </c>
      <c r="G725" s="36">
        <v>40855</v>
      </c>
      <c r="H725" s="2" t="s">
        <v>9</v>
      </c>
      <c r="I725" s="2" t="s">
        <v>1550</v>
      </c>
      <c r="J725" s="2">
        <v>381325</v>
      </c>
      <c r="K725" s="2" t="s">
        <v>273</v>
      </c>
      <c r="L725" s="2" t="s">
        <v>12</v>
      </c>
      <c r="M725" s="2" t="s">
        <v>66</v>
      </c>
      <c r="N725" s="121">
        <v>360359.34900000005</v>
      </c>
      <c r="O725" s="122">
        <v>1121264.1647999999</v>
      </c>
    </row>
    <row r="726" spans="5:15">
      <c r="E726" s="128">
        <v>431358</v>
      </c>
      <c r="F726" s="2" t="s">
        <v>1551</v>
      </c>
      <c r="G726" s="36">
        <v>40903</v>
      </c>
      <c r="H726" s="2" t="s">
        <v>9</v>
      </c>
      <c r="I726" s="2" t="s">
        <v>1552</v>
      </c>
      <c r="J726" s="2">
        <v>419863</v>
      </c>
      <c r="K726" s="2" t="s">
        <v>16</v>
      </c>
      <c r="L726" s="2" t="s">
        <v>12</v>
      </c>
      <c r="M726" s="2" t="s">
        <v>66</v>
      </c>
      <c r="N726" s="121">
        <v>411806.66099999996</v>
      </c>
      <c r="O726" s="122">
        <v>1364370.0911999999</v>
      </c>
    </row>
    <row r="727" spans="5:15">
      <c r="E727" s="128">
        <v>431369</v>
      </c>
      <c r="F727" s="2" t="s">
        <v>1553</v>
      </c>
      <c r="G727" s="36">
        <v>40896</v>
      </c>
      <c r="H727" s="2" t="s">
        <v>9</v>
      </c>
      <c r="I727" s="2" t="s">
        <v>1554</v>
      </c>
      <c r="J727" s="2">
        <v>359519</v>
      </c>
      <c r="K727" s="2" t="s">
        <v>289</v>
      </c>
      <c r="L727" s="2" t="s">
        <v>27</v>
      </c>
      <c r="M727" s="2" t="s">
        <v>13</v>
      </c>
      <c r="N727" s="121">
        <v>1582746.102</v>
      </c>
      <c r="O727" s="122">
        <v>1288909.2168000001</v>
      </c>
    </row>
    <row r="728" spans="5:15">
      <c r="E728" s="128">
        <v>431448</v>
      </c>
      <c r="F728" s="2" t="s">
        <v>1555</v>
      </c>
      <c r="G728" s="36">
        <v>40911</v>
      </c>
      <c r="H728" s="2" t="s">
        <v>9</v>
      </c>
      <c r="I728" s="2" t="s">
        <v>1556</v>
      </c>
      <c r="J728" s="2">
        <v>410450</v>
      </c>
      <c r="K728" s="2" t="s">
        <v>212</v>
      </c>
      <c r="L728" s="2" t="s">
        <v>27</v>
      </c>
      <c r="M728" s="2" t="s">
        <v>17</v>
      </c>
      <c r="N728" s="121">
        <v>946002.14099999995</v>
      </c>
      <c r="O728" s="122">
        <v>803370.72239999997</v>
      </c>
    </row>
    <row r="729" spans="5:15">
      <c r="E729" s="128">
        <v>431475</v>
      </c>
      <c r="F729" s="2" t="s">
        <v>1557</v>
      </c>
      <c r="G729" s="36">
        <v>40917</v>
      </c>
      <c r="H729" s="2" t="s">
        <v>9</v>
      </c>
      <c r="I729" s="2" t="s">
        <v>1558</v>
      </c>
      <c r="J729" s="2">
        <v>377364</v>
      </c>
      <c r="K729" s="2" t="s">
        <v>721</v>
      </c>
      <c r="L729" s="2" t="s">
        <v>12</v>
      </c>
      <c r="M729" s="2" t="s">
        <v>17</v>
      </c>
      <c r="N729" s="121">
        <v>1190835.429</v>
      </c>
      <c r="O729" s="122">
        <v>1147965.4151999999</v>
      </c>
    </row>
    <row r="730" spans="5:15">
      <c r="E730" s="128">
        <v>431578</v>
      </c>
      <c r="F730" s="2" t="s">
        <v>1559</v>
      </c>
      <c r="G730" s="36">
        <v>39832</v>
      </c>
      <c r="H730" s="2" t="s">
        <v>9</v>
      </c>
      <c r="I730" s="2" t="s">
        <v>1560</v>
      </c>
      <c r="J730" s="2">
        <v>460862</v>
      </c>
      <c r="K730" s="2" t="s">
        <v>226</v>
      </c>
      <c r="L730" s="2" t="s">
        <v>12</v>
      </c>
      <c r="M730" s="2" t="s">
        <v>13</v>
      </c>
      <c r="N730" s="121">
        <v>1264485.9780000001</v>
      </c>
      <c r="O730" s="122">
        <v>1314414.432</v>
      </c>
    </row>
    <row r="731" spans="5:15">
      <c r="E731" s="128">
        <v>431735</v>
      </c>
      <c r="F731" s="2" t="s">
        <v>1561</v>
      </c>
      <c r="G731" s="36">
        <v>40886</v>
      </c>
      <c r="H731" s="2" t="s">
        <v>9</v>
      </c>
      <c r="I731" s="2" t="s">
        <v>1562</v>
      </c>
      <c r="J731" s="2">
        <v>410827</v>
      </c>
      <c r="K731" s="2" t="s">
        <v>254</v>
      </c>
      <c r="L731" s="2" t="s">
        <v>12</v>
      </c>
      <c r="M731" s="2" t="s">
        <v>17</v>
      </c>
      <c r="N731" s="121">
        <v>845228.89500000002</v>
      </c>
      <c r="O731" s="122">
        <v>983649.48479999998</v>
      </c>
    </row>
    <row r="732" spans="5:15">
      <c r="E732" s="128">
        <v>431760</v>
      </c>
      <c r="F732" s="2" t="s">
        <v>1563</v>
      </c>
      <c r="G732" s="36">
        <v>40920</v>
      </c>
      <c r="H732" s="2" t="s">
        <v>9</v>
      </c>
      <c r="I732" s="2" t="s">
        <v>1564</v>
      </c>
      <c r="J732" s="2">
        <v>380150</v>
      </c>
      <c r="K732" s="2" t="s">
        <v>72</v>
      </c>
      <c r="L732" s="2" t="s">
        <v>27</v>
      </c>
      <c r="M732" s="2" t="s">
        <v>17</v>
      </c>
      <c r="N732" s="121">
        <v>941690.37900000007</v>
      </c>
      <c r="O732" s="122">
        <v>538313.54760000005</v>
      </c>
    </row>
    <row r="733" spans="5:15">
      <c r="E733" s="128">
        <v>431767</v>
      </c>
      <c r="F733" s="2" t="s">
        <v>1565</v>
      </c>
      <c r="G733" s="36">
        <v>40911</v>
      </c>
      <c r="H733" s="2" t="s">
        <v>9</v>
      </c>
      <c r="I733" s="2" t="s">
        <v>1566</v>
      </c>
      <c r="J733" s="2">
        <v>410452</v>
      </c>
      <c r="K733" s="2" t="s">
        <v>393</v>
      </c>
      <c r="L733" s="2" t="s">
        <v>12</v>
      </c>
      <c r="M733" s="2" t="s">
        <v>17</v>
      </c>
      <c r="N733" s="121">
        <v>886119.402</v>
      </c>
      <c r="O733" s="122">
        <v>1370010.0563999999</v>
      </c>
    </row>
    <row r="734" spans="5:15">
      <c r="E734" s="128">
        <v>431839</v>
      </c>
      <c r="F734" s="2" t="s">
        <v>1567</v>
      </c>
      <c r="G734" s="36">
        <v>40891</v>
      </c>
      <c r="H734" s="2" t="s">
        <v>9</v>
      </c>
      <c r="I734" s="2" t="s">
        <v>250</v>
      </c>
      <c r="J734" s="2">
        <v>381549</v>
      </c>
      <c r="K734" s="2" t="s">
        <v>259</v>
      </c>
      <c r="L734" s="2" t="s">
        <v>27</v>
      </c>
      <c r="M734" s="2" t="s">
        <v>21</v>
      </c>
      <c r="N734" s="121">
        <v>665791.03500000003</v>
      </c>
      <c r="O734" s="122">
        <v>450825.22080000001</v>
      </c>
    </row>
    <row r="735" spans="5:15">
      <c r="E735" s="128">
        <v>432435</v>
      </c>
      <c r="F735" s="2" t="s">
        <v>1568</v>
      </c>
      <c r="G735" s="36">
        <v>40910</v>
      </c>
      <c r="H735" s="2" t="s">
        <v>9</v>
      </c>
      <c r="I735" s="2" t="s">
        <v>1569</v>
      </c>
      <c r="J735" s="2">
        <v>460909</v>
      </c>
      <c r="K735" s="2" t="s">
        <v>40</v>
      </c>
      <c r="L735" s="2" t="s">
        <v>27</v>
      </c>
      <c r="M735" s="2" t="s">
        <v>13</v>
      </c>
      <c r="N735" s="121">
        <v>1283453.7239999999</v>
      </c>
      <c r="O735" s="122">
        <v>1353033.6551999999</v>
      </c>
    </row>
    <row r="736" spans="5:15">
      <c r="E736" s="128">
        <v>432762</v>
      </c>
      <c r="F736" s="2" t="s">
        <v>1570</v>
      </c>
      <c r="G736" s="36">
        <v>40910</v>
      </c>
      <c r="H736" s="2" t="s">
        <v>9</v>
      </c>
      <c r="I736" s="2" t="s">
        <v>1571</v>
      </c>
      <c r="J736" s="2">
        <v>414224</v>
      </c>
      <c r="K736" s="2" t="s">
        <v>204</v>
      </c>
      <c r="L736" s="2" t="s">
        <v>12</v>
      </c>
      <c r="M736" s="2" t="s">
        <v>21</v>
      </c>
      <c r="N736" s="121">
        <v>462191.05799999996</v>
      </c>
      <c r="O736" s="122">
        <v>1005905.6279999999</v>
      </c>
    </row>
    <row r="737" spans="5:15">
      <c r="E737" s="128">
        <v>432766</v>
      </c>
      <c r="F737" s="2" t="s">
        <v>1572</v>
      </c>
      <c r="G737" s="36">
        <v>40906</v>
      </c>
      <c r="H737" s="2" t="s">
        <v>9</v>
      </c>
      <c r="I737" s="2" t="s">
        <v>1573</v>
      </c>
      <c r="J737" s="2">
        <v>412833</v>
      </c>
      <c r="K737" s="2" t="s">
        <v>626</v>
      </c>
      <c r="L737" s="2" t="s">
        <v>27</v>
      </c>
      <c r="M737" s="2" t="s">
        <v>21</v>
      </c>
      <c r="N737" s="121">
        <v>468176.772</v>
      </c>
      <c r="O737" s="122">
        <v>398765.90520000004</v>
      </c>
    </row>
    <row r="738" spans="5:15">
      <c r="E738" s="128">
        <v>432776</v>
      </c>
      <c r="F738" s="2" t="s">
        <v>1574</v>
      </c>
      <c r="G738" s="36">
        <v>40918</v>
      </c>
      <c r="H738" s="2" t="s">
        <v>9</v>
      </c>
      <c r="I738" s="2" t="s">
        <v>1575</v>
      </c>
      <c r="J738" s="2">
        <v>462852</v>
      </c>
      <c r="K738" s="2" t="s">
        <v>1142</v>
      </c>
      <c r="L738" s="2" t="s">
        <v>27</v>
      </c>
      <c r="M738" s="2" t="s">
        <v>21</v>
      </c>
      <c r="N738" s="121">
        <v>613506.74699999997</v>
      </c>
      <c r="O738" s="122">
        <v>305590.52520000003</v>
      </c>
    </row>
    <row r="739" spans="5:15">
      <c r="E739" s="128">
        <v>432814</v>
      </c>
      <c r="F739" s="2" t="s">
        <v>1576</v>
      </c>
      <c r="G739" s="36">
        <v>40911</v>
      </c>
      <c r="H739" s="2" t="s">
        <v>9</v>
      </c>
      <c r="I739" s="2" t="s">
        <v>1577</v>
      </c>
      <c r="J739" s="2">
        <v>448733</v>
      </c>
      <c r="K739" s="2" t="s">
        <v>515</v>
      </c>
      <c r="L739" s="2" t="s">
        <v>27</v>
      </c>
      <c r="M739" s="2" t="s">
        <v>66</v>
      </c>
      <c r="N739" s="121">
        <v>436357.21500000003</v>
      </c>
      <c r="O739" s="122">
        <v>539340.06599999999</v>
      </c>
    </row>
    <row r="740" spans="5:15">
      <c r="E740" s="128">
        <v>433193</v>
      </c>
      <c r="F740" s="2" t="s">
        <v>1578</v>
      </c>
      <c r="G740" s="36">
        <v>40939</v>
      </c>
      <c r="H740" s="2" t="s">
        <v>9</v>
      </c>
      <c r="I740" s="2" t="s">
        <v>1579</v>
      </c>
      <c r="J740" s="2">
        <v>385698</v>
      </c>
      <c r="K740" s="2" t="s">
        <v>690</v>
      </c>
      <c r="L740" s="2" t="s">
        <v>27</v>
      </c>
      <c r="M740" s="2" t="s">
        <v>21</v>
      </c>
      <c r="N740" s="121">
        <v>774834.98400000005</v>
      </c>
      <c r="O740" s="122">
        <v>223351.33320000002</v>
      </c>
    </row>
    <row r="741" spans="5:15">
      <c r="E741" s="128">
        <v>433296</v>
      </c>
      <c r="F741" s="2" t="s">
        <v>1580</v>
      </c>
      <c r="G741" s="36">
        <v>40945</v>
      </c>
      <c r="H741" s="2" t="s">
        <v>9</v>
      </c>
      <c r="I741" s="2" t="s">
        <v>1581</v>
      </c>
      <c r="J741" s="2">
        <v>471701</v>
      </c>
      <c r="K741" s="2" t="s">
        <v>455</v>
      </c>
      <c r="L741" s="2" t="s">
        <v>27</v>
      </c>
      <c r="M741" s="2" t="s">
        <v>21</v>
      </c>
      <c r="N741" s="121">
        <v>510424.02599999995</v>
      </c>
      <c r="O741" s="122">
        <v>485444.31839999999</v>
      </c>
    </row>
    <row r="742" spans="5:15">
      <c r="E742" s="128">
        <v>433468</v>
      </c>
      <c r="F742" s="2" t="s">
        <v>1582</v>
      </c>
      <c r="G742" s="36">
        <v>40873</v>
      </c>
      <c r="H742" s="2" t="s">
        <v>9</v>
      </c>
      <c r="I742" s="2" t="s">
        <v>1583</v>
      </c>
      <c r="J742" s="2">
        <v>423329</v>
      </c>
      <c r="K742" s="2" t="s">
        <v>182</v>
      </c>
      <c r="L742" s="2" t="s">
        <v>12</v>
      </c>
      <c r="M742" s="2" t="s">
        <v>13</v>
      </c>
      <c r="N742" s="121">
        <v>1582269.7380000001</v>
      </c>
      <c r="O742" s="122">
        <v>1812188.7431999999</v>
      </c>
    </row>
    <row r="743" spans="5:15">
      <c r="E743" s="128">
        <v>433475</v>
      </c>
      <c r="F743" s="2" t="s">
        <v>1584</v>
      </c>
      <c r="G743" s="36">
        <v>40939</v>
      </c>
      <c r="H743" s="2" t="s">
        <v>9</v>
      </c>
      <c r="I743" s="2" t="s">
        <v>1585</v>
      </c>
      <c r="J743" s="2">
        <v>377329</v>
      </c>
      <c r="K743" s="2" t="s">
        <v>51</v>
      </c>
      <c r="L743" s="2" t="s">
        <v>27</v>
      </c>
      <c r="M743" s="2" t="s">
        <v>21</v>
      </c>
      <c r="N743" s="121">
        <v>586322.83499999996</v>
      </c>
      <c r="O743" s="122">
        <v>984960.88559999992</v>
      </c>
    </row>
    <row r="744" spans="5:15">
      <c r="E744" s="128">
        <v>433480</v>
      </c>
      <c r="F744" s="2" t="s">
        <v>1586</v>
      </c>
      <c r="G744" s="36">
        <v>40931</v>
      </c>
      <c r="H744" s="2" t="s">
        <v>9</v>
      </c>
      <c r="I744" s="2" t="s">
        <v>1587</v>
      </c>
      <c r="J744" s="2">
        <v>359519</v>
      </c>
      <c r="K744" s="2" t="s">
        <v>289</v>
      </c>
      <c r="L744" s="2" t="s">
        <v>27</v>
      </c>
      <c r="M744" s="2" t="s">
        <v>246</v>
      </c>
      <c r="N744" s="121">
        <v>2896280.8770000003</v>
      </c>
      <c r="O744" s="122">
        <v>1832190.5484</v>
      </c>
    </row>
    <row r="745" spans="5:15">
      <c r="E745" s="128">
        <v>433552</v>
      </c>
      <c r="F745" s="2" t="s">
        <v>1588</v>
      </c>
      <c r="G745" s="36">
        <v>40949</v>
      </c>
      <c r="H745" s="2" t="s">
        <v>9</v>
      </c>
      <c r="I745" s="2" t="s">
        <v>1589</v>
      </c>
      <c r="J745" s="2">
        <v>411082</v>
      </c>
      <c r="K745" s="2" t="s">
        <v>54</v>
      </c>
      <c r="L745" s="2" t="s">
        <v>12</v>
      </c>
      <c r="M745" s="2" t="s">
        <v>17</v>
      </c>
      <c r="N745" s="121">
        <v>817278.12599999993</v>
      </c>
      <c r="O745" s="122">
        <v>1630147.7124000001</v>
      </c>
    </row>
    <row r="746" spans="5:15">
      <c r="E746" s="128">
        <v>433556</v>
      </c>
      <c r="F746" s="2" t="s">
        <v>1590</v>
      </c>
      <c r="G746" s="36">
        <v>40947</v>
      </c>
      <c r="H746" s="2" t="s">
        <v>9</v>
      </c>
      <c r="I746" s="2" t="s">
        <v>1591</v>
      </c>
      <c r="J746" s="2">
        <v>377143</v>
      </c>
      <c r="K746" s="2" t="s">
        <v>171</v>
      </c>
      <c r="L746" s="2" t="s">
        <v>27</v>
      </c>
      <c r="M746" s="2" t="s">
        <v>17</v>
      </c>
      <c r="N746" s="121">
        <v>781312.64399999997</v>
      </c>
      <c r="O746" s="122">
        <v>637546.79879999999</v>
      </c>
    </row>
    <row r="747" spans="5:15">
      <c r="E747" s="128">
        <v>433558</v>
      </c>
      <c r="F747" s="2" t="s">
        <v>1592</v>
      </c>
      <c r="G747" s="36">
        <v>40940</v>
      </c>
      <c r="H747" s="2" t="s">
        <v>9</v>
      </c>
      <c r="I747" s="2" t="s">
        <v>1593</v>
      </c>
      <c r="J747" s="2">
        <v>406698</v>
      </c>
      <c r="K747" s="2" t="s">
        <v>215</v>
      </c>
      <c r="L747" s="2" t="s">
        <v>27</v>
      </c>
      <c r="M747" s="2" t="s">
        <v>21</v>
      </c>
      <c r="N747" s="121">
        <v>581050.554</v>
      </c>
      <c r="O747" s="122">
        <v>837676.68479999993</v>
      </c>
    </row>
    <row r="748" spans="5:15">
      <c r="E748" s="128">
        <v>433659</v>
      </c>
      <c r="F748" s="2" t="s">
        <v>1594</v>
      </c>
      <c r="G748" s="36">
        <v>40924</v>
      </c>
      <c r="H748" s="2" t="s">
        <v>9</v>
      </c>
      <c r="I748" s="2" t="s">
        <v>1595</v>
      </c>
      <c r="J748" s="2">
        <v>379658</v>
      </c>
      <c r="K748" s="2" t="s">
        <v>201</v>
      </c>
      <c r="L748" s="2" t="s">
        <v>27</v>
      </c>
      <c r="M748" s="2" t="s">
        <v>13</v>
      </c>
      <c r="N748" s="121">
        <v>1290771.6989999998</v>
      </c>
      <c r="O748" s="122">
        <v>970737.95519999997</v>
      </c>
    </row>
    <row r="749" spans="5:15">
      <c r="E749" s="128">
        <v>433858</v>
      </c>
      <c r="F749" s="2" t="s">
        <v>1596</v>
      </c>
      <c r="G749" s="36">
        <v>40945</v>
      </c>
      <c r="H749" s="2" t="s">
        <v>9</v>
      </c>
      <c r="I749" s="2" t="s">
        <v>1597</v>
      </c>
      <c r="J749" s="2">
        <v>410827</v>
      </c>
      <c r="K749" s="2" t="s">
        <v>254</v>
      </c>
      <c r="L749" s="2" t="s">
        <v>27</v>
      </c>
      <c r="M749" s="2" t="s">
        <v>376</v>
      </c>
      <c r="N749" s="121">
        <v>3376954.4129999997</v>
      </c>
      <c r="O749" s="122">
        <v>2290201.398</v>
      </c>
    </row>
    <row r="750" spans="5:15">
      <c r="E750" s="128">
        <v>433865</v>
      </c>
      <c r="F750" s="2" t="s">
        <v>1598</v>
      </c>
      <c r="G750" s="36">
        <v>40952</v>
      </c>
      <c r="H750" s="2" t="s">
        <v>9</v>
      </c>
      <c r="I750" s="2" t="s">
        <v>1599</v>
      </c>
      <c r="J750" s="2">
        <v>410827</v>
      </c>
      <c r="K750" s="2" t="s">
        <v>254</v>
      </c>
      <c r="L750" s="2" t="s">
        <v>27</v>
      </c>
      <c r="M750" s="2" t="s">
        <v>17</v>
      </c>
      <c r="N750" s="121">
        <v>915188.73600000003</v>
      </c>
      <c r="O750" s="122">
        <v>1605359.412</v>
      </c>
    </row>
    <row r="751" spans="5:15">
      <c r="E751" s="128">
        <v>433953</v>
      </c>
      <c r="F751" s="2" t="s">
        <v>1600</v>
      </c>
      <c r="G751" s="36">
        <v>40919</v>
      </c>
      <c r="H751" s="2" t="s">
        <v>9</v>
      </c>
      <c r="I751" s="2" t="s">
        <v>1601</v>
      </c>
      <c r="J751" s="2">
        <v>452815</v>
      </c>
      <c r="K751" s="2" t="s">
        <v>443</v>
      </c>
      <c r="L751" s="2" t="s">
        <v>12</v>
      </c>
      <c r="M751" s="2" t="s">
        <v>21</v>
      </c>
      <c r="N751" s="121">
        <v>575538.978</v>
      </c>
      <c r="O751" s="122">
        <v>917625.04559999995</v>
      </c>
    </row>
    <row r="752" spans="5:15">
      <c r="E752" s="128">
        <v>433957</v>
      </c>
      <c r="F752" s="2" t="s">
        <v>1602</v>
      </c>
      <c r="G752" s="36">
        <v>40946</v>
      </c>
      <c r="H752" s="2" t="s">
        <v>9</v>
      </c>
      <c r="I752" s="2" t="s">
        <v>1603</v>
      </c>
      <c r="J752" s="2">
        <v>424950</v>
      </c>
      <c r="K752" s="2" t="s">
        <v>45</v>
      </c>
      <c r="L752" s="2" t="s">
        <v>27</v>
      </c>
      <c r="M752" s="2" t="s">
        <v>21</v>
      </c>
      <c r="N752" s="121">
        <v>651943.08900000004</v>
      </c>
      <c r="O752" s="122">
        <v>670175.25120000006</v>
      </c>
    </row>
    <row r="753" spans="5:15">
      <c r="E753" s="128">
        <v>434060</v>
      </c>
      <c r="F753" s="2" t="s">
        <v>1604</v>
      </c>
      <c r="G753" s="36">
        <v>40952</v>
      </c>
      <c r="H753" s="2" t="s">
        <v>9</v>
      </c>
      <c r="I753" s="2" t="s">
        <v>15</v>
      </c>
      <c r="J753" s="2">
        <v>419863</v>
      </c>
      <c r="K753" s="2" t="s">
        <v>16</v>
      </c>
      <c r="L753" s="2" t="s">
        <v>27</v>
      </c>
      <c r="M753" s="2" t="s">
        <v>17</v>
      </c>
      <c r="N753" s="121">
        <v>1114685.0819999999</v>
      </c>
      <c r="O753" s="122">
        <v>1348381.3608000001</v>
      </c>
    </row>
    <row r="754" spans="5:15">
      <c r="E754" s="128">
        <v>434361</v>
      </c>
      <c r="F754" s="2" t="s">
        <v>1605</v>
      </c>
      <c r="G754" s="36">
        <v>40953</v>
      </c>
      <c r="H754" s="2" t="s">
        <v>9</v>
      </c>
      <c r="I754" s="2" t="s">
        <v>1606</v>
      </c>
      <c r="J754" s="2">
        <v>411082</v>
      </c>
      <c r="K754" s="2" t="s">
        <v>54</v>
      </c>
      <c r="L754" s="2" t="s">
        <v>27</v>
      </c>
      <c r="M754" s="2" t="s">
        <v>28</v>
      </c>
      <c r="N754" s="121">
        <v>1831125.4080000001</v>
      </c>
      <c r="O754" s="122">
        <v>2305738.0836</v>
      </c>
    </row>
    <row r="755" spans="5:15">
      <c r="E755" s="128">
        <v>435113</v>
      </c>
      <c r="F755" s="2" t="s">
        <v>1607</v>
      </c>
      <c r="G755" s="36">
        <v>40949</v>
      </c>
      <c r="H755" s="2" t="s">
        <v>9</v>
      </c>
      <c r="I755" s="2" t="s">
        <v>1608</v>
      </c>
      <c r="J755" s="2">
        <v>462852</v>
      </c>
      <c r="K755" s="2" t="s">
        <v>1142</v>
      </c>
      <c r="L755" s="2" t="s">
        <v>27</v>
      </c>
      <c r="M755" s="2" t="s">
        <v>17</v>
      </c>
      <c r="N755" s="121">
        <v>1006019.5530000001</v>
      </c>
      <c r="O755" s="122">
        <v>1567264.0427999999</v>
      </c>
    </row>
    <row r="756" spans="5:15">
      <c r="E756" s="128">
        <v>435119</v>
      </c>
      <c r="F756" s="2" t="s">
        <v>1609</v>
      </c>
      <c r="G756" s="36">
        <v>40955</v>
      </c>
      <c r="H756" s="2" t="s">
        <v>9</v>
      </c>
      <c r="I756" s="2" t="s">
        <v>1610</v>
      </c>
      <c r="J756" s="2">
        <v>473035</v>
      </c>
      <c r="K756" s="2" t="s">
        <v>140</v>
      </c>
      <c r="L756" s="2" t="s">
        <v>12</v>
      </c>
      <c r="M756" s="2" t="s">
        <v>66</v>
      </c>
      <c r="N756" s="121">
        <v>412412.13299999997</v>
      </c>
      <c r="O756" s="122">
        <v>1114781.3244</v>
      </c>
    </row>
    <row r="757" spans="5:15">
      <c r="E757" s="128">
        <v>435121</v>
      </c>
      <c r="F757" s="2" t="s">
        <v>1611</v>
      </c>
      <c r="G757" s="36">
        <v>40947</v>
      </c>
      <c r="H757" s="2" t="s">
        <v>9</v>
      </c>
      <c r="I757" s="2" t="s">
        <v>1612</v>
      </c>
      <c r="J757" s="2">
        <v>434171</v>
      </c>
      <c r="K757" s="2" t="s">
        <v>371</v>
      </c>
      <c r="L757" s="2" t="s">
        <v>12</v>
      </c>
      <c r="M757" s="2" t="s">
        <v>17</v>
      </c>
      <c r="N757" s="121">
        <v>1033430.517</v>
      </c>
      <c r="O757" s="122">
        <v>735552.2304</v>
      </c>
    </row>
    <row r="758" spans="5:15">
      <c r="E758" s="128">
        <v>435126</v>
      </c>
      <c r="F758" s="2" t="s">
        <v>1613</v>
      </c>
      <c r="G758" s="36">
        <v>40940</v>
      </c>
      <c r="H758" s="2" t="s">
        <v>9</v>
      </c>
      <c r="I758" s="2" t="s">
        <v>1614</v>
      </c>
      <c r="J758" s="2">
        <v>382514</v>
      </c>
      <c r="K758" s="2" t="s">
        <v>839</v>
      </c>
      <c r="L758" s="2" t="s">
        <v>27</v>
      </c>
      <c r="M758" s="2" t="s">
        <v>17</v>
      </c>
      <c r="N758" s="121">
        <v>959938.01399999997</v>
      </c>
      <c r="O758" s="122">
        <v>2335686.0516000004</v>
      </c>
    </row>
    <row r="759" spans="5:15">
      <c r="E759" s="128">
        <v>435128</v>
      </c>
      <c r="F759" s="2" t="s">
        <v>1615</v>
      </c>
      <c r="G759" s="36">
        <v>40950</v>
      </c>
      <c r="H759" s="2" t="s">
        <v>9</v>
      </c>
      <c r="I759" s="2" t="s">
        <v>1616</v>
      </c>
      <c r="J759" s="2">
        <v>379658</v>
      </c>
      <c r="K759" s="2" t="s">
        <v>201</v>
      </c>
      <c r="L759" s="2" t="s">
        <v>12</v>
      </c>
      <c r="M759" s="2" t="s">
        <v>21</v>
      </c>
      <c r="N759" s="121">
        <v>553769.81099999999</v>
      </c>
      <c r="O759" s="122">
        <v>1019495.2248</v>
      </c>
    </row>
    <row r="760" spans="5:15">
      <c r="E760" s="128">
        <v>435323</v>
      </c>
      <c r="F760" s="2" t="s">
        <v>1617</v>
      </c>
      <c r="G760" s="36">
        <v>40763</v>
      </c>
      <c r="H760" s="2" t="s">
        <v>9</v>
      </c>
      <c r="I760" s="2" t="s">
        <v>1618</v>
      </c>
      <c r="J760" s="2">
        <v>378503</v>
      </c>
      <c r="K760" s="2" t="s">
        <v>267</v>
      </c>
      <c r="L760" s="2" t="s">
        <v>1619</v>
      </c>
      <c r="M760" s="2" t="s">
        <v>66</v>
      </c>
      <c r="N760" s="121">
        <v>235186.91700000002</v>
      </c>
      <c r="O760" s="122">
        <v>27.075600000000001</v>
      </c>
    </row>
    <row r="761" spans="5:15">
      <c r="E761" s="128">
        <v>435660</v>
      </c>
      <c r="F761" s="2" t="s">
        <v>1620</v>
      </c>
      <c r="G761" s="36">
        <v>40938</v>
      </c>
      <c r="H761" s="2" t="s">
        <v>9</v>
      </c>
      <c r="I761" s="2" t="s">
        <v>1621</v>
      </c>
      <c r="J761" s="2">
        <v>454526</v>
      </c>
      <c r="K761" s="2" t="s">
        <v>465</v>
      </c>
      <c r="L761" s="2" t="s">
        <v>12</v>
      </c>
      <c r="M761" s="2" t="s">
        <v>21</v>
      </c>
      <c r="N761" s="121">
        <v>567971.69099999999</v>
      </c>
      <c r="O761" s="122">
        <v>1094559.3828</v>
      </c>
    </row>
    <row r="762" spans="5:15">
      <c r="E762" s="128">
        <v>435830</v>
      </c>
      <c r="F762" s="2" t="s">
        <v>1622</v>
      </c>
      <c r="G762" s="36">
        <v>40910</v>
      </c>
      <c r="H762" s="2" t="s">
        <v>9</v>
      </c>
      <c r="I762" s="2" t="s">
        <v>1623</v>
      </c>
      <c r="J762" s="2">
        <v>459093</v>
      </c>
      <c r="K762" s="2" t="s">
        <v>344</v>
      </c>
      <c r="L762" s="2" t="s">
        <v>27</v>
      </c>
      <c r="M762" s="2" t="s">
        <v>21</v>
      </c>
      <c r="N762" s="121">
        <v>624391.88699999999</v>
      </c>
      <c r="O762" s="122">
        <v>968154.00120000006</v>
      </c>
    </row>
    <row r="763" spans="5:15">
      <c r="E763" s="128">
        <v>435831</v>
      </c>
      <c r="F763" s="2" t="s">
        <v>1624</v>
      </c>
      <c r="G763" s="36">
        <v>40917</v>
      </c>
      <c r="H763" s="2" t="s">
        <v>9</v>
      </c>
      <c r="I763" s="2" t="s">
        <v>1625</v>
      </c>
      <c r="J763" s="2">
        <v>421959</v>
      </c>
      <c r="K763" s="2" t="s">
        <v>337</v>
      </c>
      <c r="L763" s="2" t="s">
        <v>27</v>
      </c>
      <c r="M763" s="2" t="s">
        <v>17</v>
      </c>
      <c r="N763" s="121">
        <v>974725.33199999994</v>
      </c>
      <c r="O763" s="122">
        <v>520022.21399999998</v>
      </c>
    </row>
    <row r="764" spans="5:15">
      <c r="E764" s="128">
        <v>435833</v>
      </c>
      <c r="F764" s="2" t="s">
        <v>1626</v>
      </c>
      <c r="G764" s="36">
        <v>40953</v>
      </c>
      <c r="H764" s="2" t="s">
        <v>9</v>
      </c>
      <c r="I764" s="2" t="s">
        <v>1627</v>
      </c>
      <c r="J764" s="2">
        <v>448733</v>
      </c>
      <c r="K764" s="2" t="s">
        <v>515</v>
      </c>
      <c r="L764" s="2" t="s">
        <v>12</v>
      </c>
      <c r="M764" s="2" t="s">
        <v>21</v>
      </c>
      <c r="N764" s="121">
        <v>604532.62800000003</v>
      </c>
      <c r="O764" s="122">
        <v>1444551.5375999999</v>
      </c>
    </row>
    <row r="765" spans="5:15">
      <c r="E765" s="128">
        <v>435933</v>
      </c>
      <c r="F765" s="2" t="s">
        <v>1628</v>
      </c>
      <c r="G765" s="36">
        <v>40961</v>
      </c>
      <c r="H765" s="2" t="s">
        <v>9</v>
      </c>
      <c r="I765" s="2" t="s">
        <v>1629</v>
      </c>
      <c r="J765" s="2">
        <v>448791</v>
      </c>
      <c r="K765" s="2" t="s">
        <v>381</v>
      </c>
      <c r="L765" s="2" t="s">
        <v>27</v>
      </c>
      <c r="M765" s="2" t="s">
        <v>13</v>
      </c>
      <c r="N765" s="121">
        <v>1386123.5219999999</v>
      </c>
      <c r="O765" s="122">
        <v>2517092.5716000004</v>
      </c>
    </row>
    <row r="766" spans="5:15">
      <c r="E766" s="128">
        <v>436025</v>
      </c>
      <c r="F766" s="2" t="s">
        <v>1630</v>
      </c>
      <c r="G766" s="36">
        <v>40968</v>
      </c>
      <c r="H766" s="2" t="s">
        <v>9</v>
      </c>
      <c r="I766" s="2" t="s">
        <v>1631</v>
      </c>
      <c r="J766" s="2">
        <v>378015</v>
      </c>
      <c r="K766" s="2" t="s">
        <v>472</v>
      </c>
      <c r="L766" s="2" t="s">
        <v>12</v>
      </c>
      <c r="M766" s="2" t="s">
        <v>17</v>
      </c>
      <c r="N766" s="121">
        <v>943778.36699999997</v>
      </c>
      <c r="O766" s="122">
        <v>516955.60800000001</v>
      </c>
    </row>
    <row r="767" spans="5:15">
      <c r="E767" s="128">
        <v>436028</v>
      </c>
      <c r="F767" s="2" t="s">
        <v>1632</v>
      </c>
      <c r="G767" s="36">
        <v>40963</v>
      </c>
      <c r="H767" s="2" t="s">
        <v>9</v>
      </c>
      <c r="I767" s="2" t="s">
        <v>1633</v>
      </c>
      <c r="J767" s="2">
        <v>472696</v>
      </c>
      <c r="K767" s="2" t="s">
        <v>191</v>
      </c>
      <c r="L767" s="2" t="s">
        <v>27</v>
      </c>
      <c r="M767" s="2" t="s">
        <v>17</v>
      </c>
      <c r="N767" s="121">
        <v>1033852.344</v>
      </c>
      <c r="O767" s="122">
        <v>763460.11080000002</v>
      </c>
    </row>
    <row r="768" spans="5:15">
      <c r="E768" s="128">
        <v>436083</v>
      </c>
      <c r="F768" s="2" t="s">
        <v>1634</v>
      </c>
      <c r="G768" s="36">
        <v>40959</v>
      </c>
      <c r="H768" s="2" t="s">
        <v>9</v>
      </c>
      <c r="I768" s="2" t="s">
        <v>1635</v>
      </c>
      <c r="J768" s="2">
        <v>460222</v>
      </c>
      <c r="K768" s="2" t="s">
        <v>479</v>
      </c>
      <c r="L768" s="2" t="s">
        <v>27</v>
      </c>
      <c r="M768" s="2" t="s">
        <v>17</v>
      </c>
      <c r="N768" s="121">
        <v>1158487.1969999999</v>
      </c>
      <c r="O768" s="122">
        <v>865590.45120000001</v>
      </c>
    </row>
    <row r="769" spans="5:15">
      <c r="E769" s="128">
        <v>436119</v>
      </c>
      <c r="F769" s="2" t="s">
        <v>1636</v>
      </c>
      <c r="G769" s="36">
        <v>40938</v>
      </c>
      <c r="H769" s="2" t="s">
        <v>9</v>
      </c>
      <c r="I769" s="2" t="s">
        <v>1637</v>
      </c>
      <c r="J769" s="2">
        <v>398449</v>
      </c>
      <c r="K769" s="2" t="s">
        <v>111</v>
      </c>
      <c r="L769" s="2" t="s">
        <v>27</v>
      </c>
      <c r="M769" s="2" t="s">
        <v>21</v>
      </c>
      <c r="N769" s="121">
        <v>604824.23400000005</v>
      </c>
      <c r="O769" s="122">
        <v>642316.81319999998</v>
      </c>
    </row>
    <row r="770" spans="5:15">
      <c r="E770" s="128">
        <v>436373</v>
      </c>
      <c r="F770" s="2" t="s">
        <v>1638</v>
      </c>
      <c r="G770" s="36">
        <v>40973</v>
      </c>
      <c r="H770" s="2" t="s">
        <v>9</v>
      </c>
      <c r="I770" s="2" t="s">
        <v>1639</v>
      </c>
      <c r="J770" s="2">
        <v>380148</v>
      </c>
      <c r="K770" s="2" t="s">
        <v>92</v>
      </c>
      <c r="L770" s="2" t="s">
        <v>27</v>
      </c>
      <c r="M770" s="2" t="s">
        <v>17</v>
      </c>
      <c r="N770" s="121">
        <v>1000907.544</v>
      </c>
      <c r="O770" s="122">
        <v>1834825.122</v>
      </c>
    </row>
    <row r="771" spans="5:15">
      <c r="E771" s="128">
        <v>436504</v>
      </c>
      <c r="F771" s="2" t="s">
        <v>1640</v>
      </c>
      <c r="G771" s="36">
        <v>40963</v>
      </c>
      <c r="H771" s="2" t="s">
        <v>9</v>
      </c>
      <c r="I771" s="2" t="s">
        <v>1641</v>
      </c>
      <c r="J771" s="2">
        <v>460909</v>
      </c>
      <c r="K771" s="2" t="s">
        <v>40</v>
      </c>
      <c r="L771" s="2" t="s">
        <v>27</v>
      </c>
      <c r="M771" s="2" t="s">
        <v>17</v>
      </c>
      <c r="N771" s="121">
        <v>1050983.6399999999</v>
      </c>
      <c r="O771" s="122">
        <v>1869261.7535999999</v>
      </c>
    </row>
    <row r="772" spans="5:15">
      <c r="E772" s="128">
        <v>436508</v>
      </c>
      <c r="F772" s="2" t="s">
        <v>1642</v>
      </c>
      <c r="G772" s="36">
        <v>40973</v>
      </c>
      <c r="H772" s="2" t="s">
        <v>9</v>
      </c>
      <c r="I772" s="2" t="s">
        <v>1643</v>
      </c>
      <c r="J772" s="2">
        <v>407302</v>
      </c>
      <c r="K772" s="2" t="s">
        <v>198</v>
      </c>
      <c r="L772" s="2" t="s">
        <v>27</v>
      </c>
      <c r="M772" s="2" t="s">
        <v>21</v>
      </c>
      <c r="N772" s="121">
        <v>637541.98199999996</v>
      </c>
      <c r="O772" s="122">
        <v>460980.92520000006</v>
      </c>
    </row>
    <row r="773" spans="5:15">
      <c r="E773" s="128">
        <v>436510</v>
      </c>
      <c r="F773" s="2" t="s">
        <v>1644</v>
      </c>
      <c r="G773" s="36">
        <v>40966</v>
      </c>
      <c r="H773" s="2" t="s">
        <v>9</v>
      </c>
      <c r="I773" s="2" t="s">
        <v>1645</v>
      </c>
      <c r="J773" s="2">
        <v>436955</v>
      </c>
      <c r="K773" s="2" t="s">
        <v>818</v>
      </c>
      <c r="L773" s="2" t="s">
        <v>27</v>
      </c>
      <c r="M773" s="2" t="s">
        <v>66</v>
      </c>
      <c r="N773" s="121">
        <v>325899.75599999999</v>
      </c>
      <c r="O773" s="122">
        <v>268160.27399999998</v>
      </c>
    </row>
    <row r="774" spans="5:15">
      <c r="E774" s="128">
        <v>436837</v>
      </c>
      <c r="F774" s="2" t="s">
        <v>1646</v>
      </c>
      <c r="G774" s="36">
        <v>40977</v>
      </c>
      <c r="H774" s="2" t="s">
        <v>9</v>
      </c>
      <c r="I774" s="2" t="s">
        <v>1647</v>
      </c>
      <c r="J774" s="2">
        <v>377602</v>
      </c>
      <c r="K774" s="2" t="s">
        <v>128</v>
      </c>
      <c r="L774" s="2" t="s">
        <v>27</v>
      </c>
      <c r="M774" s="2" t="s">
        <v>17</v>
      </c>
      <c r="N774" s="121">
        <v>1013965.26</v>
      </c>
      <c r="O774" s="122">
        <v>615056.39280000003</v>
      </c>
    </row>
    <row r="775" spans="5:15">
      <c r="E775" s="128">
        <v>437057</v>
      </c>
      <c r="F775" s="2" t="s">
        <v>1648</v>
      </c>
      <c r="G775" s="36">
        <v>40970</v>
      </c>
      <c r="H775" s="2" t="s">
        <v>9</v>
      </c>
      <c r="I775" s="2" t="s">
        <v>1649</v>
      </c>
      <c r="J775" s="2">
        <v>416178</v>
      </c>
      <c r="K775" s="2" t="s">
        <v>154</v>
      </c>
      <c r="L775" s="2" t="s">
        <v>27</v>
      </c>
      <c r="M775" s="2" t="s">
        <v>17</v>
      </c>
      <c r="N775" s="121">
        <v>781284.81900000002</v>
      </c>
      <c r="O775" s="122">
        <v>332672.01120000001</v>
      </c>
    </row>
    <row r="776" spans="5:15">
      <c r="E776" s="128">
        <v>437209</v>
      </c>
      <c r="F776" s="2" t="s">
        <v>1650</v>
      </c>
      <c r="G776" s="36">
        <v>40975</v>
      </c>
      <c r="H776" s="2" t="s">
        <v>9</v>
      </c>
      <c r="I776" s="2" t="s">
        <v>1651</v>
      </c>
      <c r="J776" s="2">
        <v>379975</v>
      </c>
      <c r="K776" s="2" t="s">
        <v>89</v>
      </c>
      <c r="L776" s="2" t="s">
        <v>27</v>
      </c>
      <c r="M776" s="2" t="s">
        <v>21</v>
      </c>
      <c r="N776" s="121">
        <v>701744.27399999998</v>
      </c>
      <c r="O776" s="122">
        <v>915411.9095999999</v>
      </c>
    </row>
    <row r="777" spans="5:15">
      <c r="E777" s="128">
        <v>437307</v>
      </c>
      <c r="F777" s="2" t="s">
        <v>1652</v>
      </c>
      <c r="G777" s="36">
        <v>40911</v>
      </c>
      <c r="H777" s="2" t="s">
        <v>9</v>
      </c>
      <c r="I777" s="2" t="s">
        <v>375</v>
      </c>
      <c r="J777" s="2">
        <v>406515</v>
      </c>
      <c r="K777" s="2" t="s">
        <v>281</v>
      </c>
      <c r="L777" s="2" t="s">
        <v>12</v>
      </c>
      <c r="M777" s="2" t="s">
        <v>246</v>
      </c>
      <c r="N777" s="121">
        <v>2837623.551</v>
      </c>
      <c r="O777" s="122">
        <v>4751753.6736000003</v>
      </c>
    </row>
    <row r="778" spans="5:15">
      <c r="E778" s="128">
        <v>437489</v>
      </c>
      <c r="F778" s="2" t="s">
        <v>1653</v>
      </c>
      <c r="G778" s="36">
        <v>40984</v>
      </c>
      <c r="H778" s="2" t="s">
        <v>9</v>
      </c>
      <c r="I778" s="2" t="s">
        <v>1654</v>
      </c>
      <c r="J778" s="2">
        <v>377364</v>
      </c>
      <c r="K778" s="2" t="s">
        <v>721</v>
      </c>
      <c r="L778" s="2" t="s">
        <v>12</v>
      </c>
      <c r="M778" s="2" t="s">
        <v>21</v>
      </c>
      <c r="N778" s="121">
        <v>472403.946</v>
      </c>
      <c r="O778" s="122">
        <v>412036.48080000002</v>
      </c>
    </row>
    <row r="779" spans="5:15">
      <c r="E779" s="128">
        <v>438196</v>
      </c>
      <c r="F779" s="2" t="s">
        <v>1655</v>
      </c>
      <c r="G779" s="36">
        <v>40990</v>
      </c>
      <c r="H779" s="2" t="s">
        <v>9</v>
      </c>
      <c r="I779" s="2" t="s">
        <v>1656</v>
      </c>
      <c r="J779" s="2">
        <v>381325</v>
      </c>
      <c r="K779" s="2" t="s">
        <v>273</v>
      </c>
      <c r="L779" s="2" t="s">
        <v>27</v>
      </c>
      <c r="M779" s="2" t="s">
        <v>17</v>
      </c>
      <c r="N779" s="121">
        <v>1222875.3600000001</v>
      </c>
      <c r="O779" s="122">
        <v>2040098.1947999999</v>
      </c>
    </row>
    <row r="780" spans="5:15">
      <c r="E780" s="128">
        <v>439111</v>
      </c>
      <c r="F780" s="2" t="s">
        <v>1657</v>
      </c>
      <c r="G780" s="36">
        <v>40960</v>
      </c>
      <c r="H780" s="2" t="s">
        <v>9</v>
      </c>
      <c r="I780" s="2" t="s">
        <v>1658</v>
      </c>
      <c r="J780" s="2">
        <v>377963</v>
      </c>
      <c r="K780" s="2" t="s">
        <v>48</v>
      </c>
      <c r="L780" s="2" t="s">
        <v>27</v>
      </c>
      <c r="M780" s="2" t="s">
        <v>17</v>
      </c>
      <c r="N780" s="121">
        <v>976165.554</v>
      </c>
      <c r="O780" s="122">
        <v>1267107.4727999999</v>
      </c>
    </row>
    <row r="781" spans="5:15">
      <c r="E781" s="128">
        <v>439115</v>
      </c>
      <c r="F781" s="2" t="s">
        <v>1659</v>
      </c>
      <c r="G781" s="36">
        <v>40961</v>
      </c>
      <c r="H781" s="2" t="s">
        <v>9</v>
      </c>
      <c r="I781" s="2" t="s">
        <v>1660</v>
      </c>
      <c r="J781" s="2">
        <v>381132</v>
      </c>
      <c r="K781" s="2" t="s">
        <v>284</v>
      </c>
      <c r="L781" s="2" t="s">
        <v>27</v>
      </c>
      <c r="M781" s="2" t="s">
        <v>17</v>
      </c>
      <c r="N781" s="121">
        <v>1110169.6410000001</v>
      </c>
      <c r="O781" s="122">
        <v>1541389.1868</v>
      </c>
    </row>
    <row r="782" spans="5:15">
      <c r="E782" s="128">
        <v>439239</v>
      </c>
      <c r="F782" s="2" t="s">
        <v>1661</v>
      </c>
      <c r="G782" s="36">
        <v>40980</v>
      </c>
      <c r="H782" s="2" t="s">
        <v>9</v>
      </c>
      <c r="I782" s="2" t="s">
        <v>1662</v>
      </c>
      <c r="J782" s="2">
        <v>377076</v>
      </c>
      <c r="K782" s="2" t="s">
        <v>24</v>
      </c>
      <c r="L782" s="2" t="s">
        <v>12</v>
      </c>
      <c r="M782" s="2" t="s">
        <v>21</v>
      </c>
      <c r="N782" s="121">
        <v>584510.87099999993</v>
      </c>
      <c r="O782" s="122">
        <v>1504303.8552000001</v>
      </c>
    </row>
    <row r="783" spans="5:15">
      <c r="E783" s="128">
        <v>439408</v>
      </c>
      <c r="F783" s="2" t="s">
        <v>1663</v>
      </c>
      <c r="G783" s="36">
        <v>40980</v>
      </c>
      <c r="H783" s="2" t="s">
        <v>9</v>
      </c>
      <c r="I783" s="2" t="s">
        <v>1664</v>
      </c>
      <c r="J783" s="2">
        <v>472696</v>
      </c>
      <c r="K783" s="2" t="s">
        <v>191</v>
      </c>
      <c r="L783" s="2" t="s">
        <v>27</v>
      </c>
      <c r="M783" s="2" t="s">
        <v>17</v>
      </c>
      <c r="N783" s="121">
        <v>889388.28300000005</v>
      </c>
      <c r="O783" s="122">
        <v>959898.29760000005</v>
      </c>
    </row>
    <row r="784" spans="5:15">
      <c r="E784" s="128">
        <v>439409</v>
      </c>
      <c r="F784" s="2" t="s">
        <v>1665</v>
      </c>
      <c r="G784" s="36">
        <v>41001</v>
      </c>
      <c r="H784" s="2" t="s">
        <v>9</v>
      </c>
      <c r="I784" s="2" t="s">
        <v>1666</v>
      </c>
      <c r="J784" s="2">
        <v>419863</v>
      </c>
      <c r="K784" s="2" t="s">
        <v>16</v>
      </c>
      <c r="L784" s="2" t="s">
        <v>27</v>
      </c>
      <c r="M784" s="2" t="s">
        <v>66</v>
      </c>
      <c r="N784" s="121">
        <v>420503.64299999998</v>
      </c>
      <c r="O784" s="122">
        <v>3282825.8555999999</v>
      </c>
    </row>
    <row r="785" spans="5:15">
      <c r="E785" s="128">
        <v>439443</v>
      </c>
      <c r="F785" s="2" t="s">
        <v>1667</v>
      </c>
      <c r="G785" s="36">
        <v>40991</v>
      </c>
      <c r="H785" s="2" t="s">
        <v>9</v>
      </c>
      <c r="I785" s="2" t="s">
        <v>1668</v>
      </c>
      <c r="J785" s="2">
        <v>474373</v>
      </c>
      <c r="K785" s="2" t="s">
        <v>125</v>
      </c>
      <c r="L785" s="2" t="s">
        <v>27</v>
      </c>
      <c r="M785" s="2" t="s">
        <v>17</v>
      </c>
      <c r="N785" s="121">
        <v>1184907.591</v>
      </c>
      <c r="O785" s="122">
        <v>1086429.6395999999</v>
      </c>
    </row>
    <row r="786" spans="5:15">
      <c r="E786" s="128">
        <v>439545</v>
      </c>
      <c r="F786" s="2" t="s">
        <v>1669</v>
      </c>
      <c r="G786" s="36">
        <v>40896</v>
      </c>
      <c r="H786" s="2" t="s">
        <v>9</v>
      </c>
      <c r="I786" s="2" t="s">
        <v>1670</v>
      </c>
      <c r="J786" s="2">
        <v>386578</v>
      </c>
      <c r="K786" s="2" t="s">
        <v>349</v>
      </c>
      <c r="L786" s="2" t="s">
        <v>27</v>
      </c>
      <c r="M786" s="2" t="s">
        <v>13</v>
      </c>
      <c r="N786" s="121">
        <v>1245658.47</v>
      </c>
      <c r="O786" s="122">
        <v>1179409.6043999998</v>
      </c>
    </row>
    <row r="787" spans="5:15">
      <c r="E787" s="128">
        <v>439655</v>
      </c>
      <c r="F787" s="2" t="s">
        <v>1671</v>
      </c>
      <c r="G787" s="36">
        <v>40991</v>
      </c>
      <c r="H787" s="2" t="s">
        <v>9</v>
      </c>
      <c r="I787" s="2" t="s">
        <v>1672</v>
      </c>
      <c r="J787" s="2">
        <v>385791</v>
      </c>
      <c r="K787" s="2" t="s">
        <v>776</v>
      </c>
      <c r="L787" s="2" t="s">
        <v>27</v>
      </c>
      <c r="M787" s="2" t="s">
        <v>66</v>
      </c>
      <c r="N787" s="121">
        <v>135548.93100000001</v>
      </c>
      <c r="O787" s="122">
        <v>335869.28640000004</v>
      </c>
    </row>
    <row r="788" spans="5:15">
      <c r="E788" s="128">
        <v>439656</v>
      </c>
      <c r="F788" s="2" t="s">
        <v>1673</v>
      </c>
      <c r="G788" s="36">
        <v>40991</v>
      </c>
      <c r="H788" s="2" t="s">
        <v>9</v>
      </c>
      <c r="I788" s="2" t="s">
        <v>1674</v>
      </c>
      <c r="J788" s="2">
        <v>385791</v>
      </c>
      <c r="K788" s="2" t="s">
        <v>776</v>
      </c>
      <c r="L788" s="2" t="s">
        <v>27</v>
      </c>
      <c r="M788" s="2" t="s">
        <v>66</v>
      </c>
      <c r="N788" s="121">
        <v>254663.304</v>
      </c>
      <c r="O788" s="122">
        <v>540028.728</v>
      </c>
    </row>
    <row r="789" spans="5:15">
      <c r="E789" s="128">
        <v>439657</v>
      </c>
      <c r="F789" s="2" t="s">
        <v>1675</v>
      </c>
      <c r="G789" s="36">
        <v>40983</v>
      </c>
      <c r="H789" s="2" t="s">
        <v>9</v>
      </c>
      <c r="I789" s="2" t="s">
        <v>1676</v>
      </c>
      <c r="J789" s="2">
        <v>381721</v>
      </c>
      <c r="K789" s="2" t="s">
        <v>264</v>
      </c>
      <c r="L789" s="2" t="s">
        <v>27</v>
      </c>
      <c r="M789" s="2" t="s">
        <v>17</v>
      </c>
      <c r="N789" s="121">
        <v>904867.88699999999</v>
      </c>
      <c r="O789" s="122">
        <v>1635428.6316</v>
      </c>
    </row>
    <row r="790" spans="5:15">
      <c r="E790" s="128">
        <v>439658</v>
      </c>
      <c r="F790" s="2" t="s">
        <v>1677</v>
      </c>
      <c r="G790" s="36">
        <v>40945</v>
      </c>
      <c r="H790" s="2" t="s">
        <v>9</v>
      </c>
      <c r="I790" s="2" t="s">
        <v>1678</v>
      </c>
      <c r="J790" s="2">
        <v>382658</v>
      </c>
      <c r="K790" s="2" t="s">
        <v>145</v>
      </c>
      <c r="L790" s="2" t="s">
        <v>12</v>
      </c>
      <c r="M790" s="2" t="s">
        <v>17</v>
      </c>
      <c r="N790" s="121">
        <v>865816.05599999998</v>
      </c>
      <c r="O790" s="122">
        <v>864447.39</v>
      </c>
    </row>
    <row r="791" spans="5:15">
      <c r="E791" s="128">
        <v>440198</v>
      </c>
      <c r="F791" s="2" t="s">
        <v>1679</v>
      </c>
      <c r="G791" s="36">
        <v>40996</v>
      </c>
      <c r="H791" s="2" t="s">
        <v>9</v>
      </c>
      <c r="I791" s="2" t="s">
        <v>1680</v>
      </c>
      <c r="J791" s="2">
        <v>471969</v>
      </c>
      <c r="K791" s="2" t="s">
        <v>596</v>
      </c>
      <c r="L791" s="2" t="s">
        <v>27</v>
      </c>
      <c r="M791" s="2" t="s">
        <v>21</v>
      </c>
      <c r="N791" s="121">
        <v>763654.89899999998</v>
      </c>
      <c r="O791" s="122">
        <v>632875.6692</v>
      </c>
    </row>
    <row r="792" spans="5:15">
      <c r="E792" s="128">
        <v>440931</v>
      </c>
      <c r="F792" s="2" t="s">
        <v>1681</v>
      </c>
      <c r="G792" s="36">
        <v>41015</v>
      </c>
      <c r="H792" s="2" t="s">
        <v>9</v>
      </c>
      <c r="I792" s="2" t="s">
        <v>1682</v>
      </c>
      <c r="J792" s="2">
        <v>399532</v>
      </c>
      <c r="K792" s="2" t="s">
        <v>11</v>
      </c>
      <c r="L792" s="2" t="s">
        <v>12</v>
      </c>
      <c r="M792" s="2" t="s">
        <v>13</v>
      </c>
      <c r="N792" s="121">
        <v>1438172.9669999999</v>
      </c>
      <c r="O792" s="122">
        <v>925857.20519999997</v>
      </c>
    </row>
    <row r="793" spans="5:15">
      <c r="E793" s="128">
        <v>441267</v>
      </c>
      <c r="F793" s="2" t="s">
        <v>1683</v>
      </c>
      <c r="G793" s="36">
        <v>41027</v>
      </c>
      <c r="H793" s="2" t="s">
        <v>9</v>
      </c>
      <c r="I793" s="2" t="s">
        <v>1684</v>
      </c>
      <c r="J793" s="2">
        <v>398449</v>
      </c>
      <c r="K793" s="2" t="s">
        <v>111</v>
      </c>
      <c r="L793" s="2" t="s">
        <v>27</v>
      </c>
      <c r="M793" s="2" t="s">
        <v>17</v>
      </c>
      <c r="N793" s="121">
        <v>849864.54</v>
      </c>
      <c r="O793" s="122">
        <v>123782.58</v>
      </c>
    </row>
    <row r="794" spans="5:15">
      <c r="E794" s="128">
        <v>441395</v>
      </c>
      <c r="F794" s="2" t="s">
        <v>1685</v>
      </c>
      <c r="G794" s="36">
        <v>41017</v>
      </c>
      <c r="H794" s="2" t="s">
        <v>9</v>
      </c>
      <c r="I794" s="2" t="s">
        <v>1686</v>
      </c>
      <c r="J794" s="2">
        <v>419555</v>
      </c>
      <c r="K794" s="2" t="s">
        <v>739</v>
      </c>
      <c r="L794" s="2" t="s">
        <v>27</v>
      </c>
      <c r="M794" s="2" t="s">
        <v>17</v>
      </c>
      <c r="N794" s="121">
        <v>834739.98300000001</v>
      </c>
      <c r="O794" s="122">
        <v>619130.68200000003</v>
      </c>
    </row>
    <row r="795" spans="5:15">
      <c r="E795" s="128">
        <v>441555</v>
      </c>
      <c r="F795" s="2" t="s">
        <v>1687</v>
      </c>
      <c r="G795" s="36">
        <v>41025</v>
      </c>
      <c r="H795" s="2" t="s">
        <v>9</v>
      </c>
      <c r="I795" s="2" t="s">
        <v>1688</v>
      </c>
      <c r="J795" s="2">
        <v>416178</v>
      </c>
      <c r="K795" s="2" t="s">
        <v>154</v>
      </c>
      <c r="L795" s="2" t="s">
        <v>27</v>
      </c>
      <c r="M795" s="2" t="s">
        <v>21</v>
      </c>
      <c r="N795" s="121">
        <v>570372.43199999991</v>
      </c>
      <c r="O795" s="122">
        <v>1335926.5848000001</v>
      </c>
    </row>
    <row r="796" spans="5:15">
      <c r="E796" s="128">
        <v>441556</v>
      </c>
      <c r="F796" s="2" t="s">
        <v>1689</v>
      </c>
      <c r="G796" s="36">
        <v>40975</v>
      </c>
      <c r="H796" s="2" t="s">
        <v>9</v>
      </c>
      <c r="I796" s="2" t="s">
        <v>1690</v>
      </c>
      <c r="J796" s="2">
        <v>376339</v>
      </c>
      <c r="K796" s="2" t="s">
        <v>86</v>
      </c>
      <c r="L796" s="2" t="s">
        <v>27</v>
      </c>
      <c r="M796" s="2" t="s">
        <v>21</v>
      </c>
      <c r="N796" s="121">
        <v>567099.09900000005</v>
      </c>
      <c r="O796" s="122">
        <v>985743.72360000003</v>
      </c>
    </row>
    <row r="797" spans="5:15">
      <c r="E797" s="128">
        <v>441776</v>
      </c>
      <c r="F797" s="2" t="s">
        <v>1691</v>
      </c>
      <c r="G797" s="36">
        <v>41026</v>
      </c>
      <c r="H797" s="2" t="s">
        <v>9</v>
      </c>
      <c r="I797" s="2" t="s">
        <v>1692</v>
      </c>
      <c r="J797" s="2">
        <v>474340</v>
      </c>
      <c r="K797" s="2" t="s">
        <v>108</v>
      </c>
      <c r="L797" s="2" t="s">
        <v>27</v>
      </c>
      <c r="M797" s="2" t="s">
        <v>17</v>
      </c>
      <c r="N797" s="121">
        <v>930033.93</v>
      </c>
      <c r="O797" s="122">
        <v>517182.8076</v>
      </c>
    </row>
    <row r="798" spans="5:15">
      <c r="E798" s="128">
        <v>441779</v>
      </c>
      <c r="F798" s="2" t="s">
        <v>1693</v>
      </c>
      <c r="G798" s="36">
        <v>41033</v>
      </c>
      <c r="H798" s="2" t="s">
        <v>9</v>
      </c>
      <c r="I798" s="2" t="s">
        <v>1694</v>
      </c>
      <c r="J798" s="2">
        <v>471969</v>
      </c>
      <c r="K798" s="2" t="s">
        <v>596</v>
      </c>
      <c r="L798" s="2" t="s">
        <v>27</v>
      </c>
      <c r="M798" s="2" t="s">
        <v>21</v>
      </c>
      <c r="N798" s="121">
        <v>740378.73</v>
      </c>
      <c r="O798" s="122">
        <v>1161494.9748</v>
      </c>
    </row>
    <row r="799" spans="5:15">
      <c r="E799" s="128">
        <v>441780</v>
      </c>
      <c r="F799" s="2" t="s">
        <v>1695</v>
      </c>
      <c r="G799" s="36">
        <v>41040</v>
      </c>
      <c r="H799" s="2" t="s">
        <v>9</v>
      </c>
      <c r="I799" s="2" t="s">
        <v>1660</v>
      </c>
      <c r="J799" s="2">
        <v>381132</v>
      </c>
      <c r="K799" s="2" t="s">
        <v>284</v>
      </c>
      <c r="L799" s="2" t="s">
        <v>27</v>
      </c>
      <c r="M799" s="2" t="s">
        <v>17</v>
      </c>
      <c r="N799" s="121">
        <v>1079753.577</v>
      </c>
      <c r="O799" s="122">
        <v>287458.11359999998</v>
      </c>
    </row>
    <row r="800" spans="5:15">
      <c r="E800" s="128">
        <v>441837</v>
      </c>
      <c r="F800" s="2" t="s">
        <v>1696</v>
      </c>
      <c r="G800" s="36">
        <v>41020</v>
      </c>
      <c r="H800" s="2" t="s">
        <v>9</v>
      </c>
      <c r="I800" s="2" t="s">
        <v>1697</v>
      </c>
      <c r="J800" s="2">
        <v>385791</v>
      </c>
      <c r="K800" s="2" t="s">
        <v>776</v>
      </c>
      <c r="L800" s="2" t="s">
        <v>27</v>
      </c>
      <c r="M800" s="2" t="s">
        <v>21</v>
      </c>
      <c r="N800" s="121">
        <v>691907.58</v>
      </c>
      <c r="O800" s="122">
        <v>1322462.9484000001</v>
      </c>
    </row>
    <row r="801" spans="5:15">
      <c r="E801" s="128">
        <v>441839</v>
      </c>
      <c r="F801" s="2" t="s">
        <v>1698</v>
      </c>
      <c r="G801" s="36">
        <v>41043</v>
      </c>
      <c r="H801" s="2" t="s">
        <v>9</v>
      </c>
      <c r="I801" s="2" t="s">
        <v>1699</v>
      </c>
      <c r="J801" s="2">
        <v>399534</v>
      </c>
      <c r="K801" s="2" t="s">
        <v>20</v>
      </c>
      <c r="L801" s="2" t="s">
        <v>27</v>
      </c>
      <c r="M801" s="2" t="s">
        <v>17</v>
      </c>
      <c r="N801" s="121">
        <v>1004952.186</v>
      </c>
      <c r="O801" s="122">
        <v>895889.22479999997</v>
      </c>
    </row>
    <row r="802" spans="5:15">
      <c r="E802" s="128">
        <v>442106</v>
      </c>
      <c r="F802" s="2" t="s">
        <v>1700</v>
      </c>
      <c r="G802" s="36">
        <v>41036</v>
      </c>
      <c r="H802" s="2" t="s">
        <v>9</v>
      </c>
      <c r="I802" s="2" t="s">
        <v>1701</v>
      </c>
      <c r="J802" s="2">
        <v>381248</v>
      </c>
      <c r="K802" s="2" t="s">
        <v>512</v>
      </c>
      <c r="L802" s="2" t="s">
        <v>27</v>
      </c>
      <c r="M802" s="2" t="s">
        <v>21</v>
      </c>
      <c r="N802" s="121">
        <v>652545.22199999995</v>
      </c>
      <c r="O802" s="122">
        <v>902821.75559999992</v>
      </c>
    </row>
    <row r="803" spans="5:15">
      <c r="E803" s="128">
        <v>442111</v>
      </c>
      <c r="F803" s="2" t="s">
        <v>1702</v>
      </c>
      <c r="G803" s="36">
        <v>41039</v>
      </c>
      <c r="H803" s="2" t="s">
        <v>9</v>
      </c>
      <c r="I803" s="2" t="s">
        <v>1703</v>
      </c>
      <c r="J803" s="2">
        <v>381248</v>
      </c>
      <c r="K803" s="2" t="s">
        <v>512</v>
      </c>
      <c r="L803" s="2" t="s">
        <v>27</v>
      </c>
      <c r="M803" s="2" t="s">
        <v>17</v>
      </c>
      <c r="N803" s="121">
        <v>821339.46299999999</v>
      </c>
      <c r="O803" s="122">
        <v>2362130.6724</v>
      </c>
    </row>
    <row r="804" spans="5:15">
      <c r="E804" s="128">
        <v>442115</v>
      </c>
      <c r="F804" s="2" t="s">
        <v>1704</v>
      </c>
      <c r="G804" s="36">
        <v>41025</v>
      </c>
      <c r="H804" s="2" t="s">
        <v>9</v>
      </c>
      <c r="I804" s="2" t="s">
        <v>1705</v>
      </c>
      <c r="J804" s="2">
        <v>419555</v>
      </c>
      <c r="K804" s="2" t="s">
        <v>739</v>
      </c>
      <c r="L804" s="2" t="s">
        <v>27</v>
      </c>
      <c r="M804" s="2" t="s">
        <v>17</v>
      </c>
      <c r="N804" s="121">
        <v>803458.005</v>
      </c>
      <c r="O804" s="122">
        <v>1994562.9216</v>
      </c>
    </row>
    <row r="805" spans="5:15">
      <c r="E805" s="128">
        <v>442118</v>
      </c>
      <c r="F805" s="2" t="s">
        <v>1706</v>
      </c>
      <c r="G805" s="36">
        <v>41039</v>
      </c>
      <c r="H805" s="2" t="s">
        <v>9</v>
      </c>
      <c r="I805" s="2" t="s">
        <v>1707</v>
      </c>
      <c r="J805" s="2">
        <v>460392</v>
      </c>
      <c r="K805" s="2" t="s">
        <v>526</v>
      </c>
      <c r="L805" s="2" t="s">
        <v>27</v>
      </c>
      <c r="M805" s="2" t="s">
        <v>17</v>
      </c>
      <c r="N805" s="121">
        <v>791080.33199999994</v>
      </c>
      <c r="O805" s="122">
        <v>795693.02399999998</v>
      </c>
    </row>
    <row r="806" spans="5:15">
      <c r="E806" s="128">
        <v>442425</v>
      </c>
      <c r="F806" s="2" t="s">
        <v>1708</v>
      </c>
      <c r="G806" s="36">
        <v>41046</v>
      </c>
      <c r="H806" s="2" t="s">
        <v>9</v>
      </c>
      <c r="I806" s="2" t="s">
        <v>612</v>
      </c>
      <c r="J806" s="2">
        <v>424426</v>
      </c>
      <c r="K806" s="2" t="s">
        <v>934</v>
      </c>
      <c r="L806" s="2" t="s">
        <v>27</v>
      </c>
      <c r="M806" s="2" t="s">
        <v>21</v>
      </c>
      <c r="N806" s="121">
        <v>488110.60200000001</v>
      </c>
      <c r="O806" s="122">
        <v>257906.86199999999</v>
      </c>
    </row>
    <row r="807" spans="5:15">
      <c r="E807" s="128">
        <v>442678</v>
      </c>
      <c r="F807" s="2" t="s">
        <v>1709</v>
      </c>
      <c r="G807" s="36">
        <v>41044</v>
      </c>
      <c r="H807" s="2" t="s">
        <v>9</v>
      </c>
      <c r="I807" s="2" t="s">
        <v>834</v>
      </c>
      <c r="J807" s="2">
        <v>471969</v>
      </c>
      <c r="K807" s="2" t="s">
        <v>596</v>
      </c>
      <c r="L807" s="2" t="s">
        <v>27</v>
      </c>
      <c r="M807" s="2" t="s">
        <v>21</v>
      </c>
      <c r="N807" s="121">
        <v>562115.08499999996</v>
      </c>
      <c r="O807" s="122">
        <v>534882.00959999999</v>
      </c>
    </row>
    <row r="808" spans="5:15">
      <c r="E808" s="128">
        <v>443474</v>
      </c>
      <c r="F808" s="2" t="s">
        <v>1710</v>
      </c>
      <c r="G808" s="36">
        <v>40917</v>
      </c>
      <c r="H808" s="2" t="s">
        <v>9</v>
      </c>
      <c r="I808" s="2" t="s">
        <v>1711</v>
      </c>
      <c r="J808" s="2">
        <v>459093</v>
      </c>
      <c r="K808" s="2" t="s">
        <v>344</v>
      </c>
      <c r="L808" s="2" t="s">
        <v>27</v>
      </c>
      <c r="M808" s="2" t="s">
        <v>21</v>
      </c>
      <c r="N808" s="121">
        <v>624299.50800000003</v>
      </c>
      <c r="O808" s="122">
        <v>1947299.5188000002</v>
      </c>
    </row>
    <row r="809" spans="5:15">
      <c r="E809" s="128">
        <v>443477</v>
      </c>
      <c r="F809" s="2" t="s">
        <v>1712</v>
      </c>
      <c r="G809" s="36">
        <v>41034</v>
      </c>
      <c r="H809" s="2" t="s">
        <v>9</v>
      </c>
      <c r="I809" s="2" t="s">
        <v>1713</v>
      </c>
      <c r="J809" s="2">
        <v>447935</v>
      </c>
      <c r="K809" s="2" t="s">
        <v>237</v>
      </c>
      <c r="L809" s="2" t="s">
        <v>27</v>
      </c>
      <c r="M809" s="2" t="s">
        <v>21</v>
      </c>
      <c r="N809" s="121">
        <v>732940.55099999998</v>
      </c>
      <c r="O809" s="122">
        <v>641539.86120000004</v>
      </c>
    </row>
    <row r="810" spans="5:15">
      <c r="E810" s="128">
        <v>443541</v>
      </c>
      <c r="F810" s="2" t="s">
        <v>1714</v>
      </c>
      <c r="G810" s="36">
        <v>41043</v>
      </c>
      <c r="H810" s="2" t="s">
        <v>9</v>
      </c>
      <c r="I810" s="2" t="s">
        <v>1715</v>
      </c>
      <c r="J810" s="2">
        <v>376098</v>
      </c>
      <c r="K810" s="2" t="s">
        <v>1079</v>
      </c>
      <c r="L810" s="2" t="s">
        <v>27</v>
      </c>
      <c r="M810" s="2" t="s">
        <v>17</v>
      </c>
      <c r="N810" s="121">
        <v>995385.951</v>
      </c>
      <c r="O810" s="122">
        <v>1523034.2844</v>
      </c>
    </row>
    <row r="811" spans="5:15">
      <c r="E811" s="128">
        <v>443543</v>
      </c>
      <c r="F811" s="2" t="s">
        <v>1716</v>
      </c>
      <c r="G811" s="36">
        <v>40994</v>
      </c>
      <c r="H811" s="2" t="s">
        <v>9</v>
      </c>
      <c r="I811" s="2" t="s">
        <v>1717</v>
      </c>
      <c r="J811" s="2">
        <v>398778</v>
      </c>
      <c r="K811" s="2" t="s">
        <v>362</v>
      </c>
      <c r="L811" s="2" t="s">
        <v>12</v>
      </c>
      <c r="M811" s="2" t="s">
        <v>17</v>
      </c>
      <c r="N811" s="121">
        <v>787762.47900000005</v>
      </c>
      <c r="O811" s="122">
        <v>2014351.6536000001</v>
      </c>
    </row>
    <row r="812" spans="5:15">
      <c r="E812" s="128">
        <v>443545</v>
      </c>
      <c r="F812" s="2" t="s">
        <v>1718</v>
      </c>
      <c r="G812" s="36">
        <v>41043</v>
      </c>
      <c r="H812" s="2" t="s">
        <v>9</v>
      </c>
      <c r="I812" s="2" t="s">
        <v>1719</v>
      </c>
      <c r="J812" s="2">
        <v>410827</v>
      </c>
      <c r="K812" s="2" t="s">
        <v>254</v>
      </c>
      <c r="L812" s="2" t="s">
        <v>27</v>
      </c>
      <c r="M812" s="2" t="s">
        <v>28</v>
      </c>
      <c r="N812" s="121">
        <v>1721001.8489999999</v>
      </c>
      <c r="O812" s="122">
        <v>1800161.2908000001</v>
      </c>
    </row>
    <row r="813" spans="5:15">
      <c r="E813" s="128">
        <v>443551</v>
      </c>
      <c r="F813" s="2" t="s">
        <v>1720</v>
      </c>
      <c r="G813" s="36">
        <v>41052</v>
      </c>
      <c r="H813" s="2" t="s">
        <v>9</v>
      </c>
      <c r="I813" s="2" t="s">
        <v>1721</v>
      </c>
      <c r="J813" s="2">
        <v>380148</v>
      </c>
      <c r="K813" s="2" t="s">
        <v>92</v>
      </c>
      <c r="L813" s="2" t="s">
        <v>12</v>
      </c>
      <c r="M813" s="2" t="s">
        <v>17</v>
      </c>
      <c r="N813" s="121">
        <v>1167453.5249999999</v>
      </c>
      <c r="O813" s="122">
        <v>651407.15159999998</v>
      </c>
    </row>
    <row r="814" spans="5:15">
      <c r="E814" s="128">
        <v>443607</v>
      </c>
      <c r="F814" s="2" t="s">
        <v>1722</v>
      </c>
      <c r="G814" s="36">
        <v>41046</v>
      </c>
      <c r="H814" s="2" t="s">
        <v>9</v>
      </c>
      <c r="I814" s="2" t="s">
        <v>1723</v>
      </c>
      <c r="J814" s="2">
        <v>377076</v>
      </c>
      <c r="K814" s="2" t="s">
        <v>24</v>
      </c>
      <c r="L814" s="2" t="s">
        <v>27</v>
      </c>
      <c r="M814" s="2" t="s">
        <v>21</v>
      </c>
      <c r="N814" s="121">
        <v>548071.25099999993</v>
      </c>
      <c r="O814" s="122">
        <v>1826769.5424000002</v>
      </c>
    </row>
    <row r="815" spans="5:15">
      <c r="E815" s="128">
        <v>443675</v>
      </c>
      <c r="F815" s="2" t="s">
        <v>1724</v>
      </c>
      <c r="G815" s="36">
        <v>41055</v>
      </c>
      <c r="H815" s="2" t="s">
        <v>9</v>
      </c>
      <c r="I815" s="2" t="s">
        <v>1725</v>
      </c>
      <c r="J815" s="2">
        <v>425654</v>
      </c>
      <c r="K815" s="2" t="s">
        <v>537</v>
      </c>
      <c r="L815" s="2" t="s">
        <v>27</v>
      </c>
      <c r="M815" s="2" t="s">
        <v>17</v>
      </c>
      <c r="N815" s="121">
        <v>973895.03399999999</v>
      </c>
      <c r="O815" s="122">
        <v>165280.05719999998</v>
      </c>
    </row>
    <row r="816" spans="5:15">
      <c r="E816" s="128">
        <v>443677</v>
      </c>
      <c r="F816" s="2" t="s">
        <v>1726</v>
      </c>
      <c r="G816" s="36">
        <v>41033</v>
      </c>
      <c r="H816" s="2" t="s">
        <v>9</v>
      </c>
      <c r="I816" s="2" t="s">
        <v>1727</v>
      </c>
      <c r="J816" s="2">
        <v>408446</v>
      </c>
      <c r="K816" s="2" t="s">
        <v>438</v>
      </c>
      <c r="L816" s="2" t="s">
        <v>27</v>
      </c>
      <c r="M816" s="2" t="s">
        <v>21</v>
      </c>
      <c r="N816" s="121">
        <v>595640.87099999993</v>
      </c>
      <c r="O816" s="122">
        <v>147735.06840000002</v>
      </c>
    </row>
    <row r="817" spans="5:15">
      <c r="E817" s="128">
        <v>443711</v>
      </c>
      <c r="F817" s="2" t="s">
        <v>1728</v>
      </c>
      <c r="G817" s="36">
        <v>41050</v>
      </c>
      <c r="H817" s="2" t="s">
        <v>9</v>
      </c>
      <c r="I817" s="2" t="s">
        <v>1729</v>
      </c>
      <c r="J817" s="2">
        <v>408446</v>
      </c>
      <c r="K817" s="2" t="s">
        <v>438</v>
      </c>
      <c r="L817" s="2" t="s">
        <v>27</v>
      </c>
      <c r="M817" s="2" t="s">
        <v>21</v>
      </c>
      <c r="N817" s="121">
        <v>739590.72600000002</v>
      </c>
      <c r="O817" s="122">
        <v>944491.10399999993</v>
      </c>
    </row>
    <row r="818" spans="5:15">
      <c r="E818" s="128">
        <v>443714</v>
      </c>
      <c r="F818" s="2" t="s">
        <v>1730</v>
      </c>
      <c r="G818" s="36">
        <v>41061</v>
      </c>
      <c r="H818" s="2" t="s">
        <v>9</v>
      </c>
      <c r="I818" s="2" t="s">
        <v>1731</v>
      </c>
      <c r="J818" s="2">
        <v>448733</v>
      </c>
      <c r="K818" s="2" t="s">
        <v>515</v>
      </c>
      <c r="L818" s="2" t="s">
        <v>27</v>
      </c>
      <c r="M818" s="2" t="s">
        <v>66</v>
      </c>
      <c r="N818" s="121">
        <v>390562.83</v>
      </c>
      <c r="O818" s="122">
        <v>720286.30079999997</v>
      </c>
    </row>
    <row r="819" spans="5:15">
      <c r="E819" s="128">
        <v>443716</v>
      </c>
      <c r="F819" s="2" t="s">
        <v>1732</v>
      </c>
      <c r="G819" s="36">
        <v>41061</v>
      </c>
      <c r="H819" s="2" t="s">
        <v>9</v>
      </c>
      <c r="I819" s="2" t="s">
        <v>1733</v>
      </c>
      <c r="J819" s="2">
        <v>473191</v>
      </c>
      <c r="K819" s="2" t="s">
        <v>209</v>
      </c>
      <c r="L819" s="2" t="s">
        <v>27</v>
      </c>
      <c r="M819" s="2" t="s">
        <v>13</v>
      </c>
      <c r="N819" s="121">
        <v>1452745.476</v>
      </c>
      <c r="O819" s="122">
        <v>1146537.4716</v>
      </c>
    </row>
    <row r="820" spans="5:15">
      <c r="E820" s="128">
        <v>443808</v>
      </c>
      <c r="F820" s="2" t="s">
        <v>1734</v>
      </c>
      <c r="G820" s="36">
        <v>41005</v>
      </c>
      <c r="H820" s="2" t="s">
        <v>9</v>
      </c>
      <c r="I820" s="2" t="s">
        <v>1735</v>
      </c>
      <c r="J820" s="2">
        <v>460392</v>
      </c>
      <c r="K820" s="2" t="s">
        <v>526</v>
      </c>
      <c r="L820" s="2" t="s">
        <v>12</v>
      </c>
      <c r="M820" s="2" t="s">
        <v>21</v>
      </c>
      <c r="N820" s="121">
        <v>654647.679</v>
      </c>
      <c r="O820" s="122">
        <v>1213973.3736</v>
      </c>
    </row>
    <row r="821" spans="5:15">
      <c r="E821" s="128">
        <v>443809</v>
      </c>
      <c r="F821" s="2" t="s">
        <v>1736</v>
      </c>
      <c r="G821" s="36">
        <v>41005</v>
      </c>
      <c r="H821" s="2" t="s">
        <v>9</v>
      </c>
      <c r="I821" s="2" t="s">
        <v>1737</v>
      </c>
      <c r="J821" s="2">
        <v>448126</v>
      </c>
      <c r="K821" s="2" t="s">
        <v>311</v>
      </c>
      <c r="L821" s="2" t="s">
        <v>27</v>
      </c>
      <c r="M821" s="2" t="s">
        <v>17</v>
      </c>
      <c r="N821" s="121">
        <v>829153.83600000001</v>
      </c>
      <c r="O821" s="122">
        <v>732874.10040000011</v>
      </c>
    </row>
    <row r="822" spans="5:15">
      <c r="E822" s="128">
        <v>443920</v>
      </c>
      <c r="F822" s="2" t="s">
        <v>1738</v>
      </c>
      <c r="G822" s="36">
        <v>41058</v>
      </c>
      <c r="H822" s="2" t="s">
        <v>9</v>
      </c>
      <c r="I822" s="2" t="s">
        <v>1739</v>
      </c>
      <c r="J822" s="2">
        <v>377329</v>
      </c>
      <c r="K822" s="2" t="s">
        <v>51</v>
      </c>
      <c r="L822" s="2" t="s">
        <v>27</v>
      </c>
      <c r="M822" s="2" t="s">
        <v>17</v>
      </c>
      <c r="N822" s="121">
        <v>884759.31599999999</v>
      </c>
      <c r="O822" s="122">
        <v>1058738.3640000001</v>
      </c>
    </row>
    <row r="823" spans="5:15">
      <c r="E823" s="128">
        <v>444021</v>
      </c>
      <c r="F823" s="2" t="s">
        <v>1740</v>
      </c>
      <c r="G823" s="36">
        <v>41058</v>
      </c>
      <c r="H823" s="2" t="s">
        <v>9</v>
      </c>
      <c r="I823" s="2" t="s">
        <v>1741</v>
      </c>
      <c r="J823" s="2">
        <v>464799</v>
      </c>
      <c r="K823" s="2" t="s">
        <v>643</v>
      </c>
      <c r="L823" s="2" t="s">
        <v>27</v>
      </c>
      <c r="M823" s="2" t="s">
        <v>17</v>
      </c>
      <c r="N823" s="121">
        <v>1197815.0519999999</v>
      </c>
      <c r="O823" s="122">
        <v>1644135.2027999999</v>
      </c>
    </row>
    <row r="824" spans="5:15">
      <c r="E824" s="128">
        <v>444206</v>
      </c>
      <c r="F824" s="2" t="s">
        <v>1742</v>
      </c>
      <c r="G824" s="36">
        <v>41050</v>
      </c>
      <c r="H824" s="2" t="s">
        <v>9</v>
      </c>
      <c r="I824" s="2" t="s">
        <v>1743</v>
      </c>
      <c r="J824" s="2">
        <v>412289</v>
      </c>
      <c r="K824" s="2" t="s">
        <v>137</v>
      </c>
      <c r="L824" s="2" t="s">
        <v>27</v>
      </c>
      <c r="M824" s="2" t="s">
        <v>21</v>
      </c>
      <c r="N824" s="121">
        <v>509411.196</v>
      </c>
      <c r="O824" s="122">
        <v>865843.54920000001</v>
      </c>
    </row>
    <row r="825" spans="5:15">
      <c r="E825" s="128">
        <v>444215</v>
      </c>
      <c r="F825" s="2" t="s">
        <v>1744</v>
      </c>
      <c r="G825" s="36">
        <v>41065</v>
      </c>
      <c r="H825" s="2" t="s">
        <v>9</v>
      </c>
      <c r="I825" s="2" t="s">
        <v>1745</v>
      </c>
      <c r="J825" s="2">
        <v>382950</v>
      </c>
      <c r="K825" s="2" t="s">
        <v>599</v>
      </c>
      <c r="L825" s="2" t="s">
        <v>27</v>
      </c>
      <c r="M825" s="2" t="s">
        <v>17</v>
      </c>
      <c r="N825" s="121">
        <v>829715.90099999995</v>
      </c>
      <c r="O825" s="122">
        <v>1272265.9631999999</v>
      </c>
    </row>
    <row r="826" spans="5:15">
      <c r="E826" s="128">
        <v>444312</v>
      </c>
      <c r="F826" s="2" t="s">
        <v>1746</v>
      </c>
      <c r="G826" s="36">
        <v>41073</v>
      </c>
      <c r="H826" s="2" t="s">
        <v>9</v>
      </c>
      <c r="I826" s="2" t="s">
        <v>1747</v>
      </c>
      <c r="J826" s="2">
        <v>408443</v>
      </c>
      <c r="K826" s="2" t="s">
        <v>401</v>
      </c>
      <c r="L826" s="2" t="s">
        <v>27</v>
      </c>
      <c r="M826" s="2" t="s">
        <v>21</v>
      </c>
      <c r="N826" s="121">
        <v>696272.76599999995</v>
      </c>
      <c r="O826" s="122">
        <v>1054639.3536</v>
      </c>
    </row>
    <row r="827" spans="5:15">
      <c r="E827" s="128">
        <v>444377</v>
      </c>
      <c r="F827" s="2" t="s">
        <v>1748</v>
      </c>
      <c r="G827" s="36">
        <v>41073</v>
      </c>
      <c r="H827" s="2" t="s">
        <v>9</v>
      </c>
      <c r="I827" s="2" t="s">
        <v>1749</v>
      </c>
      <c r="J827" s="2">
        <v>381325</v>
      </c>
      <c r="K827" s="2" t="s">
        <v>273</v>
      </c>
      <c r="L827" s="2" t="s">
        <v>27</v>
      </c>
      <c r="M827" s="2" t="s">
        <v>66</v>
      </c>
      <c r="N827" s="121">
        <v>411682.005</v>
      </c>
      <c r="O827" s="122">
        <v>991149.42599999998</v>
      </c>
    </row>
    <row r="828" spans="5:15">
      <c r="E828" s="128">
        <v>444378</v>
      </c>
      <c r="F828" s="2" t="s">
        <v>1750</v>
      </c>
      <c r="G828" s="36">
        <v>41073</v>
      </c>
      <c r="H828" s="2" t="s">
        <v>9</v>
      </c>
      <c r="I828" s="2" t="s">
        <v>1751</v>
      </c>
      <c r="J828" s="2">
        <v>379146</v>
      </c>
      <c r="K828" s="2" t="s">
        <v>292</v>
      </c>
      <c r="L828" s="2" t="s">
        <v>27</v>
      </c>
      <c r="M828" s="2" t="s">
        <v>17</v>
      </c>
      <c r="N828" s="121">
        <v>1167348.9029999999</v>
      </c>
      <c r="O828" s="122">
        <v>2847538.4976000004</v>
      </c>
    </row>
    <row r="829" spans="5:15">
      <c r="E829" s="128">
        <v>444465</v>
      </c>
      <c r="F829" s="2" t="s">
        <v>1752</v>
      </c>
      <c r="G829" s="36">
        <v>41064</v>
      </c>
      <c r="H829" s="2" t="s">
        <v>9</v>
      </c>
      <c r="I829" s="2" t="s">
        <v>1753</v>
      </c>
      <c r="J829" s="2">
        <v>420801</v>
      </c>
      <c r="K829" s="2" t="s">
        <v>623</v>
      </c>
      <c r="L829" s="2" t="s">
        <v>27</v>
      </c>
      <c r="M829" s="2" t="s">
        <v>21</v>
      </c>
      <c r="N829" s="121">
        <v>553538.30700000003</v>
      </c>
      <c r="O829" s="122">
        <v>1405865.2140000002</v>
      </c>
    </row>
    <row r="830" spans="5:15">
      <c r="E830" s="128">
        <v>444466</v>
      </c>
      <c r="F830" s="2" t="s">
        <v>1754</v>
      </c>
      <c r="G830" s="36">
        <v>41071</v>
      </c>
      <c r="H830" s="2" t="s">
        <v>9</v>
      </c>
      <c r="I830" s="2" t="s">
        <v>1755</v>
      </c>
      <c r="J830" s="2">
        <v>420801</v>
      </c>
      <c r="K830" s="2" t="s">
        <v>623</v>
      </c>
      <c r="L830" s="2" t="s">
        <v>27</v>
      </c>
      <c r="M830" s="2" t="s">
        <v>17</v>
      </c>
      <c r="N830" s="121">
        <v>978059.88</v>
      </c>
      <c r="O830" s="122">
        <v>881055.32759999996</v>
      </c>
    </row>
    <row r="831" spans="5:15">
      <c r="E831" s="128">
        <v>444597</v>
      </c>
      <c r="F831" s="2" t="s">
        <v>1756</v>
      </c>
      <c r="G831" s="36">
        <v>41068</v>
      </c>
      <c r="H831" s="2" t="s">
        <v>9</v>
      </c>
      <c r="I831" s="2" t="s">
        <v>1757</v>
      </c>
      <c r="J831" s="2">
        <v>471701</v>
      </c>
      <c r="K831" s="2" t="s">
        <v>455</v>
      </c>
      <c r="L831" s="2" t="s">
        <v>27</v>
      </c>
      <c r="M831" s="2" t="s">
        <v>17</v>
      </c>
      <c r="N831" s="121">
        <v>904675.33799999999</v>
      </c>
      <c r="O831" s="122">
        <v>581361.39720000001</v>
      </c>
    </row>
    <row r="832" spans="5:15">
      <c r="E832" s="128">
        <v>444599</v>
      </c>
      <c r="F832" s="2" t="s">
        <v>1758</v>
      </c>
      <c r="G832" s="36">
        <v>41071</v>
      </c>
      <c r="H832" s="2" t="s">
        <v>9</v>
      </c>
      <c r="I832" s="2" t="s">
        <v>1759</v>
      </c>
      <c r="J832" s="2">
        <v>420801</v>
      </c>
      <c r="K832" s="2" t="s">
        <v>623</v>
      </c>
      <c r="L832" s="2" t="s">
        <v>27</v>
      </c>
      <c r="M832" s="2" t="s">
        <v>66</v>
      </c>
      <c r="N832" s="121">
        <v>357810.57900000003</v>
      </c>
      <c r="O832" s="122">
        <v>276717.34080000001</v>
      </c>
    </row>
    <row r="833" spans="5:15">
      <c r="E833" s="128">
        <v>444684</v>
      </c>
      <c r="F833" s="2" t="s">
        <v>1760</v>
      </c>
      <c r="G833" s="36">
        <v>41078</v>
      </c>
      <c r="H833" s="2" t="s">
        <v>9</v>
      </c>
      <c r="I833" s="2" t="s">
        <v>1761</v>
      </c>
      <c r="J833" s="2">
        <v>406698</v>
      </c>
      <c r="K833" s="2" t="s">
        <v>215</v>
      </c>
      <c r="L833" s="2" t="s">
        <v>27</v>
      </c>
      <c r="M833" s="2" t="s">
        <v>66</v>
      </c>
      <c r="N833" s="121">
        <v>441249.96299999999</v>
      </c>
      <c r="O833" s="122">
        <v>149110.038</v>
      </c>
    </row>
    <row r="834" spans="5:15">
      <c r="E834" s="128">
        <v>444685</v>
      </c>
      <c r="F834" s="2" t="s">
        <v>1762</v>
      </c>
      <c r="G834" s="36">
        <v>41081</v>
      </c>
      <c r="H834" s="2" t="s">
        <v>9</v>
      </c>
      <c r="I834" s="2" t="s">
        <v>1763</v>
      </c>
      <c r="J834" s="2">
        <v>380148</v>
      </c>
      <c r="K834" s="2" t="s">
        <v>92</v>
      </c>
      <c r="L834" s="2" t="s">
        <v>27</v>
      </c>
      <c r="M834" s="2" t="s">
        <v>21</v>
      </c>
      <c r="N834" s="121">
        <v>578816.76300000004</v>
      </c>
      <c r="O834" s="122">
        <v>930089.23919999995</v>
      </c>
    </row>
    <row r="835" spans="5:15">
      <c r="E835" s="128">
        <v>444687</v>
      </c>
      <c r="F835" s="2" t="s">
        <v>1764</v>
      </c>
      <c r="G835" s="36">
        <v>41085</v>
      </c>
      <c r="H835" s="2" t="s">
        <v>9</v>
      </c>
      <c r="I835" s="2" t="s">
        <v>1765</v>
      </c>
      <c r="J835" s="2">
        <v>462852</v>
      </c>
      <c r="K835" s="2" t="s">
        <v>1142</v>
      </c>
      <c r="L835" s="2" t="s">
        <v>27</v>
      </c>
      <c r="M835" s="2" t="s">
        <v>21</v>
      </c>
      <c r="N835" s="121">
        <v>712118.5469999999</v>
      </c>
      <c r="O835" s="122">
        <v>523901.08799999999</v>
      </c>
    </row>
    <row r="836" spans="5:15">
      <c r="E836" s="128">
        <v>445425</v>
      </c>
      <c r="F836" s="2" t="s">
        <v>1766</v>
      </c>
      <c r="G836" s="36">
        <v>41078</v>
      </c>
      <c r="H836" s="2" t="s">
        <v>9</v>
      </c>
      <c r="I836" s="2" t="s">
        <v>1767</v>
      </c>
      <c r="J836" s="2">
        <v>359519</v>
      </c>
      <c r="K836" s="2" t="s">
        <v>289</v>
      </c>
      <c r="L836" s="2" t="s">
        <v>27</v>
      </c>
      <c r="M836" s="2" t="s">
        <v>21</v>
      </c>
      <c r="N836" s="121">
        <v>762580.85400000005</v>
      </c>
      <c r="O836" s="122">
        <v>1171055.0159999998</v>
      </c>
    </row>
    <row r="837" spans="5:15">
      <c r="E837" s="128">
        <v>446255</v>
      </c>
      <c r="F837" s="2" t="s">
        <v>1768</v>
      </c>
      <c r="G837" s="36">
        <v>41087</v>
      </c>
      <c r="H837" s="2" t="s">
        <v>9</v>
      </c>
      <c r="I837" s="2" t="s">
        <v>1769</v>
      </c>
      <c r="J837" s="2">
        <v>398449</v>
      </c>
      <c r="K837" s="2" t="s">
        <v>111</v>
      </c>
      <c r="L837" s="2" t="s">
        <v>27</v>
      </c>
      <c r="M837" s="2" t="s">
        <v>21</v>
      </c>
      <c r="N837" s="121">
        <v>663390.29399999999</v>
      </c>
      <c r="O837" s="122">
        <v>312665.49720000004</v>
      </c>
    </row>
    <row r="838" spans="5:15">
      <c r="E838" s="128">
        <v>446256</v>
      </c>
      <c r="F838" s="2" t="s">
        <v>1770</v>
      </c>
      <c r="G838" s="36">
        <v>41073</v>
      </c>
      <c r="H838" s="2" t="s">
        <v>9</v>
      </c>
      <c r="I838" s="2" t="s">
        <v>1771</v>
      </c>
      <c r="J838" s="2">
        <v>472010</v>
      </c>
      <c r="K838" s="2" t="s">
        <v>167</v>
      </c>
      <c r="L838" s="2" t="s">
        <v>27</v>
      </c>
      <c r="M838" s="2" t="s">
        <v>17</v>
      </c>
      <c r="N838" s="121">
        <v>784358.92500000005</v>
      </c>
      <c r="O838" s="122">
        <v>772573.99320000003</v>
      </c>
    </row>
    <row r="839" spans="5:15">
      <c r="E839" s="128">
        <v>446320</v>
      </c>
      <c r="F839" s="2" t="s">
        <v>1772</v>
      </c>
      <c r="G839" s="36">
        <v>41078</v>
      </c>
      <c r="H839" s="2" t="s">
        <v>9</v>
      </c>
      <c r="I839" s="2" t="s">
        <v>1773</v>
      </c>
      <c r="J839" s="2">
        <v>391321</v>
      </c>
      <c r="K839" s="2" t="s">
        <v>37</v>
      </c>
      <c r="L839" s="2" t="s">
        <v>27</v>
      </c>
      <c r="M839" s="2" t="s">
        <v>21</v>
      </c>
      <c r="N839" s="121">
        <v>675436.29300000006</v>
      </c>
      <c r="O839" s="122">
        <v>483133.47479999997</v>
      </c>
    </row>
    <row r="840" spans="5:15">
      <c r="E840" s="128">
        <v>446325</v>
      </c>
      <c r="F840" s="2" t="s">
        <v>1774</v>
      </c>
      <c r="G840" s="36">
        <v>41078</v>
      </c>
      <c r="H840" s="2" t="s">
        <v>9</v>
      </c>
      <c r="I840" s="2" t="s">
        <v>1775</v>
      </c>
      <c r="J840" s="2">
        <v>388373</v>
      </c>
      <c r="K840" s="2" t="s">
        <v>632</v>
      </c>
      <c r="L840" s="2" t="s">
        <v>27</v>
      </c>
      <c r="M840" s="2" t="s">
        <v>21</v>
      </c>
      <c r="N840" s="121">
        <v>727566.98699999996</v>
      </c>
      <c r="O840" s="122">
        <v>1020219.2028000001</v>
      </c>
    </row>
    <row r="841" spans="5:15">
      <c r="E841" s="128">
        <v>446341</v>
      </c>
      <c r="F841" s="2" t="s">
        <v>1776</v>
      </c>
      <c r="G841" s="36">
        <v>41085</v>
      </c>
      <c r="H841" s="2" t="s">
        <v>9</v>
      </c>
      <c r="I841" s="2" t="s">
        <v>1777</v>
      </c>
      <c r="J841" s="2">
        <v>419863</v>
      </c>
      <c r="K841" s="2" t="s">
        <v>16</v>
      </c>
      <c r="L841" s="2" t="s">
        <v>27</v>
      </c>
      <c r="M841" s="2" t="s">
        <v>66</v>
      </c>
      <c r="N841" s="121">
        <v>211486.69500000001</v>
      </c>
      <c r="O841" s="122">
        <v>685496.50919999997</v>
      </c>
    </row>
    <row r="842" spans="5:15">
      <c r="E842" s="128">
        <v>446371</v>
      </c>
      <c r="F842" s="2" t="s">
        <v>1778</v>
      </c>
      <c r="G842" s="36">
        <v>41064</v>
      </c>
      <c r="H842" s="2" t="s">
        <v>9</v>
      </c>
      <c r="I842" s="2" t="s">
        <v>1779</v>
      </c>
      <c r="J842" s="2">
        <v>462852</v>
      </c>
      <c r="K842" s="2" t="s">
        <v>1142</v>
      </c>
      <c r="L842" s="2" t="s">
        <v>27</v>
      </c>
      <c r="M842" s="2" t="s">
        <v>21</v>
      </c>
      <c r="N842" s="121">
        <v>615775.04099999997</v>
      </c>
      <c r="O842" s="122">
        <v>842560.88760000002</v>
      </c>
    </row>
    <row r="843" spans="5:15">
      <c r="E843" s="128">
        <v>446372</v>
      </c>
      <c r="F843" s="2" t="s">
        <v>1780</v>
      </c>
      <c r="G843" s="36">
        <v>41081</v>
      </c>
      <c r="H843" s="2" t="s">
        <v>9</v>
      </c>
      <c r="I843" s="2" t="s">
        <v>1781</v>
      </c>
      <c r="J843" s="2">
        <v>419863</v>
      </c>
      <c r="K843" s="2" t="s">
        <v>16</v>
      </c>
      <c r="L843" s="2" t="s">
        <v>27</v>
      </c>
      <c r="M843" s="2" t="s">
        <v>21</v>
      </c>
      <c r="N843" s="121">
        <v>504009.80700000003</v>
      </c>
      <c r="O843" s="122">
        <v>1276953.5736</v>
      </c>
    </row>
    <row r="844" spans="5:15">
      <c r="E844" s="128">
        <v>446374</v>
      </c>
      <c r="F844" s="2" t="s">
        <v>1782</v>
      </c>
      <c r="G844" s="36">
        <v>41071</v>
      </c>
      <c r="H844" s="2" t="s">
        <v>9</v>
      </c>
      <c r="I844" s="2" t="s">
        <v>1783</v>
      </c>
      <c r="J844" s="2">
        <v>411975</v>
      </c>
      <c r="K844" s="2" t="s">
        <v>174</v>
      </c>
      <c r="L844" s="2" t="s">
        <v>12</v>
      </c>
      <c r="M844" s="2" t="s">
        <v>13</v>
      </c>
      <c r="N844" s="121">
        <v>1533348.936</v>
      </c>
      <c r="O844" s="122">
        <v>1677432.3048</v>
      </c>
    </row>
    <row r="845" spans="5:15">
      <c r="E845" s="128">
        <v>446375</v>
      </c>
      <c r="F845" s="2" t="s">
        <v>1784</v>
      </c>
      <c r="G845" s="36">
        <v>41078</v>
      </c>
      <c r="H845" s="2" t="s">
        <v>9</v>
      </c>
      <c r="I845" s="2" t="s">
        <v>1486</v>
      </c>
      <c r="J845" s="2">
        <v>381154</v>
      </c>
      <c r="K845" s="2" t="s">
        <v>319</v>
      </c>
      <c r="L845" s="2" t="s">
        <v>27</v>
      </c>
      <c r="M845" s="2" t="s">
        <v>17</v>
      </c>
      <c r="N845" s="121">
        <v>844438.66500000004</v>
      </c>
      <c r="O845" s="122">
        <v>1080676.6632000001</v>
      </c>
    </row>
    <row r="846" spans="5:15">
      <c r="E846" s="128">
        <v>446376</v>
      </c>
      <c r="F846" s="2" t="s">
        <v>1785</v>
      </c>
      <c r="G846" s="36">
        <v>41094</v>
      </c>
      <c r="H846" s="2" t="s">
        <v>9</v>
      </c>
      <c r="I846" s="2" t="s">
        <v>1786</v>
      </c>
      <c r="J846" s="2">
        <v>381154</v>
      </c>
      <c r="K846" s="2" t="s">
        <v>319</v>
      </c>
      <c r="L846" s="2" t="s">
        <v>27</v>
      </c>
      <c r="M846" s="2" t="s">
        <v>17</v>
      </c>
      <c r="N846" s="121">
        <v>951670.65</v>
      </c>
      <c r="O846" s="122">
        <v>1231212.2904000001</v>
      </c>
    </row>
    <row r="847" spans="5:15">
      <c r="E847" s="128">
        <v>446378</v>
      </c>
      <c r="F847" s="2" t="s">
        <v>1787</v>
      </c>
      <c r="G847" s="36">
        <v>41071</v>
      </c>
      <c r="H847" s="2" t="s">
        <v>9</v>
      </c>
      <c r="I847" s="2" t="s">
        <v>1788</v>
      </c>
      <c r="J847" s="2">
        <v>378504</v>
      </c>
      <c r="K847" s="2" t="s">
        <v>270</v>
      </c>
      <c r="L847" s="2" t="s">
        <v>27</v>
      </c>
      <c r="M847" s="2" t="s">
        <v>66</v>
      </c>
      <c r="N847" s="121">
        <v>59177.096999999994</v>
      </c>
      <c r="O847" s="122">
        <v>94924.699200000003</v>
      </c>
    </row>
    <row r="848" spans="5:15">
      <c r="E848" s="128">
        <v>446411</v>
      </c>
      <c r="F848" s="2" t="s">
        <v>1789</v>
      </c>
      <c r="G848" s="36">
        <v>41095</v>
      </c>
      <c r="H848" s="2" t="s">
        <v>9</v>
      </c>
      <c r="I848" s="2" t="s">
        <v>1790</v>
      </c>
      <c r="J848" s="2">
        <v>406515</v>
      </c>
      <c r="K848" s="2" t="s">
        <v>281</v>
      </c>
      <c r="L848" s="2" t="s">
        <v>27</v>
      </c>
      <c r="M848" s="2" t="s">
        <v>17</v>
      </c>
      <c r="N848" s="121">
        <v>864492.69900000002</v>
      </c>
      <c r="O848" s="122">
        <v>2224186.3764</v>
      </c>
    </row>
    <row r="849" spans="5:15">
      <c r="E849" s="128">
        <v>446511</v>
      </c>
      <c r="F849" s="2" t="s">
        <v>1791</v>
      </c>
      <c r="G849" s="36">
        <v>40970</v>
      </c>
      <c r="H849" s="2" t="s">
        <v>9</v>
      </c>
      <c r="I849" s="2" t="s">
        <v>1792</v>
      </c>
      <c r="J849" s="2">
        <v>377364</v>
      </c>
      <c r="K849" s="2" t="s">
        <v>721</v>
      </c>
      <c r="L849" s="2" t="s">
        <v>12</v>
      </c>
      <c r="M849" s="2" t="s">
        <v>66</v>
      </c>
      <c r="N849" s="121">
        <v>274571.53499999997</v>
      </c>
      <c r="O849" s="122">
        <v>198043.88760000002</v>
      </c>
    </row>
    <row r="850" spans="5:15">
      <c r="E850" s="128">
        <v>446531</v>
      </c>
      <c r="F850" s="2" t="s">
        <v>1793</v>
      </c>
      <c r="G850" s="36">
        <v>41100</v>
      </c>
      <c r="H850" s="2" t="s">
        <v>9</v>
      </c>
      <c r="I850" s="2" t="s">
        <v>1794</v>
      </c>
      <c r="J850" s="2">
        <v>381132</v>
      </c>
      <c r="K850" s="2" t="s">
        <v>284</v>
      </c>
      <c r="L850" s="2" t="s">
        <v>27</v>
      </c>
      <c r="M850" s="2" t="s">
        <v>28</v>
      </c>
      <c r="N850" s="121">
        <v>2224447.3650000002</v>
      </c>
      <c r="O850" s="122">
        <v>4661117.5139999995</v>
      </c>
    </row>
    <row r="851" spans="5:15">
      <c r="E851" s="128">
        <v>446587</v>
      </c>
      <c r="F851" s="2" t="s">
        <v>1795</v>
      </c>
      <c r="G851" s="36">
        <v>41082</v>
      </c>
      <c r="H851" s="2" t="s">
        <v>9</v>
      </c>
      <c r="I851" s="2" t="s">
        <v>1796</v>
      </c>
      <c r="J851" s="2">
        <v>473035</v>
      </c>
      <c r="K851" s="2" t="s">
        <v>140</v>
      </c>
      <c r="L851" s="2" t="s">
        <v>27</v>
      </c>
      <c r="M851" s="2" t="s">
        <v>21</v>
      </c>
      <c r="N851" s="121">
        <v>566094.06000000006</v>
      </c>
      <c r="O851" s="122">
        <v>528507.47160000005</v>
      </c>
    </row>
    <row r="852" spans="5:15">
      <c r="E852" s="128">
        <v>446605</v>
      </c>
      <c r="F852" s="2" t="s">
        <v>1797</v>
      </c>
      <c r="G852" s="36">
        <v>41092</v>
      </c>
      <c r="H852" s="2" t="s">
        <v>9</v>
      </c>
      <c r="I852" s="2" t="s">
        <v>1798</v>
      </c>
      <c r="J852" s="2">
        <v>473035</v>
      </c>
      <c r="K852" s="2" t="s">
        <v>140</v>
      </c>
      <c r="L852" s="2" t="s">
        <v>27</v>
      </c>
      <c r="M852" s="2" t="s">
        <v>17</v>
      </c>
      <c r="N852" s="121">
        <v>868104.38400000008</v>
      </c>
      <c r="O852" s="122">
        <v>1253856.9095999999</v>
      </c>
    </row>
    <row r="853" spans="5:15">
      <c r="E853" s="128">
        <v>446610</v>
      </c>
      <c r="F853" s="2" t="s">
        <v>1799</v>
      </c>
      <c r="G853" s="36">
        <v>41078</v>
      </c>
      <c r="H853" s="2" t="s">
        <v>9</v>
      </c>
      <c r="I853" s="2" t="s">
        <v>1800</v>
      </c>
      <c r="J853" s="2">
        <v>448841</v>
      </c>
      <c r="K853" s="2" t="s">
        <v>462</v>
      </c>
      <c r="L853" s="2" t="s">
        <v>27</v>
      </c>
      <c r="M853" s="2" t="s">
        <v>17</v>
      </c>
      <c r="N853" s="121">
        <v>824028.47100000002</v>
      </c>
      <c r="O853" s="122">
        <v>1274304.8736</v>
      </c>
    </row>
    <row r="854" spans="5:15">
      <c r="E854" s="128">
        <v>446675</v>
      </c>
      <c r="F854" s="2" t="s">
        <v>1801</v>
      </c>
      <c r="G854" s="36">
        <v>41094</v>
      </c>
      <c r="H854" s="2" t="s">
        <v>9</v>
      </c>
      <c r="I854" s="2" t="s">
        <v>1802</v>
      </c>
      <c r="J854" s="2">
        <v>381549</v>
      </c>
      <c r="K854" s="2" t="s">
        <v>259</v>
      </c>
      <c r="L854" s="2" t="s">
        <v>27</v>
      </c>
      <c r="M854" s="2" t="s">
        <v>66</v>
      </c>
      <c r="N854" s="121">
        <v>243088.10399999999</v>
      </c>
      <c r="O854" s="122">
        <v>1526901.3864</v>
      </c>
    </row>
    <row r="855" spans="5:15">
      <c r="E855" s="128">
        <v>446722</v>
      </c>
      <c r="F855" s="2" t="s">
        <v>1803</v>
      </c>
      <c r="G855" s="36">
        <v>41096</v>
      </c>
      <c r="H855" s="2" t="s">
        <v>9</v>
      </c>
      <c r="I855" s="2" t="s">
        <v>398</v>
      </c>
      <c r="J855" s="2">
        <v>410452</v>
      </c>
      <c r="K855" s="2" t="s">
        <v>393</v>
      </c>
      <c r="L855" s="2" t="s">
        <v>27</v>
      </c>
      <c r="M855" s="2" t="s">
        <v>17</v>
      </c>
      <c r="N855" s="121">
        <v>800694.42599999998</v>
      </c>
      <c r="O855" s="122">
        <v>1024047.4571999999</v>
      </c>
    </row>
    <row r="856" spans="5:15">
      <c r="E856" s="128">
        <v>446723</v>
      </c>
      <c r="F856" s="2" t="s">
        <v>1804</v>
      </c>
      <c r="G856" s="36">
        <v>41094</v>
      </c>
      <c r="H856" s="2" t="s">
        <v>9</v>
      </c>
      <c r="I856" s="2" t="s">
        <v>1805</v>
      </c>
      <c r="J856" s="2">
        <v>378503</v>
      </c>
      <c r="K856" s="2" t="s">
        <v>267</v>
      </c>
      <c r="L856" s="2" t="s">
        <v>27</v>
      </c>
      <c r="M856" s="2" t="s">
        <v>21</v>
      </c>
      <c r="N856" s="121">
        <v>608202.18900000001</v>
      </c>
      <c r="O856" s="122">
        <v>1371054.2327999999</v>
      </c>
    </row>
    <row r="857" spans="5:15">
      <c r="E857" s="128">
        <v>446765</v>
      </c>
      <c r="F857" s="2" t="s">
        <v>1806</v>
      </c>
      <c r="G857" s="36">
        <v>40973</v>
      </c>
      <c r="H857" s="2" t="s">
        <v>9</v>
      </c>
      <c r="I857" s="2" t="s">
        <v>1807</v>
      </c>
      <c r="J857" s="2">
        <v>459093</v>
      </c>
      <c r="K857" s="2" t="s">
        <v>344</v>
      </c>
      <c r="L857" s="2" t="s">
        <v>27</v>
      </c>
      <c r="M857" s="2" t="s">
        <v>13</v>
      </c>
      <c r="N857" s="121">
        <v>1568557.578</v>
      </c>
      <c r="O857" s="122">
        <v>1081960.9883999999</v>
      </c>
    </row>
    <row r="858" spans="5:15">
      <c r="E858" s="128">
        <v>446769</v>
      </c>
      <c r="F858" s="2" t="s">
        <v>1808</v>
      </c>
      <c r="G858" s="36">
        <v>41085</v>
      </c>
      <c r="H858" s="2" t="s">
        <v>9</v>
      </c>
      <c r="I858" s="2" t="s">
        <v>1809</v>
      </c>
      <c r="J858" s="2">
        <v>410733</v>
      </c>
      <c r="K858" s="2" t="s">
        <v>99</v>
      </c>
      <c r="L858" s="2" t="s">
        <v>27</v>
      </c>
      <c r="M858" s="2" t="s">
        <v>21</v>
      </c>
      <c r="N858" s="121">
        <v>561455.076</v>
      </c>
      <c r="O858" s="122">
        <v>1049224.2335999999</v>
      </c>
    </row>
    <row r="859" spans="5:15">
      <c r="E859" s="128">
        <v>446772</v>
      </c>
      <c r="F859" s="2" t="s">
        <v>1810</v>
      </c>
      <c r="G859" s="36">
        <v>41106</v>
      </c>
      <c r="H859" s="2" t="s">
        <v>9</v>
      </c>
      <c r="I859" s="2" t="s">
        <v>1811</v>
      </c>
      <c r="J859" s="2">
        <v>377963</v>
      </c>
      <c r="K859" s="2" t="s">
        <v>48</v>
      </c>
      <c r="L859" s="2" t="s">
        <v>27</v>
      </c>
      <c r="M859" s="2" t="s">
        <v>21</v>
      </c>
      <c r="N859" s="121">
        <v>723756.07499999995</v>
      </c>
      <c r="O859" s="122">
        <v>1916137.8575999998</v>
      </c>
    </row>
    <row r="860" spans="5:15">
      <c r="E860" s="128">
        <v>446836</v>
      </c>
      <c r="F860" s="2" t="s">
        <v>1812</v>
      </c>
      <c r="G860" s="36">
        <v>41094</v>
      </c>
      <c r="H860" s="2" t="s">
        <v>9</v>
      </c>
      <c r="I860" s="2" t="s">
        <v>1813</v>
      </c>
      <c r="J860" s="2">
        <v>434171</v>
      </c>
      <c r="K860" s="2" t="s">
        <v>371</v>
      </c>
      <c r="L860" s="2" t="s">
        <v>27</v>
      </c>
      <c r="M860" s="2" t="s">
        <v>13</v>
      </c>
      <c r="N860" s="121">
        <v>1510160.6939999999</v>
      </c>
      <c r="O860" s="122">
        <v>1381792.6512</v>
      </c>
    </row>
    <row r="861" spans="5:15">
      <c r="E861" s="128">
        <v>446893</v>
      </c>
      <c r="F861" s="2" t="s">
        <v>1814</v>
      </c>
      <c r="G861" s="36">
        <v>41094</v>
      </c>
      <c r="H861" s="2" t="s">
        <v>9</v>
      </c>
      <c r="I861" s="2" t="s">
        <v>1815</v>
      </c>
      <c r="J861" s="2">
        <v>382658</v>
      </c>
      <c r="K861" s="2" t="s">
        <v>145</v>
      </c>
      <c r="L861" s="2" t="s">
        <v>27</v>
      </c>
      <c r="M861" s="2" t="s">
        <v>17</v>
      </c>
      <c r="N861" s="121">
        <v>1196380.395</v>
      </c>
      <c r="O861" s="122">
        <v>1675047.2975999999</v>
      </c>
    </row>
    <row r="862" spans="5:15">
      <c r="E862" s="128">
        <v>447084</v>
      </c>
      <c r="F862" s="2" t="s">
        <v>1816</v>
      </c>
      <c r="G862" s="36">
        <v>41106</v>
      </c>
      <c r="H862" s="2" t="s">
        <v>9</v>
      </c>
      <c r="I862" s="2" t="s">
        <v>1817</v>
      </c>
      <c r="J862" s="2">
        <v>460392</v>
      </c>
      <c r="K862" s="2" t="s">
        <v>526</v>
      </c>
      <c r="L862" s="2" t="s">
        <v>27</v>
      </c>
      <c r="M862" s="2" t="s">
        <v>66</v>
      </c>
      <c r="N862" s="121">
        <v>408227.25299999997</v>
      </c>
      <c r="O862" s="122">
        <v>496074.43440000003</v>
      </c>
    </row>
    <row r="863" spans="5:15">
      <c r="E863" s="128">
        <v>447085</v>
      </c>
      <c r="F863" s="2" t="s">
        <v>1818</v>
      </c>
      <c r="G863" s="36">
        <v>41095</v>
      </c>
      <c r="H863" s="2" t="s">
        <v>9</v>
      </c>
      <c r="I863" s="2" t="s">
        <v>1819</v>
      </c>
      <c r="J863" s="2">
        <v>380836</v>
      </c>
      <c r="K863" s="2" t="s">
        <v>505</v>
      </c>
      <c r="L863" s="2" t="s">
        <v>27</v>
      </c>
      <c r="M863" s="2" t="s">
        <v>21</v>
      </c>
      <c r="N863" s="121">
        <v>722875.69199999992</v>
      </c>
      <c r="O863" s="122">
        <v>1217065.878</v>
      </c>
    </row>
    <row r="864" spans="5:15">
      <c r="E864" s="128">
        <v>447288</v>
      </c>
      <c r="F864" s="2" t="s">
        <v>1820</v>
      </c>
      <c r="G864" s="36">
        <v>41106</v>
      </c>
      <c r="H864" s="2" t="s">
        <v>9</v>
      </c>
      <c r="I864" s="2" t="s">
        <v>1821</v>
      </c>
      <c r="J864" s="2">
        <v>448126</v>
      </c>
      <c r="K864" s="2" t="s">
        <v>311</v>
      </c>
      <c r="L864" s="2" t="s">
        <v>27</v>
      </c>
      <c r="M864" s="2" t="s">
        <v>66</v>
      </c>
      <c r="N864" s="121">
        <v>428013.054</v>
      </c>
      <c r="O864" s="122">
        <v>80239.12920000001</v>
      </c>
    </row>
    <row r="865" spans="5:15">
      <c r="E865" s="128">
        <v>447289</v>
      </c>
      <c r="F865" s="2" t="s">
        <v>1822</v>
      </c>
      <c r="G865" s="36">
        <v>41029</v>
      </c>
      <c r="H865" s="2" t="s">
        <v>9</v>
      </c>
      <c r="I865" s="2" t="s">
        <v>1823</v>
      </c>
      <c r="J865" s="2">
        <v>459093</v>
      </c>
      <c r="K865" s="2" t="s">
        <v>344</v>
      </c>
      <c r="L865" s="2" t="s">
        <v>27</v>
      </c>
      <c r="M865" s="2" t="s">
        <v>21</v>
      </c>
      <c r="N865" s="121">
        <v>667143.32999999996</v>
      </c>
      <c r="O865" s="122">
        <v>1269474.8220000002</v>
      </c>
    </row>
    <row r="866" spans="5:15">
      <c r="E866" s="128">
        <v>447290</v>
      </c>
      <c r="F866" s="2" t="s">
        <v>1824</v>
      </c>
      <c r="G866" s="36">
        <v>41092</v>
      </c>
      <c r="H866" s="2" t="s">
        <v>9</v>
      </c>
      <c r="I866" s="2" t="s">
        <v>1825</v>
      </c>
      <c r="J866" s="2">
        <v>420498</v>
      </c>
      <c r="K866" s="2" t="s">
        <v>758</v>
      </c>
      <c r="L866" s="2" t="s">
        <v>27</v>
      </c>
      <c r="M866" s="2" t="s">
        <v>17</v>
      </c>
      <c r="N866" s="121">
        <v>1017061.6259999999</v>
      </c>
      <c r="O866" s="122">
        <v>563538.58920000005</v>
      </c>
    </row>
    <row r="867" spans="5:15">
      <c r="E867" s="128">
        <v>447296</v>
      </c>
      <c r="F867" s="2" t="s">
        <v>1826</v>
      </c>
      <c r="G867" s="36">
        <v>41100</v>
      </c>
      <c r="H867" s="2" t="s">
        <v>9</v>
      </c>
      <c r="I867" s="2" t="s">
        <v>1827</v>
      </c>
      <c r="J867" s="2">
        <v>377815</v>
      </c>
      <c r="K867" s="2" t="s">
        <v>1275</v>
      </c>
      <c r="L867" s="2" t="s">
        <v>27</v>
      </c>
      <c r="M867" s="2" t="s">
        <v>21</v>
      </c>
      <c r="N867" s="121">
        <v>450525.70500000002</v>
      </c>
      <c r="O867" s="122">
        <v>380393.34479999996</v>
      </c>
    </row>
    <row r="868" spans="5:15">
      <c r="E868" s="128">
        <v>447986</v>
      </c>
      <c r="F868" s="2" t="s">
        <v>1828</v>
      </c>
      <c r="G868" s="36">
        <v>41106</v>
      </c>
      <c r="H868" s="2" t="s">
        <v>9</v>
      </c>
      <c r="I868" s="2" t="s">
        <v>1829</v>
      </c>
      <c r="J868" s="2">
        <v>411975</v>
      </c>
      <c r="K868" s="2" t="s">
        <v>174</v>
      </c>
      <c r="L868" s="2" t="s">
        <v>27</v>
      </c>
      <c r="M868" s="2" t="s">
        <v>17</v>
      </c>
      <c r="N868" s="121">
        <v>894174.18300000008</v>
      </c>
      <c r="O868" s="122">
        <v>659925.37080000003</v>
      </c>
    </row>
    <row r="869" spans="5:15">
      <c r="E869" s="128">
        <v>447994</v>
      </c>
      <c r="F869" s="2" t="s">
        <v>1830</v>
      </c>
      <c r="G869" s="36">
        <v>41103</v>
      </c>
      <c r="H869" s="2" t="s">
        <v>9</v>
      </c>
      <c r="I869" s="2" t="s">
        <v>1831</v>
      </c>
      <c r="J869" s="2">
        <v>451002</v>
      </c>
      <c r="K869" s="2" t="s">
        <v>80</v>
      </c>
      <c r="L869" s="2" t="s">
        <v>27</v>
      </c>
      <c r="M869" s="2" t="s">
        <v>17</v>
      </c>
      <c r="N869" s="121">
        <v>1021533.66</v>
      </c>
      <c r="O869" s="122">
        <v>1117594.8324</v>
      </c>
    </row>
    <row r="870" spans="5:15">
      <c r="E870" s="128">
        <v>448120</v>
      </c>
      <c r="F870" s="2" t="s">
        <v>1832</v>
      </c>
      <c r="G870" s="36">
        <v>41108</v>
      </c>
      <c r="H870" s="2" t="s">
        <v>9</v>
      </c>
      <c r="I870" s="2" t="s">
        <v>1833</v>
      </c>
      <c r="J870" s="2">
        <v>381248</v>
      </c>
      <c r="K870" s="2" t="s">
        <v>512</v>
      </c>
      <c r="L870" s="2" t="s">
        <v>27</v>
      </c>
      <c r="M870" s="2" t="s">
        <v>66</v>
      </c>
      <c r="N870" s="121">
        <v>280972.39799999999</v>
      </c>
      <c r="O870" s="122">
        <v>22795.300799999997</v>
      </c>
    </row>
    <row r="871" spans="5:15">
      <c r="E871" s="128">
        <v>448121</v>
      </c>
      <c r="F871" s="2" t="s">
        <v>1834</v>
      </c>
      <c r="G871" s="36">
        <v>41113</v>
      </c>
      <c r="H871" s="2" t="s">
        <v>9</v>
      </c>
      <c r="I871" s="2" t="s">
        <v>1835</v>
      </c>
      <c r="J871" s="2">
        <v>412833</v>
      </c>
      <c r="K871" s="2" t="s">
        <v>626</v>
      </c>
      <c r="L871" s="2" t="s">
        <v>27</v>
      </c>
      <c r="M871" s="2" t="s">
        <v>21</v>
      </c>
      <c r="N871" s="121">
        <v>570866.60400000005</v>
      </c>
      <c r="O871" s="122">
        <v>584405.63639999996</v>
      </c>
    </row>
    <row r="872" spans="5:15">
      <c r="E872" s="128">
        <v>448125</v>
      </c>
      <c r="F872" s="2" t="s">
        <v>1836</v>
      </c>
      <c r="G872" s="36">
        <v>41080</v>
      </c>
      <c r="H872" s="2" t="s">
        <v>9</v>
      </c>
      <c r="I872" s="2" t="s">
        <v>1837</v>
      </c>
      <c r="J872" s="2">
        <v>464799</v>
      </c>
      <c r="K872" s="2" t="s">
        <v>643</v>
      </c>
      <c r="L872" s="2" t="s">
        <v>27</v>
      </c>
      <c r="M872" s="2" t="s">
        <v>66</v>
      </c>
      <c r="N872" s="121">
        <v>335371.386</v>
      </c>
      <c r="O872" s="122">
        <v>596343.62159999995</v>
      </c>
    </row>
    <row r="873" spans="5:15">
      <c r="E873" s="128">
        <v>448127</v>
      </c>
      <c r="F873" s="2" t="s">
        <v>1838</v>
      </c>
      <c r="G873" s="36">
        <v>41085</v>
      </c>
      <c r="H873" s="2" t="s">
        <v>9</v>
      </c>
      <c r="I873" s="2" t="s">
        <v>1839</v>
      </c>
      <c r="J873" s="2">
        <v>460909</v>
      </c>
      <c r="K873" s="2" t="s">
        <v>40</v>
      </c>
      <c r="L873" s="2" t="s">
        <v>27</v>
      </c>
      <c r="M873" s="2" t="s">
        <v>13</v>
      </c>
      <c r="N873" s="121">
        <v>1579402.65</v>
      </c>
      <c r="O873" s="122">
        <v>2007140.1264</v>
      </c>
    </row>
    <row r="874" spans="5:15">
      <c r="E874" s="128">
        <v>448128</v>
      </c>
      <c r="F874" s="2" t="s">
        <v>1840</v>
      </c>
      <c r="G874" s="36">
        <v>41109</v>
      </c>
      <c r="H874" s="2" t="s">
        <v>9</v>
      </c>
      <c r="I874" s="2" t="s">
        <v>1841</v>
      </c>
      <c r="J874" s="2">
        <v>152562</v>
      </c>
      <c r="K874" s="2" t="s">
        <v>446</v>
      </c>
      <c r="L874" s="2" t="s">
        <v>27</v>
      </c>
      <c r="M874" s="2" t="s">
        <v>21</v>
      </c>
      <c r="N874" s="121">
        <v>633741.08699999994</v>
      </c>
      <c r="O874" s="122">
        <v>1346091.7068</v>
      </c>
    </row>
    <row r="875" spans="5:15">
      <c r="E875" s="128">
        <v>448130</v>
      </c>
      <c r="F875" s="2" t="s">
        <v>1842</v>
      </c>
      <c r="G875" s="36">
        <v>41113</v>
      </c>
      <c r="H875" s="2" t="s">
        <v>9</v>
      </c>
      <c r="I875" s="2" t="s">
        <v>1843</v>
      </c>
      <c r="J875" s="2">
        <v>379915</v>
      </c>
      <c r="K875" s="2" t="s">
        <v>314</v>
      </c>
      <c r="L875" s="2" t="s">
        <v>27</v>
      </c>
      <c r="M875" s="2" t="s">
        <v>17</v>
      </c>
      <c r="N875" s="121">
        <v>1057180.824</v>
      </c>
      <c r="O875" s="122">
        <v>486494.38079999998</v>
      </c>
    </row>
    <row r="876" spans="5:15">
      <c r="E876" s="128">
        <v>448257</v>
      </c>
      <c r="F876" s="2" t="s">
        <v>1844</v>
      </c>
      <c r="G876" s="36">
        <v>41108</v>
      </c>
      <c r="H876" s="2" t="s">
        <v>9</v>
      </c>
      <c r="I876" s="2" t="s">
        <v>1845</v>
      </c>
      <c r="J876" s="2">
        <v>464799</v>
      </c>
      <c r="K876" s="2" t="s">
        <v>643</v>
      </c>
      <c r="L876" s="2" t="s">
        <v>27</v>
      </c>
      <c r="M876" s="2" t="s">
        <v>13</v>
      </c>
      <c r="N876" s="121">
        <v>1437059.9669999999</v>
      </c>
      <c r="O876" s="122">
        <v>1061530.6824</v>
      </c>
    </row>
    <row r="877" spans="5:15">
      <c r="E877" s="128">
        <v>448309</v>
      </c>
      <c r="F877" s="2" t="s">
        <v>1846</v>
      </c>
      <c r="G877" s="36">
        <v>41113</v>
      </c>
      <c r="H877" s="2" t="s">
        <v>9</v>
      </c>
      <c r="I877" s="2" t="s">
        <v>1847</v>
      </c>
      <c r="J877" s="2">
        <v>417062</v>
      </c>
      <c r="K877" s="2" t="s">
        <v>650</v>
      </c>
      <c r="L877" s="2" t="s">
        <v>27</v>
      </c>
      <c r="M877" s="2" t="s">
        <v>17</v>
      </c>
      <c r="N877" s="121">
        <v>948313.84199999995</v>
      </c>
      <c r="O877" s="122">
        <v>950508.95040000009</v>
      </c>
    </row>
    <row r="878" spans="5:15">
      <c r="E878" s="128">
        <v>448317</v>
      </c>
      <c r="F878" s="2" t="s">
        <v>1848</v>
      </c>
      <c r="G878" s="36">
        <v>41117</v>
      </c>
      <c r="H878" s="2" t="s">
        <v>9</v>
      </c>
      <c r="I878" s="2" t="s">
        <v>1849</v>
      </c>
      <c r="J878" s="2">
        <v>448791</v>
      </c>
      <c r="K878" s="2" t="s">
        <v>381</v>
      </c>
      <c r="L878" s="2" t="s">
        <v>27</v>
      </c>
      <c r="M878" s="2" t="s">
        <v>13</v>
      </c>
      <c r="N878" s="121">
        <v>1382635.38</v>
      </c>
      <c r="O878" s="122">
        <v>1293293.1095999999</v>
      </c>
    </row>
    <row r="879" spans="5:15">
      <c r="E879" s="128">
        <v>448319</v>
      </c>
      <c r="F879" s="2" t="s">
        <v>1850</v>
      </c>
      <c r="G879" s="36">
        <v>41113</v>
      </c>
      <c r="H879" s="2" t="s">
        <v>9</v>
      </c>
      <c r="I879" s="2" t="s">
        <v>1851</v>
      </c>
      <c r="J879" s="2">
        <v>448791</v>
      </c>
      <c r="K879" s="2" t="s">
        <v>381</v>
      </c>
      <c r="L879" s="2" t="s">
        <v>27</v>
      </c>
      <c r="M879" s="2" t="s">
        <v>13</v>
      </c>
      <c r="N879" s="121">
        <v>1260512.568</v>
      </c>
      <c r="O879" s="122">
        <v>2709761.3640000001</v>
      </c>
    </row>
    <row r="880" spans="5:15">
      <c r="E880" s="128">
        <v>448321</v>
      </c>
      <c r="F880" s="2" t="s">
        <v>1852</v>
      </c>
      <c r="G880" s="36">
        <v>41046</v>
      </c>
      <c r="H880" s="2" t="s">
        <v>9</v>
      </c>
      <c r="I880" s="2" t="s">
        <v>1853</v>
      </c>
      <c r="J880" s="2">
        <v>380836</v>
      </c>
      <c r="K880" s="2" t="s">
        <v>505</v>
      </c>
      <c r="L880" s="2" t="s">
        <v>27</v>
      </c>
      <c r="M880" s="2" t="s">
        <v>66</v>
      </c>
      <c r="N880" s="121">
        <v>261839.92799999999</v>
      </c>
      <c r="O880" s="122">
        <v>435343.86359999998</v>
      </c>
    </row>
    <row r="881" spans="5:15">
      <c r="E881" s="128">
        <v>448324</v>
      </c>
      <c r="F881" s="2" t="s">
        <v>1854</v>
      </c>
      <c r="G881" s="36">
        <v>41102</v>
      </c>
      <c r="H881" s="2" t="s">
        <v>9</v>
      </c>
      <c r="I881" s="2" t="s">
        <v>1855</v>
      </c>
      <c r="J881" s="2">
        <v>380836</v>
      </c>
      <c r="K881" s="2" t="s">
        <v>505</v>
      </c>
      <c r="L881" s="2" t="s">
        <v>27</v>
      </c>
      <c r="M881" s="2" t="s">
        <v>21</v>
      </c>
      <c r="N881" s="121">
        <v>447469.40700000001</v>
      </c>
      <c r="O881" s="122">
        <v>683208.03240000003</v>
      </c>
    </row>
    <row r="882" spans="5:15">
      <c r="E882" s="128">
        <v>448351</v>
      </c>
      <c r="F882" s="2" t="s">
        <v>1856</v>
      </c>
      <c r="G882" s="36">
        <v>41109</v>
      </c>
      <c r="H882" s="2" t="s">
        <v>9</v>
      </c>
      <c r="I882" s="2" t="s">
        <v>1857</v>
      </c>
      <c r="J882" s="2">
        <v>377963</v>
      </c>
      <c r="K882" s="2" t="s">
        <v>48</v>
      </c>
      <c r="L882" s="2" t="s">
        <v>27</v>
      </c>
      <c r="M882" s="2" t="s">
        <v>17</v>
      </c>
      <c r="N882" s="121">
        <v>957900.11100000003</v>
      </c>
      <c r="O882" s="122">
        <v>1875898.8072000002</v>
      </c>
    </row>
    <row r="883" spans="5:15">
      <c r="E883" s="128">
        <v>448436</v>
      </c>
      <c r="F883" s="2" t="s">
        <v>1858</v>
      </c>
      <c r="G883" s="36">
        <v>41122</v>
      </c>
      <c r="H883" s="2" t="s">
        <v>9</v>
      </c>
      <c r="I883" s="2" t="s">
        <v>1859</v>
      </c>
      <c r="J883" s="2">
        <v>379915</v>
      </c>
      <c r="K883" s="2" t="s">
        <v>314</v>
      </c>
      <c r="L883" s="2" t="s">
        <v>27</v>
      </c>
      <c r="M883" s="2" t="s">
        <v>21</v>
      </c>
      <c r="N883" s="121">
        <v>721490.00699999998</v>
      </c>
      <c r="O883" s="122">
        <v>1986576.7968000001</v>
      </c>
    </row>
    <row r="884" spans="5:15">
      <c r="E884" s="128">
        <v>448441</v>
      </c>
      <c r="F884" s="2" t="s">
        <v>1860</v>
      </c>
      <c r="G884" s="36">
        <v>41113</v>
      </c>
      <c r="H884" s="2" t="s">
        <v>9</v>
      </c>
      <c r="I884" s="2" t="s">
        <v>1861</v>
      </c>
      <c r="J884" s="2">
        <v>378859</v>
      </c>
      <c r="K884" s="2" t="s">
        <v>234</v>
      </c>
      <c r="L884" s="2" t="s">
        <v>27</v>
      </c>
      <c r="M884" s="2" t="s">
        <v>21</v>
      </c>
      <c r="N884" s="121">
        <v>664987.44900000002</v>
      </c>
      <c r="O884" s="122">
        <v>850989.63959999988</v>
      </c>
    </row>
    <row r="885" spans="5:15">
      <c r="E885" s="128">
        <v>448443</v>
      </c>
      <c r="F885" s="2" t="s">
        <v>1862</v>
      </c>
      <c r="G885" s="36">
        <v>41124</v>
      </c>
      <c r="H885" s="2" t="s">
        <v>9</v>
      </c>
      <c r="I885" s="2" t="s">
        <v>1310</v>
      </c>
      <c r="J885" s="2">
        <v>382514</v>
      </c>
      <c r="K885" s="2" t="s">
        <v>839</v>
      </c>
      <c r="L885" s="2" t="s">
        <v>27</v>
      </c>
      <c r="M885" s="2" t="s">
        <v>66</v>
      </c>
      <c r="N885" s="121">
        <v>438980.55599999998</v>
      </c>
      <c r="O885" s="122">
        <v>826705.18079999997</v>
      </c>
    </row>
    <row r="886" spans="5:15">
      <c r="E886" s="128">
        <v>448444</v>
      </c>
      <c r="F886" s="2" t="s">
        <v>1863</v>
      </c>
      <c r="G886" s="36">
        <v>41122</v>
      </c>
      <c r="H886" s="2" t="s">
        <v>9</v>
      </c>
      <c r="I886" s="2" t="s">
        <v>1864</v>
      </c>
      <c r="J886" s="2">
        <v>399532</v>
      </c>
      <c r="K886" s="2" t="s">
        <v>11</v>
      </c>
      <c r="L886" s="2" t="s">
        <v>27</v>
      </c>
      <c r="M886" s="2" t="s">
        <v>66</v>
      </c>
      <c r="N886" s="121">
        <v>324230.25599999999</v>
      </c>
      <c r="O886" s="122">
        <v>440718.95880000002</v>
      </c>
    </row>
    <row r="887" spans="5:15">
      <c r="E887" s="128">
        <v>448569</v>
      </c>
      <c r="F887" s="2" t="s">
        <v>1865</v>
      </c>
      <c r="G887" s="36">
        <v>41073</v>
      </c>
      <c r="H887" s="2" t="s">
        <v>9</v>
      </c>
      <c r="I887" s="2" t="s">
        <v>1866</v>
      </c>
      <c r="J887" s="2">
        <v>382658</v>
      </c>
      <c r="K887" s="2" t="s">
        <v>145</v>
      </c>
      <c r="L887" s="2" t="s">
        <v>27</v>
      </c>
      <c r="M887" s="2" t="s">
        <v>21</v>
      </c>
      <c r="N887" s="121">
        <v>520901.80799999996</v>
      </c>
      <c r="O887" s="122">
        <v>1578915.9684000001</v>
      </c>
    </row>
    <row r="888" spans="5:15">
      <c r="E888" s="128">
        <v>448784</v>
      </c>
      <c r="F888" s="2" t="s">
        <v>1867</v>
      </c>
      <c r="G888" s="36">
        <v>41131</v>
      </c>
      <c r="H888" s="2" t="s">
        <v>9</v>
      </c>
      <c r="I888" s="2" t="s">
        <v>1868</v>
      </c>
      <c r="J888" s="2">
        <v>381154</v>
      </c>
      <c r="K888" s="2" t="s">
        <v>319</v>
      </c>
      <c r="L888" s="2" t="s">
        <v>27</v>
      </c>
      <c r="M888" s="2" t="s">
        <v>17</v>
      </c>
      <c r="N888" s="121">
        <v>1140927.3960000002</v>
      </c>
      <c r="O888" s="122">
        <v>1445580.4103999999</v>
      </c>
    </row>
    <row r="889" spans="5:15">
      <c r="E889" s="128">
        <v>448795</v>
      </c>
      <c r="F889" s="2" t="s">
        <v>1869</v>
      </c>
      <c r="G889" s="36">
        <v>41113</v>
      </c>
      <c r="H889" s="2" t="s">
        <v>9</v>
      </c>
      <c r="I889" s="2" t="s">
        <v>1870</v>
      </c>
      <c r="J889" s="2">
        <v>407302</v>
      </c>
      <c r="K889" s="2" t="s">
        <v>198</v>
      </c>
      <c r="L889" s="2" t="s">
        <v>27</v>
      </c>
      <c r="M889" s="2" t="s">
        <v>13</v>
      </c>
      <c r="N889" s="121">
        <v>1331952.6989999998</v>
      </c>
      <c r="O889" s="122">
        <v>1435987.4075999998</v>
      </c>
    </row>
    <row r="890" spans="5:15">
      <c r="E890" s="128">
        <v>448797</v>
      </c>
      <c r="F890" s="2" t="s">
        <v>1871</v>
      </c>
      <c r="G890" s="36">
        <v>41111</v>
      </c>
      <c r="H890" s="2" t="s">
        <v>9</v>
      </c>
      <c r="I890" s="2" t="s">
        <v>1872</v>
      </c>
      <c r="J890" s="2">
        <v>407302</v>
      </c>
      <c r="K890" s="2" t="s">
        <v>198</v>
      </c>
      <c r="L890" s="2" t="s">
        <v>27</v>
      </c>
      <c r="M890" s="2" t="s">
        <v>13</v>
      </c>
      <c r="N890" s="121">
        <v>1511747.8319999999</v>
      </c>
      <c r="O890" s="122">
        <v>1989611.6184</v>
      </c>
    </row>
    <row r="891" spans="5:15">
      <c r="E891" s="128">
        <v>448798</v>
      </c>
      <c r="F891" s="2" t="s">
        <v>1873</v>
      </c>
      <c r="G891" s="36">
        <v>41107</v>
      </c>
      <c r="H891" s="2" t="s">
        <v>9</v>
      </c>
      <c r="I891" s="2" t="s">
        <v>1874</v>
      </c>
      <c r="J891" s="2">
        <v>411975</v>
      </c>
      <c r="K891" s="2" t="s">
        <v>174</v>
      </c>
      <c r="L891" s="2" t="s">
        <v>27</v>
      </c>
      <c r="M891" s="2" t="s">
        <v>13</v>
      </c>
      <c r="N891" s="121">
        <v>1240240.3860000002</v>
      </c>
      <c r="O891" s="122">
        <v>1798921.6991999999</v>
      </c>
    </row>
    <row r="892" spans="5:15">
      <c r="E892" s="128">
        <v>448844</v>
      </c>
      <c r="F892" s="2" t="s">
        <v>1875</v>
      </c>
      <c r="G892" s="36">
        <v>41131</v>
      </c>
      <c r="H892" s="2" t="s">
        <v>9</v>
      </c>
      <c r="I892" s="2" t="s">
        <v>1876</v>
      </c>
      <c r="J892" s="2">
        <v>381721</v>
      </c>
      <c r="K892" s="2" t="s">
        <v>264</v>
      </c>
      <c r="L892" s="2" t="s">
        <v>27</v>
      </c>
      <c r="M892" s="2" t="s">
        <v>17</v>
      </c>
      <c r="N892" s="121">
        <v>1127258.6430000002</v>
      </c>
      <c r="O892" s="122">
        <v>2610617.58</v>
      </c>
    </row>
    <row r="893" spans="5:15">
      <c r="E893" s="128">
        <v>448847</v>
      </c>
      <c r="F893" s="2" t="s">
        <v>1877</v>
      </c>
      <c r="G893" s="36">
        <v>41130</v>
      </c>
      <c r="H893" s="2" t="s">
        <v>9</v>
      </c>
      <c r="I893" s="2" t="s">
        <v>1878</v>
      </c>
      <c r="J893" s="2">
        <v>412412</v>
      </c>
      <c r="K893" s="2" t="s">
        <v>196</v>
      </c>
      <c r="L893" s="2" t="s">
        <v>27</v>
      </c>
      <c r="M893" s="2" t="s">
        <v>21</v>
      </c>
      <c r="N893" s="121">
        <v>651707.13300000003</v>
      </c>
      <c r="O893" s="122">
        <v>762059.24280000001</v>
      </c>
    </row>
    <row r="894" spans="5:15">
      <c r="E894" s="128">
        <v>448859</v>
      </c>
      <c r="F894" s="2" t="s">
        <v>1879</v>
      </c>
      <c r="G894" s="36">
        <v>41141</v>
      </c>
      <c r="H894" s="2" t="s">
        <v>9</v>
      </c>
      <c r="I894" s="2" t="s">
        <v>1880</v>
      </c>
      <c r="J894" s="2">
        <v>448733</v>
      </c>
      <c r="K894" s="2" t="s">
        <v>515</v>
      </c>
      <c r="L894" s="2" t="s">
        <v>27</v>
      </c>
      <c r="M894" s="2" t="s">
        <v>66</v>
      </c>
      <c r="N894" s="121">
        <v>429071.51699999999</v>
      </c>
      <c r="O894" s="122">
        <v>928569.47399999993</v>
      </c>
    </row>
    <row r="895" spans="5:15">
      <c r="E895" s="128">
        <v>448902</v>
      </c>
      <c r="F895" s="2" t="s">
        <v>1881</v>
      </c>
      <c r="G895" s="36">
        <v>41129</v>
      </c>
      <c r="H895" s="2" t="s">
        <v>9</v>
      </c>
      <c r="I895" s="2" t="s">
        <v>1882</v>
      </c>
      <c r="J895" s="2">
        <v>387266</v>
      </c>
      <c r="K895" s="2" t="s">
        <v>31</v>
      </c>
      <c r="L895" s="2" t="s">
        <v>27</v>
      </c>
      <c r="M895" s="2" t="s">
        <v>13</v>
      </c>
      <c r="N895" s="121">
        <v>1238909.2380000001</v>
      </c>
      <c r="O895" s="122">
        <v>1383228.8352000001</v>
      </c>
    </row>
    <row r="896" spans="5:15">
      <c r="E896" s="128">
        <v>448916</v>
      </c>
      <c r="F896" s="2" t="s">
        <v>1883</v>
      </c>
      <c r="G896" s="36">
        <v>41113</v>
      </c>
      <c r="H896" s="2" t="s">
        <v>9</v>
      </c>
      <c r="I896" s="2" t="s">
        <v>1884</v>
      </c>
      <c r="J896" s="2">
        <v>451002</v>
      </c>
      <c r="K896" s="2" t="s">
        <v>80</v>
      </c>
      <c r="L896" s="2" t="s">
        <v>27</v>
      </c>
      <c r="M896" s="2" t="s">
        <v>21</v>
      </c>
      <c r="N896" s="121">
        <v>588005.69099999999</v>
      </c>
      <c r="O896" s="122">
        <v>281123.6004</v>
      </c>
    </row>
    <row r="897" spans="5:15">
      <c r="E897" s="128">
        <v>449591</v>
      </c>
      <c r="F897" s="2" t="s">
        <v>1885</v>
      </c>
      <c r="G897" s="36">
        <v>41134</v>
      </c>
      <c r="H897" s="2" t="s">
        <v>9</v>
      </c>
      <c r="I897" s="2" t="s">
        <v>1886</v>
      </c>
      <c r="J897" s="2">
        <v>412289</v>
      </c>
      <c r="K897" s="2" t="s">
        <v>137</v>
      </c>
      <c r="L897" s="2" t="s">
        <v>27</v>
      </c>
      <c r="M897" s="2" t="s">
        <v>21</v>
      </c>
      <c r="N897" s="121">
        <v>516712.47599999997</v>
      </c>
      <c r="O897" s="122">
        <v>742038.60239999997</v>
      </c>
    </row>
    <row r="898" spans="5:15">
      <c r="E898" s="128">
        <v>449966</v>
      </c>
      <c r="F898" s="2" t="s">
        <v>1887</v>
      </c>
      <c r="G898" s="36">
        <v>41137</v>
      </c>
      <c r="H898" s="2" t="s">
        <v>9</v>
      </c>
      <c r="I898" s="2" t="s">
        <v>1888</v>
      </c>
      <c r="J898" s="2">
        <v>152562</v>
      </c>
      <c r="K898" s="2" t="s">
        <v>446</v>
      </c>
      <c r="L898" s="2" t="s">
        <v>27</v>
      </c>
      <c r="M898" s="2" t="s">
        <v>13</v>
      </c>
      <c r="N898" s="121">
        <v>1367238.138</v>
      </c>
      <c r="O898" s="122">
        <v>2486247.5772000002</v>
      </c>
    </row>
    <row r="899" spans="5:15">
      <c r="E899" s="128">
        <v>450032</v>
      </c>
      <c r="F899" s="2" t="s">
        <v>1889</v>
      </c>
      <c r="G899" s="36">
        <v>41106</v>
      </c>
      <c r="H899" s="2" t="s">
        <v>9</v>
      </c>
      <c r="I899" s="2" t="s">
        <v>1890</v>
      </c>
      <c r="J899" s="2">
        <v>403187</v>
      </c>
      <c r="K899" s="2" t="s">
        <v>251</v>
      </c>
      <c r="L899" s="2" t="s">
        <v>27</v>
      </c>
      <c r="M899" s="2" t="s">
        <v>28</v>
      </c>
      <c r="N899" s="121">
        <v>2553201.966</v>
      </c>
      <c r="O899" s="122">
        <v>2674650.1968</v>
      </c>
    </row>
    <row r="900" spans="5:15">
      <c r="E900" s="128">
        <v>450122</v>
      </c>
      <c r="F900" s="2" t="s">
        <v>1891</v>
      </c>
      <c r="G900" s="36">
        <v>40868</v>
      </c>
      <c r="H900" s="2" t="s">
        <v>9</v>
      </c>
      <c r="I900" s="2" t="s">
        <v>1892</v>
      </c>
      <c r="J900" s="2">
        <v>378503</v>
      </c>
      <c r="K900" s="2" t="s">
        <v>267</v>
      </c>
      <c r="L900" s="2" t="s">
        <v>12</v>
      </c>
      <c r="M900" s="2" t="s">
        <v>13</v>
      </c>
      <c r="N900" s="121">
        <v>1562072.1269999999</v>
      </c>
      <c r="O900" s="122">
        <v>2220890.2163999998</v>
      </c>
    </row>
    <row r="901" spans="5:15">
      <c r="E901" s="128">
        <v>450123</v>
      </c>
      <c r="F901" s="2" t="s">
        <v>1893</v>
      </c>
      <c r="G901" s="36">
        <v>41134</v>
      </c>
      <c r="H901" s="2" t="s">
        <v>9</v>
      </c>
      <c r="I901" s="2" t="s">
        <v>1894</v>
      </c>
      <c r="J901" s="2">
        <v>379915</v>
      </c>
      <c r="K901" s="2" t="s">
        <v>314</v>
      </c>
      <c r="L901" s="2" t="s">
        <v>27</v>
      </c>
      <c r="M901" s="2" t="s">
        <v>17</v>
      </c>
      <c r="N901" s="121">
        <v>844878.3</v>
      </c>
      <c r="O901" s="122">
        <v>1596116.0375999999</v>
      </c>
    </row>
    <row r="902" spans="5:15">
      <c r="E902" s="128">
        <v>450196</v>
      </c>
      <c r="F902" s="2" t="s">
        <v>1895</v>
      </c>
      <c r="G902" s="36">
        <v>41134</v>
      </c>
      <c r="H902" s="2" t="s">
        <v>9</v>
      </c>
      <c r="I902" s="2" t="s">
        <v>1896</v>
      </c>
      <c r="J902" s="2">
        <v>471701</v>
      </c>
      <c r="K902" s="2" t="s">
        <v>455</v>
      </c>
      <c r="L902" s="2" t="s">
        <v>27</v>
      </c>
      <c r="M902" s="2" t="s">
        <v>66</v>
      </c>
      <c r="N902" s="121">
        <v>287769.489</v>
      </c>
      <c r="O902" s="122">
        <v>137781.84239999999</v>
      </c>
    </row>
    <row r="903" spans="5:15">
      <c r="E903" s="128">
        <v>450198</v>
      </c>
      <c r="F903" s="2" t="s">
        <v>1897</v>
      </c>
      <c r="G903" s="36">
        <v>41144</v>
      </c>
      <c r="H903" s="2" t="s">
        <v>9</v>
      </c>
      <c r="I903" s="2" t="s">
        <v>1898</v>
      </c>
      <c r="J903" s="2">
        <v>424950</v>
      </c>
      <c r="K903" s="2" t="s">
        <v>45</v>
      </c>
      <c r="L903" s="2" t="s">
        <v>27</v>
      </c>
      <c r="M903" s="2" t="s">
        <v>21</v>
      </c>
      <c r="N903" s="121">
        <v>698153.73600000003</v>
      </c>
      <c r="O903" s="122">
        <v>756329.81040000007</v>
      </c>
    </row>
    <row r="904" spans="5:15">
      <c r="E904" s="128">
        <v>450236</v>
      </c>
      <c r="F904" s="2" t="s">
        <v>1899</v>
      </c>
      <c r="G904" s="36">
        <v>41134</v>
      </c>
      <c r="H904" s="2" t="s">
        <v>9</v>
      </c>
      <c r="I904" s="2" t="s">
        <v>1900</v>
      </c>
      <c r="J904" s="2">
        <v>382514</v>
      </c>
      <c r="K904" s="2" t="s">
        <v>839</v>
      </c>
      <c r="L904" s="2" t="s">
        <v>27</v>
      </c>
      <c r="M904" s="2" t="s">
        <v>66</v>
      </c>
      <c r="N904" s="121">
        <v>428458.25400000002</v>
      </c>
      <c r="O904" s="122">
        <v>751340.83680000005</v>
      </c>
    </row>
    <row r="905" spans="5:15">
      <c r="E905" s="128">
        <v>450262</v>
      </c>
      <c r="F905" s="2" t="s">
        <v>1901</v>
      </c>
      <c r="G905" s="36">
        <v>41146</v>
      </c>
      <c r="H905" s="2" t="s">
        <v>9</v>
      </c>
      <c r="I905" s="2" t="s">
        <v>1902</v>
      </c>
      <c r="J905" s="2">
        <v>452815</v>
      </c>
      <c r="K905" s="2" t="s">
        <v>443</v>
      </c>
      <c r="L905" s="2" t="s">
        <v>27</v>
      </c>
      <c r="M905" s="2" t="s">
        <v>21</v>
      </c>
      <c r="N905" s="121">
        <v>661490.40300000005</v>
      </c>
      <c r="O905" s="122">
        <v>2350455.2028000001</v>
      </c>
    </row>
    <row r="906" spans="5:15">
      <c r="E906" s="128">
        <v>450343</v>
      </c>
      <c r="F906" s="2" t="s">
        <v>1903</v>
      </c>
      <c r="G906" s="36">
        <v>41151</v>
      </c>
      <c r="H906" s="2" t="s">
        <v>9</v>
      </c>
      <c r="I906" s="2" t="s">
        <v>1904</v>
      </c>
      <c r="J906" s="2">
        <v>391321</v>
      </c>
      <c r="K906" s="2" t="s">
        <v>37</v>
      </c>
      <c r="L906" s="2" t="s">
        <v>27</v>
      </c>
      <c r="M906" s="2" t="s">
        <v>17</v>
      </c>
      <c r="N906" s="121">
        <v>1077724.578</v>
      </c>
      <c r="O906" s="122">
        <v>705972.72600000002</v>
      </c>
    </row>
    <row r="907" spans="5:15">
      <c r="E907" s="128">
        <v>450349</v>
      </c>
      <c r="F907" s="2" t="s">
        <v>1905</v>
      </c>
      <c r="G907" s="36">
        <v>41149</v>
      </c>
      <c r="H907" s="2" t="s">
        <v>9</v>
      </c>
      <c r="I907" s="2" t="s">
        <v>1906</v>
      </c>
      <c r="J907" s="2">
        <v>377076</v>
      </c>
      <c r="K907" s="2" t="s">
        <v>24</v>
      </c>
      <c r="L907" s="2" t="s">
        <v>27</v>
      </c>
      <c r="M907" s="2" t="s">
        <v>66</v>
      </c>
      <c r="N907" s="121">
        <v>367095.22499999998</v>
      </c>
      <c r="O907" s="122">
        <v>1037765.3688000001</v>
      </c>
    </row>
    <row r="908" spans="5:15">
      <c r="E908" s="128">
        <v>450362</v>
      </c>
      <c r="F908" s="2" t="s">
        <v>1907</v>
      </c>
      <c r="G908" s="36">
        <v>41155</v>
      </c>
      <c r="H908" s="2" t="s">
        <v>9</v>
      </c>
      <c r="I908" s="2" t="s">
        <v>1908</v>
      </c>
      <c r="J908" s="2">
        <v>406698</v>
      </c>
      <c r="K908" s="2" t="s">
        <v>215</v>
      </c>
      <c r="L908" s="2" t="s">
        <v>27</v>
      </c>
      <c r="M908" s="2" t="s">
        <v>66</v>
      </c>
      <c r="N908" s="121">
        <v>301365.897</v>
      </c>
      <c r="O908" s="122">
        <v>701280.4068</v>
      </c>
    </row>
    <row r="909" spans="5:15">
      <c r="E909" s="128">
        <v>450363</v>
      </c>
      <c r="F909" s="2" t="s">
        <v>1909</v>
      </c>
      <c r="G909" s="36">
        <v>41155</v>
      </c>
      <c r="H909" s="2" t="s">
        <v>9</v>
      </c>
      <c r="I909" s="2" t="s">
        <v>1910</v>
      </c>
      <c r="J909" s="2">
        <v>473191</v>
      </c>
      <c r="K909" s="2" t="s">
        <v>209</v>
      </c>
      <c r="L909" s="2" t="s">
        <v>27</v>
      </c>
      <c r="M909" s="2" t="s">
        <v>21</v>
      </c>
      <c r="N909" s="121">
        <v>607545.51899999997</v>
      </c>
      <c r="O909" s="122">
        <v>682129.71719999996</v>
      </c>
    </row>
    <row r="910" spans="5:15">
      <c r="E910" s="128">
        <v>450440</v>
      </c>
      <c r="F910" s="2" t="s">
        <v>1911</v>
      </c>
      <c r="G910" s="36">
        <v>41153</v>
      </c>
      <c r="H910" s="2" t="s">
        <v>9</v>
      </c>
      <c r="I910" s="2" t="s">
        <v>1912</v>
      </c>
      <c r="J910" s="2">
        <v>406698</v>
      </c>
      <c r="K910" s="2" t="s">
        <v>215</v>
      </c>
      <c r="L910" s="2" t="s">
        <v>27</v>
      </c>
      <c r="M910" s="2" t="s">
        <v>21</v>
      </c>
      <c r="N910" s="121">
        <v>650579.66399999999</v>
      </c>
      <c r="O910" s="122">
        <v>1096336.9547999999</v>
      </c>
    </row>
    <row r="911" spans="5:15">
      <c r="E911" s="128">
        <v>450441</v>
      </c>
      <c r="F911" s="2" t="s">
        <v>1913</v>
      </c>
      <c r="G911" s="36">
        <v>41153</v>
      </c>
      <c r="H911" s="2" t="s">
        <v>9</v>
      </c>
      <c r="I911" s="2" t="s">
        <v>1914</v>
      </c>
      <c r="J911" s="2">
        <v>410450</v>
      </c>
      <c r="K911" s="2" t="s">
        <v>212</v>
      </c>
      <c r="L911" s="2" t="s">
        <v>27</v>
      </c>
      <c r="M911" s="2" t="s">
        <v>21</v>
      </c>
      <c r="N911" s="121">
        <v>644372.46299999999</v>
      </c>
      <c r="O911" s="122">
        <v>1068709.2479999999</v>
      </c>
    </row>
    <row r="912" spans="5:15">
      <c r="E912" s="128">
        <v>450443</v>
      </c>
      <c r="F912" s="2" t="s">
        <v>1915</v>
      </c>
      <c r="G912" s="36">
        <v>41150</v>
      </c>
      <c r="H912" s="2" t="s">
        <v>9</v>
      </c>
      <c r="I912" s="2" t="s">
        <v>1916</v>
      </c>
      <c r="J912" s="2">
        <v>380148</v>
      </c>
      <c r="K912" s="2" t="s">
        <v>92</v>
      </c>
      <c r="L912" s="2" t="s">
        <v>27</v>
      </c>
      <c r="M912" s="2" t="s">
        <v>21</v>
      </c>
      <c r="N912" s="121">
        <v>450652.587</v>
      </c>
      <c r="O912" s="122">
        <v>876921.00120000006</v>
      </c>
    </row>
    <row r="913" spans="5:15">
      <c r="E913" s="128">
        <v>450444</v>
      </c>
      <c r="F913" s="2" t="s">
        <v>1917</v>
      </c>
      <c r="G913" s="36">
        <v>41151</v>
      </c>
      <c r="H913" s="2" t="s">
        <v>9</v>
      </c>
      <c r="I913" s="2" t="s">
        <v>1918</v>
      </c>
      <c r="J913" s="2">
        <v>377076</v>
      </c>
      <c r="K913" s="2" t="s">
        <v>24</v>
      </c>
      <c r="L913" s="2" t="s">
        <v>27</v>
      </c>
      <c r="M913" s="2" t="s">
        <v>66</v>
      </c>
      <c r="N913" s="121">
        <v>308657.15999999997</v>
      </c>
      <c r="O913" s="122">
        <v>1084715.6364</v>
      </c>
    </row>
    <row r="914" spans="5:15">
      <c r="E914" s="128">
        <v>450512</v>
      </c>
      <c r="F914" s="2" t="s">
        <v>1919</v>
      </c>
      <c r="G914" s="36">
        <v>41139</v>
      </c>
      <c r="H914" s="2" t="s">
        <v>9</v>
      </c>
      <c r="I914" s="2" t="s">
        <v>1920</v>
      </c>
      <c r="J914" s="2">
        <v>376098</v>
      </c>
      <c r="K914" s="2" t="s">
        <v>1079</v>
      </c>
      <c r="L914" s="2" t="s">
        <v>27</v>
      </c>
      <c r="M914" s="2" t="s">
        <v>17</v>
      </c>
      <c r="N914" s="121">
        <v>970816.47600000002</v>
      </c>
      <c r="O914" s="122">
        <v>975251.34</v>
      </c>
    </row>
    <row r="915" spans="5:15">
      <c r="E915" s="128">
        <v>450592</v>
      </c>
      <c r="F915" s="2" t="s">
        <v>1921</v>
      </c>
      <c r="G915" s="36">
        <v>41124</v>
      </c>
      <c r="H915" s="2" t="s">
        <v>9</v>
      </c>
      <c r="I915" s="2" t="s">
        <v>1922</v>
      </c>
      <c r="J915" s="2">
        <v>471969</v>
      </c>
      <c r="K915" s="2" t="s">
        <v>596</v>
      </c>
      <c r="L915" s="2" t="s">
        <v>27</v>
      </c>
      <c r="M915" s="2" t="s">
        <v>66</v>
      </c>
      <c r="N915" s="121">
        <v>278077.48499999999</v>
      </c>
      <c r="O915" s="122">
        <v>40574.5524</v>
      </c>
    </row>
    <row r="916" spans="5:15">
      <c r="E916" s="128">
        <v>450680</v>
      </c>
      <c r="F916" s="2" t="s">
        <v>1923</v>
      </c>
      <c r="G916" s="36">
        <v>41146</v>
      </c>
      <c r="H916" s="2" t="s">
        <v>9</v>
      </c>
      <c r="I916" s="2" t="s">
        <v>1924</v>
      </c>
      <c r="J916" s="2">
        <v>411975</v>
      </c>
      <c r="K916" s="2" t="s">
        <v>174</v>
      </c>
      <c r="L916" s="2" t="s">
        <v>27</v>
      </c>
      <c r="M916" s="2" t="s">
        <v>21</v>
      </c>
      <c r="N916" s="121">
        <v>730696.74300000002</v>
      </c>
      <c r="O916" s="122">
        <v>1370625.7320000001</v>
      </c>
    </row>
    <row r="917" spans="5:15">
      <c r="E917" s="128">
        <v>450689</v>
      </c>
      <c r="F917" s="2" t="s">
        <v>1925</v>
      </c>
      <c r="G917" s="36">
        <v>41157</v>
      </c>
      <c r="H917" s="2" t="s">
        <v>9</v>
      </c>
      <c r="I917" s="2" t="s">
        <v>1926</v>
      </c>
      <c r="J917" s="2">
        <v>408443</v>
      </c>
      <c r="K917" s="2" t="s">
        <v>401</v>
      </c>
      <c r="L917" s="2" t="s">
        <v>27</v>
      </c>
      <c r="M917" s="2" t="s">
        <v>21</v>
      </c>
      <c r="N917" s="121">
        <v>659981.17500000005</v>
      </c>
      <c r="O917" s="122">
        <v>491492.772</v>
      </c>
    </row>
    <row r="918" spans="5:15">
      <c r="E918" s="128">
        <v>450791</v>
      </c>
      <c r="F918" s="2" t="s">
        <v>1927</v>
      </c>
      <c r="G918" s="36">
        <v>41130</v>
      </c>
      <c r="H918" s="2" t="s">
        <v>9</v>
      </c>
      <c r="I918" s="2" t="s">
        <v>1928</v>
      </c>
      <c r="J918" s="2">
        <v>450554</v>
      </c>
      <c r="K918" s="2" t="s">
        <v>179</v>
      </c>
      <c r="L918" s="2" t="s">
        <v>27</v>
      </c>
      <c r="M918" s="2" t="s">
        <v>17</v>
      </c>
      <c r="N918" s="121">
        <v>864569.49599999993</v>
      </c>
      <c r="O918" s="122">
        <v>546869.43720000004</v>
      </c>
    </row>
    <row r="919" spans="5:15">
      <c r="E919" s="128">
        <v>450796</v>
      </c>
      <c r="F919" s="2" t="s">
        <v>1929</v>
      </c>
      <c r="G919" s="36">
        <v>41134</v>
      </c>
      <c r="H919" s="2" t="s">
        <v>9</v>
      </c>
      <c r="I919" s="2" t="s">
        <v>1930</v>
      </c>
      <c r="J919" s="2">
        <v>454565</v>
      </c>
      <c r="K919" s="2" t="s">
        <v>229</v>
      </c>
      <c r="L919" s="2" t="s">
        <v>27</v>
      </c>
      <c r="M919" s="2" t="s">
        <v>13</v>
      </c>
      <c r="N919" s="121">
        <v>1341435.4589999998</v>
      </c>
      <c r="O919" s="122">
        <v>894063.38760000002</v>
      </c>
    </row>
    <row r="920" spans="5:15">
      <c r="E920" s="128">
        <v>450799</v>
      </c>
      <c r="F920" s="2" t="s">
        <v>1931</v>
      </c>
      <c r="G920" s="36">
        <v>41155</v>
      </c>
      <c r="H920" s="2" t="s">
        <v>9</v>
      </c>
      <c r="I920" s="2" t="s">
        <v>1932</v>
      </c>
      <c r="J920" s="2">
        <v>377364</v>
      </c>
      <c r="K920" s="2" t="s">
        <v>721</v>
      </c>
      <c r="L920" s="2" t="s">
        <v>27</v>
      </c>
      <c r="M920" s="2" t="s">
        <v>66</v>
      </c>
      <c r="N920" s="121">
        <v>427833.86099999998</v>
      </c>
      <c r="O920" s="122">
        <v>589271.00399999996</v>
      </c>
    </row>
    <row r="921" spans="5:15">
      <c r="E921" s="128">
        <v>450853</v>
      </c>
      <c r="F921" s="2" t="s">
        <v>1933</v>
      </c>
      <c r="G921" s="36">
        <v>41142</v>
      </c>
      <c r="H921" s="2" t="s">
        <v>9</v>
      </c>
      <c r="I921" s="2" t="s">
        <v>1934</v>
      </c>
      <c r="J921" s="2">
        <v>377963</v>
      </c>
      <c r="K921" s="2" t="s">
        <v>48</v>
      </c>
      <c r="L921" s="2" t="s">
        <v>27</v>
      </c>
      <c r="M921" s="2" t="s">
        <v>17</v>
      </c>
      <c r="N921" s="121">
        <v>1023055.1309999999</v>
      </c>
      <c r="O921" s="122">
        <v>1468272.1176</v>
      </c>
    </row>
    <row r="922" spans="5:15">
      <c r="E922" s="128">
        <v>450864</v>
      </c>
      <c r="F922" s="2" t="s">
        <v>1935</v>
      </c>
      <c r="G922" s="36">
        <v>41157</v>
      </c>
      <c r="H922" s="2" t="s">
        <v>9</v>
      </c>
      <c r="I922" s="2" t="s">
        <v>1936</v>
      </c>
      <c r="J922" s="2">
        <v>377364</v>
      </c>
      <c r="K922" s="2" t="s">
        <v>721</v>
      </c>
      <c r="L922" s="2" t="s">
        <v>27</v>
      </c>
      <c r="M922" s="2" t="s">
        <v>17</v>
      </c>
      <c r="N922" s="121">
        <v>1126667.6399999999</v>
      </c>
      <c r="O922" s="122">
        <v>753516.30239999993</v>
      </c>
    </row>
    <row r="923" spans="5:15">
      <c r="E923" s="128">
        <v>451050</v>
      </c>
      <c r="F923" s="2" t="s">
        <v>1937</v>
      </c>
      <c r="G923" s="36">
        <v>41162</v>
      </c>
      <c r="H923" s="2" t="s">
        <v>9</v>
      </c>
      <c r="I923" s="2" t="s">
        <v>1938</v>
      </c>
      <c r="J923" s="2">
        <v>473035</v>
      </c>
      <c r="K923" s="2" t="s">
        <v>140</v>
      </c>
      <c r="L923" s="2" t="s">
        <v>27</v>
      </c>
      <c r="M923" s="2" t="s">
        <v>21</v>
      </c>
      <c r="N923" s="121">
        <v>612558.47100000002</v>
      </c>
      <c r="O923" s="122">
        <v>712298.99879999994</v>
      </c>
    </row>
    <row r="924" spans="5:15">
      <c r="E924" s="128">
        <v>451059</v>
      </c>
      <c r="F924" s="2" t="s">
        <v>1939</v>
      </c>
      <c r="G924" s="36">
        <v>41160</v>
      </c>
      <c r="H924" s="2" t="s">
        <v>9</v>
      </c>
      <c r="I924" s="2" t="s">
        <v>1940</v>
      </c>
      <c r="J924" s="2">
        <v>388373</v>
      </c>
      <c r="K924" s="2" t="s">
        <v>632</v>
      </c>
      <c r="L924" s="2" t="s">
        <v>27</v>
      </c>
      <c r="M924" s="2" t="s">
        <v>21</v>
      </c>
      <c r="N924" s="121">
        <v>577551.28199999989</v>
      </c>
      <c r="O924" s="122">
        <v>919893.51</v>
      </c>
    </row>
    <row r="925" spans="5:15">
      <c r="E925" s="128">
        <v>451060</v>
      </c>
      <c r="F925" s="2" t="s">
        <v>1941</v>
      </c>
      <c r="G925" s="36">
        <v>41155</v>
      </c>
      <c r="H925" s="2" t="s">
        <v>9</v>
      </c>
      <c r="I925" s="2" t="s">
        <v>1942</v>
      </c>
      <c r="J925" s="2">
        <v>448733</v>
      </c>
      <c r="K925" s="2" t="s">
        <v>515</v>
      </c>
      <c r="L925" s="2" t="s">
        <v>27</v>
      </c>
      <c r="M925" s="2" t="s">
        <v>66</v>
      </c>
      <c r="N925" s="121">
        <v>267396.02399999998</v>
      </c>
      <c r="O925" s="122">
        <v>1200447.3456000001</v>
      </c>
    </row>
    <row r="926" spans="5:15">
      <c r="E926" s="128">
        <v>451241</v>
      </c>
      <c r="F926" s="2" t="s">
        <v>1943</v>
      </c>
      <c r="G926" s="36">
        <v>41162</v>
      </c>
      <c r="H926" s="2" t="s">
        <v>9</v>
      </c>
      <c r="I926" s="2" t="s">
        <v>1944</v>
      </c>
      <c r="J926" s="2">
        <v>388373</v>
      </c>
      <c r="K926" s="2" t="s">
        <v>632</v>
      </c>
      <c r="L926" s="2" t="s">
        <v>27</v>
      </c>
      <c r="M926" s="2" t="s">
        <v>17</v>
      </c>
      <c r="N926" s="121">
        <v>914824.78500000003</v>
      </c>
      <c r="O926" s="122">
        <v>848722.35239999997</v>
      </c>
    </row>
    <row r="927" spans="5:15">
      <c r="E927" s="128">
        <v>451243</v>
      </c>
      <c r="F927" s="2" t="s">
        <v>1945</v>
      </c>
      <c r="G927" s="36">
        <v>41155</v>
      </c>
      <c r="H927" s="2" t="s">
        <v>9</v>
      </c>
      <c r="I927" s="2" t="s">
        <v>1946</v>
      </c>
      <c r="J927" s="2">
        <v>398778</v>
      </c>
      <c r="K927" s="2" t="s">
        <v>362</v>
      </c>
      <c r="L927" s="2" t="s">
        <v>27</v>
      </c>
      <c r="M927" s="2" t="s">
        <v>21</v>
      </c>
      <c r="N927" s="121">
        <v>705973.674</v>
      </c>
      <c r="O927" s="122">
        <v>1382749.7148</v>
      </c>
    </row>
    <row r="928" spans="5:15">
      <c r="E928" s="128">
        <v>451245</v>
      </c>
      <c r="F928" s="2" t="s">
        <v>1947</v>
      </c>
      <c r="G928" s="36">
        <v>41155</v>
      </c>
      <c r="H928" s="2" t="s">
        <v>9</v>
      </c>
      <c r="I928" s="2" t="s">
        <v>1948</v>
      </c>
      <c r="J928" s="2">
        <v>398778</v>
      </c>
      <c r="K928" s="2" t="s">
        <v>362</v>
      </c>
      <c r="L928" s="2" t="s">
        <v>27</v>
      </c>
      <c r="M928" s="2" t="s">
        <v>21</v>
      </c>
      <c r="N928" s="121">
        <v>562459.00199999998</v>
      </c>
      <c r="O928" s="122">
        <v>962171.47080000001</v>
      </c>
    </row>
    <row r="929" spans="5:15">
      <c r="E929" s="128">
        <v>451246</v>
      </c>
      <c r="F929" s="2" t="s">
        <v>1949</v>
      </c>
      <c r="G929" s="36">
        <v>41153</v>
      </c>
      <c r="H929" s="2" t="s">
        <v>9</v>
      </c>
      <c r="I929" s="2" t="s">
        <v>1950</v>
      </c>
      <c r="J929" s="2">
        <v>460392</v>
      </c>
      <c r="K929" s="2" t="s">
        <v>526</v>
      </c>
      <c r="L929" s="2" t="s">
        <v>27</v>
      </c>
      <c r="M929" s="2" t="s">
        <v>66</v>
      </c>
      <c r="N929" s="121">
        <v>266238.50400000002</v>
      </c>
      <c r="O929" s="122">
        <v>376738.13880000002</v>
      </c>
    </row>
    <row r="930" spans="5:15">
      <c r="E930" s="128">
        <v>451265</v>
      </c>
      <c r="F930" s="2" t="s">
        <v>1951</v>
      </c>
      <c r="G930" s="36">
        <v>41158</v>
      </c>
      <c r="H930" s="2" t="s">
        <v>9</v>
      </c>
      <c r="I930" s="2" t="s">
        <v>1952</v>
      </c>
      <c r="J930" s="2">
        <v>424426</v>
      </c>
      <c r="K930" s="2" t="s">
        <v>934</v>
      </c>
      <c r="L930" s="2" t="s">
        <v>27</v>
      </c>
      <c r="M930" s="2" t="s">
        <v>21</v>
      </c>
      <c r="N930" s="121">
        <v>454341.06900000002</v>
      </c>
      <c r="O930" s="122">
        <v>636377.83920000005</v>
      </c>
    </row>
    <row r="931" spans="5:15">
      <c r="E931" s="128">
        <v>451267</v>
      </c>
      <c r="F931" s="2" t="s">
        <v>1953</v>
      </c>
      <c r="G931" s="36">
        <v>41148</v>
      </c>
      <c r="H931" s="2" t="s">
        <v>9</v>
      </c>
      <c r="I931" s="2" t="s">
        <v>1954</v>
      </c>
      <c r="J931" s="2">
        <v>373036</v>
      </c>
      <c r="K931" s="2" t="s">
        <v>188</v>
      </c>
      <c r="L931" s="2" t="s">
        <v>27</v>
      </c>
      <c r="M931" s="2" t="s">
        <v>13</v>
      </c>
      <c r="N931" s="121">
        <v>1552182.0089999998</v>
      </c>
      <c r="O931" s="122">
        <v>1411719.4295999999</v>
      </c>
    </row>
    <row r="932" spans="5:15">
      <c r="E932" s="128">
        <v>451275</v>
      </c>
      <c r="F932" s="2" t="s">
        <v>1955</v>
      </c>
      <c r="G932" s="36">
        <v>41164</v>
      </c>
      <c r="H932" s="2" t="s">
        <v>9</v>
      </c>
      <c r="I932" s="2" t="s">
        <v>1956</v>
      </c>
      <c r="J932" s="2">
        <v>388373</v>
      </c>
      <c r="K932" s="2" t="s">
        <v>632</v>
      </c>
      <c r="L932" s="2" t="s">
        <v>27</v>
      </c>
      <c r="M932" s="2" t="s">
        <v>66</v>
      </c>
      <c r="N932" s="121">
        <v>274689.51299999998</v>
      </c>
      <c r="O932" s="122">
        <v>576508.97879999992</v>
      </c>
    </row>
    <row r="933" spans="5:15">
      <c r="E933" s="128">
        <v>451292</v>
      </c>
      <c r="F933" s="2" t="s">
        <v>1957</v>
      </c>
      <c r="G933" s="36">
        <v>41158</v>
      </c>
      <c r="H933" s="2" t="s">
        <v>9</v>
      </c>
      <c r="I933" s="2" t="s">
        <v>1958</v>
      </c>
      <c r="J933" s="2">
        <v>388373</v>
      </c>
      <c r="K933" s="2" t="s">
        <v>632</v>
      </c>
      <c r="L933" s="2" t="s">
        <v>27</v>
      </c>
      <c r="M933" s="2" t="s">
        <v>17</v>
      </c>
      <c r="N933" s="121">
        <v>970165.37099999993</v>
      </c>
      <c r="O933" s="122">
        <v>808104.24360000005</v>
      </c>
    </row>
    <row r="934" spans="5:15">
      <c r="E934" s="128">
        <v>451293</v>
      </c>
      <c r="F934" s="2" t="s">
        <v>1959</v>
      </c>
      <c r="G934" s="36">
        <v>41162</v>
      </c>
      <c r="H934" s="2" t="s">
        <v>9</v>
      </c>
      <c r="I934" s="2" t="s">
        <v>1960</v>
      </c>
      <c r="J934" s="2">
        <v>416871</v>
      </c>
      <c r="K934" s="2" t="s">
        <v>185</v>
      </c>
      <c r="L934" s="2" t="s">
        <v>27</v>
      </c>
      <c r="M934" s="2" t="s">
        <v>66</v>
      </c>
      <c r="N934" s="121">
        <v>272893.13099999999</v>
      </c>
      <c r="O934" s="122">
        <v>325831.30199999997</v>
      </c>
    </row>
    <row r="935" spans="5:15">
      <c r="E935" s="128">
        <v>451295</v>
      </c>
      <c r="F935" s="2" t="s">
        <v>1961</v>
      </c>
      <c r="G935" s="36">
        <v>41160</v>
      </c>
      <c r="H935" s="2" t="s">
        <v>9</v>
      </c>
      <c r="I935" s="2" t="s">
        <v>1962</v>
      </c>
      <c r="J935" s="2">
        <v>416871</v>
      </c>
      <c r="K935" s="2" t="s">
        <v>185</v>
      </c>
      <c r="L935" s="2" t="s">
        <v>27</v>
      </c>
      <c r="M935" s="2" t="s">
        <v>66</v>
      </c>
      <c r="N935" s="121">
        <v>243088.10399999999</v>
      </c>
      <c r="O935" s="122">
        <v>755369.21519999998</v>
      </c>
    </row>
    <row r="936" spans="5:15">
      <c r="E936" s="128">
        <v>451298</v>
      </c>
      <c r="F936" s="2" t="s">
        <v>1963</v>
      </c>
      <c r="G936" s="36">
        <v>41153</v>
      </c>
      <c r="H936" s="2" t="s">
        <v>9</v>
      </c>
      <c r="I936" s="2" t="s">
        <v>1964</v>
      </c>
      <c r="J936" s="2">
        <v>473191</v>
      </c>
      <c r="K936" s="2" t="s">
        <v>209</v>
      </c>
      <c r="L936" s="2" t="s">
        <v>27</v>
      </c>
      <c r="M936" s="2" t="s">
        <v>66</v>
      </c>
      <c r="N936" s="121">
        <v>192096.00899999999</v>
      </c>
      <c r="O936" s="122">
        <v>830908.96200000006</v>
      </c>
    </row>
    <row r="937" spans="5:15">
      <c r="E937" s="128">
        <v>451300</v>
      </c>
      <c r="F937" s="2" t="s">
        <v>1965</v>
      </c>
      <c r="G937" s="36">
        <v>41162</v>
      </c>
      <c r="H937" s="2" t="s">
        <v>9</v>
      </c>
      <c r="I937" s="2" t="s">
        <v>1966</v>
      </c>
      <c r="J937" s="2">
        <v>416871</v>
      </c>
      <c r="K937" s="2" t="s">
        <v>185</v>
      </c>
      <c r="L937" s="2" t="s">
        <v>27</v>
      </c>
      <c r="M937" s="2" t="s">
        <v>17</v>
      </c>
      <c r="N937" s="121">
        <v>873657.14099999995</v>
      </c>
      <c r="O937" s="122">
        <v>2367398.6423999998</v>
      </c>
    </row>
    <row r="938" spans="5:15">
      <c r="E938" s="128">
        <v>451379</v>
      </c>
      <c r="F938" s="2" t="s">
        <v>1967</v>
      </c>
      <c r="G938" s="36">
        <v>41160</v>
      </c>
      <c r="H938" s="2" t="s">
        <v>9</v>
      </c>
      <c r="I938" s="2" t="s">
        <v>1968</v>
      </c>
      <c r="J938" s="2">
        <v>376098</v>
      </c>
      <c r="K938" s="2" t="s">
        <v>1079</v>
      </c>
      <c r="L938" s="2" t="s">
        <v>27</v>
      </c>
      <c r="M938" s="2" t="s">
        <v>21</v>
      </c>
      <c r="N938" s="121">
        <v>591266.78099999996</v>
      </c>
      <c r="O938" s="122">
        <v>855960.95519999997</v>
      </c>
    </row>
    <row r="939" spans="5:15">
      <c r="E939" s="128">
        <v>451383</v>
      </c>
      <c r="F939" s="2" t="s">
        <v>1969</v>
      </c>
      <c r="G939" s="36">
        <v>41153</v>
      </c>
      <c r="H939" s="2" t="s">
        <v>9</v>
      </c>
      <c r="I939" s="2" t="s">
        <v>1970</v>
      </c>
      <c r="J939" s="2">
        <v>381154</v>
      </c>
      <c r="K939" s="2" t="s">
        <v>319</v>
      </c>
      <c r="L939" s="2" t="s">
        <v>27</v>
      </c>
      <c r="M939" s="2" t="s">
        <v>66</v>
      </c>
      <c r="N939" s="121">
        <v>183327.79500000001</v>
      </c>
      <c r="O939" s="122">
        <v>542403.14040000003</v>
      </c>
    </row>
    <row r="940" spans="5:15">
      <c r="E940" s="128">
        <v>451388</v>
      </c>
      <c r="F940" s="2" t="s">
        <v>1971</v>
      </c>
      <c r="G940" s="36">
        <v>41155</v>
      </c>
      <c r="H940" s="2" t="s">
        <v>9</v>
      </c>
      <c r="I940" s="2" t="s">
        <v>1972</v>
      </c>
      <c r="J940" s="2">
        <v>471701</v>
      </c>
      <c r="K940" s="2" t="s">
        <v>455</v>
      </c>
      <c r="L940" s="2" t="s">
        <v>27</v>
      </c>
      <c r="M940" s="2" t="s">
        <v>21</v>
      </c>
      <c r="N940" s="121">
        <v>682562.83199999994</v>
      </c>
      <c r="O940" s="122">
        <v>324101.9952</v>
      </c>
    </row>
    <row r="941" spans="5:15">
      <c r="E941" s="128">
        <v>451400</v>
      </c>
      <c r="F941" s="2" t="s">
        <v>1973</v>
      </c>
      <c r="G941" s="36">
        <v>41160</v>
      </c>
      <c r="H941" s="2" t="s">
        <v>9</v>
      </c>
      <c r="I941" s="2" t="s">
        <v>1974</v>
      </c>
      <c r="J941" s="2">
        <v>425654</v>
      </c>
      <c r="K941" s="2" t="s">
        <v>537</v>
      </c>
      <c r="L941" s="2" t="s">
        <v>27</v>
      </c>
      <c r="M941" s="2" t="s">
        <v>21</v>
      </c>
      <c r="N941" s="121">
        <v>558947.48699999996</v>
      </c>
      <c r="O941" s="122">
        <v>844232.51159999997</v>
      </c>
    </row>
    <row r="942" spans="5:15">
      <c r="E942" s="128">
        <v>451406</v>
      </c>
      <c r="F942" s="2" t="s">
        <v>1975</v>
      </c>
      <c r="G942" s="36">
        <v>41165</v>
      </c>
      <c r="H942" s="2" t="s">
        <v>9</v>
      </c>
      <c r="I942" s="2" t="s">
        <v>1976</v>
      </c>
      <c r="J942" s="2">
        <v>425654</v>
      </c>
      <c r="K942" s="2" t="s">
        <v>537</v>
      </c>
      <c r="L942" s="2" t="s">
        <v>27</v>
      </c>
      <c r="M942" s="2" t="s">
        <v>66</v>
      </c>
      <c r="N942" s="121">
        <v>243088.10399999999</v>
      </c>
      <c r="O942" s="122">
        <v>188045.92800000001</v>
      </c>
    </row>
    <row r="943" spans="5:15">
      <c r="E943" s="128">
        <v>451413</v>
      </c>
      <c r="F943" s="2" t="s">
        <v>1977</v>
      </c>
      <c r="G943" s="36">
        <v>41153</v>
      </c>
      <c r="H943" s="2" t="s">
        <v>9</v>
      </c>
      <c r="I943" s="2" t="s">
        <v>1978</v>
      </c>
      <c r="J943" s="2">
        <v>381248</v>
      </c>
      <c r="K943" s="2" t="s">
        <v>512</v>
      </c>
      <c r="L943" s="2" t="s">
        <v>27</v>
      </c>
      <c r="M943" s="2" t="s">
        <v>66</v>
      </c>
      <c r="N943" s="121">
        <v>266925.22499999998</v>
      </c>
      <c r="O943" s="122">
        <v>981474.01919999998</v>
      </c>
    </row>
    <row r="944" spans="5:15">
      <c r="E944" s="128">
        <v>451414</v>
      </c>
      <c r="F944" s="2" t="s">
        <v>1979</v>
      </c>
      <c r="G944" s="36">
        <v>41153</v>
      </c>
      <c r="H944" s="2" t="s">
        <v>9</v>
      </c>
      <c r="I944" s="2" t="s">
        <v>1980</v>
      </c>
      <c r="J944" s="2">
        <v>176466</v>
      </c>
      <c r="K944" s="2" t="s">
        <v>665</v>
      </c>
      <c r="L944" s="2" t="s">
        <v>27</v>
      </c>
      <c r="M944" s="2" t="s">
        <v>66</v>
      </c>
      <c r="N944" s="121">
        <v>254663.304</v>
      </c>
      <c r="O944" s="122">
        <v>681300.96840000001</v>
      </c>
    </row>
    <row r="945" spans="5:15">
      <c r="E945" s="128">
        <v>451417</v>
      </c>
      <c r="F945" s="2" t="s">
        <v>1981</v>
      </c>
      <c r="G945" s="36">
        <v>41155</v>
      </c>
      <c r="H945" s="2" t="s">
        <v>9</v>
      </c>
      <c r="I945" s="2" t="s">
        <v>1982</v>
      </c>
      <c r="J945" s="2">
        <v>381248</v>
      </c>
      <c r="K945" s="2" t="s">
        <v>512</v>
      </c>
      <c r="L945" s="2" t="s">
        <v>27</v>
      </c>
      <c r="M945" s="2" t="s">
        <v>66</v>
      </c>
      <c r="N945" s="121">
        <v>385074.62700000004</v>
      </c>
      <c r="O945" s="122">
        <v>838189.94400000002</v>
      </c>
    </row>
    <row r="946" spans="5:15">
      <c r="E946" s="128">
        <v>451421</v>
      </c>
      <c r="F946" s="2" t="s">
        <v>1983</v>
      </c>
      <c r="G946" s="36">
        <v>41157</v>
      </c>
      <c r="H946" s="2" t="s">
        <v>9</v>
      </c>
      <c r="I946" s="2" t="s">
        <v>1984</v>
      </c>
      <c r="J946" s="2">
        <v>417062</v>
      </c>
      <c r="K946" s="2" t="s">
        <v>650</v>
      </c>
      <c r="L946" s="2" t="s">
        <v>27</v>
      </c>
      <c r="M946" s="2" t="s">
        <v>21</v>
      </c>
      <c r="N946" s="121">
        <v>613506.74699999997</v>
      </c>
      <c r="O946" s="122">
        <v>638828.76959999988</v>
      </c>
    </row>
    <row r="947" spans="5:15">
      <c r="E947" s="128">
        <v>451750</v>
      </c>
      <c r="F947" s="2" t="s">
        <v>979</v>
      </c>
      <c r="G947" s="36">
        <v>41173</v>
      </c>
      <c r="H947" s="2" t="s">
        <v>9</v>
      </c>
      <c r="I947" s="2" t="s">
        <v>1985</v>
      </c>
      <c r="J947" s="2">
        <v>412412</v>
      </c>
      <c r="K947" s="2" t="s">
        <v>196</v>
      </c>
      <c r="L947" s="2" t="s">
        <v>27</v>
      </c>
      <c r="M947" s="2" t="s">
        <v>21</v>
      </c>
      <c r="N947" s="121">
        <v>599770.10100000002</v>
      </c>
      <c r="O947" s="122">
        <v>323160.23520000005</v>
      </c>
    </row>
    <row r="948" spans="5:15">
      <c r="E948" s="128">
        <v>451755</v>
      </c>
      <c r="F948" s="2" t="s">
        <v>1986</v>
      </c>
      <c r="G948" s="36">
        <v>41164</v>
      </c>
      <c r="H948" s="2" t="s">
        <v>9</v>
      </c>
      <c r="I948" s="2" t="s">
        <v>1987</v>
      </c>
      <c r="J948" s="2">
        <v>399532</v>
      </c>
      <c r="K948" s="2" t="s">
        <v>11</v>
      </c>
      <c r="L948" s="2" t="s">
        <v>27</v>
      </c>
      <c r="M948" s="2" t="s">
        <v>66</v>
      </c>
      <c r="N948" s="121">
        <v>221557.11900000001</v>
      </c>
      <c r="O948" s="122">
        <v>264178.98360000004</v>
      </c>
    </row>
    <row r="949" spans="5:15">
      <c r="E949" s="128">
        <v>451762</v>
      </c>
      <c r="F949" s="2" t="s">
        <v>1988</v>
      </c>
      <c r="G949" s="36">
        <v>41164</v>
      </c>
      <c r="H949" s="2" t="s">
        <v>9</v>
      </c>
      <c r="I949" s="2" t="s">
        <v>1989</v>
      </c>
      <c r="J949" s="2">
        <v>458160</v>
      </c>
      <c r="K949" s="2" t="s">
        <v>151</v>
      </c>
      <c r="L949" s="2" t="s">
        <v>27</v>
      </c>
      <c r="M949" s="2" t="s">
        <v>66</v>
      </c>
      <c r="N949" s="121">
        <v>443114.23800000001</v>
      </c>
      <c r="O949" s="122">
        <v>1260583.4304</v>
      </c>
    </row>
    <row r="950" spans="5:15">
      <c r="E950" s="128">
        <v>451776</v>
      </c>
      <c r="F950" s="2" t="s">
        <v>1990</v>
      </c>
      <c r="G950" s="36">
        <v>41173</v>
      </c>
      <c r="H950" s="2" t="s">
        <v>9</v>
      </c>
      <c r="I950" s="2" t="s">
        <v>1991</v>
      </c>
      <c r="J950" s="2">
        <v>407302</v>
      </c>
      <c r="K950" s="2" t="s">
        <v>198</v>
      </c>
      <c r="L950" s="2" t="s">
        <v>27</v>
      </c>
      <c r="M950" s="2" t="s">
        <v>66</v>
      </c>
      <c r="N950" s="121">
        <v>274689.51299999998</v>
      </c>
      <c r="O950" s="122">
        <v>643107.89159999997</v>
      </c>
    </row>
    <row r="951" spans="5:15">
      <c r="E951" s="128">
        <v>451781</v>
      </c>
      <c r="F951" s="2" t="s">
        <v>1992</v>
      </c>
      <c r="G951" s="36">
        <v>41148</v>
      </c>
      <c r="H951" s="2" t="s">
        <v>9</v>
      </c>
      <c r="I951" s="2" t="s">
        <v>1993</v>
      </c>
      <c r="J951" s="2">
        <v>176466</v>
      </c>
      <c r="K951" s="2" t="s">
        <v>665</v>
      </c>
      <c r="L951" s="2" t="s">
        <v>27</v>
      </c>
      <c r="M951" s="2" t="s">
        <v>13</v>
      </c>
      <c r="N951" s="121">
        <v>1401251.4180000001</v>
      </c>
      <c r="O951" s="122">
        <v>2153692.1088</v>
      </c>
    </row>
    <row r="952" spans="5:15">
      <c r="E952" s="128">
        <v>451800</v>
      </c>
      <c r="F952" s="2" t="s">
        <v>1994</v>
      </c>
      <c r="G952" s="36">
        <v>41162</v>
      </c>
      <c r="H952" s="2" t="s">
        <v>9</v>
      </c>
      <c r="I952" s="2" t="s">
        <v>1995</v>
      </c>
      <c r="J952" s="2">
        <v>376098</v>
      </c>
      <c r="K952" s="2" t="s">
        <v>1079</v>
      </c>
      <c r="L952" s="2" t="s">
        <v>27</v>
      </c>
      <c r="M952" s="2" t="s">
        <v>21</v>
      </c>
      <c r="N952" s="121">
        <v>598149.57300000009</v>
      </c>
      <c r="O952" s="122">
        <v>192875.97959999999</v>
      </c>
    </row>
    <row r="953" spans="5:15">
      <c r="E953" s="128">
        <v>451829</v>
      </c>
      <c r="F953" s="2" t="s">
        <v>1996</v>
      </c>
      <c r="G953" s="36">
        <v>41155</v>
      </c>
      <c r="H953" s="2" t="s">
        <v>9</v>
      </c>
      <c r="I953" s="2" t="s">
        <v>1997</v>
      </c>
      <c r="J953" s="2">
        <v>410449</v>
      </c>
      <c r="K953" s="2" t="s">
        <v>278</v>
      </c>
      <c r="L953" s="2" t="s">
        <v>27</v>
      </c>
      <c r="M953" s="2" t="s">
        <v>66</v>
      </c>
      <c r="N953" s="121">
        <v>245793.807</v>
      </c>
      <c r="O953" s="122">
        <v>2166703.7004</v>
      </c>
    </row>
    <row r="954" spans="5:15">
      <c r="E954" s="128">
        <v>452058</v>
      </c>
      <c r="F954" s="2" t="s">
        <v>1998</v>
      </c>
      <c r="G954" s="36">
        <v>41153</v>
      </c>
      <c r="H954" s="2" t="s">
        <v>9</v>
      </c>
      <c r="I954" s="2" t="s">
        <v>1999</v>
      </c>
      <c r="J954" s="2">
        <v>378503</v>
      </c>
      <c r="K954" s="2" t="s">
        <v>267</v>
      </c>
      <c r="L954" s="2" t="s">
        <v>27</v>
      </c>
      <c r="M954" s="2" t="s">
        <v>21</v>
      </c>
      <c r="N954" s="121">
        <v>522983.11800000002</v>
      </c>
      <c r="O954" s="122">
        <v>876993.98759999999</v>
      </c>
    </row>
    <row r="955" spans="5:15">
      <c r="E955" s="128">
        <v>452066</v>
      </c>
      <c r="F955" s="2" t="s">
        <v>2000</v>
      </c>
      <c r="G955" s="36">
        <v>41162</v>
      </c>
      <c r="H955" s="2" t="s">
        <v>9</v>
      </c>
      <c r="I955" s="2" t="s">
        <v>2001</v>
      </c>
      <c r="J955" s="2">
        <v>473035</v>
      </c>
      <c r="K955" s="2" t="s">
        <v>140</v>
      </c>
      <c r="L955" s="2" t="s">
        <v>27</v>
      </c>
      <c r="M955" s="2" t="s">
        <v>66</v>
      </c>
      <c r="N955" s="121">
        <v>243088.10399999999</v>
      </c>
      <c r="O955" s="122">
        <v>307285.69319999998</v>
      </c>
    </row>
    <row r="956" spans="5:15">
      <c r="E956" s="128">
        <v>452073</v>
      </c>
      <c r="F956" s="2" t="s">
        <v>2002</v>
      </c>
      <c r="G956" s="36">
        <v>41162</v>
      </c>
      <c r="H956" s="2" t="s">
        <v>9</v>
      </c>
      <c r="I956" s="2" t="s">
        <v>2003</v>
      </c>
      <c r="J956" s="2">
        <v>414224</v>
      </c>
      <c r="K956" s="2" t="s">
        <v>204</v>
      </c>
      <c r="L956" s="2" t="s">
        <v>27</v>
      </c>
      <c r="M956" s="2" t="s">
        <v>21</v>
      </c>
      <c r="N956" s="121">
        <v>486790.58400000003</v>
      </c>
      <c r="O956" s="122">
        <v>931208.75639999995</v>
      </c>
    </row>
    <row r="957" spans="5:15">
      <c r="E957" s="128">
        <v>452081</v>
      </c>
      <c r="F957" s="2" t="s">
        <v>2004</v>
      </c>
      <c r="G957" s="36">
        <v>41162</v>
      </c>
      <c r="H957" s="2" t="s">
        <v>9</v>
      </c>
      <c r="I957" s="2" t="s">
        <v>2005</v>
      </c>
      <c r="J957" s="2">
        <v>377076</v>
      </c>
      <c r="K957" s="2" t="s">
        <v>24</v>
      </c>
      <c r="L957" s="2" t="s">
        <v>27</v>
      </c>
      <c r="M957" s="2" t="s">
        <v>66</v>
      </c>
      <c r="N957" s="121">
        <v>316306.80900000001</v>
      </c>
      <c r="O957" s="122">
        <v>476365.75199999998</v>
      </c>
    </row>
    <row r="958" spans="5:15">
      <c r="E958" s="128">
        <v>452086</v>
      </c>
      <c r="F958" s="2" t="s">
        <v>2006</v>
      </c>
      <c r="G958" s="36">
        <v>41155</v>
      </c>
      <c r="H958" s="2" t="s">
        <v>9</v>
      </c>
      <c r="I958" s="2" t="s">
        <v>2007</v>
      </c>
      <c r="J958" s="2">
        <v>412833</v>
      </c>
      <c r="K958" s="2" t="s">
        <v>626</v>
      </c>
      <c r="L958" s="2" t="s">
        <v>27</v>
      </c>
      <c r="M958" s="2" t="s">
        <v>21</v>
      </c>
      <c r="N958" s="121">
        <v>536291.25900000008</v>
      </c>
      <c r="O958" s="122">
        <v>281442.62160000001</v>
      </c>
    </row>
    <row r="959" spans="5:15">
      <c r="E959" s="128">
        <v>452090</v>
      </c>
      <c r="F959" s="2" t="s">
        <v>2008</v>
      </c>
      <c r="G959" s="36">
        <v>41148</v>
      </c>
      <c r="H959" s="2" t="s">
        <v>9</v>
      </c>
      <c r="I959" s="2" t="s">
        <v>2009</v>
      </c>
      <c r="J959" s="2">
        <v>450554</v>
      </c>
      <c r="K959" s="2" t="s">
        <v>179</v>
      </c>
      <c r="L959" s="2" t="s">
        <v>27</v>
      </c>
      <c r="M959" s="2" t="s">
        <v>13</v>
      </c>
      <c r="N959" s="121">
        <v>1255280.355</v>
      </c>
      <c r="O959" s="122">
        <v>1887584.8716</v>
      </c>
    </row>
    <row r="960" spans="5:15">
      <c r="E960" s="128">
        <v>452306</v>
      </c>
      <c r="F960" s="2" t="s">
        <v>2010</v>
      </c>
      <c r="G960" s="36">
        <v>41155</v>
      </c>
      <c r="H960" s="2" t="s">
        <v>9</v>
      </c>
      <c r="I960" s="2" t="s">
        <v>2011</v>
      </c>
      <c r="J960" s="2">
        <v>379915</v>
      </c>
      <c r="K960" s="2" t="s">
        <v>314</v>
      </c>
      <c r="L960" s="2" t="s">
        <v>27</v>
      </c>
      <c r="M960" s="2" t="s">
        <v>66</v>
      </c>
      <c r="N960" s="121">
        <v>243088.10399999999</v>
      </c>
      <c r="O960" s="122">
        <v>988054.56719999993</v>
      </c>
    </row>
    <row r="961" spans="5:15">
      <c r="E961" s="128">
        <v>452389</v>
      </c>
      <c r="F961" s="2" t="s">
        <v>2012</v>
      </c>
      <c r="G961" s="36">
        <v>41148</v>
      </c>
      <c r="H961" s="2" t="s">
        <v>9</v>
      </c>
      <c r="I961" s="2" t="s">
        <v>2013</v>
      </c>
      <c r="J961" s="2">
        <v>381248</v>
      </c>
      <c r="K961" s="2" t="s">
        <v>512</v>
      </c>
      <c r="L961" s="2" t="s">
        <v>27</v>
      </c>
      <c r="M961" s="2" t="s">
        <v>66</v>
      </c>
      <c r="N961" s="121">
        <v>315230.538</v>
      </c>
      <c r="O961" s="122">
        <v>376615.71</v>
      </c>
    </row>
    <row r="962" spans="5:15">
      <c r="E962" s="128">
        <v>452391</v>
      </c>
      <c r="F962" s="2" t="s">
        <v>2014</v>
      </c>
      <c r="G962" s="36">
        <v>41153</v>
      </c>
      <c r="H962" s="2" t="s">
        <v>9</v>
      </c>
      <c r="I962" s="2" t="s">
        <v>2015</v>
      </c>
      <c r="J962" s="2">
        <v>460392</v>
      </c>
      <c r="K962" s="2" t="s">
        <v>526</v>
      </c>
      <c r="L962" s="2" t="s">
        <v>27</v>
      </c>
      <c r="M962" s="2" t="s">
        <v>13</v>
      </c>
      <c r="N962" s="121">
        <v>1265685.7919999999</v>
      </c>
      <c r="O962" s="122">
        <v>1145907.6695999999</v>
      </c>
    </row>
    <row r="963" spans="5:15">
      <c r="E963" s="128">
        <v>452395</v>
      </c>
      <c r="F963" s="2" t="s">
        <v>2016</v>
      </c>
      <c r="G963" s="36">
        <v>41155</v>
      </c>
      <c r="H963" s="2" t="s">
        <v>9</v>
      </c>
      <c r="I963" s="2" t="s">
        <v>2017</v>
      </c>
      <c r="J963" s="2">
        <v>381248</v>
      </c>
      <c r="K963" s="2" t="s">
        <v>512</v>
      </c>
      <c r="L963" s="2" t="s">
        <v>27</v>
      </c>
      <c r="M963" s="2" t="s">
        <v>66</v>
      </c>
      <c r="N963" s="121">
        <v>254663.304</v>
      </c>
      <c r="O963" s="122">
        <v>481100.45039999997</v>
      </c>
    </row>
    <row r="964" spans="5:15">
      <c r="E964" s="128">
        <v>452763</v>
      </c>
      <c r="F964" s="2" t="s">
        <v>2018</v>
      </c>
      <c r="G964" s="36">
        <v>41157</v>
      </c>
      <c r="H964" s="2" t="s">
        <v>9</v>
      </c>
      <c r="I964" s="2" t="s">
        <v>2019</v>
      </c>
      <c r="J964" s="2">
        <v>448791</v>
      </c>
      <c r="K964" s="2" t="s">
        <v>381</v>
      </c>
      <c r="L964" s="2" t="s">
        <v>27</v>
      </c>
      <c r="M964" s="2" t="s">
        <v>17</v>
      </c>
      <c r="N964" s="121">
        <v>843763.07400000002</v>
      </c>
      <c r="O964" s="122">
        <v>1317714.1236</v>
      </c>
    </row>
    <row r="965" spans="5:15">
      <c r="E965" s="128">
        <v>452769</v>
      </c>
      <c r="F965" s="2" t="s">
        <v>2020</v>
      </c>
      <c r="G965" s="36">
        <v>41159</v>
      </c>
      <c r="H965" s="2" t="s">
        <v>9</v>
      </c>
      <c r="I965" s="2" t="s">
        <v>2021</v>
      </c>
      <c r="J965" s="2">
        <v>448791</v>
      </c>
      <c r="K965" s="2" t="s">
        <v>381</v>
      </c>
      <c r="L965" s="2" t="s">
        <v>27</v>
      </c>
      <c r="M965" s="2" t="s">
        <v>28</v>
      </c>
      <c r="N965" s="121">
        <v>2181281.8859999999</v>
      </c>
      <c r="O965" s="122">
        <v>2425698.2951999996</v>
      </c>
    </row>
    <row r="966" spans="5:15">
      <c r="E966" s="128">
        <v>452786</v>
      </c>
      <c r="F966" s="2" t="s">
        <v>2022</v>
      </c>
      <c r="G966" s="36">
        <v>41157</v>
      </c>
      <c r="H966" s="2" t="s">
        <v>9</v>
      </c>
      <c r="I966" s="2" t="s">
        <v>2023</v>
      </c>
      <c r="J966" s="2">
        <v>406515</v>
      </c>
      <c r="K966" s="2" t="s">
        <v>281</v>
      </c>
      <c r="L966" s="2" t="s">
        <v>27</v>
      </c>
      <c r="M966" s="2" t="s">
        <v>21</v>
      </c>
      <c r="N966" s="121">
        <v>632232.97199999995</v>
      </c>
      <c r="O966" s="122">
        <v>804530.26439999999</v>
      </c>
    </row>
    <row r="967" spans="5:15">
      <c r="E967" s="128">
        <v>452788</v>
      </c>
      <c r="F967" s="2" t="s">
        <v>2024</v>
      </c>
      <c r="G967" s="36">
        <v>41153</v>
      </c>
      <c r="H967" s="2" t="s">
        <v>9</v>
      </c>
      <c r="I967" s="2" t="s">
        <v>2025</v>
      </c>
      <c r="J967" s="2">
        <v>406515</v>
      </c>
      <c r="K967" s="2" t="s">
        <v>281</v>
      </c>
      <c r="L967" s="2" t="s">
        <v>27</v>
      </c>
      <c r="M967" s="2" t="s">
        <v>21</v>
      </c>
      <c r="N967" s="121">
        <v>633370.4580000001</v>
      </c>
      <c r="O967" s="122">
        <v>594486</v>
      </c>
    </row>
    <row r="968" spans="5:15">
      <c r="E968" s="128">
        <v>452790</v>
      </c>
      <c r="F968" s="2" t="s">
        <v>2026</v>
      </c>
      <c r="G968" s="36">
        <v>41155</v>
      </c>
      <c r="H968" s="2" t="s">
        <v>9</v>
      </c>
      <c r="I968" s="2" t="s">
        <v>2023</v>
      </c>
      <c r="J968" s="2">
        <v>378504</v>
      </c>
      <c r="K968" s="2" t="s">
        <v>270</v>
      </c>
      <c r="L968" s="2" t="s">
        <v>27</v>
      </c>
      <c r="M968" s="2" t="s">
        <v>21</v>
      </c>
      <c r="N968" s="121">
        <v>505111.67700000003</v>
      </c>
      <c r="O968" s="122">
        <v>210383.29800000001</v>
      </c>
    </row>
    <row r="969" spans="5:15">
      <c r="E969" s="128">
        <v>452811</v>
      </c>
      <c r="F969" s="2" t="s">
        <v>1153</v>
      </c>
      <c r="G969" s="36">
        <v>41155</v>
      </c>
      <c r="H969" s="2" t="s">
        <v>9</v>
      </c>
      <c r="I969" s="2" t="s">
        <v>2027</v>
      </c>
      <c r="J969" s="2">
        <v>379658</v>
      </c>
      <c r="K969" s="2" t="s">
        <v>201</v>
      </c>
      <c r="L969" s="2" t="s">
        <v>27</v>
      </c>
      <c r="M969" s="2" t="s">
        <v>21</v>
      </c>
      <c r="N969" s="121">
        <v>495599.97900000005</v>
      </c>
      <c r="O969" s="122">
        <v>771819.40799999994</v>
      </c>
    </row>
    <row r="970" spans="5:15">
      <c r="E970" s="128">
        <v>452813</v>
      </c>
      <c r="F970" s="2" t="s">
        <v>2028</v>
      </c>
      <c r="G970" s="36">
        <v>41155</v>
      </c>
      <c r="H970" s="2" t="s">
        <v>9</v>
      </c>
      <c r="I970" s="2" t="s">
        <v>2029</v>
      </c>
      <c r="J970" s="2">
        <v>379658</v>
      </c>
      <c r="K970" s="2" t="s">
        <v>201</v>
      </c>
      <c r="L970" s="2" t="s">
        <v>27</v>
      </c>
      <c r="M970" s="2" t="s">
        <v>21</v>
      </c>
      <c r="N970" s="121">
        <v>541956.429</v>
      </c>
      <c r="O970" s="122">
        <v>1417434.7356</v>
      </c>
    </row>
    <row r="971" spans="5:15">
      <c r="E971" s="128">
        <v>452908</v>
      </c>
      <c r="F971" s="2" t="s">
        <v>2030</v>
      </c>
      <c r="G971" s="36">
        <v>41155</v>
      </c>
      <c r="H971" s="2" t="s">
        <v>9</v>
      </c>
      <c r="I971" s="2" t="s">
        <v>2031</v>
      </c>
      <c r="J971" s="2">
        <v>378504</v>
      </c>
      <c r="K971" s="2" t="s">
        <v>270</v>
      </c>
      <c r="L971" s="2" t="s">
        <v>27</v>
      </c>
      <c r="M971" s="2" t="s">
        <v>66</v>
      </c>
      <c r="N971" s="121">
        <v>341741.08500000002</v>
      </c>
      <c r="O971" s="122">
        <v>305518.71600000001</v>
      </c>
    </row>
    <row r="972" spans="5:15">
      <c r="E972" s="128">
        <v>452916</v>
      </c>
      <c r="F972" s="2" t="s">
        <v>2032</v>
      </c>
      <c r="G972" s="36">
        <v>41155</v>
      </c>
      <c r="H972" s="2" t="s">
        <v>9</v>
      </c>
      <c r="I972" s="2" t="s">
        <v>2033</v>
      </c>
      <c r="J972" s="2">
        <v>378504</v>
      </c>
      <c r="K972" s="2" t="s">
        <v>270</v>
      </c>
      <c r="L972" s="2" t="s">
        <v>27</v>
      </c>
      <c r="M972" s="2" t="s">
        <v>66</v>
      </c>
      <c r="N972" s="121">
        <v>272170.79399999999</v>
      </c>
      <c r="O972" s="122">
        <v>1230116.3172000002</v>
      </c>
    </row>
    <row r="973" spans="5:15">
      <c r="E973" s="128">
        <v>452921</v>
      </c>
      <c r="F973" s="2" t="s">
        <v>2034</v>
      </c>
      <c r="G973" s="36">
        <v>41158</v>
      </c>
      <c r="H973" s="2" t="s">
        <v>9</v>
      </c>
      <c r="I973" s="2" t="s">
        <v>2035</v>
      </c>
      <c r="J973" s="2">
        <v>377332</v>
      </c>
      <c r="K973" s="2" t="s">
        <v>77</v>
      </c>
      <c r="L973" s="2" t="s">
        <v>27</v>
      </c>
      <c r="M973" s="2" t="s">
        <v>66</v>
      </c>
      <c r="N973" s="121">
        <v>329870.94</v>
      </c>
      <c r="O973" s="122">
        <v>294999.25680000003</v>
      </c>
    </row>
    <row r="974" spans="5:15">
      <c r="E974" s="128">
        <v>452922</v>
      </c>
      <c r="F974" s="2" t="s">
        <v>2036</v>
      </c>
      <c r="G974" s="36">
        <v>41094</v>
      </c>
      <c r="H974" s="2" t="s">
        <v>9</v>
      </c>
      <c r="I974" s="2" t="s">
        <v>2037</v>
      </c>
      <c r="J974" s="2">
        <v>462388</v>
      </c>
      <c r="K974" s="2" t="s">
        <v>763</v>
      </c>
      <c r="L974" s="2" t="s">
        <v>27</v>
      </c>
      <c r="M974" s="2" t="s">
        <v>17</v>
      </c>
      <c r="N974" s="121">
        <v>1149419.5860000001</v>
      </c>
      <c r="O974" s="122">
        <v>1435462.3764</v>
      </c>
    </row>
    <row r="975" spans="5:15">
      <c r="E975" s="128">
        <v>452923</v>
      </c>
      <c r="F975" s="2" t="s">
        <v>2038</v>
      </c>
      <c r="G975" s="36">
        <v>41167</v>
      </c>
      <c r="H975" s="2" t="s">
        <v>9</v>
      </c>
      <c r="I975" s="2" t="s">
        <v>620</v>
      </c>
      <c r="J975" s="2">
        <v>451002</v>
      </c>
      <c r="K975" s="2" t="s">
        <v>80</v>
      </c>
      <c r="L975" s="2" t="s">
        <v>27</v>
      </c>
      <c r="M975" s="2" t="s">
        <v>28</v>
      </c>
      <c r="N975" s="121">
        <v>2113615.9380000001</v>
      </c>
      <c r="O975" s="122">
        <v>606196.78559999994</v>
      </c>
    </row>
    <row r="976" spans="5:15">
      <c r="E976" s="128">
        <v>452925</v>
      </c>
      <c r="F976" s="2" t="s">
        <v>2039</v>
      </c>
      <c r="G976" s="36">
        <v>41155</v>
      </c>
      <c r="H976" s="2" t="s">
        <v>9</v>
      </c>
      <c r="I976" s="2" t="s">
        <v>2040</v>
      </c>
      <c r="J976" s="2">
        <v>398449</v>
      </c>
      <c r="K976" s="2" t="s">
        <v>111</v>
      </c>
      <c r="L976" s="2" t="s">
        <v>27</v>
      </c>
      <c r="M976" s="2" t="s">
        <v>66</v>
      </c>
      <c r="N976" s="121">
        <v>254663.304</v>
      </c>
      <c r="O976" s="122">
        <v>711866.96639999992</v>
      </c>
    </row>
    <row r="977" spans="5:15">
      <c r="E977" s="128">
        <v>452930</v>
      </c>
      <c r="F977" s="2" t="s">
        <v>2041</v>
      </c>
      <c r="G977" s="36">
        <v>41155</v>
      </c>
      <c r="H977" s="2" t="s">
        <v>9</v>
      </c>
      <c r="I977" s="2" t="s">
        <v>2042</v>
      </c>
      <c r="J977" s="2">
        <v>447935</v>
      </c>
      <c r="K977" s="2" t="s">
        <v>237</v>
      </c>
      <c r="L977" s="2" t="s">
        <v>27</v>
      </c>
      <c r="M977" s="2" t="s">
        <v>21</v>
      </c>
      <c r="N977" s="121">
        <v>625950.08699999994</v>
      </c>
      <c r="O977" s="122">
        <v>636245.99280000001</v>
      </c>
    </row>
    <row r="978" spans="5:15">
      <c r="E978" s="128">
        <v>452940</v>
      </c>
      <c r="F978" s="2" t="s">
        <v>957</v>
      </c>
      <c r="G978" s="36">
        <v>41162</v>
      </c>
      <c r="H978" s="2" t="s">
        <v>9</v>
      </c>
      <c r="I978" s="2" t="s">
        <v>2043</v>
      </c>
      <c r="J978" s="2">
        <v>152562</v>
      </c>
      <c r="K978" s="2" t="s">
        <v>446</v>
      </c>
      <c r="L978" s="2" t="s">
        <v>27</v>
      </c>
      <c r="M978" s="2" t="s">
        <v>17</v>
      </c>
      <c r="N978" s="121">
        <v>849203.41800000006</v>
      </c>
      <c r="O978" s="122">
        <v>1398357.0324000001</v>
      </c>
    </row>
    <row r="979" spans="5:15">
      <c r="E979" s="128">
        <v>452946</v>
      </c>
      <c r="F979" s="2" t="s">
        <v>2044</v>
      </c>
      <c r="G979" s="36">
        <v>41157</v>
      </c>
      <c r="H979" s="2" t="s">
        <v>9</v>
      </c>
      <c r="I979" s="2" t="s">
        <v>2045</v>
      </c>
      <c r="J979" s="2">
        <v>458160</v>
      </c>
      <c r="K979" s="2" t="s">
        <v>151</v>
      </c>
      <c r="L979" s="2" t="s">
        <v>27</v>
      </c>
      <c r="M979" s="2" t="s">
        <v>21</v>
      </c>
      <c r="N979" s="121">
        <v>581666.04300000006</v>
      </c>
      <c r="O979" s="122">
        <v>780096.3012000001</v>
      </c>
    </row>
    <row r="980" spans="5:15">
      <c r="E980" s="128">
        <v>452948</v>
      </c>
      <c r="F980" s="2" t="s">
        <v>2046</v>
      </c>
      <c r="G980" s="36">
        <v>41166</v>
      </c>
      <c r="H980" s="2" t="s">
        <v>9</v>
      </c>
      <c r="I980" s="2" t="s">
        <v>2047</v>
      </c>
      <c r="J980" s="2">
        <v>408443</v>
      </c>
      <c r="K980" s="2" t="s">
        <v>401</v>
      </c>
      <c r="L980" s="2" t="s">
        <v>27</v>
      </c>
      <c r="M980" s="2" t="s">
        <v>66</v>
      </c>
      <c r="N980" s="121">
        <v>426106.48499999999</v>
      </c>
      <c r="O980" s="122">
        <v>689134.05719999992</v>
      </c>
    </row>
    <row r="981" spans="5:15">
      <c r="E981" s="128">
        <v>452955</v>
      </c>
      <c r="F981" s="2" t="s">
        <v>2048</v>
      </c>
      <c r="G981" s="36">
        <v>41170</v>
      </c>
      <c r="H981" s="2" t="s">
        <v>9</v>
      </c>
      <c r="I981" s="2" t="s">
        <v>2049</v>
      </c>
      <c r="J981" s="2">
        <v>434171</v>
      </c>
      <c r="K981" s="2" t="s">
        <v>371</v>
      </c>
      <c r="L981" s="2" t="s">
        <v>27</v>
      </c>
      <c r="M981" s="2" t="s">
        <v>21</v>
      </c>
      <c r="N981" s="121">
        <v>677143.63500000001</v>
      </c>
      <c r="O981" s="122">
        <v>1532209.3811999999</v>
      </c>
    </row>
    <row r="982" spans="5:15">
      <c r="E982" s="128">
        <v>452973</v>
      </c>
      <c r="F982" s="2" t="s">
        <v>2050</v>
      </c>
      <c r="G982" s="36">
        <v>41156</v>
      </c>
      <c r="H982" s="2" t="s">
        <v>9</v>
      </c>
      <c r="I982" s="2" t="s">
        <v>2051</v>
      </c>
      <c r="J982" s="2">
        <v>416871</v>
      </c>
      <c r="K982" s="2" t="s">
        <v>185</v>
      </c>
      <c r="L982" s="2" t="s">
        <v>27</v>
      </c>
      <c r="M982" s="2" t="s">
        <v>17</v>
      </c>
      <c r="N982" s="121">
        <v>807109.75800000003</v>
      </c>
      <c r="O982" s="122">
        <v>634839.23879999993</v>
      </c>
    </row>
    <row r="983" spans="5:15">
      <c r="E983" s="128">
        <v>452975</v>
      </c>
      <c r="F983" s="2" t="s">
        <v>2052</v>
      </c>
      <c r="G983" s="36">
        <v>41164</v>
      </c>
      <c r="H983" s="2" t="s">
        <v>9</v>
      </c>
      <c r="I983" s="2" t="s">
        <v>2053</v>
      </c>
      <c r="J983" s="2">
        <v>419863</v>
      </c>
      <c r="K983" s="2" t="s">
        <v>16</v>
      </c>
      <c r="L983" s="2" t="s">
        <v>27</v>
      </c>
      <c r="M983" s="2" t="s">
        <v>21</v>
      </c>
      <c r="N983" s="121">
        <v>700742.57400000002</v>
      </c>
      <c r="O983" s="122">
        <v>1316277.9395999999</v>
      </c>
    </row>
    <row r="984" spans="5:15">
      <c r="E984" s="128">
        <v>452977</v>
      </c>
      <c r="F984" s="2" t="s">
        <v>2054</v>
      </c>
      <c r="G984" s="36">
        <v>41164</v>
      </c>
      <c r="H984" s="2" t="s">
        <v>9</v>
      </c>
      <c r="I984" s="2" t="s">
        <v>2055</v>
      </c>
      <c r="J984" s="2">
        <v>419863</v>
      </c>
      <c r="K984" s="2" t="s">
        <v>16</v>
      </c>
      <c r="L984" s="2" t="s">
        <v>27</v>
      </c>
      <c r="M984" s="2" t="s">
        <v>17</v>
      </c>
      <c r="N984" s="121">
        <v>1142953.0560000001</v>
      </c>
      <c r="O984" s="122">
        <v>574857.36719999998</v>
      </c>
    </row>
    <row r="985" spans="5:15">
      <c r="E985" s="128">
        <v>452979</v>
      </c>
      <c r="F985" s="2" t="s">
        <v>2056</v>
      </c>
      <c r="G985" s="36">
        <v>41158</v>
      </c>
      <c r="H985" s="2" t="s">
        <v>9</v>
      </c>
      <c r="I985" s="2" t="s">
        <v>2057</v>
      </c>
      <c r="J985" s="2">
        <v>381123</v>
      </c>
      <c r="K985" s="2" t="s">
        <v>498</v>
      </c>
      <c r="L985" s="2" t="s">
        <v>27</v>
      </c>
      <c r="M985" s="2" t="s">
        <v>246</v>
      </c>
      <c r="N985" s="121">
        <v>2950770.0179999997</v>
      </c>
      <c r="O985" s="122">
        <v>4595365.0080000004</v>
      </c>
    </row>
    <row r="986" spans="5:15">
      <c r="E986" s="128">
        <v>452981</v>
      </c>
      <c r="F986" s="2" t="s">
        <v>2058</v>
      </c>
      <c r="G986" s="36">
        <v>41158</v>
      </c>
      <c r="H986" s="2" t="s">
        <v>9</v>
      </c>
      <c r="I986" s="2" t="s">
        <v>2059</v>
      </c>
      <c r="J986" s="2">
        <v>381123</v>
      </c>
      <c r="K986" s="2" t="s">
        <v>498</v>
      </c>
      <c r="L986" s="2" t="s">
        <v>27</v>
      </c>
      <c r="M986" s="2" t="s">
        <v>66</v>
      </c>
      <c r="N986" s="121">
        <v>353996.32799999998</v>
      </c>
      <c r="O986" s="122">
        <v>408418.94520000002</v>
      </c>
    </row>
    <row r="987" spans="5:15">
      <c r="E987" s="128">
        <v>452983</v>
      </c>
      <c r="F987" s="2" t="s">
        <v>2060</v>
      </c>
      <c r="G987" s="36">
        <v>41166</v>
      </c>
      <c r="H987" s="2" t="s">
        <v>9</v>
      </c>
      <c r="I987" s="2" t="s">
        <v>2061</v>
      </c>
      <c r="J987" s="2">
        <v>411975</v>
      </c>
      <c r="K987" s="2" t="s">
        <v>174</v>
      </c>
      <c r="L987" s="2" t="s">
        <v>27</v>
      </c>
      <c r="M987" s="2" t="s">
        <v>21</v>
      </c>
      <c r="N987" s="121">
        <v>473712.83400000003</v>
      </c>
      <c r="O987" s="122">
        <v>203398.97039999999</v>
      </c>
    </row>
    <row r="988" spans="5:15">
      <c r="E988" s="128">
        <v>453011</v>
      </c>
      <c r="F988" s="2" t="s">
        <v>2062</v>
      </c>
      <c r="G988" s="36">
        <v>41155</v>
      </c>
      <c r="H988" s="2" t="s">
        <v>9</v>
      </c>
      <c r="I988" s="2" t="s">
        <v>2063</v>
      </c>
      <c r="J988" s="2">
        <v>410452</v>
      </c>
      <c r="K988" s="2" t="s">
        <v>393</v>
      </c>
      <c r="L988" s="2" t="s">
        <v>27</v>
      </c>
      <c r="M988" s="2" t="s">
        <v>21</v>
      </c>
      <c r="N988" s="121">
        <v>762565.272</v>
      </c>
      <c r="O988" s="122">
        <v>1167405.696</v>
      </c>
    </row>
    <row r="989" spans="5:15">
      <c r="E989" s="128">
        <v>453015</v>
      </c>
      <c r="F989" s="2" t="s">
        <v>2064</v>
      </c>
      <c r="G989" s="36">
        <v>41155</v>
      </c>
      <c r="H989" s="2" t="s">
        <v>9</v>
      </c>
      <c r="I989" s="2" t="s">
        <v>2065</v>
      </c>
      <c r="J989" s="2">
        <v>410452</v>
      </c>
      <c r="K989" s="2" t="s">
        <v>393</v>
      </c>
      <c r="L989" s="2" t="s">
        <v>27</v>
      </c>
      <c r="M989" s="2" t="s">
        <v>66</v>
      </c>
      <c r="N989" s="121">
        <v>287769.489</v>
      </c>
      <c r="O989" s="122">
        <v>1323236.3688000001</v>
      </c>
    </row>
    <row r="990" spans="5:15">
      <c r="E990" s="128">
        <v>453019</v>
      </c>
      <c r="F990" s="2" t="s">
        <v>2066</v>
      </c>
      <c r="G990" s="36">
        <v>41155</v>
      </c>
      <c r="H990" s="2" t="s">
        <v>9</v>
      </c>
      <c r="I990" s="2" t="s">
        <v>2067</v>
      </c>
      <c r="J990" s="2">
        <v>410452</v>
      </c>
      <c r="K990" s="2" t="s">
        <v>393</v>
      </c>
      <c r="L990" s="2" t="s">
        <v>27</v>
      </c>
      <c r="M990" s="2" t="s">
        <v>66</v>
      </c>
      <c r="N990" s="121">
        <v>376051.53599999996</v>
      </c>
      <c r="O990" s="122">
        <v>1363154.0436</v>
      </c>
    </row>
    <row r="991" spans="5:15">
      <c r="E991" s="128">
        <v>453022</v>
      </c>
      <c r="F991" s="2" t="s">
        <v>2068</v>
      </c>
      <c r="G991" s="36">
        <v>41153</v>
      </c>
      <c r="H991" s="2" t="s">
        <v>9</v>
      </c>
      <c r="I991" s="2" t="s">
        <v>1107</v>
      </c>
      <c r="J991" s="2">
        <v>379146</v>
      </c>
      <c r="K991" s="2" t="s">
        <v>292</v>
      </c>
      <c r="L991" s="2" t="s">
        <v>27</v>
      </c>
      <c r="M991" s="2" t="s">
        <v>21</v>
      </c>
      <c r="N991" s="121">
        <v>566473.59299999999</v>
      </c>
      <c r="O991" s="122">
        <v>1298654.0784</v>
      </c>
    </row>
    <row r="992" spans="5:15">
      <c r="E992" s="128">
        <v>453038</v>
      </c>
      <c r="F992" s="2" t="s">
        <v>2069</v>
      </c>
      <c r="G992" s="36">
        <v>41163</v>
      </c>
      <c r="H992" s="2" t="s">
        <v>9</v>
      </c>
      <c r="I992" s="2" t="s">
        <v>2070</v>
      </c>
      <c r="J992" s="2">
        <v>434171</v>
      </c>
      <c r="K992" s="2" t="s">
        <v>371</v>
      </c>
      <c r="L992" s="2" t="s">
        <v>27</v>
      </c>
      <c r="M992" s="2" t="s">
        <v>66</v>
      </c>
      <c r="N992" s="121">
        <v>303025.38</v>
      </c>
      <c r="O992" s="122">
        <v>644292.15480000002</v>
      </c>
    </row>
    <row r="993" spans="5:15">
      <c r="E993" s="128">
        <v>453056</v>
      </c>
      <c r="F993" s="2" t="s">
        <v>2071</v>
      </c>
      <c r="G993" s="36">
        <v>41162</v>
      </c>
      <c r="H993" s="2" t="s">
        <v>9</v>
      </c>
      <c r="I993" s="2" t="s">
        <v>2072</v>
      </c>
      <c r="J993" s="2">
        <v>416871</v>
      </c>
      <c r="K993" s="2" t="s">
        <v>185</v>
      </c>
      <c r="L993" s="2" t="s">
        <v>27</v>
      </c>
      <c r="M993" s="2" t="s">
        <v>17</v>
      </c>
      <c r="N993" s="121">
        <v>790652.94</v>
      </c>
      <c r="O993" s="122">
        <v>1009311.2676</v>
      </c>
    </row>
    <row r="994" spans="5:15">
      <c r="E994" s="128">
        <v>453057</v>
      </c>
      <c r="F994" s="2" t="s">
        <v>2073</v>
      </c>
      <c r="G994" s="36">
        <v>41164</v>
      </c>
      <c r="H994" s="2" t="s">
        <v>9</v>
      </c>
      <c r="I994" s="2" t="s">
        <v>2074</v>
      </c>
      <c r="J994" s="2">
        <v>399534</v>
      </c>
      <c r="K994" s="2" t="s">
        <v>20</v>
      </c>
      <c r="L994" s="2" t="s">
        <v>27</v>
      </c>
      <c r="M994" s="2" t="s">
        <v>66</v>
      </c>
      <c r="N994" s="121">
        <v>211486.69500000001</v>
      </c>
      <c r="O994" s="122">
        <v>460320.516</v>
      </c>
    </row>
    <row r="995" spans="5:15">
      <c r="E995" s="128">
        <v>453060</v>
      </c>
      <c r="F995" s="2" t="s">
        <v>2075</v>
      </c>
      <c r="G995" s="36">
        <v>41099</v>
      </c>
      <c r="H995" s="2" t="s">
        <v>9</v>
      </c>
      <c r="I995" s="2" t="s">
        <v>2076</v>
      </c>
      <c r="J995" s="2">
        <v>417062</v>
      </c>
      <c r="K995" s="2" t="s">
        <v>650</v>
      </c>
      <c r="L995" s="2" t="s">
        <v>27</v>
      </c>
      <c r="M995" s="2" t="s">
        <v>21</v>
      </c>
      <c r="N995" s="121">
        <v>693611.5830000001</v>
      </c>
      <c r="O995" s="122">
        <v>1089413.8415999999</v>
      </c>
    </row>
    <row r="996" spans="5:15">
      <c r="E996" s="128">
        <v>453095</v>
      </c>
      <c r="F996" s="2" t="s">
        <v>2077</v>
      </c>
      <c r="G996" s="36">
        <v>41155</v>
      </c>
      <c r="H996" s="2" t="s">
        <v>9</v>
      </c>
      <c r="I996" s="2" t="s">
        <v>2078</v>
      </c>
      <c r="J996" s="2">
        <v>460392</v>
      </c>
      <c r="K996" s="2" t="s">
        <v>526</v>
      </c>
      <c r="L996" s="2" t="s">
        <v>27</v>
      </c>
      <c r="M996" s="2" t="s">
        <v>21</v>
      </c>
      <c r="N996" s="121">
        <v>630673.65899999999</v>
      </c>
      <c r="O996" s="122">
        <v>41202</v>
      </c>
    </row>
    <row r="997" spans="5:15">
      <c r="E997" s="128">
        <v>453103</v>
      </c>
      <c r="F997" s="2" t="s">
        <v>2079</v>
      </c>
      <c r="G997" s="36">
        <v>41178</v>
      </c>
      <c r="H997" s="2" t="s">
        <v>9</v>
      </c>
      <c r="I997" s="2" t="s">
        <v>2080</v>
      </c>
      <c r="J997" s="2">
        <v>417062</v>
      </c>
      <c r="K997" s="2" t="s">
        <v>650</v>
      </c>
      <c r="L997" s="2" t="s">
        <v>27</v>
      </c>
      <c r="M997" s="2" t="s">
        <v>17</v>
      </c>
      <c r="N997" s="121">
        <v>801571.47</v>
      </c>
      <c r="O997" s="122">
        <v>286273.8504</v>
      </c>
    </row>
    <row r="998" spans="5:15">
      <c r="E998" s="128">
        <v>453104</v>
      </c>
      <c r="F998" s="2" t="s">
        <v>2081</v>
      </c>
      <c r="G998" s="36">
        <v>41155</v>
      </c>
      <c r="H998" s="2" t="s">
        <v>9</v>
      </c>
      <c r="I998" s="2" t="s">
        <v>2082</v>
      </c>
      <c r="J998" s="2">
        <v>452815</v>
      </c>
      <c r="K998" s="2" t="s">
        <v>443</v>
      </c>
      <c r="L998" s="2" t="s">
        <v>27</v>
      </c>
      <c r="M998" s="2" t="s">
        <v>66</v>
      </c>
      <c r="N998" s="121">
        <v>290858.06400000001</v>
      </c>
      <c r="O998" s="122">
        <v>751130.1179999999</v>
      </c>
    </row>
    <row r="999" spans="5:15">
      <c r="E999" s="128">
        <v>453107</v>
      </c>
      <c r="F999" s="2" t="s">
        <v>2083</v>
      </c>
      <c r="G999" s="36">
        <v>41162</v>
      </c>
      <c r="H999" s="2" t="s">
        <v>9</v>
      </c>
      <c r="I999" s="2" t="s">
        <v>2084</v>
      </c>
      <c r="J999" s="2">
        <v>452815</v>
      </c>
      <c r="K999" s="2" t="s">
        <v>443</v>
      </c>
      <c r="L999" s="2" t="s">
        <v>27</v>
      </c>
      <c r="M999" s="2" t="s">
        <v>17</v>
      </c>
      <c r="N999" s="121">
        <v>856987.74</v>
      </c>
      <c r="O999" s="122">
        <v>661718.24639999995</v>
      </c>
    </row>
    <row r="1000" spans="5:15">
      <c r="E1000" s="128">
        <v>453111</v>
      </c>
      <c r="F1000" s="2" t="s">
        <v>2085</v>
      </c>
      <c r="G1000" s="36">
        <v>41156</v>
      </c>
      <c r="H1000" s="2" t="s">
        <v>9</v>
      </c>
      <c r="I1000" s="2" t="s">
        <v>2086</v>
      </c>
      <c r="J1000" s="2">
        <v>377329</v>
      </c>
      <c r="K1000" s="2" t="s">
        <v>51</v>
      </c>
      <c r="L1000" s="2" t="s">
        <v>27</v>
      </c>
      <c r="M1000" s="2" t="s">
        <v>17</v>
      </c>
      <c r="N1000" s="121">
        <v>874363.89599999995</v>
      </c>
      <c r="O1000" s="122">
        <v>2019840.9372</v>
      </c>
    </row>
    <row r="1001" spans="5:15">
      <c r="E1001" s="128">
        <v>453128</v>
      </c>
      <c r="F1001" s="2" t="s">
        <v>2087</v>
      </c>
      <c r="G1001" s="36">
        <v>41159</v>
      </c>
      <c r="H1001" s="2" t="s">
        <v>9</v>
      </c>
      <c r="I1001" s="2" t="s">
        <v>2088</v>
      </c>
      <c r="J1001" s="2">
        <v>434171</v>
      </c>
      <c r="K1001" s="2" t="s">
        <v>371</v>
      </c>
      <c r="L1001" s="2" t="s">
        <v>27</v>
      </c>
      <c r="M1001" s="2" t="s">
        <v>66</v>
      </c>
      <c r="N1001" s="121">
        <v>274689.51299999998</v>
      </c>
      <c r="O1001" s="122">
        <v>797604.79680000001</v>
      </c>
    </row>
    <row r="1002" spans="5:15">
      <c r="E1002" s="128">
        <v>453131</v>
      </c>
      <c r="F1002" s="2" t="s">
        <v>2089</v>
      </c>
      <c r="G1002" s="36">
        <v>41162</v>
      </c>
      <c r="H1002" s="2" t="s">
        <v>9</v>
      </c>
      <c r="I1002" s="2" t="s">
        <v>2090</v>
      </c>
      <c r="J1002" s="2">
        <v>434171</v>
      </c>
      <c r="K1002" s="2" t="s">
        <v>371</v>
      </c>
      <c r="L1002" s="2" t="s">
        <v>27</v>
      </c>
      <c r="M1002" s="2" t="s">
        <v>21</v>
      </c>
      <c r="N1002" s="121">
        <v>534576.12599999993</v>
      </c>
      <c r="O1002" s="122">
        <v>999511.07759999996</v>
      </c>
    </row>
    <row r="1003" spans="5:15">
      <c r="E1003" s="128">
        <v>453135</v>
      </c>
      <c r="F1003" s="2" t="s">
        <v>2091</v>
      </c>
      <c r="G1003" s="36">
        <v>41170</v>
      </c>
      <c r="H1003" s="2" t="s">
        <v>9</v>
      </c>
      <c r="I1003" s="2" t="s">
        <v>2092</v>
      </c>
      <c r="J1003" s="2">
        <v>434171</v>
      </c>
      <c r="K1003" s="2" t="s">
        <v>371</v>
      </c>
      <c r="L1003" s="2" t="s">
        <v>27</v>
      </c>
      <c r="M1003" s="2" t="s">
        <v>17</v>
      </c>
      <c r="N1003" s="121">
        <v>1120881.1529999999</v>
      </c>
      <c r="O1003" s="122">
        <v>898448.45759999997</v>
      </c>
    </row>
    <row r="1004" spans="5:15">
      <c r="E1004" s="128">
        <v>453142</v>
      </c>
      <c r="F1004" s="2" t="s">
        <v>2093</v>
      </c>
      <c r="G1004" s="36">
        <v>41162</v>
      </c>
      <c r="H1004" s="2" t="s">
        <v>9</v>
      </c>
      <c r="I1004" s="2" t="s">
        <v>2094</v>
      </c>
      <c r="J1004" s="2">
        <v>378015</v>
      </c>
      <c r="K1004" s="2" t="s">
        <v>472</v>
      </c>
      <c r="L1004" s="2" t="s">
        <v>27</v>
      </c>
      <c r="M1004" s="2" t="s">
        <v>17</v>
      </c>
      <c r="N1004" s="121">
        <v>821868.13800000004</v>
      </c>
      <c r="O1004" s="122">
        <v>716470.99560000002</v>
      </c>
    </row>
    <row r="1005" spans="5:15">
      <c r="E1005" s="128">
        <v>453144</v>
      </c>
      <c r="F1005" s="2" t="s">
        <v>2095</v>
      </c>
      <c r="G1005" s="36">
        <v>41162</v>
      </c>
      <c r="H1005" s="2" t="s">
        <v>9</v>
      </c>
      <c r="I1005" s="2" t="s">
        <v>2096</v>
      </c>
      <c r="J1005" s="2">
        <v>378015</v>
      </c>
      <c r="K1005" s="2" t="s">
        <v>472</v>
      </c>
      <c r="L1005" s="2" t="s">
        <v>27</v>
      </c>
      <c r="M1005" s="2" t="s">
        <v>21</v>
      </c>
      <c r="N1005" s="121">
        <v>740838.39899999998</v>
      </c>
      <c r="O1005" s="122">
        <v>701732.45160000003</v>
      </c>
    </row>
    <row r="1006" spans="5:15">
      <c r="E1006" s="128">
        <v>453145</v>
      </c>
      <c r="F1006" s="2" t="s">
        <v>2097</v>
      </c>
      <c r="G1006" s="36">
        <v>41156</v>
      </c>
      <c r="H1006" s="2" t="s">
        <v>9</v>
      </c>
      <c r="I1006" s="2" t="s">
        <v>2098</v>
      </c>
      <c r="J1006" s="2">
        <v>377076</v>
      </c>
      <c r="K1006" s="2" t="s">
        <v>24</v>
      </c>
      <c r="L1006" s="2" t="s">
        <v>27</v>
      </c>
      <c r="M1006" s="2" t="s">
        <v>66</v>
      </c>
      <c r="N1006" s="121">
        <v>347909.33099999995</v>
      </c>
      <c r="O1006" s="122">
        <v>557662.00679999997</v>
      </c>
    </row>
    <row r="1007" spans="5:15">
      <c r="E1007" s="128">
        <v>453164</v>
      </c>
      <c r="F1007" s="2" t="s">
        <v>2099</v>
      </c>
      <c r="G1007" s="36">
        <v>41190</v>
      </c>
      <c r="H1007" s="2" t="s">
        <v>9</v>
      </c>
      <c r="I1007" s="2" t="s">
        <v>2100</v>
      </c>
      <c r="J1007" s="2">
        <v>419863</v>
      </c>
      <c r="K1007" s="2" t="s">
        <v>16</v>
      </c>
      <c r="L1007" s="2" t="s">
        <v>27</v>
      </c>
      <c r="M1007" s="2" t="s">
        <v>66</v>
      </c>
      <c r="N1007" s="121">
        <v>388755.31799999997</v>
      </c>
      <c r="O1007" s="122">
        <v>390029.90399999998</v>
      </c>
    </row>
    <row r="1008" spans="5:15">
      <c r="E1008" s="128">
        <v>453166</v>
      </c>
      <c r="F1008" s="2" t="s">
        <v>2101</v>
      </c>
      <c r="G1008" s="36">
        <v>41165</v>
      </c>
      <c r="H1008" s="2" t="s">
        <v>9</v>
      </c>
      <c r="I1008" s="2" t="s">
        <v>2102</v>
      </c>
      <c r="J1008" s="2">
        <v>379975</v>
      </c>
      <c r="K1008" s="2" t="s">
        <v>89</v>
      </c>
      <c r="L1008" s="2" t="s">
        <v>27</v>
      </c>
      <c r="M1008" s="2" t="s">
        <v>17</v>
      </c>
      <c r="N1008" s="121">
        <v>1064319.6059999999</v>
      </c>
      <c r="O1008" s="122">
        <v>1259519.2416000001</v>
      </c>
    </row>
    <row r="1009" spans="5:15">
      <c r="E1009" s="128">
        <v>453168</v>
      </c>
      <c r="F1009" s="2" t="s">
        <v>2103</v>
      </c>
      <c r="G1009" s="36">
        <v>41167</v>
      </c>
      <c r="H1009" s="2" t="s">
        <v>9</v>
      </c>
      <c r="I1009" s="2" t="s">
        <v>2104</v>
      </c>
      <c r="J1009" s="2">
        <v>399534</v>
      </c>
      <c r="K1009" s="2" t="s">
        <v>20</v>
      </c>
      <c r="L1009" s="2" t="s">
        <v>27</v>
      </c>
      <c r="M1009" s="2" t="s">
        <v>66</v>
      </c>
      <c r="N1009" s="121">
        <v>226009.11900000001</v>
      </c>
      <c r="O1009" s="122">
        <v>942857.15040000004</v>
      </c>
    </row>
    <row r="1010" spans="5:15">
      <c r="E1010" s="128">
        <v>453170</v>
      </c>
      <c r="F1010" s="2" t="s">
        <v>2105</v>
      </c>
      <c r="G1010" s="36">
        <v>41166</v>
      </c>
      <c r="H1010" s="2" t="s">
        <v>9</v>
      </c>
      <c r="I1010" s="2" t="s">
        <v>2106</v>
      </c>
      <c r="J1010" s="2">
        <v>448841</v>
      </c>
      <c r="K1010" s="2" t="s">
        <v>462</v>
      </c>
      <c r="L1010" s="2" t="s">
        <v>27</v>
      </c>
      <c r="M1010" s="2" t="s">
        <v>17</v>
      </c>
      <c r="N1010" s="121">
        <v>793302.99300000002</v>
      </c>
      <c r="O1010" s="122">
        <v>1313732.8332</v>
      </c>
    </row>
    <row r="1011" spans="5:15">
      <c r="E1011" s="128">
        <v>453183</v>
      </c>
      <c r="F1011" s="2" t="s">
        <v>2107</v>
      </c>
      <c r="G1011" s="36">
        <v>41186</v>
      </c>
      <c r="H1011" s="2" t="s">
        <v>9</v>
      </c>
      <c r="I1011" s="2" t="s">
        <v>2108</v>
      </c>
      <c r="J1011" s="2">
        <v>399532</v>
      </c>
      <c r="K1011" s="2" t="s">
        <v>11</v>
      </c>
      <c r="L1011" s="2" t="s">
        <v>27</v>
      </c>
      <c r="M1011" s="2" t="s">
        <v>66</v>
      </c>
      <c r="N1011" s="121">
        <v>422972.277</v>
      </c>
      <c r="O1011" s="122">
        <v>658685.77919999999</v>
      </c>
    </row>
    <row r="1012" spans="5:15">
      <c r="E1012" s="128">
        <v>453195</v>
      </c>
      <c r="F1012" s="2" t="s">
        <v>2109</v>
      </c>
      <c r="G1012" s="36">
        <v>41183</v>
      </c>
      <c r="H1012" s="2" t="s">
        <v>9</v>
      </c>
      <c r="I1012" s="2" t="s">
        <v>2110</v>
      </c>
      <c r="J1012" s="2">
        <v>436955</v>
      </c>
      <c r="K1012" s="2" t="s">
        <v>818</v>
      </c>
      <c r="L1012" s="2" t="s">
        <v>27</v>
      </c>
      <c r="M1012" s="2" t="s">
        <v>66</v>
      </c>
      <c r="N1012" s="121">
        <v>437472.44099999999</v>
      </c>
      <c r="O1012" s="122">
        <v>863446.77</v>
      </c>
    </row>
    <row r="1013" spans="5:15">
      <c r="E1013" s="128">
        <v>453197</v>
      </c>
      <c r="F1013" s="2" t="s">
        <v>2111</v>
      </c>
      <c r="G1013" s="36">
        <v>41191</v>
      </c>
      <c r="H1013" s="2" t="s">
        <v>9</v>
      </c>
      <c r="I1013" s="2" t="s">
        <v>1788</v>
      </c>
      <c r="J1013" s="2">
        <v>381325</v>
      </c>
      <c r="K1013" s="2" t="s">
        <v>273</v>
      </c>
      <c r="L1013" s="2" t="s">
        <v>27</v>
      </c>
      <c r="M1013" s="2" t="s">
        <v>66</v>
      </c>
      <c r="N1013" s="121">
        <v>59177.096999999994</v>
      </c>
      <c r="O1013" s="122">
        <v>163589.598</v>
      </c>
    </row>
    <row r="1014" spans="5:15">
      <c r="E1014" s="128">
        <v>453199</v>
      </c>
      <c r="F1014" s="2" t="s">
        <v>2112</v>
      </c>
      <c r="G1014" s="36">
        <v>41180</v>
      </c>
      <c r="H1014" s="2" t="s">
        <v>9</v>
      </c>
      <c r="I1014" s="2" t="s">
        <v>2113</v>
      </c>
      <c r="J1014" s="2">
        <v>408446</v>
      </c>
      <c r="K1014" s="2" t="s">
        <v>438</v>
      </c>
      <c r="L1014" s="2" t="s">
        <v>27</v>
      </c>
      <c r="M1014" s="2" t="s">
        <v>66</v>
      </c>
      <c r="N1014" s="121">
        <v>418119.59700000001</v>
      </c>
      <c r="O1014" s="122">
        <v>358237.26359999995</v>
      </c>
    </row>
    <row r="1015" spans="5:15">
      <c r="E1015" s="128">
        <v>453203</v>
      </c>
      <c r="F1015" s="2" t="s">
        <v>2114</v>
      </c>
      <c r="G1015" s="36">
        <v>41183</v>
      </c>
      <c r="H1015" s="2" t="s">
        <v>9</v>
      </c>
      <c r="I1015" s="2" t="s">
        <v>2115</v>
      </c>
      <c r="J1015" s="2">
        <v>419863</v>
      </c>
      <c r="K1015" s="2" t="s">
        <v>16</v>
      </c>
      <c r="L1015" s="2" t="s">
        <v>27</v>
      </c>
      <c r="M1015" s="2" t="s">
        <v>21</v>
      </c>
      <c r="N1015" s="121">
        <v>626346.31499999994</v>
      </c>
      <c r="O1015" s="122">
        <v>933969.29040000006</v>
      </c>
    </row>
    <row r="1016" spans="5:15">
      <c r="E1016" s="128">
        <v>453205</v>
      </c>
      <c r="F1016" s="2" t="s">
        <v>2116</v>
      </c>
      <c r="G1016" s="36">
        <v>41155</v>
      </c>
      <c r="H1016" s="2" t="s">
        <v>9</v>
      </c>
      <c r="I1016" s="2" t="s">
        <v>1821</v>
      </c>
      <c r="J1016" s="2">
        <v>448126</v>
      </c>
      <c r="K1016" s="2" t="s">
        <v>311</v>
      </c>
      <c r="L1016" s="2" t="s">
        <v>27</v>
      </c>
      <c r="M1016" s="2" t="s">
        <v>21</v>
      </c>
      <c r="N1016" s="121">
        <v>740554.58400000003</v>
      </c>
      <c r="O1016" s="122">
        <v>1048017.6036</v>
      </c>
    </row>
    <row r="1017" spans="5:15">
      <c r="E1017" s="128">
        <v>453206</v>
      </c>
      <c r="F1017" s="2" t="s">
        <v>2117</v>
      </c>
      <c r="G1017" s="36">
        <v>41183</v>
      </c>
      <c r="H1017" s="2" t="s">
        <v>9</v>
      </c>
      <c r="I1017" s="2" t="s">
        <v>2118</v>
      </c>
      <c r="J1017" s="2">
        <v>425654</v>
      </c>
      <c r="K1017" s="2" t="s">
        <v>537</v>
      </c>
      <c r="L1017" s="2" t="s">
        <v>27</v>
      </c>
      <c r="M1017" s="2" t="s">
        <v>13</v>
      </c>
      <c r="N1017" s="121">
        <v>1484762.034</v>
      </c>
      <c r="O1017" s="122">
        <v>368368.24680000002</v>
      </c>
    </row>
    <row r="1018" spans="5:15">
      <c r="E1018" s="128">
        <v>453208</v>
      </c>
      <c r="F1018" s="2" t="s">
        <v>2119</v>
      </c>
      <c r="G1018" s="36">
        <v>41162</v>
      </c>
      <c r="H1018" s="2" t="s">
        <v>9</v>
      </c>
      <c r="I1018" s="2" t="s">
        <v>2120</v>
      </c>
      <c r="J1018" s="2">
        <v>377963</v>
      </c>
      <c r="K1018" s="2" t="s">
        <v>48</v>
      </c>
      <c r="L1018" s="2" t="s">
        <v>27</v>
      </c>
      <c r="M1018" s="2" t="s">
        <v>66</v>
      </c>
      <c r="N1018" s="121">
        <v>317032.48499999999</v>
      </c>
      <c r="O1018" s="122">
        <v>391132.94040000002</v>
      </c>
    </row>
    <row r="1019" spans="5:15">
      <c r="E1019" s="128">
        <v>453209</v>
      </c>
      <c r="F1019" s="2" t="s">
        <v>2121</v>
      </c>
      <c r="G1019" s="36">
        <v>41159</v>
      </c>
      <c r="H1019" s="2" t="s">
        <v>9</v>
      </c>
      <c r="I1019" s="2" t="s">
        <v>2122</v>
      </c>
      <c r="J1019" s="2">
        <v>387266</v>
      </c>
      <c r="K1019" s="2" t="s">
        <v>31</v>
      </c>
      <c r="L1019" s="2" t="s">
        <v>27</v>
      </c>
      <c r="M1019" s="2" t="s">
        <v>66</v>
      </c>
      <c r="N1019" s="121">
        <v>363541.41599999997</v>
      </c>
      <c r="O1019" s="122">
        <v>323951.31359999999</v>
      </c>
    </row>
    <row r="1020" spans="5:15">
      <c r="E1020" s="128">
        <v>453213</v>
      </c>
      <c r="F1020" s="2" t="s">
        <v>2123</v>
      </c>
      <c r="G1020" s="36">
        <v>41164</v>
      </c>
      <c r="H1020" s="2" t="s">
        <v>9</v>
      </c>
      <c r="I1020" s="2" t="s">
        <v>2124</v>
      </c>
      <c r="J1020" s="2">
        <v>420801</v>
      </c>
      <c r="K1020" s="2" t="s">
        <v>623</v>
      </c>
      <c r="L1020" s="2" t="s">
        <v>27</v>
      </c>
      <c r="M1020" s="2" t="s">
        <v>66</v>
      </c>
      <c r="N1020" s="121">
        <v>350336.78400000004</v>
      </c>
      <c r="O1020" s="122">
        <v>237502.45439999999</v>
      </c>
    </row>
    <row r="1021" spans="5:15">
      <c r="E1021" s="128">
        <v>453214</v>
      </c>
      <c r="F1021" s="2" t="s">
        <v>2125</v>
      </c>
      <c r="G1021" s="36">
        <v>41178</v>
      </c>
      <c r="H1021" s="2" t="s">
        <v>9</v>
      </c>
      <c r="I1021" s="2" t="s">
        <v>2126</v>
      </c>
      <c r="J1021" s="2">
        <v>387266</v>
      </c>
      <c r="K1021" s="2" t="s">
        <v>31</v>
      </c>
      <c r="L1021" s="2" t="s">
        <v>27</v>
      </c>
      <c r="M1021" s="2" t="s">
        <v>21</v>
      </c>
      <c r="N1021" s="121">
        <v>569907.19800000009</v>
      </c>
      <c r="O1021" s="122">
        <v>1114127.9783999999</v>
      </c>
    </row>
    <row r="1022" spans="5:15">
      <c r="E1022" s="128">
        <v>453215</v>
      </c>
      <c r="F1022" s="2" t="s">
        <v>2127</v>
      </c>
      <c r="G1022" s="36">
        <v>41178</v>
      </c>
      <c r="H1022" s="2" t="s">
        <v>9</v>
      </c>
      <c r="I1022" s="2" t="s">
        <v>2128</v>
      </c>
      <c r="J1022" s="2">
        <v>387266</v>
      </c>
      <c r="K1022" s="2" t="s">
        <v>31</v>
      </c>
      <c r="L1022" s="2" t="s">
        <v>27</v>
      </c>
      <c r="M1022" s="2" t="s">
        <v>21</v>
      </c>
      <c r="N1022" s="121">
        <v>459237.15599999996</v>
      </c>
      <c r="O1022" s="122">
        <v>315755.64720000001</v>
      </c>
    </row>
    <row r="1023" spans="5:15">
      <c r="E1023" s="128">
        <v>453216</v>
      </c>
      <c r="F1023" s="2" t="s">
        <v>2129</v>
      </c>
      <c r="G1023" s="36">
        <v>41162</v>
      </c>
      <c r="H1023" s="2" t="s">
        <v>9</v>
      </c>
      <c r="I1023" s="2" t="s">
        <v>2130</v>
      </c>
      <c r="J1023" s="2">
        <v>420801</v>
      </c>
      <c r="K1023" s="2" t="s">
        <v>623</v>
      </c>
      <c r="L1023" s="2" t="s">
        <v>27</v>
      </c>
      <c r="M1023" s="2" t="s">
        <v>21</v>
      </c>
      <c r="N1023" s="121">
        <v>738331.92300000007</v>
      </c>
      <c r="O1023" s="122">
        <v>641047.7916</v>
      </c>
    </row>
    <row r="1024" spans="5:15">
      <c r="E1024" s="128">
        <v>453224</v>
      </c>
      <c r="F1024" s="2" t="s">
        <v>2131</v>
      </c>
      <c r="G1024" s="36">
        <v>41158</v>
      </c>
      <c r="H1024" s="2" t="s">
        <v>9</v>
      </c>
      <c r="I1024" s="2" t="s">
        <v>2124</v>
      </c>
      <c r="J1024" s="2">
        <v>451002</v>
      </c>
      <c r="K1024" s="2" t="s">
        <v>80</v>
      </c>
      <c r="L1024" s="2" t="s">
        <v>27</v>
      </c>
      <c r="M1024" s="2" t="s">
        <v>66</v>
      </c>
      <c r="N1024" s="121">
        <v>221596.07399999999</v>
      </c>
      <c r="O1024" s="122">
        <v>52068.733200000002</v>
      </c>
    </row>
    <row r="1025" spans="5:15">
      <c r="E1025" s="128">
        <v>453228</v>
      </c>
      <c r="F1025" s="2" t="s">
        <v>2132</v>
      </c>
      <c r="G1025" s="36">
        <v>41165</v>
      </c>
      <c r="H1025" s="2" t="s">
        <v>9</v>
      </c>
      <c r="I1025" s="2" t="s">
        <v>2133</v>
      </c>
      <c r="J1025" s="2">
        <v>423329</v>
      </c>
      <c r="K1025" s="2" t="s">
        <v>182</v>
      </c>
      <c r="L1025" s="2" t="s">
        <v>27</v>
      </c>
      <c r="M1025" s="2" t="s">
        <v>21</v>
      </c>
      <c r="N1025" s="121">
        <v>513441.36900000001</v>
      </c>
      <c r="O1025" s="122">
        <v>747813.94559999998</v>
      </c>
    </row>
    <row r="1026" spans="5:15">
      <c r="E1026" s="128">
        <v>453230</v>
      </c>
      <c r="F1026" s="2" t="s">
        <v>2134</v>
      </c>
      <c r="G1026" s="36">
        <v>41166</v>
      </c>
      <c r="H1026" s="2" t="s">
        <v>9</v>
      </c>
      <c r="I1026" s="2" t="s">
        <v>1827</v>
      </c>
      <c r="J1026" s="2">
        <v>423329</v>
      </c>
      <c r="K1026" s="2" t="s">
        <v>182</v>
      </c>
      <c r="L1026" s="2" t="s">
        <v>27</v>
      </c>
      <c r="M1026" s="2" t="s">
        <v>21</v>
      </c>
      <c r="N1026" s="121">
        <v>752500.41300000006</v>
      </c>
      <c r="O1026" s="122">
        <v>261303.084</v>
      </c>
    </row>
    <row r="1027" spans="5:15">
      <c r="E1027" s="128">
        <v>453232</v>
      </c>
      <c r="F1027" s="2" t="s">
        <v>2135</v>
      </c>
      <c r="G1027" s="36">
        <v>41165</v>
      </c>
      <c r="H1027" s="2" t="s">
        <v>9</v>
      </c>
      <c r="I1027" s="2" t="s">
        <v>2136</v>
      </c>
      <c r="J1027" s="2">
        <v>447935</v>
      </c>
      <c r="K1027" s="2" t="s">
        <v>237</v>
      </c>
      <c r="L1027" s="2" t="s">
        <v>27</v>
      </c>
      <c r="M1027" s="2" t="s">
        <v>66</v>
      </c>
      <c r="N1027" s="121">
        <v>361274.23499999999</v>
      </c>
      <c r="O1027" s="122">
        <v>1854643.284</v>
      </c>
    </row>
    <row r="1028" spans="5:15">
      <c r="E1028" s="128">
        <v>453233</v>
      </c>
      <c r="F1028" s="2" t="s">
        <v>1544</v>
      </c>
      <c r="G1028" s="36">
        <v>41155</v>
      </c>
      <c r="H1028" s="2" t="s">
        <v>9</v>
      </c>
      <c r="I1028" s="2" t="s">
        <v>2137</v>
      </c>
      <c r="J1028" s="2">
        <v>447935</v>
      </c>
      <c r="K1028" s="2" t="s">
        <v>237</v>
      </c>
      <c r="L1028" s="2" t="s">
        <v>27</v>
      </c>
      <c r="M1028" s="2" t="s">
        <v>17</v>
      </c>
      <c r="N1028" s="121">
        <v>808027.98300000001</v>
      </c>
      <c r="O1028" s="122">
        <v>910452.36600000004</v>
      </c>
    </row>
    <row r="1029" spans="5:15">
      <c r="E1029" s="128">
        <v>453235</v>
      </c>
      <c r="F1029" s="2" t="s">
        <v>2138</v>
      </c>
      <c r="G1029" s="36">
        <v>41185</v>
      </c>
      <c r="H1029" s="2" t="s">
        <v>9</v>
      </c>
      <c r="I1029" s="2" t="s">
        <v>2139</v>
      </c>
      <c r="J1029" s="2">
        <v>416178</v>
      </c>
      <c r="K1029" s="2" t="s">
        <v>154</v>
      </c>
      <c r="L1029" s="2" t="s">
        <v>27</v>
      </c>
      <c r="M1029" s="2" t="s">
        <v>21</v>
      </c>
      <c r="N1029" s="121">
        <v>730693.40399999998</v>
      </c>
      <c r="O1029" s="122">
        <v>532311.0048</v>
      </c>
    </row>
    <row r="1030" spans="5:15">
      <c r="E1030" s="128">
        <v>453236</v>
      </c>
      <c r="F1030" s="2" t="s">
        <v>2140</v>
      </c>
      <c r="G1030" s="36">
        <v>41139</v>
      </c>
      <c r="H1030" s="2" t="s">
        <v>9</v>
      </c>
      <c r="I1030" s="2" t="s">
        <v>2141</v>
      </c>
      <c r="J1030" s="2">
        <v>416178</v>
      </c>
      <c r="K1030" s="2" t="s">
        <v>154</v>
      </c>
      <c r="L1030" s="2" t="s">
        <v>27</v>
      </c>
      <c r="M1030" s="2" t="s">
        <v>66</v>
      </c>
      <c r="N1030" s="121">
        <v>361079.46</v>
      </c>
      <c r="O1030" s="122">
        <v>29430</v>
      </c>
    </row>
    <row r="1031" spans="5:15">
      <c r="E1031" s="128">
        <v>453238</v>
      </c>
      <c r="F1031" s="2" t="s">
        <v>2142</v>
      </c>
      <c r="G1031" s="36">
        <v>41162</v>
      </c>
      <c r="H1031" s="2" t="s">
        <v>9</v>
      </c>
      <c r="I1031" s="2" t="s">
        <v>2143</v>
      </c>
      <c r="J1031" s="2">
        <v>416178</v>
      </c>
      <c r="K1031" s="2" t="s">
        <v>154</v>
      </c>
      <c r="L1031" s="2" t="s">
        <v>27</v>
      </c>
      <c r="M1031" s="2" t="s">
        <v>21</v>
      </c>
      <c r="N1031" s="121">
        <v>730054.5419999999</v>
      </c>
      <c r="O1031" s="122">
        <v>682739.50679999997</v>
      </c>
    </row>
    <row r="1032" spans="5:15">
      <c r="E1032" s="128">
        <v>453239</v>
      </c>
      <c r="F1032" s="2" t="s">
        <v>2144</v>
      </c>
      <c r="G1032" s="36">
        <v>41172</v>
      </c>
      <c r="H1032" s="2" t="s">
        <v>9</v>
      </c>
      <c r="I1032" s="2" t="s">
        <v>2145</v>
      </c>
      <c r="J1032" s="2">
        <v>471969</v>
      </c>
      <c r="K1032" s="2" t="s">
        <v>596</v>
      </c>
      <c r="L1032" s="2" t="s">
        <v>27</v>
      </c>
      <c r="M1032" s="2" t="s">
        <v>17</v>
      </c>
      <c r="N1032" s="121">
        <v>1005688.992</v>
      </c>
      <c r="O1032" s="122">
        <v>1456196.4</v>
      </c>
    </row>
    <row r="1033" spans="5:15">
      <c r="E1033" s="128">
        <v>453240</v>
      </c>
      <c r="F1033" s="2" t="s">
        <v>2146</v>
      </c>
      <c r="G1033" s="36">
        <v>41155</v>
      </c>
      <c r="H1033" s="2" t="s">
        <v>9</v>
      </c>
      <c r="I1033" s="2" t="s">
        <v>2147</v>
      </c>
      <c r="J1033" s="2">
        <v>385698</v>
      </c>
      <c r="K1033" s="2" t="s">
        <v>690</v>
      </c>
      <c r="L1033" s="2" t="s">
        <v>27</v>
      </c>
      <c r="M1033" s="2" t="s">
        <v>21</v>
      </c>
      <c r="N1033" s="121">
        <v>446892.87299999996</v>
      </c>
      <c r="O1033" s="122">
        <v>579024.65520000004</v>
      </c>
    </row>
    <row r="1034" spans="5:15">
      <c r="E1034" s="128">
        <v>453241</v>
      </c>
      <c r="F1034" s="2" t="s">
        <v>2148</v>
      </c>
      <c r="G1034" s="36">
        <v>41151</v>
      </c>
      <c r="H1034" s="2" t="s">
        <v>9</v>
      </c>
      <c r="I1034" s="2" t="s">
        <v>1248</v>
      </c>
      <c r="J1034" s="2">
        <v>420498</v>
      </c>
      <c r="K1034" s="2" t="s">
        <v>758</v>
      </c>
      <c r="L1034" s="2" t="s">
        <v>27</v>
      </c>
      <c r="M1034" s="2" t="s">
        <v>66</v>
      </c>
      <c r="N1034" s="121">
        <v>228417.65100000001</v>
      </c>
      <c r="O1034" s="122">
        <v>70632</v>
      </c>
    </row>
    <row r="1035" spans="5:15">
      <c r="E1035" s="128">
        <v>453242</v>
      </c>
      <c r="F1035" s="2" t="s">
        <v>2149</v>
      </c>
      <c r="G1035" s="36">
        <v>41165</v>
      </c>
      <c r="H1035" s="2" t="s">
        <v>9</v>
      </c>
      <c r="I1035" s="2" t="s">
        <v>2150</v>
      </c>
      <c r="J1035" s="2">
        <v>414224</v>
      </c>
      <c r="K1035" s="2" t="s">
        <v>204</v>
      </c>
      <c r="L1035" s="2" t="s">
        <v>27</v>
      </c>
      <c r="M1035" s="2" t="s">
        <v>13</v>
      </c>
      <c r="N1035" s="121">
        <v>1249696.4339999999</v>
      </c>
      <c r="O1035" s="122">
        <v>740093.8679999999</v>
      </c>
    </row>
    <row r="1036" spans="5:15">
      <c r="E1036" s="128">
        <v>453243</v>
      </c>
      <c r="F1036" s="2" t="s">
        <v>2151</v>
      </c>
      <c r="G1036" s="36">
        <v>41185</v>
      </c>
      <c r="H1036" s="2" t="s">
        <v>9</v>
      </c>
      <c r="I1036" s="2" t="s">
        <v>2152</v>
      </c>
      <c r="J1036" s="2">
        <v>377143</v>
      </c>
      <c r="K1036" s="2" t="s">
        <v>171</v>
      </c>
      <c r="L1036" s="2" t="s">
        <v>27</v>
      </c>
      <c r="M1036" s="2" t="s">
        <v>17</v>
      </c>
      <c r="N1036" s="121">
        <v>897463.098</v>
      </c>
      <c r="O1036" s="122">
        <v>988856.24040000001</v>
      </c>
    </row>
    <row r="1037" spans="5:15">
      <c r="E1037" s="128">
        <v>453244</v>
      </c>
      <c r="F1037" s="2" t="s">
        <v>2153</v>
      </c>
      <c r="G1037" s="36">
        <v>41155</v>
      </c>
      <c r="H1037" s="2" t="s">
        <v>9</v>
      </c>
      <c r="I1037" s="2" t="s">
        <v>1547</v>
      </c>
      <c r="J1037" s="2">
        <v>424950</v>
      </c>
      <c r="K1037" s="2" t="s">
        <v>45</v>
      </c>
      <c r="L1037" s="2" t="s">
        <v>27</v>
      </c>
      <c r="M1037" s="2" t="s">
        <v>66</v>
      </c>
      <c r="N1037" s="121">
        <v>344640.45</v>
      </c>
      <c r="O1037" s="122">
        <v>884537.4852</v>
      </c>
    </row>
    <row r="1038" spans="5:15">
      <c r="E1038" s="128">
        <v>453245</v>
      </c>
      <c r="F1038" s="2" t="s">
        <v>2154</v>
      </c>
      <c r="G1038" s="36">
        <v>41162</v>
      </c>
      <c r="H1038" s="2" t="s">
        <v>9</v>
      </c>
      <c r="I1038" s="2" t="s">
        <v>2155</v>
      </c>
      <c r="J1038" s="2">
        <v>424950</v>
      </c>
      <c r="K1038" s="2" t="s">
        <v>45</v>
      </c>
      <c r="L1038" s="2" t="s">
        <v>27</v>
      </c>
      <c r="M1038" s="2" t="s">
        <v>21</v>
      </c>
      <c r="N1038" s="121">
        <v>638222.02500000002</v>
      </c>
      <c r="O1038" s="122">
        <v>1098779.6447999999</v>
      </c>
    </row>
    <row r="1039" spans="5:15">
      <c r="E1039" s="128">
        <v>453246</v>
      </c>
      <c r="F1039" s="2" t="s">
        <v>2156</v>
      </c>
      <c r="G1039" s="36">
        <v>41163</v>
      </c>
      <c r="H1039" s="2" t="s">
        <v>9</v>
      </c>
      <c r="I1039" s="2" t="s">
        <v>2157</v>
      </c>
      <c r="J1039" s="2">
        <v>471701</v>
      </c>
      <c r="K1039" s="2" t="s">
        <v>455</v>
      </c>
      <c r="L1039" s="2" t="s">
        <v>27</v>
      </c>
      <c r="M1039" s="2" t="s">
        <v>66</v>
      </c>
      <c r="N1039" s="121">
        <v>389463.18599999999</v>
      </c>
      <c r="O1039" s="122">
        <v>570388.71600000001</v>
      </c>
    </row>
    <row r="1040" spans="5:15">
      <c r="E1040" s="128">
        <v>453247</v>
      </c>
      <c r="F1040" s="2" t="s">
        <v>2158</v>
      </c>
      <c r="G1040" s="36">
        <v>41165</v>
      </c>
      <c r="H1040" s="2" t="s">
        <v>9</v>
      </c>
      <c r="I1040" s="2" t="s">
        <v>2159</v>
      </c>
      <c r="J1040" s="2">
        <v>414224</v>
      </c>
      <c r="K1040" s="2" t="s">
        <v>204</v>
      </c>
      <c r="L1040" s="2" t="s">
        <v>27</v>
      </c>
      <c r="M1040" s="2" t="s">
        <v>13</v>
      </c>
      <c r="N1040" s="121">
        <v>1242112.452</v>
      </c>
      <c r="O1040" s="122">
        <v>1362849.1488000001</v>
      </c>
    </row>
    <row r="1041" spans="5:15">
      <c r="E1041" s="128">
        <v>453348</v>
      </c>
      <c r="F1041" s="2" t="s">
        <v>34</v>
      </c>
      <c r="G1041" s="36">
        <v>41162</v>
      </c>
      <c r="H1041" s="2" t="s">
        <v>9</v>
      </c>
      <c r="I1041" s="2" t="s">
        <v>2160</v>
      </c>
      <c r="J1041" s="2">
        <v>377143</v>
      </c>
      <c r="K1041" s="2" t="s">
        <v>171</v>
      </c>
      <c r="L1041" s="2" t="s">
        <v>27</v>
      </c>
      <c r="M1041" s="2" t="s">
        <v>21</v>
      </c>
      <c r="N1041" s="121">
        <v>748533.68099999998</v>
      </c>
      <c r="O1041" s="122">
        <v>401771.29680000001</v>
      </c>
    </row>
    <row r="1042" spans="5:15">
      <c r="E1042" s="128">
        <v>453361</v>
      </c>
      <c r="F1042" s="2" t="s">
        <v>2161</v>
      </c>
      <c r="G1042" s="36">
        <v>41180</v>
      </c>
      <c r="H1042" s="2" t="s">
        <v>9</v>
      </c>
      <c r="I1042" s="2" t="s">
        <v>2162</v>
      </c>
      <c r="J1042" s="2">
        <v>419863</v>
      </c>
      <c r="K1042" s="2" t="s">
        <v>16</v>
      </c>
      <c r="L1042" s="2" t="s">
        <v>27</v>
      </c>
      <c r="M1042" s="2" t="s">
        <v>21</v>
      </c>
      <c r="N1042" s="121">
        <v>534494.87699999998</v>
      </c>
      <c r="O1042" s="122">
        <v>861241.87440000009</v>
      </c>
    </row>
    <row r="1043" spans="5:15">
      <c r="E1043" s="128">
        <v>453422</v>
      </c>
      <c r="F1043" s="2" t="s">
        <v>2163</v>
      </c>
      <c r="G1043" s="36">
        <v>41150</v>
      </c>
      <c r="H1043" s="2" t="s">
        <v>9</v>
      </c>
      <c r="I1043" s="2" t="s">
        <v>2164</v>
      </c>
      <c r="J1043" s="2">
        <v>380836</v>
      </c>
      <c r="K1043" s="2" t="s">
        <v>505</v>
      </c>
      <c r="L1043" s="2" t="s">
        <v>27</v>
      </c>
      <c r="M1043" s="2" t="s">
        <v>21</v>
      </c>
      <c r="N1043" s="121">
        <v>522983.11800000002</v>
      </c>
      <c r="O1043" s="122">
        <v>372234.1716</v>
      </c>
    </row>
    <row r="1044" spans="5:15">
      <c r="E1044" s="128">
        <v>453423</v>
      </c>
      <c r="F1044" s="2" t="s">
        <v>2165</v>
      </c>
      <c r="G1044" s="36">
        <v>41179</v>
      </c>
      <c r="H1044" s="2" t="s">
        <v>9</v>
      </c>
      <c r="I1044" s="2" t="s">
        <v>2166</v>
      </c>
      <c r="J1044" s="2">
        <v>385698</v>
      </c>
      <c r="K1044" s="2" t="s">
        <v>690</v>
      </c>
      <c r="L1044" s="2" t="s">
        <v>27</v>
      </c>
      <c r="M1044" s="2" t="s">
        <v>21</v>
      </c>
      <c r="N1044" s="121">
        <v>451672.09499999997</v>
      </c>
      <c r="O1044" s="122">
        <v>498873.81599999999</v>
      </c>
    </row>
    <row r="1045" spans="5:15">
      <c r="E1045" s="128">
        <v>453425</v>
      </c>
      <c r="F1045" s="2" t="s">
        <v>2167</v>
      </c>
      <c r="G1045" s="36">
        <v>41155</v>
      </c>
      <c r="H1045" s="2" t="s">
        <v>9</v>
      </c>
      <c r="I1045" s="2" t="s">
        <v>2168</v>
      </c>
      <c r="J1045" s="2">
        <v>385791</v>
      </c>
      <c r="K1045" s="2" t="s">
        <v>776</v>
      </c>
      <c r="L1045" s="2" t="s">
        <v>27</v>
      </c>
      <c r="M1045" s="2" t="s">
        <v>66</v>
      </c>
      <c r="N1045" s="121">
        <v>403530.39299999998</v>
      </c>
      <c r="O1045" s="122">
        <v>1861283.8691999998</v>
      </c>
    </row>
    <row r="1046" spans="5:15">
      <c r="E1046" s="128">
        <v>453426</v>
      </c>
      <c r="F1046" s="2" t="s">
        <v>2169</v>
      </c>
      <c r="G1046" s="36">
        <v>41159</v>
      </c>
      <c r="H1046" s="2" t="s">
        <v>9</v>
      </c>
      <c r="I1046" s="2" t="s">
        <v>2170</v>
      </c>
      <c r="J1046" s="2">
        <v>387266</v>
      </c>
      <c r="K1046" s="2" t="s">
        <v>31</v>
      </c>
      <c r="L1046" s="2" t="s">
        <v>27</v>
      </c>
      <c r="M1046" s="2" t="s">
        <v>17</v>
      </c>
      <c r="N1046" s="121">
        <v>1177471.638</v>
      </c>
      <c r="O1046" s="122">
        <v>2119748.7239999999</v>
      </c>
    </row>
    <row r="1047" spans="5:15">
      <c r="E1047" s="128">
        <v>453431</v>
      </c>
      <c r="F1047" s="2" t="s">
        <v>2171</v>
      </c>
      <c r="G1047" s="36">
        <v>41190</v>
      </c>
      <c r="H1047" s="2" t="s">
        <v>9</v>
      </c>
      <c r="I1047" s="2" t="s">
        <v>2172</v>
      </c>
      <c r="J1047" s="2">
        <v>380836</v>
      </c>
      <c r="K1047" s="2" t="s">
        <v>505</v>
      </c>
      <c r="L1047" s="2" t="s">
        <v>27</v>
      </c>
      <c r="M1047" s="2" t="s">
        <v>66</v>
      </c>
      <c r="N1047" s="121">
        <v>410827.22099999996</v>
      </c>
      <c r="O1047" s="122">
        <v>599050.00439999998</v>
      </c>
    </row>
    <row r="1048" spans="5:15">
      <c r="E1048" s="128">
        <v>453481</v>
      </c>
      <c r="F1048" s="2" t="s">
        <v>2173</v>
      </c>
      <c r="G1048" s="36">
        <v>41155</v>
      </c>
      <c r="H1048" s="2" t="s">
        <v>9</v>
      </c>
      <c r="I1048" s="2" t="s">
        <v>2174</v>
      </c>
      <c r="J1048" s="2">
        <v>398778</v>
      </c>
      <c r="K1048" s="2" t="s">
        <v>362</v>
      </c>
      <c r="L1048" s="2" t="s">
        <v>27</v>
      </c>
      <c r="M1048" s="2" t="s">
        <v>66</v>
      </c>
      <c r="N1048" s="121">
        <v>434347.13699999999</v>
      </c>
      <c r="O1048" s="122">
        <v>638885.27520000003</v>
      </c>
    </row>
    <row r="1049" spans="5:15">
      <c r="E1049" s="128">
        <v>453483</v>
      </c>
      <c r="F1049" s="2" t="s">
        <v>2175</v>
      </c>
      <c r="G1049" s="36">
        <v>41191</v>
      </c>
      <c r="H1049" s="2" t="s">
        <v>9</v>
      </c>
      <c r="I1049" s="2" t="s">
        <v>2176</v>
      </c>
      <c r="J1049" s="2">
        <v>377364</v>
      </c>
      <c r="K1049" s="2" t="s">
        <v>721</v>
      </c>
      <c r="L1049" s="2" t="s">
        <v>27</v>
      </c>
      <c r="M1049" s="2" t="s">
        <v>13</v>
      </c>
      <c r="N1049" s="121">
        <v>1339702.5180000002</v>
      </c>
      <c r="O1049" s="122">
        <v>698446.88639999996</v>
      </c>
    </row>
    <row r="1050" spans="5:15">
      <c r="E1050" s="128">
        <v>453488</v>
      </c>
      <c r="F1050" s="2" t="s">
        <v>2177</v>
      </c>
      <c r="G1050" s="36">
        <v>41164</v>
      </c>
      <c r="H1050" s="2" t="s">
        <v>9</v>
      </c>
      <c r="I1050" s="2" t="s">
        <v>2178</v>
      </c>
      <c r="J1050" s="2">
        <v>454526</v>
      </c>
      <c r="K1050" s="2" t="s">
        <v>465</v>
      </c>
      <c r="L1050" s="2" t="s">
        <v>27</v>
      </c>
      <c r="M1050" s="2" t="s">
        <v>66</v>
      </c>
      <c r="N1050" s="121">
        <v>363677.20199999999</v>
      </c>
      <c r="O1050" s="122">
        <v>974793.40919999999</v>
      </c>
    </row>
    <row r="1051" spans="5:15">
      <c r="E1051" s="128">
        <v>453489</v>
      </c>
      <c r="F1051" s="2" t="s">
        <v>2179</v>
      </c>
      <c r="G1051" s="36">
        <v>41192</v>
      </c>
      <c r="H1051" s="2" t="s">
        <v>9</v>
      </c>
      <c r="I1051" s="2" t="s">
        <v>2180</v>
      </c>
      <c r="J1051" s="2">
        <v>407302</v>
      </c>
      <c r="K1051" s="2" t="s">
        <v>198</v>
      </c>
      <c r="L1051" s="2" t="s">
        <v>27</v>
      </c>
      <c r="M1051" s="2" t="s">
        <v>17</v>
      </c>
      <c r="N1051" s="121">
        <v>1139388.1169999999</v>
      </c>
      <c r="O1051" s="122">
        <v>1225747.7279999999</v>
      </c>
    </row>
    <row r="1052" spans="5:15">
      <c r="E1052" s="128">
        <v>453529</v>
      </c>
      <c r="F1052" s="2" t="s">
        <v>2181</v>
      </c>
      <c r="G1052" s="36">
        <v>41164</v>
      </c>
      <c r="H1052" s="2" t="s">
        <v>9</v>
      </c>
      <c r="I1052" s="2" t="s">
        <v>2182</v>
      </c>
      <c r="J1052" s="2">
        <v>380150</v>
      </c>
      <c r="K1052" s="2" t="s">
        <v>72</v>
      </c>
      <c r="L1052" s="2" t="s">
        <v>27</v>
      </c>
      <c r="M1052" s="2" t="s">
        <v>21</v>
      </c>
      <c r="N1052" s="121">
        <v>635399.45699999994</v>
      </c>
      <c r="O1052" s="122">
        <v>423726.07680000004</v>
      </c>
    </row>
    <row r="1053" spans="5:15">
      <c r="E1053" s="128">
        <v>453540</v>
      </c>
      <c r="F1053" s="2" t="s">
        <v>2183</v>
      </c>
      <c r="G1053" s="36">
        <v>41179</v>
      </c>
      <c r="H1053" s="2" t="s">
        <v>9</v>
      </c>
      <c r="I1053" s="2" t="s">
        <v>2184</v>
      </c>
      <c r="J1053" s="2">
        <v>419555</v>
      </c>
      <c r="K1053" s="2" t="s">
        <v>739</v>
      </c>
      <c r="L1053" s="2" t="s">
        <v>27</v>
      </c>
      <c r="M1053" s="2" t="s">
        <v>66</v>
      </c>
      <c r="N1053" s="121">
        <v>377801.17200000002</v>
      </c>
      <c r="O1053" s="122">
        <v>890706.01319999993</v>
      </c>
    </row>
    <row r="1054" spans="5:15">
      <c r="E1054" s="128">
        <v>453542</v>
      </c>
      <c r="F1054" s="2" t="s">
        <v>2185</v>
      </c>
      <c r="G1054" s="36">
        <v>41166</v>
      </c>
      <c r="H1054" s="2" t="s">
        <v>9</v>
      </c>
      <c r="I1054" s="2" t="s">
        <v>2186</v>
      </c>
      <c r="J1054" s="2">
        <v>423329</v>
      </c>
      <c r="K1054" s="2" t="s">
        <v>182</v>
      </c>
      <c r="L1054" s="2" t="s">
        <v>27</v>
      </c>
      <c r="M1054" s="2" t="s">
        <v>66</v>
      </c>
      <c r="N1054" s="121">
        <v>150483.16500000001</v>
      </c>
      <c r="O1054" s="122">
        <v>211156.71840000001</v>
      </c>
    </row>
    <row r="1055" spans="5:15">
      <c r="E1055" s="128">
        <v>453567</v>
      </c>
      <c r="F1055" s="2" t="s">
        <v>2187</v>
      </c>
      <c r="G1055" s="36">
        <v>41197</v>
      </c>
      <c r="H1055" s="2" t="s">
        <v>9</v>
      </c>
      <c r="I1055" s="2" t="s">
        <v>2188</v>
      </c>
      <c r="J1055" s="2">
        <v>381248</v>
      </c>
      <c r="K1055" s="2" t="s">
        <v>512</v>
      </c>
      <c r="L1055" s="2" t="s">
        <v>27</v>
      </c>
      <c r="M1055" s="2" t="s">
        <v>66</v>
      </c>
      <c r="N1055" s="121">
        <v>280972.39799999999</v>
      </c>
      <c r="O1055" s="122">
        <v>837503.63639999996</v>
      </c>
    </row>
    <row r="1056" spans="5:15">
      <c r="E1056" s="128">
        <v>453594</v>
      </c>
      <c r="F1056" s="2" t="s">
        <v>2189</v>
      </c>
      <c r="G1056" s="36">
        <v>41176</v>
      </c>
      <c r="H1056" s="2" t="s">
        <v>9</v>
      </c>
      <c r="I1056" s="2" t="s">
        <v>2190</v>
      </c>
      <c r="J1056" s="2">
        <v>462852</v>
      </c>
      <c r="K1056" s="2" t="s">
        <v>1142</v>
      </c>
      <c r="L1056" s="2" t="s">
        <v>27</v>
      </c>
      <c r="M1056" s="2" t="s">
        <v>13</v>
      </c>
      <c r="N1056" s="121">
        <v>1306968.075</v>
      </c>
      <c r="O1056" s="122">
        <v>2028033.0720000002</v>
      </c>
    </row>
    <row r="1057" spans="5:15">
      <c r="E1057" s="128">
        <v>453684</v>
      </c>
      <c r="F1057" s="2" t="s">
        <v>2191</v>
      </c>
      <c r="G1057" s="36">
        <v>41192</v>
      </c>
      <c r="H1057" s="2" t="s">
        <v>9</v>
      </c>
      <c r="I1057" s="2" t="s">
        <v>2192</v>
      </c>
      <c r="J1057" s="2">
        <v>472010</v>
      </c>
      <c r="K1057" s="2" t="s">
        <v>167</v>
      </c>
      <c r="L1057" s="2" t="s">
        <v>27</v>
      </c>
      <c r="M1057" s="2" t="s">
        <v>21</v>
      </c>
      <c r="N1057" s="121">
        <v>555628.52099999995</v>
      </c>
      <c r="O1057" s="122">
        <v>553324.02480000001</v>
      </c>
    </row>
    <row r="1058" spans="5:15">
      <c r="E1058" s="128">
        <v>453687</v>
      </c>
      <c r="F1058" s="2" t="s">
        <v>2193</v>
      </c>
      <c r="G1058" s="36">
        <v>41162</v>
      </c>
      <c r="H1058" s="2" t="s">
        <v>9</v>
      </c>
      <c r="I1058" s="2" t="s">
        <v>2194</v>
      </c>
      <c r="J1058" s="2">
        <v>377143</v>
      </c>
      <c r="K1058" s="2" t="s">
        <v>171</v>
      </c>
      <c r="L1058" s="2" t="s">
        <v>27</v>
      </c>
      <c r="M1058" s="2" t="s">
        <v>21</v>
      </c>
      <c r="N1058" s="121">
        <v>562757.28599999996</v>
      </c>
      <c r="O1058" s="122">
        <v>475971.39</v>
      </c>
    </row>
    <row r="1059" spans="5:15">
      <c r="E1059" s="128">
        <v>453756</v>
      </c>
      <c r="F1059" s="2" t="s">
        <v>2195</v>
      </c>
      <c r="G1059" s="36">
        <v>41165</v>
      </c>
      <c r="H1059" s="2" t="s">
        <v>9</v>
      </c>
      <c r="I1059" s="2" t="s">
        <v>2196</v>
      </c>
      <c r="J1059" s="2">
        <v>414224</v>
      </c>
      <c r="K1059" s="2" t="s">
        <v>204</v>
      </c>
      <c r="L1059" s="2" t="s">
        <v>27</v>
      </c>
      <c r="M1059" s="2" t="s">
        <v>21</v>
      </c>
      <c r="N1059" s="121">
        <v>464842.22400000005</v>
      </c>
      <c r="O1059" s="122">
        <v>769300.2</v>
      </c>
    </row>
    <row r="1060" spans="5:15">
      <c r="E1060" s="128">
        <v>453757</v>
      </c>
      <c r="F1060" s="2" t="s">
        <v>2197</v>
      </c>
      <c r="G1060" s="36">
        <v>41200</v>
      </c>
      <c r="H1060" s="2" t="s">
        <v>9</v>
      </c>
      <c r="I1060" s="2" t="s">
        <v>2198</v>
      </c>
      <c r="J1060" s="2">
        <v>376834</v>
      </c>
      <c r="K1060" s="2" t="s">
        <v>388</v>
      </c>
      <c r="L1060" s="2" t="s">
        <v>27</v>
      </c>
      <c r="M1060" s="2" t="s">
        <v>17</v>
      </c>
      <c r="N1060" s="121">
        <v>915323.40899999999</v>
      </c>
      <c r="O1060" s="122">
        <v>1590949.3067999999</v>
      </c>
    </row>
    <row r="1061" spans="5:15">
      <c r="E1061" s="128">
        <v>453758</v>
      </c>
      <c r="F1061" s="2" t="s">
        <v>2199</v>
      </c>
      <c r="G1061" s="36">
        <v>41173</v>
      </c>
      <c r="H1061" s="2" t="s">
        <v>9</v>
      </c>
      <c r="I1061" s="2" t="s">
        <v>2200</v>
      </c>
      <c r="J1061" s="2">
        <v>448841</v>
      </c>
      <c r="K1061" s="2" t="s">
        <v>462</v>
      </c>
      <c r="L1061" s="2" t="s">
        <v>27</v>
      </c>
      <c r="M1061" s="2" t="s">
        <v>66</v>
      </c>
      <c r="N1061" s="121">
        <v>258867.10500000001</v>
      </c>
      <c r="O1061" s="122">
        <v>970546.07160000002</v>
      </c>
    </row>
    <row r="1062" spans="5:15">
      <c r="E1062" s="128">
        <v>453759</v>
      </c>
      <c r="F1062" s="2" t="s">
        <v>2201</v>
      </c>
      <c r="G1062" s="36">
        <v>41165</v>
      </c>
      <c r="H1062" s="2" t="s">
        <v>9</v>
      </c>
      <c r="I1062" s="2" t="s">
        <v>2202</v>
      </c>
      <c r="J1062" s="2">
        <v>152562</v>
      </c>
      <c r="K1062" s="2" t="s">
        <v>446</v>
      </c>
      <c r="L1062" s="2" t="s">
        <v>27</v>
      </c>
      <c r="M1062" s="2" t="s">
        <v>21</v>
      </c>
      <c r="N1062" s="121">
        <v>607719.147</v>
      </c>
      <c r="O1062" s="122">
        <v>1442070</v>
      </c>
    </row>
    <row r="1063" spans="5:15">
      <c r="E1063" s="128">
        <v>453842</v>
      </c>
      <c r="F1063" s="2" t="s">
        <v>2203</v>
      </c>
      <c r="G1063" s="36">
        <v>41198</v>
      </c>
      <c r="H1063" s="2" t="s">
        <v>9</v>
      </c>
      <c r="I1063" s="2" t="s">
        <v>2204</v>
      </c>
      <c r="J1063" s="2">
        <v>382950</v>
      </c>
      <c r="K1063" s="2" t="s">
        <v>599</v>
      </c>
      <c r="L1063" s="2" t="s">
        <v>27</v>
      </c>
      <c r="M1063" s="2" t="s">
        <v>66</v>
      </c>
      <c r="N1063" s="121">
        <v>439377.897</v>
      </c>
      <c r="O1063" s="122">
        <v>995811.13799999992</v>
      </c>
    </row>
    <row r="1064" spans="5:15">
      <c r="E1064" s="128">
        <v>453888</v>
      </c>
      <c r="F1064" s="2" t="s">
        <v>2205</v>
      </c>
      <c r="G1064" s="36">
        <v>41162</v>
      </c>
      <c r="H1064" s="2" t="s">
        <v>9</v>
      </c>
      <c r="I1064" s="2" t="s">
        <v>2206</v>
      </c>
      <c r="J1064" s="2">
        <v>474340</v>
      </c>
      <c r="K1064" s="2" t="s">
        <v>108</v>
      </c>
      <c r="L1064" s="2" t="s">
        <v>27</v>
      </c>
      <c r="M1064" s="2" t="s">
        <v>17</v>
      </c>
      <c r="N1064" s="121">
        <v>844892.76899999997</v>
      </c>
      <c r="O1064" s="122">
        <v>851692.42799999996</v>
      </c>
    </row>
    <row r="1065" spans="5:15">
      <c r="E1065" s="128">
        <v>453891</v>
      </c>
      <c r="F1065" s="2" t="s">
        <v>2207</v>
      </c>
      <c r="G1065" s="36">
        <v>41162</v>
      </c>
      <c r="H1065" s="2" t="s">
        <v>9</v>
      </c>
      <c r="I1065" s="2" t="s">
        <v>2208</v>
      </c>
      <c r="J1065" s="2">
        <v>474340</v>
      </c>
      <c r="K1065" s="2" t="s">
        <v>108</v>
      </c>
      <c r="L1065" s="2" t="s">
        <v>27</v>
      </c>
      <c r="M1065" s="2" t="s">
        <v>21</v>
      </c>
      <c r="N1065" s="121">
        <v>601931.5469999999</v>
      </c>
      <c r="O1065" s="122">
        <v>360665.8272</v>
      </c>
    </row>
    <row r="1066" spans="5:15">
      <c r="E1066" s="128">
        <v>453983</v>
      </c>
      <c r="F1066" s="2" t="s">
        <v>2209</v>
      </c>
      <c r="G1066" s="36">
        <v>41160</v>
      </c>
      <c r="H1066" s="2" t="s">
        <v>9</v>
      </c>
      <c r="I1066" s="2" t="s">
        <v>2210</v>
      </c>
      <c r="J1066" s="2">
        <v>459093</v>
      </c>
      <c r="K1066" s="2" t="s">
        <v>344</v>
      </c>
      <c r="L1066" s="2" t="s">
        <v>27</v>
      </c>
      <c r="M1066" s="2" t="s">
        <v>13</v>
      </c>
      <c r="N1066" s="121">
        <v>1370868.7439999999</v>
      </c>
      <c r="O1066" s="122">
        <v>1676815.452</v>
      </c>
    </row>
    <row r="1067" spans="5:15">
      <c r="E1067" s="128">
        <v>454452</v>
      </c>
      <c r="F1067" s="2" t="s">
        <v>2211</v>
      </c>
      <c r="G1067" s="36">
        <v>41194</v>
      </c>
      <c r="H1067" s="2" t="s">
        <v>9</v>
      </c>
      <c r="I1067" s="2" t="s">
        <v>2212</v>
      </c>
      <c r="J1067" s="2">
        <v>160376</v>
      </c>
      <c r="K1067" s="2" t="s">
        <v>148</v>
      </c>
      <c r="L1067" s="2" t="s">
        <v>27</v>
      </c>
      <c r="M1067" s="2" t="s">
        <v>21</v>
      </c>
      <c r="N1067" s="121">
        <v>776763.81300000008</v>
      </c>
      <c r="O1067" s="122">
        <v>1385266.5684</v>
      </c>
    </row>
    <row r="1068" spans="5:15">
      <c r="E1068" s="128">
        <v>454464</v>
      </c>
      <c r="F1068" s="2" t="s">
        <v>2213</v>
      </c>
      <c r="G1068" s="36">
        <v>41198</v>
      </c>
      <c r="H1068" s="2" t="s">
        <v>9</v>
      </c>
      <c r="I1068" s="2" t="s">
        <v>2214</v>
      </c>
      <c r="J1068" s="2">
        <v>412289</v>
      </c>
      <c r="K1068" s="2" t="s">
        <v>137</v>
      </c>
      <c r="L1068" s="2" t="s">
        <v>27</v>
      </c>
      <c r="M1068" s="2" t="s">
        <v>17</v>
      </c>
      <c r="N1068" s="121">
        <v>986930.49</v>
      </c>
      <c r="O1068" s="122">
        <v>1262778.9084000001</v>
      </c>
    </row>
    <row r="1069" spans="5:15">
      <c r="E1069" s="128">
        <v>454466</v>
      </c>
      <c r="F1069" s="2" t="s">
        <v>2215</v>
      </c>
      <c r="G1069" s="36">
        <v>41193</v>
      </c>
      <c r="H1069" s="2" t="s">
        <v>9</v>
      </c>
      <c r="I1069" s="2" t="s">
        <v>547</v>
      </c>
      <c r="J1069" s="2">
        <v>410827</v>
      </c>
      <c r="K1069" s="2" t="s">
        <v>254</v>
      </c>
      <c r="L1069" s="2" t="s">
        <v>27</v>
      </c>
      <c r="M1069" s="2" t="s">
        <v>21</v>
      </c>
      <c r="N1069" s="121">
        <v>475790.80499999999</v>
      </c>
      <c r="O1069" s="122">
        <v>517838.50800000003</v>
      </c>
    </row>
    <row r="1070" spans="5:15">
      <c r="E1070" s="128">
        <v>454470</v>
      </c>
      <c r="F1070" s="2" t="s">
        <v>2216</v>
      </c>
      <c r="G1070" s="36">
        <v>41201</v>
      </c>
      <c r="H1070" s="2" t="s">
        <v>9</v>
      </c>
      <c r="I1070" s="2" t="s">
        <v>2217</v>
      </c>
      <c r="J1070" s="2">
        <v>410827</v>
      </c>
      <c r="K1070" s="2" t="s">
        <v>254</v>
      </c>
      <c r="L1070" s="2" t="s">
        <v>27</v>
      </c>
      <c r="M1070" s="2" t="s">
        <v>21</v>
      </c>
      <c r="N1070" s="121">
        <v>631864.56900000002</v>
      </c>
      <c r="O1070" s="122">
        <v>792289.73879999993</v>
      </c>
    </row>
    <row r="1071" spans="5:15">
      <c r="E1071" s="128">
        <v>454854</v>
      </c>
      <c r="F1071" s="2" t="s">
        <v>2218</v>
      </c>
      <c r="G1071" s="36">
        <v>41201</v>
      </c>
      <c r="H1071" s="2" t="s">
        <v>9</v>
      </c>
      <c r="I1071" s="2" t="s">
        <v>736</v>
      </c>
      <c r="J1071" s="2">
        <v>381248</v>
      </c>
      <c r="K1071" s="2" t="s">
        <v>512</v>
      </c>
      <c r="L1071" s="2" t="s">
        <v>27</v>
      </c>
      <c r="M1071" s="2" t="s">
        <v>66</v>
      </c>
      <c r="N1071" s="121">
        <v>325782.89099999995</v>
      </c>
      <c r="O1071" s="122">
        <v>982564.10639999993</v>
      </c>
    </row>
    <row r="1072" spans="5:15">
      <c r="E1072" s="128">
        <v>454856</v>
      </c>
      <c r="F1072" s="2" t="s">
        <v>2219</v>
      </c>
      <c r="G1072" s="36">
        <v>41206</v>
      </c>
      <c r="H1072" s="2" t="s">
        <v>9</v>
      </c>
      <c r="I1072" s="2" t="s">
        <v>2220</v>
      </c>
      <c r="J1072" s="2">
        <v>436955</v>
      </c>
      <c r="K1072" s="2" t="s">
        <v>818</v>
      </c>
      <c r="L1072" s="2" t="s">
        <v>27</v>
      </c>
      <c r="M1072" s="2" t="s">
        <v>21</v>
      </c>
      <c r="N1072" s="121">
        <v>534793.16099999996</v>
      </c>
      <c r="O1072" s="122">
        <v>1528598.9088000001</v>
      </c>
    </row>
    <row r="1073" spans="5:15">
      <c r="E1073" s="128">
        <v>454858</v>
      </c>
      <c r="F1073" s="2" t="s">
        <v>2221</v>
      </c>
      <c r="G1073" s="36">
        <v>41198</v>
      </c>
      <c r="H1073" s="2" t="s">
        <v>9</v>
      </c>
      <c r="I1073" s="2" t="s">
        <v>2222</v>
      </c>
      <c r="J1073" s="2">
        <v>473035</v>
      </c>
      <c r="K1073" s="2" t="s">
        <v>140</v>
      </c>
      <c r="L1073" s="2" t="s">
        <v>27</v>
      </c>
      <c r="M1073" s="2" t="s">
        <v>17</v>
      </c>
      <c r="N1073" s="121">
        <v>817305.951</v>
      </c>
      <c r="O1073" s="122">
        <v>1720084.6152000001</v>
      </c>
    </row>
    <row r="1074" spans="5:15">
      <c r="E1074" s="128">
        <v>454870</v>
      </c>
      <c r="F1074" s="2" t="s">
        <v>2223</v>
      </c>
      <c r="G1074" s="36">
        <v>41188</v>
      </c>
      <c r="H1074" s="2" t="s">
        <v>9</v>
      </c>
      <c r="I1074" s="2" t="s">
        <v>2224</v>
      </c>
      <c r="J1074" s="2">
        <v>460392</v>
      </c>
      <c r="K1074" s="2" t="s">
        <v>526</v>
      </c>
      <c r="L1074" s="2" t="s">
        <v>27</v>
      </c>
      <c r="M1074" s="2" t="s">
        <v>21</v>
      </c>
      <c r="N1074" s="121">
        <v>537468.81299999997</v>
      </c>
      <c r="O1074" s="122">
        <v>479174.55119999999</v>
      </c>
    </row>
    <row r="1075" spans="5:15">
      <c r="E1075" s="128">
        <v>454941</v>
      </c>
      <c r="F1075" s="2" t="s">
        <v>2225</v>
      </c>
      <c r="G1075" s="36">
        <v>41208</v>
      </c>
      <c r="H1075" s="2" t="s">
        <v>9</v>
      </c>
      <c r="I1075" s="2" t="s">
        <v>2226</v>
      </c>
      <c r="J1075" s="2">
        <v>376834</v>
      </c>
      <c r="K1075" s="2" t="s">
        <v>388</v>
      </c>
      <c r="L1075" s="2" t="s">
        <v>27</v>
      </c>
      <c r="M1075" s="2" t="s">
        <v>66</v>
      </c>
      <c r="N1075" s="121">
        <v>328203.66599999997</v>
      </c>
      <c r="O1075" s="122">
        <v>546697.56599999999</v>
      </c>
    </row>
    <row r="1076" spans="5:15">
      <c r="E1076" s="128">
        <v>454946</v>
      </c>
      <c r="F1076" s="2" t="s">
        <v>2227</v>
      </c>
      <c r="G1076" s="36">
        <v>41204</v>
      </c>
      <c r="H1076" s="2" t="s">
        <v>9</v>
      </c>
      <c r="I1076" s="2" t="s">
        <v>2228</v>
      </c>
      <c r="J1076" s="2">
        <v>376834</v>
      </c>
      <c r="K1076" s="2" t="s">
        <v>388</v>
      </c>
      <c r="L1076" s="2" t="s">
        <v>27</v>
      </c>
      <c r="M1076" s="2" t="s">
        <v>17</v>
      </c>
      <c r="N1076" s="121">
        <v>975812.73300000001</v>
      </c>
      <c r="O1076" s="122">
        <v>1379918.5488</v>
      </c>
    </row>
    <row r="1077" spans="5:15">
      <c r="E1077" s="128">
        <v>454947</v>
      </c>
      <c r="F1077" s="2" t="s">
        <v>2229</v>
      </c>
      <c r="G1077" s="36">
        <v>41194</v>
      </c>
      <c r="H1077" s="2" t="s">
        <v>9</v>
      </c>
      <c r="I1077" s="2" t="s">
        <v>2230</v>
      </c>
      <c r="J1077" s="2">
        <v>414224</v>
      </c>
      <c r="K1077" s="2" t="s">
        <v>204</v>
      </c>
      <c r="L1077" s="2" t="s">
        <v>27</v>
      </c>
      <c r="M1077" s="2" t="s">
        <v>17</v>
      </c>
      <c r="N1077" s="121">
        <v>967396.22699999996</v>
      </c>
      <c r="O1077" s="122">
        <v>854936.79120000009</v>
      </c>
    </row>
    <row r="1078" spans="5:15">
      <c r="E1078" s="128">
        <v>454950</v>
      </c>
      <c r="F1078" s="2" t="s">
        <v>2231</v>
      </c>
      <c r="G1078" s="36">
        <v>41194</v>
      </c>
      <c r="H1078" s="2" t="s">
        <v>9</v>
      </c>
      <c r="I1078" s="2" t="s">
        <v>2232</v>
      </c>
      <c r="J1078" s="2">
        <v>414224</v>
      </c>
      <c r="K1078" s="2" t="s">
        <v>204</v>
      </c>
      <c r="L1078" s="2" t="s">
        <v>27</v>
      </c>
      <c r="M1078" s="2" t="s">
        <v>21</v>
      </c>
      <c r="N1078" s="121">
        <v>497979.57299999997</v>
      </c>
      <c r="O1078" s="122">
        <v>312094.5552</v>
      </c>
    </row>
    <row r="1079" spans="5:15">
      <c r="E1079" s="128">
        <v>454951</v>
      </c>
      <c r="F1079" s="2" t="s">
        <v>2233</v>
      </c>
      <c r="G1079" s="36">
        <v>41183</v>
      </c>
      <c r="H1079" s="2" t="s">
        <v>9</v>
      </c>
      <c r="I1079" s="2" t="s">
        <v>2234</v>
      </c>
      <c r="J1079" s="2">
        <v>380836</v>
      </c>
      <c r="K1079" s="2" t="s">
        <v>505</v>
      </c>
      <c r="L1079" s="2" t="s">
        <v>27</v>
      </c>
      <c r="M1079" s="2" t="s">
        <v>66</v>
      </c>
      <c r="N1079" s="121">
        <v>261839.92799999999</v>
      </c>
      <c r="O1079" s="122">
        <v>66228.094800000006</v>
      </c>
    </row>
    <row r="1080" spans="5:15">
      <c r="E1080" s="128">
        <v>454952</v>
      </c>
      <c r="F1080" s="2" t="s">
        <v>2235</v>
      </c>
      <c r="G1080" s="36">
        <v>41193</v>
      </c>
      <c r="H1080" s="2" t="s">
        <v>9</v>
      </c>
      <c r="I1080" s="2" t="s">
        <v>94</v>
      </c>
      <c r="J1080" s="2">
        <v>376339</v>
      </c>
      <c r="K1080" s="2" t="s">
        <v>86</v>
      </c>
      <c r="L1080" s="2" t="s">
        <v>27</v>
      </c>
      <c r="M1080" s="2" t="s">
        <v>28</v>
      </c>
      <c r="N1080" s="121">
        <v>1801403.8560000001</v>
      </c>
      <c r="O1080" s="122">
        <v>3526586.3051999998</v>
      </c>
    </row>
    <row r="1081" spans="5:15">
      <c r="E1081" s="128">
        <v>454953</v>
      </c>
      <c r="F1081" s="2" t="s">
        <v>2236</v>
      </c>
      <c r="G1081" s="36">
        <v>41204</v>
      </c>
      <c r="H1081" s="2" t="s">
        <v>9</v>
      </c>
      <c r="I1081" s="2" t="s">
        <v>2237</v>
      </c>
      <c r="J1081" s="2">
        <v>399532</v>
      </c>
      <c r="K1081" s="2" t="s">
        <v>11</v>
      </c>
      <c r="L1081" s="2" t="s">
        <v>27</v>
      </c>
      <c r="M1081" s="2" t="s">
        <v>66</v>
      </c>
      <c r="N1081" s="121">
        <v>410009.16599999997</v>
      </c>
      <c r="O1081" s="122">
        <v>545565.09959999996</v>
      </c>
    </row>
    <row r="1082" spans="5:15">
      <c r="E1082" s="128">
        <v>454995</v>
      </c>
      <c r="F1082" s="2" t="s">
        <v>2238</v>
      </c>
      <c r="G1082" s="36">
        <v>41160</v>
      </c>
      <c r="H1082" s="2" t="s">
        <v>9</v>
      </c>
      <c r="I1082" s="2" t="s">
        <v>2239</v>
      </c>
      <c r="J1082" s="2">
        <v>386578</v>
      </c>
      <c r="K1082" s="2" t="s">
        <v>349</v>
      </c>
      <c r="L1082" s="2" t="s">
        <v>27</v>
      </c>
      <c r="M1082" s="2" t="s">
        <v>17</v>
      </c>
      <c r="N1082" s="121">
        <v>919924.55099999998</v>
      </c>
      <c r="O1082" s="122">
        <v>799763.78159999999</v>
      </c>
    </row>
    <row r="1083" spans="5:15">
      <c r="E1083" s="128">
        <v>455048</v>
      </c>
      <c r="F1083" s="2" t="s">
        <v>2240</v>
      </c>
      <c r="G1083" s="36">
        <v>41204</v>
      </c>
      <c r="H1083" s="2" t="s">
        <v>9</v>
      </c>
      <c r="I1083" s="2" t="s">
        <v>2241</v>
      </c>
      <c r="J1083" s="2">
        <v>473035</v>
      </c>
      <c r="K1083" s="2" t="s">
        <v>140</v>
      </c>
      <c r="L1083" s="2" t="s">
        <v>27</v>
      </c>
      <c r="M1083" s="2" t="s">
        <v>21</v>
      </c>
      <c r="N1083" s="121">
        <v>738555.63599999994</v>
      </c>
      <c r="O1083" s="122">
        <v>904441.58280000009</v>
      </c>
    </row>
    <row r="1084" spans="5:15">
      <c r="E1084" s="128">
        <v>455110</v>
      </c>
      <c r="F1084" s="2" t="s">
        <v>2242</v>
      </c>
      <c r="G1084" s="36">
        <v>41214</v>
      </c>
      <c r="H1084" s="2" t="s">
        <v>9</v>
      </c>
      <c r="I1084" s="2" t="s">
        <v>2243</v>
      </c>
      <c r="J1084" s="2">
        <v>424426</v>
      </c>
      <c r="K1084" s="2" t="s">
        <v>934</v>
      </c>
      <c r="L1084" s="2" t="s">
        <v>27</v>
      </c>
      <c r="M1084" s="2" t="s">
        <v>21</v>
      </c>
      <c r="N1084" s="121">
        <v>703686.45900000003</v>
      </c>
      <c r="O1084" s="122">
        <v>753450.37919999997</v>
      </c>
    </row>
    <row r="1085" spans="5:15">
      <c r="E1085" s="128">
        <v>455112</v>
      </c>
      <c r="F1085" s="2" t="s">
        <v>979</v>
      </c>
      <c r="G1085" s="36">
        <v>41199</v>
      </c>
      <c r="H1085" s="2" t="s">
        <v>9</v>
      </c>
      <c r="I1085" s="2" t="s">
        <v>2244</v>
      </c>
      <c r="J1085" s="2">
        <v>472696</v>
      </c>
      <c r="K1085" s="2" t="s">
        <v>191</v>
      </c>
      <c r="L1085" s="2" t="s">
        <v>27</v>
      </c>
      <c r="M1085" s="2" t="s">
        <v>21</v>
      </c>
      <c r="N1085" s="121">
        <v>581623.74900000007</v>
      </c>
      <c r="O1085" s="122">
        <v>589128.56280000007</v>
      </c>
    </row>
    <row r="1086" spans="5:15">
      <c r="E1086" s="128">
        <v>455290</v>
      </c>
      <c r="F1086" s="2" t="s">
        <v>2245</v>
      </c>
      <c r="G1086" s="36">
        <v>41218</v>
      </c>
      <c r="H1086" s="2" t="s">
        <v>9</v>
      </c>
      <c r="I1086" s="2" t="s">
        <v>2246</v>
      </c>
      <c r="J1086" s="2">
        <v>474340</v>
      </c>
      <c r="K1086" s="2" t="s">
        <v>108</v>
      </c>
      <c r="L1086" s="2" t="s">
        <v>27</v>
      </c>
      <c r="M1086" s="2" t="s">
        <v>17</v>
      </c>
      <c r="N1086" s="121">
        <v>894125.21100000001</v>
      </c>
      <c r="O1086" s="122">
        <v>1407934.7316000001</v>
      </c>
    </row>
    <row r="1087" spans="5:15">
      <c r="E1087" s="128">
        <v>455292</v>
      </c>
      <c r="F1087" s="2" t="s">
        <v>2247</v>
      </c>
      <c r="G1087" s="36">
        <v>41211</v>
      </c>
      <c r="H1087" s="2" t="s">
        <v>9</v>
      </c>
      <c r="I1087" s="2" t="s">
        <v>2248</v>
      </c>
      <c r="J1087" s="2">
        <v>449173</v>
      </c>
      <c r="K1087" s="2" t="s">
        <v>122</v>
      </c>
      <c r="L1087" s="2" t="s">
        <v>27</v>
      </c>
      <c r="M1087" s="2" t="s">
        <v>17</v>
      </c>
      <c r="N1087" s="121">
        <v>1210420.8899999999</v>
      </c>
      <c r="O1087" s="122">
        <v>1324418.2775999999</v>
      </c>
    </row>
    <row r="1088" spans="5:15">
      <c r="E1088" s="128">
        <v>455295</v>
      </c>
      <c r="F1088" s="2" t="s">
        <v>2249</v>
      </c>
      <c r="G1088" s="36">
        <v>41214</v>
      </c>
      <c r="H1088" s="2" t="s">
        <v>9</v>
      </c>
      <c r="I1088" s="2" t="s">
        <v>2250</v>
      </c>
      <c r="J1088" s="2">
        <v>380836</v>
      </c>
      <c r="K1088" s="2" t="s">
        <v>505</v>
      </c>
      <c r="L1088" s="2" t="s">
        <v>27</v>
      </c>
      <c r="M1088" s="2" t="s">
        <v>17</v>
      </c>
      <c r="N1088" s="121">
        <v>873621.52500000002</v>
      </c>
      <c r="O1088" s="122">
        <v>982192.11120000004</v>
      </c>
    </row>
    <row r="1089" spans="5:15">
      <c r="E1089" s="128">
        <v>455341</v>
      </c>
      <c r="F1089" s="2" t="s">
        <v>2251</v>
      </c>
      <c r="G1089" s="36">
        <v>41205</v>
      </c>
      <c r="H1089" s="2" t="s">
        <v>9</v>
      </c>
      <c r="I1089" s="2" t="s">
        <v>2252</v>
      </c>
      <c r="J1089" s="2">
        <v>378015</v>
      </c>
      <c r="K1089" s="2" t="s">
        <v>472</v>
      </c>
      <c r="L1089" s="2" t="s">
        <v>27</v>
      </c>
      <c r="M1089" s="2" t="s">
        <v>17</v>
      </c>
      <c r="N1089" s="121">
        <v>901708.08</v>
      </c>
      <c r="O1089" s="122">
        <v>1523196.7379999999</v>
      </c>
    </row>
    <row r="1090" spans="5:15">
      <c r="E1090" s="128">
        <v>455455</v>
      </c>
      <c r="F1090" s="2" t="s">
        <v>2253</v>
      </c>
      <c r="G1090" s="36">
        <v>41212</v>
      </c>
      <c r="H1090" s="2" t="s">
        <v>9</v>
      </c>
      <c r="I1090" s="2" t="s">
        <v>2254</v>
      </c>
      <c r="J1090" s="2">
        <v>411975</v>
      </c>
      <c r="K1090" s="2" t="s">
        <v>174</v>
      </c>
      <c r="L1090" s="2" t="s">
        <v>27</v>
      </c>
      <c r="M1090" s="2" t="s">
        <v>21</v>
      </c>
      <c r="N1090" s="121">
        <v>602111.853</v>
      </c>
      <c r="O1090" s="122">
        <v>1984660.3152000001</v>
      </c>
    </row>
    <row r="1091" spans="5:15">
      <c r="E1091" s="128">
        <v>455552</v>
      </c>
      <c r="F1091" s="2" t="s">
        <v>2255</v>
      </c>
      <c r="G1091" s="36">
        <v>41225</v>
      </c>
      <c r="H1091" s="2" t="s">
        <v>9</v>
      </c>
      <c r="I1091" s="2" t="s">
        <v>2256</v>
      </c>
      <c r="J1091" s="2">
        <v>448126</v>
      </c>
      <c r="K1091" s="2" t="s">
        <v>311</v>
      </c>
      <c r="L1091" s="2" t="s">
        <v>27</v>
      </c>
      <c r="M1091" s="2" t="s">
        <v>28</v>
      </c>
      <c r="N1091" s="121">
        <v>1884339.051</v>
      </c>
      <c r="O1091" s="122">
        <v>2711158.7004</v>
      </c>
    </row>
    <row r="1092" spans="5:15">
      <c r="E1092" s="128">
        <v>455556</v>
      </c>
      <c r="F1092" s="2" t="s">
        <v>2257</v>
      </c>
      <c r="G1092" s="36">
        <v>41220</v>
      </c>
      <c r="H1092" s="2" t="s">
        <v>9</v>
      </c>
      <c r="I1092" s="2" t="s">
        <v>2258</v>
      </c>
      <c r="J1092" s="2">
        <v>460862</v>
      </c>
      <c r="K1092" s="2" t="s">
        <v>226</v>
      </c>
      <c r="L1092" s="2" t="s">
        <v>27</v>
      </c>
      <c r="M1092" s="2" t="s">
        <v>13</v>
      </c>
      <c r="N1092" s="121">
        <v>1489704.8669999999</v>
      </c>
      <c r="O1092" s="122">
        <v>1425994.1568</v>
      </c>
    </row>
    <row r="1093" spans="5:15">
      <c r="E1093" s="128">
        <v>455692</v>
      </c>
      <c r="F1093" s="2" t="s">
        <v>2259</v>
      </c>
      <c r="G1093" s="36">
        <v>41212</v>
      </c>
      <c r="H1093" s="2" t="s">
        <v>9</v>
      </c>
      <c r="I1093" s="2" t="s">
        <v>2260</v>
      </c>
      <c r="J1093" s="2">
        <v>408446</v>
      </c>
      <c r="K1093" s="2" t="s">
        <v>438</v>
      </c>
      <c r="L1093" s="2" t="s">
        <v>27</v>
      </c>
      <c r="M1093" s="2" t="s">
        <v>13</v>
      </c>
      <c r="N1093" s="121">
        <v>1315379.0160000001</v>
      </c>
      <c r="O1093" s="122">
        <v>997237.9044</v>
      </c>
    </row>
    <row r="1094" spans="5:15">
      <c r="E1094" s="128">
        <v>455797</v>
      </c>
      <c r="F1094" s="2" t="s">
        <v>2261</v>
      </c>
      <c r="G1094" s="36">
        <v>41213</v>
      </c>
      <c r="H1094" s="2" t="s">
        <v>9</v>
      </c>
      <c r="I1094" s="2" t="s">
        <v>2262</v>
      </c>
      <c r="J1094" s="2">
        <v>376834</v>
      </c>
      <c r="K1094" s="2" t="s">
        <v>388</v>
      </c>
      <c r="L1094" s="2" t="s">
        <v>27</v>
      </c>
      <c r="M1094" s="2" t="s">
        <v>21</v>
      </c>
      <c r="N1094" s="121">
        <v>697906.65</v>
      </c>
      <c r="O1094" s="122">
        <v>1107467.3807999999</v>
      </c>
    </row>
    <row r="1095" spans="5:15">
      <c r="E1095" s="128">
        <v>455800</v>
      </c>
      <c r="F1095" s="2" t="s">
        <v>2263</v>
      </c>
      <c r="G1095" s="36">
        <v>41216</v>
      </c>
      <c r="H1095" s="2" t="s">
        <v>9</v>
      </c>
      <c r="I1095" s="2" t="s">
        <v>2264</v>
      </c>
      <c r="J1095" s="2">
        <v>376834</v>
      </c>
      <c r="K1095" s="2" t="s">
        <v>388</v>
      </c>
      <c r="L1095" s="2" t="s">
        <v>27</v>
      </c>
      <c r="M1095" s="2" t="s">
        <v>13</v>
      </c>
      <c r="N1095" s="121">
        <v>1594504.9469999999</v>
      </c>
      <c r="O1095" s="122">
        <v>3933730.3427999998</v>
      </c>
    </row>
    <row r="1096" spans="5:15">
      <c r="E1096" s="128">
        <v>455945</v>
      </c>
      <c r="F1096" s="2" t="s">
        <v>2265</v>
      </c>
      <c r="G1096" s="36">
        <v>41221</v>
      </c>
      <c r="H1096" s="2" t="s">
        <v>9</v>
      </c>
      <c r="I1096" s="2" t="s">
        <v>1000</v>
      </c>
      <c r="J1096" s="2">
        <v>373036</v>
      </c>
      <c r="K1096" s="2" t="s">
        <v>188</v>
      </c>
      <c r="L1096" s="2" t="s">
        <v>27</v>
      </c>
      <c r="M1096" s="2" t="s">
        <v>21</v>
      </c>
      <c r="N1096" s="121">
        <v>587731.89300000004</v>
      </c>
      <c r="O1096" s="122">
        <v>894846.22560000001</v>
      </c>
    </row>
    <row r="1097" spans="5:15">
      <c r="E1097" s="128">
        <v>456182</v>
      </c>
      <c r="F1097" s="2" t="s">
        <v>2266</v>
      </c>
      <c r="G1097" s="36">
        <v>41236</v>
      </c>
      <c r="H1097" s="2" t="s">
        <v>9</v>
      </c>
      <c r="I1097" s="2" t="s">
        <v>2267</v>
      </c>
      <c r="J1097" s="2">
        <v>391321</v>
      </c>
      <c r="K1097" s="2" t="s">
        <v>37</v>
      </c>
      <c r="L1097" s="2" t="s">
        <v>27</v>
      </c>
      <c r="M1097" s="2" t="s">
        <v>21</v>
      </c>
      <c r="N1097" s="121">
        <v>634667.103</v>
      </c>
      <c r="O1097" s="122">
        <v>947140.98120000004</v>
      </c>
    </row>
    <row r="1098" spans="5:15">
      <c r="E1098" s="128">
        <v>456186</v>
      </c>
      <c r="F1098" s="2" t="s">
        <v>2268</v>
      </c>
      <c r="G1098" s="36">
        <v>41199</v>
      </c>
      <c r="H1098" s="2" t="s">
        <v>9</v>
      </c>
      <c r="I1098" s="2" t="s">
        <v>2269</v>
      </c>
      <c r="J1098" s="2">
        <v>398449</v>
      </c>
      <c r="K1098" s="2" t="s">
        <v>111</v>
      </c>
      <c r="L1098" s="2" t="s">
        <v>27</v>
      </c>
      <c r="M1098" s="2" t="s">
        <v>21</v>
      </c>
      <c r="N1098" s="121">
        <v>636658.26</v>
      </c>
      <c r="O1098" s="122">
        <v>353377.78200000001</v>
      </c>
    </row>
    <row r="1099" spans="5:15">
      <c r="E1099" s="128">
        <v>456342</v>
      </c>
      <c r="F1099" s="2" t="s">
        <v>2270</v>
      </c>
      <c r="G1099" s="36">
        <v>41214</v>
      </c>
      <c r="H1099" s="2" t="s">
        <v>9</v>
      </c>
      <c r="I1099" s="2" t="s">
        <v>2271</v>
      </c>
      <c r="J1099" s="2">
        <v>462852</v>
      </c>
      <c r="K1099" s="2" t="s">
        <v>1142</v>
      </c>
      <c r="L1099" s="2" t="s">
        <v>27</v>
      </c>
      <c r="M1099" s="2" t="s">
        <v>28</v>
      </c>
      <c r="N1099" s="121">
        <v>1903859.9580000001</v>
      </c>
      <c r="O1099" s="122">
        <v>1468451.0520000001</v>
      </c>
    </row>
    <row r="1100" spans="5:15">
      <c r="E1100" s="128">
        <v>456697</v>
      </c>
      <c r="F1100" s="2" t="s">
        <v>2272</v>
      </c>
      <c r="G1100" s="36">
        <v>41228</v>
      </c>
      <c r="H1100" s="2" t="s">
        <v>9</v>
      </c>
      <c r="I1100" s="2" t="s">
        <v>2273</v>
      </c>
      <c r="J1100" s="2">
        <v>377364</v>
      </c>
      <c r="K1100" s="2" t="s">
        <v>721</v>
      </c>
      <c r="L1100" s="2" t="s">
        <v>27</v>
      </c>
      <c r="M1100" s="2" t="s">
        <v>17</v>
      </c>
      <c r="N1100" s="121">
        <v>969190.38300000003</v>
      </c>
      <c r="O1100" s="122">
        <v>874450.05839999998</v>
      </c>
    </row>
    <row r="1101" spans="5:15">
      <c r="E1101" s="128">
        <v>456924</v>
      </c>
      <c r="F1101" s="2" t="s">
        <v>2274</v>
      </c>
      <c r="G1101" s="36">
        <v>41233</v>
      </c>
      <c r="H1101" s="2" t="s">
        <v>9</v>
      </c>
      <c r="I1101" s="2" t="s">
        <v>2275</v>
      </c>
      <c r="J1101" s="2">
        <v>382987</v>
      </c>
      <c r="K1101" s="2" t="s">
        <v>63</v>
      </c>
      <c r="L1101" s="2" t="s">
        <v>27</v>
      </c>
      <c r="M1101" s="2" t="s">
        <v>17</v>
      </c>
      <c r="N1101" s="121">
        <v>972517.14</v>
      </c>
      <c r="O1101" s="122">
        <v>1030572.6768</v>
      </c>
    </row>
    <row r="1102" spans="5:15">
      <c r="E1102" s="128">
        <v>457175</v>
      </c>
      <c r="F1102" s="2" t="s">
        <v>2276</v>
      </c>
      <c r="G1102" s="36">
        <v>41220</v>
      </c>
      <c r="H1102" s="2" t="s">
        <v>9</v>
      </c>
      <c r="I1102" s="2" t="s">
        <v>2277</v>
      </c>
      <c r="J1102" s="2">
        <v>421959</v>
      </c>
      <c r="K1102" s="2" t="s">
        <v>337</v>
      </c>
      <c r="L1102" s="2" t="s">
        <v>27</v>
      </c>
      <c r="M1102" s="2" t="s">
        <v>21</v>
      </c>
      <c r="N1102" s="121">
        <v>734931.7080000001</v>
      </c>
      <c r="O1102" s="122">
        <v>232641.79559999998</v>
      </c>
    </row>
    <row r="1103" spans="5:15">
      <c r="E1103" s="128">
        <v>457236</v>
      </c>
      <c r="F1103" s="2" t="s">
        <v>2278</v>
      </c>
      <c r="G1103" s="36">
        <v>41241</v>
      </c>
      <c r="H1103" s="2" t="s">
        <v>9</v>
      </c>
      <c r="I1103" s="2" t="s">
        <v>2279</v>
      </c>
      <c r="J1103" s="2">
        <v>176466</v>
      </c>
      <c r="K1103" s="2" t="s">
        <v>665</v>
      </c>
      <c r="L1103" s="2" t="s">
        <v>27</v>
      </c>
      <c r="M1103" s="2" t="s">
        <v>66</v>
      </c>
      <c r="N1103" s="121">
        <v>275163.65100000001</v>
      </c>
      <c r="O1103" s="122">
        <v>308412.27359999996</v>
      </c>
    </row>
    <row r="1104" spans="5:15">
      <c r="E1104" s="128">
        <v>457238</v>
      </c>
      <c r="F1104" s="2" t="s">
        <v>2280</v>
      </c>
      <c r="G1104" s="36">
        <v>41241</v>
      </c>
      <c r="H1104" s="2" t="s">
        <v>9</v>
      </c>
      <c r="I1104" s="2" t="s">
        <v>2281</v>
      </c>
      <c r="J1104" s="2">
        <v>381248</v>
      </c>
      <c r="K1104" s="2" t="s">
        <v>512</v>
      </c>
      <c r="L1104" s="2" t="s">
        <v>27</v>
      </c>
      <c r="M1104" s="2" t="s">
        <v>21</v>
      </c>
      <c r="N1104" s="121">
        <v>545169.66</v>
      </c>
      <c r="O1104" s="122">
        <v>753856.51319999993</v>
      </c>
    </row>
    <row r="1105" spans="5:15">
      <c r="E1105" s="128">
        <v>457246</v>
      </c>
      <c r="F1105" s="2" t="s">
        <v>2282</v>
      </c>
      <c r="G1105" s="36">
        <v>41244</v>
      </c>
      <c r="H1105" s="2" t="s">
        <v>9</v>
      </c>
      <c r="I1105" s="2" t="s">
        <v>2283</v>
      </c>
      <c r="J1105" s="2">
        <v>391321</v>
      </c>
      <c r="K1105" s="2" t="s">
        <v>37</v>
      </c>
      <c r="L1105" s="2" t="s">
        <v>27</v>
      </c>
      <c r="M1105" s="2" t="s">
        <v>28</v>
      </c>
      <c r="N1105" s="121">
        <v>1787662.7580000001</v>
      </c>
      <c r="O1105" s="122">
        <v>3473492.2308</v>
      </c>
    </row>
    <row r="1106" spans="5:15">
      <c r="E1106" s="128">
        <v>457247</v>
      </c>
      <c r="F1106" s="2" t="s">
        <v>2284</v>
      </c>
      <c r="G1106" s="36">
        <v>41244</v>
      </c>
      <c r="H1106" s="2" t="s">
        <v>9</v>
      </c>
      <c r="I1106" s="2" t="s">
        <v>2285</v>
      </c>
      <c r="J1106" s="2">
        <v>382987</v>
      </c>
      <c r="K1106" s="2" t="s">
        <v>63</v>
      </c>
      <c r="L1106" s="2" t="s">
        <v>27</v>
      </c>
      <c r="M1106" s="2" t="s">
        <v>13</v>
      </c>
      <c r="N1106" s="121">
        <v>1226609.4750000001</v>
      </c>
      <c r="O1106" s="122">
        <v>922917.73680000007</v>
      </c>
    </row>
    <row r="1107" spans="5:15">
      <c r="E1107" s="128">
        <v>457248</v>
      </c>
      <c r="F1107" s="2" t="s">
        <v>2286</v>
      </c>
      <c r="G1107" s="36">
        <v>41242</v>
      </c>
      <c r="H1107" s="2" t="s">
        <v>9</v>
      </c>
      <c r="I1107" s="2" t="s">
        <v>2287</v>
      </c>
      <c r="J1107" s="2">
        <v>460909</v>
      </c>
      <c r="K1107" s="2" t="s">
        <v>40</v>
      </c>
      <c r="L1107" s="2" t="s">
        <v>27</v>
      </c>
      <c r="M1107" s="2" t="s">
        <v>28</v>
      </c>
      <c r="N1107" s="121">
        <v>1807164.7439999999</v>
      </c>
      <c r="O1107" s="122">
        <v>1738666.7172000001</v>
      </c>
    </row>
    <row r="1108" spans="5:15">
      <c r="E1108" s="128">
        <v>457249</v>
      </c>
      <c r="F1108" s="2" t="s">
        <v>2288</v>
      </c>
      <c r="G1108" s="36">
        <v>41246</v>
      </c>
      <c r="H1108" s="2" t="s">
        <v>9</v>
      </c>
      <c r="I1108" s="2" t="s">
        <v>2289</v>
      </c>
      <c r="J1108" s="2">
        <v>410449</v>
      </c>
      <c r="K1108" s="2" t="s">
        <v>278</v>
      </c>
      <c r="L1108" s="2" t="s">
        <v>27</v>
      </c>
      <c r="M1108" s="2" t="s">
        <v>17</v>
      </c>
      <c r="N1108" s="121">
        <v>1148238.693</v>
      </c>
      <c r="O1108" s="122">
        <v>1200281.3604000001</v>
      </c>
    </row>
    <row r="1109" spans="5:15">
      <c r="E1109" s="128">
        <v>457312</v>
      </c>
      <c r="F1109" s="2" t="s">
        <v>2290</v>
      </c>
      <c r="G1109" s="36">
        <v>41244</v>
      </c>
      <c r="H1109" s="2" t="s">
        <v>9</v>
      </c>
      <c r="I1109" s="2" t="s">
        <v>2291</v>
      </c>
      <c r="J1109" s="2">
        <v>474340</v>
      </c>
      <c r="K1109" s="2" t="s">
        <v>108</v>
      </c>
      <c r="L1109" s="2" t="s">
        <v>27</v>
      </c>
      <c r="M1109" s="2" t="s">
        <v>17</v>
      </c>
      <c r="N1109" s="121">
        <v>999824.59499999997</v>
      </c>
      <c r="O1109" s="122">
        <v>115738.7724</v>
      </c>
    </row>
    <row r="1110" spans="5:15">
      <c r="E1110" s="128">
        <v>457314</v>
      </c>
      <c r="F1110" s="2" t="s">
        <v>2292</v>
      </c>
      <c r="G1110" s="36">
        <v>41244</v>
      </c>
      <c r="H1110" s="2" t="s">
        <v>9</v>
      </c>
      <c r="I1110" s="2" t="s">
        <v>631</v>
      </c>
      <c r="J1110" s="2">
        <v>407302</v>
      </c>
      <c r="K1110" s="2" t="s">
        <v>198</v>
      </c>
      <c r="L1110" s="2" t="s">
        <v>27</v>
      </c>
      <c r="M1110" s="2" t="s">
        <v>17</v>
      </c>
      <c r="N1110" s="121">
        <v>974417.03099999996</v>
      </c>
      <c r="O1110" s="122">
        <v>1058498.2152</v>
      </c>
    </row>
    <row r="1111" spans="5:15">
      <c r="E1111" s="128">
        <v>457792</v>
      </c>
      <c r="F1111" s="2" t="s">
        <v>2293</v>
      </c>
      <c r="G1111" s="36">
        <v>41251</v>
      </c>
      <c r="H1111" s="2" t="s">
        <v>9</v>
      </c>
      <c r="I1111" s="2" t="s">
        <v>2294</v>
      </c>
      <c r="J1111" s="2">
        <v>381721</v>
      </c>
      <c r="K1111" s="2" t="s">
        <v>264</v>
      </c>
      <c r="L1111" s="2" t="s">
        <v>27</v>
      </c>
      <c r="M1111" s="2" t="s">
        <v>66</v>
      </c>
      <c r="N1111" s="121">
        <v>375177.83099999995</v>
      </c>
      <c r="O1111" s="122">
        <v>969527.79359999998</v>
      </c>
    </row>
    <row r="1112" spans="5:15">
      <c r="E1112" s="128">
        <v>457861</v>
      </c>
      <c r="F1112" s="2" t="s">
        <v>2295</v>
      </c>
      <c r="G1112" s="36">
        <v>41246</v>
      </c>
      <c r="H1112" s="2" t="s">
        <v>9</v>
      </c>
      <c r="I1112" s="2" t="s">
        <v>2296</v>
      </c>
      <c r="J1112" s="2">
        <v>379975</v>
      </c>
      <c r="K1112" s="2" t="s">
        <v>89</v>
      </c>
      <c r="L1112" s="2" t="s">
        <v>27</v>
      </c>
      <c r="M1112" s="2" t="s">
        <v>28</v>
      </c>
      <c r="N1112" s="121">
        <v>1866777.024</v>
      </c>
      <c r="O1112" s="122">
        <v>2018297.628</v>
      </c>
    </row>
    <row r="1113" spans="5:15">
      <c r="E1113" s="128">
        <v>457869</v>
      </c>
      <c r="F1113" s="2" t="s">
        <v>2297</v>
      </c>
      <c r="G1113" s="36">
        <v>41259</v>
      </c>
      <c r="H1113" s="2" t="s">
        <v>9</v>
      </c>
      <c r="I1113" s="2" t="s">
        <v>2298</v>
      </c>
      <c r="J1113" s="2">
        <v>359519</v>
      </c>
      <c r="K1113" s="2" t="s">
        <v>289</v>
      </c>
      <c r="L1113" s="2" t="s">
        <v>27</v>
      </c>
      <c r="M1113" s="2" t="s">
        <v>376</v>
      </c>
      <c r="N1113" s="121">
        <v>3892627.3470000001</v>
      </c>
      <c r="O1113" s="122">
        <v>254422.35</v>
      </c>
    </row>
    <row r="1114" spans="5:15">
      <c r="E1114" s="128">
        <v>457944</v>
      </c>
      <c r="F1114" s="2" t="s">
        <v>2299</v>
      </c>
      <c r="G1114" s="36">
        <v>41248</v>
      </c>
      <c r="H1114" s="2" t="s">
        <v>9</v>
      </c>
      <c r="I1114" s="2" t="s">
        <v>2300</v>
      </c>
      <c r="J1114" s="2">
        <v>452815</v>
      </c>
      <c r="K1114" s="2" t="s">
        <v>443</v>
      </c>
      <c r="L1114" s="2" t="s">
        <v>27</v>
      </c>
      <c r="M1114" s="2" t="s">
        <v>21</v>
      </c>
      <c r="N1114" s="121">
        <v>445491.60599999997</v>
      </c>
      <c r="O1114" s="122">
        <v>612428.8824</v>
      </c>
    </row>
    <row r="1115" spans="5:15">
      <c r="E1115" s="128">
        <v>458144</v>
      </c>
      <c r="F1115" s="2" t="s">
        <v>2301</v>
      </c>
      <c r="G1115" s="36">
        <v>41200</v>
      </c>
      <c r="H1115" s="2" t="s">
        <v>9</v>
      </c>
      <c r="I1115" s="2" t="s">
        <v>1002</v>
      </c>
      <c r="J1115" s="2">
        <v>416871</v>
      </c>
      <c r="K1115" s="2" t="s">
        <v>185</v>
      </c>
      <c r="L1115" s="2" t="s">
        <v>27</v>
      </c>
      <c r="M1115" s="2" t="s">
        <v>66</v>
      </c>
      <c r="N1115" s="121">
        <v>274419.054</v>
      </c>
      <c r="O1115" s="122">
        <v>331829.136</v>
      </c>
    </row>
    <row r="1116" spans="5:15">
      <c r="E1116" s="128">
        <v>458632</v>
      </c>
      <c r="F1116" s="2" t="s">
        <v>2302</v>
      </c>
      <c r="G1116" s="36">
        <v>41237</v>
      </c>
      <c r="H1116" s="2" t="s">
        <v>9</v>
      </c>
      <c r="I1116" s="2" t="s">
        <v>2303</v>
      </c>
      <c r="J1116" s="2">
        <v>454526</v>
      </c>
      <c r="K1116" s="2" t="s">
        <v>465</v>
      </c>
      <c r="L1116" s="2" t="s">
        <v>27</v>
      </c>
      <c r="M1116" s="2" t="s">
        <v>17</v>
      </c>
      <c r="N1116" s="121">
        <v>875236.48800000001</v>
      </c>
      <c r="O1116" s="122">
        <v>1020778.3728</v>
      </c>
    </row>
    <row r="1117" spans="5:15">
      <c r="E1117" s="128">
        <v>459058</v>
      </c>
      <c r="F1117" s="2" t="s">
        <v>2304</v>
      </c>
      <c r="G1117" s="36">
        <v>41260</v>
      </c>
      <c r="H1117" s="2" t="s">
        <v>9</v>
      </c>
      <c r="I1117" s="2" t="s">
        <v>2305</v>
      </c>
      <c r="J1117" s="2">
        <v>460862</v>
      </c>
      <c r="K1117" s="2" t="s">
        <v>226</v>
      </c>
      <c r="L1117" s="2" t="s">
        <v>27</v>
      </c>
      <c r="M1117" s="2" t="s">
        <v>17</v>
      </c>
      <c r="N1117" s="121">
        <v>1135645.098</v>
      </c>
      <c r="O1117" s="122">
        <v>1627489.5948000001</v>
      </c>
    </row>
    <row r="1118" spans="5:15">
      <c r="E1118" s="128">
        <v>460214</v>
      </c>
      <c r="F1118" s="2" t="s">
        <v>2306</v>
      </c>
      <c r="G1118" s="36">
        <v>41265</v>
      </c>
      <c r="H1118" s="2" t="s">
        <v>9</v>
      </c>
      <c r="I1118" s="2" t="s">
        <v>2307</v>
      </c>
      <c r="J1118" s="2">
        <v>472010</v>
      </c>
      <c r="K1118" s="2" t="s">
        <v>167</v>
      </c>
      <c r="L1118" s="2" t="s">
        <v>27</v>
      </c>
      <c r="M1118" s="2" t="s">
        <v>21</v>
      </c>
      <c r="N1118" s="121">
        <v>743430.576</v>
      </c>
      <c r="O1118" s="122">
        <v>1006175.2068</v>
      </c>
    </row>
    <row r="1119" spans="5:15">
      <c r="E1119" s="128">
        <v>460215</v>
      </c>
      <c r="F1119" s="2" t="s">
        <v>2308</v>
      </c>
      <c r="G1119" s="36">
        <v>41248</v>
      </c>
      <c r="H1119" s="2" t="s">
        <v>9</v>
      </c>
      <c r="I1119" s="2" t="s">
        <v>2309</v>
      </c>
      <c r="J1119" s="2">
        <v>417062</v>
      </c>
      <c r="K1119" s="2" t="s">
        <v>650</v>
      </c>
      <c r="L1119" s="2" t="s">
        <v>27</v>
      </c>
      <c r="M1119" s="2" t="s">
        <v>21</v>
      </c>
      <c r="N1119" s="121">
        <v>676693.98300000001</v>
      </c>
      <c r="O1119" s="122">
        <v>1050782.8463999999</v>
      </c>
    </row>
    <row r="1120" spans="5:15">
      <c r="E1120" s="128">
        <v>460293</v>
      </c>
      <c r="F1120" s="2" t="s">
        <v>2310</v>
      </c>
      <c r="G1120" s="36">
        <v>40868</v>
      </c>
      <c r="H1120" s="2" t="s">
        <v>9</v>
      </c>
      <c r="I1120" s="2" t="s">
        <v>2311</v>
      </c>
      <c r="J1120" s="2">
        <v>458160</v>
      </c>
      <c r="K1120" s="2" t="s">
        <v>151</v>
      </c>
      <c r="L1120" s="2" t="s">
        <v>12</v>
      </c>
      <c r="M1120" s="2" t="s">
        <v>17</v>
      </c>
      <c r="N1120" s="121">
        <v>816135.07499999995</v>
      </c>
      <c r="O1120" s="122">
        <v>690556.11479999998</v>
      </c>
    </row>
    <row r="1121" spans="5:15">
      <c r="E1121" s="128">
        <v>460294</v>
      </c>
      <c r="F1121" s="2" t="s">
        <v>977</v>
      </c>
      <c r="G1121" s="36">
        <v>41243</v>
      </c>
      <c r="H1121" s="2" t="s">
        <v>9</v>
      </c>
      <c r="I1121" s="2" t="s">
        <v>2312</v>
      </c>
      <c r="J1121" s="2">
        <v>462852</v>
      </c>
      <c r="K1121" s="2" t="s">
        <v>1142</v>
      </c>
      <c r="L1121" s="2" t="s">
        <v>27</v>
      </c>
      <c r="M1121" s="2" t="s">
        <v>17</v>
      </c>
      <c r="N1121" s="121">
        <v>788204.34</v>
      </c>
      <c r="O1121" s="122">
        <v>1438953.9516</v>
      </c>
    </row>
    <row r="1122" spans="5:15">
      <c r="E1122" s="128">
        <v>460295</v>
      </c>
      <c r="F1122" s="2" t="s">
        <v>1542</v>
      </c>
      <c r="G1122" s="36">
        <v>41276</v>
      </c>
      <c r="H1122" s="2" t="s">
        <v>9</v>
      </c>
      <c r="I1122" s="2" t="s">
        <v>2313</v>
      </c>
      <c r="J1122" s="2">
        <v>412289</v>
      </c>
      <c r="K1122" s="2" t="s">
        <v>137</v>
      </c>
      <c r="L1122" s="2" t="s">
        <v>27</v>
      </c>
      <c r="M1122" s="2" t="s">
        <v>17</v>
      </c>
      <c r="N1122" s="121">
        <v>1107923.6069999998</v>
      </c>
      <c r="O1122" s="122">
        <v>1086597.9791999999</v>
      </c>
    </row>
    <row r="1123" spans="5:15">
      <c r="E1123" s="128">
        <v>460308</v>
      </c>
      <c r="F1123" s="2" t="s">
        <v>2314</v>
      </c>
      <c r="G1123" s="36">
        <v>41244</v>
      </c>
      <c r="H1123" s="2" t="s">
        <v>9</v>
      </c>
      <c r="I1123" s="2" t="s">
        <v>710</v>
      </c>
      <c r="J1123" s="2">
        <v>382658</v>
      </c>
      <c r="K1123" s="2" t="s">
        <v>145</v>
      </c>
      <c r="L1123" s="2" t="s">
        <v>27</v>
      </c>
      <c r="M1123" s="2" t="s">
        <v>17</v>
      </c>
      <c r="N1123" s="121">
        <v>788034.05099999998</v>
      </c>
      <c r="O1123" s="122">
        <v>1137893.2920000001</v>
      </c>
    </row>
    <row r="1124" spans="5:15">
      <c r="E1124" s="128">
        <v>460337</v>
      </c>
      <c r="F1124" s="2" t="s">
        <v>2315</v>
      </c>
      <c r="G1124" s="36">
        <v>41253</v>
      </c>
      <c r="H1124" s="2" t="s">
        <v>9</v>
      </c>
      <c r="I1124" s="2" t="s">
        <v>2316</v>
      </c>
      <c r="J1124" s="2">
        <v>473191</v>
      </c>
      <c r="K1124" s="2" t="s">
        <v>209</v>
      </c>
      <c r="L1124" s="2" t="s">
        <v>27</v>
      </c>
      <c r="M1124" s="2" t="s">
        <v>21</v>
      </c>
      <c r="N1124" s="121">
        <v>523343.73</v>
      </c>
      <c r="O1124" s="122">
        <v>1355564.6352000001</v>
      </c>
    </row>
    <row r="1125" spans="5:15">
      <c r="E1125" s="128">
        <v>460339</v>
      </c>
      <c r="F1125" s="2" t="s">
        <v>2317</v>
      </c>
      <c r="G1125" s="36">
        <v>41219</v>
      </c>
      <c r="H1125" s="2" t="s">
        <v>9</v>
      </c>
      <c r="I1125" s="2" t="s">
        <v>2318</v>
      </c>
      <c r="J1125" s="2">
        <v>160376</v>
      </c>
      <c r="K1125" s="2" t="s">
        <v>148</v>
      </c>
      <c r="L1125" s="2" t="s">
        <v>27</v>
      </c>
      <c r="M1125" s="2" t="s">
        <v>13</v>
      </c>
      <c r="N1125" s="121">
        <v>1266626.277</v>
      </c>
      <c r="O1125" s="122">
        <v>1906185.8088</v>
      </c>
    </row>
    <row r="1126" spans="5:15">
      <c r="E1126" s="128">
        <v>460345</v>
      </c>
      <c r="F1126" s="2" t="s">
        <v>2319</v>
      </c>
      <c r="G1126" s="36">
        <v>41276</v>
      </c>
      <c r="H1126" s="2" t="s">
        <v>9</v>
      </c>
      <c r="I1126" s="2" t="s">
        <v>221</v>
      </c>
      <c r="J1126" s="2">
        <v>382658</v>
      </c>
      <c r="K1126" s="2" t="s">
        <v>145</v>
      </c>
      <c r="L1126" s="2" t="s">
        <v>27</v>
      </c>
      <c r="M1126" s="2" t="s">
        <v>28</v>
      </c>
      <c r="N1126" s="121">
        <v>2167254.747</v>
      </c>
      <c r="O1126" s="122">
        <v>503298.91080000001</v>
      </c>
    </row>
    <row r="1127" spans="5:15">
      <c r="E1127" s="128">
        <v>460390</v>
      </c>
      <c r="F1127" s="2" t="s">
        <v>2320</v>
      </c>
      <c r="G1127" s="36">
        <v>41258</v>
      </c>
      <c r="H1127" s="2" t="s">
        <v>9</v>
      </c>
      <c r="I1127" s="2" t="s">
        <v>2321</v>
      </c>
      <c r="J1127" s="2">
        <v>381123</v>
      </c>
      <c r="K1127" s="2" t="s">
        <v>498</v>
      </c>
      <c r="L1127" s="2" t="s">
        <v>27</v>
      </c>
      <c r="M1127" s="2" t="s">
        <v>21</v>
      </c>
      <c r="N1127" s="121">
        <v>536892.27899999998</v>
      </c>
      <c r="O1127" s="122">
        <v>684000.28799999994</v>
      </c>
    </row>
    <row r="1128" spans="5:15">
      <c r="E1128" s="128">
        <v>460394</v>
      </c>
      <c r="F1128" s="2" t="s">
        <v>2322</v>
      </c>
      <c r="G1128" s="36">
        <v>41276</v>
      </c>
      <c r="H1128" s="2" t="s">
        <v>9</v>
      </c>
      <c r="I1128" s="2" t="s">
        <v>2323</v>
      </c>
      <c r="J1128" s="2">
        <v>460909</v>
      </c>
      <c r="K1128" s="2" t="s">
        <v>40</v>
      </c>
      <c r="L1128" s="2" t="s">
        <v>27</v>
      </c>
      <c r="M1128" s="2" t="s">
        <v>66</v>
      </c>
      <c r="N1128" s="121">
        <v>267402.70199999999</v>
      </c>
      <c r="O1128" s="122">
        <v>889897.27679999999</v>
      </c>
    </row>
    <row r="1129" spans="5:15">
      <c r="E1129" s="128">
        <v>460395</v>
      </c>
      <c r="F1129" s="2" t="s">
        <v>2324</v>
      </c>
      <c r="G1129" s="36">
        <v>41281</v>
      </c>
      <c r="H1129" s="2" t="s">
        <v>9</v>
      </c>
      <c r="I1129" s="2" t="s">
        <v>2325</v>
      </c>
      <c r="J1129" s="2">
        <v>460392</v>
      </c>
      <c r="K1129" s="2" t="s">
        <v>526</v>
      </c>
      <c r="L1129" s="2" t="s">
        <v>27</v>
      </c>
      <c r="M1129" s="2" t="s">
        <v>13</v>
      </c>
      <c r="N1129" s="121">
        <v>1253963.676</v>
      </c>
      <c r="O1129" s="122">
        <v>1163208.9779999999</v>
      </c>
    </row>
    <row r="1130" spans="5:15">
      <c r="E1130" s="128">
        <v>460445</v>
      </c>
      <c r="F1130" s="2" t="s">
        <v>2326</v>
      </c>
      <c r="G1130" s="36">
        <v>41162</v>
      </c>
      <c r="H1130" s="2" t="s">
        <v>9</v>
      </c>
      <c r="I1130" s="2" t="s">
        <v>2327</v>
      </c>
      <c r="J1130" s="2">
        <v>386562</v>
      </c>
      <c r="K1130" s="2" t="s">
        <v>164</v>
      </c>
      <c r="L1130" s="2" t="s">
        <v>27</v>
      </c>
      <c r="M1130" s="2" t="s">
        <v>66</v>
      </c>
      <c r="N1130" s="121">
        <v>377616.41400000005</v>
      </c>
      <c r="O1130" s="122">
        <v>721563.56280000007</v>
      </c>
    </row>
    <row r="1131" spans="5:15">
      <c r="E1131" s="128">
        <v>460490</v>
      </c>
      <c r="F1131" s="2" t="s">
        <v>2328</v>
      </c>
      <c r="G1131" s="36">
        <v>41283</v>
      </c>
      <c r="H1131" s="2" t="s">
        <v>9</v>
      </c>
      <c r="I1131" s="2" t="s">
        <v>2329</v>
      </c>
      <c r="J1131" s="2">
        <v>434171</v>
      </c>
      <c r="K1131" s="2" t="s">
        <v>371</v>
      </c>
      <c r="L1131" s="2" t="s">
        <v>27</v>
      </c>
      <c r="M1131" s="2" t="s">
        <v>21</v>
      </c>
      <c r="N1131" s="121">
        <v>580598.67599999998</v>
      </c>
      <c r="O1131" s="122">
        <v>262155.37679999997</v>
      </c>
    </row>
    <row r="1132" spans="5:15">
      <c r="E1132" s="128">
        <v>460501</v>
      </c>
      <c r="F1132" s="2" t="s">
        <v>2330</v>
      </c>
      <c r="G1132" s="36">
        <v>41281</v>
      </c>
      <c r="H1132" s="2" t="s">
        <v>9</v>
      </c>
      <c r="I1132" s="2" t="s">
        <v>2331</v>
      </c>
      <c r="J1132" s="2">
        <v>377602</v>
      </c>
      <c r="K1132" s="2" t="s">
        <v>128</v>
      </c>
      <c r="L1132" s="2" t="s">
        <v>27</v>
      </c>
      <c r="M1132" s="2" t="s">
        <v>17</v>
      </c>
      <c r="N1132" s="121">
        <v>914899.35599999991</v>
      </c>
      <c r="O1132" s="122">
        <v>925697.10600000003</v>
      </c>
    </row>
    <row r="1133" spans="5:15">
      <c r="E1133" s="128">
        <v>460519</v>
      </c>
      <c r="F1133" s="2" t="s">
        <v>2332</v>
      </c>
      <c r="G1133" s="36">
        <v>41288</v>
      </c>
      <c r="H1133" s="2" t="s">
        <v>9</v>
      </c>
      <c r="I1133" s="2" t="s">
        <v>2333</v>
      </c>
      <c r="J1133" s="2">
        <v>381248</v>
      </c>
      <c r="K1133" s="2" t="s">
        <v>512</v>
      </c>
      <c r="L1133" s="2" t="s">
        <v>27</v>
      </c>
      <c r="M1133" s="2" t="s">
        <v>66</v>
      </c>
      <c r="N1133" s="121">
        <v>235006.611</v>
      </c>
      <c r="O1133" s="122">
        <v>1124714.5379999999</v>
      </c>
    </row>
    <row r="1134" spans="5:15">
      <c r="E1134" s="128">
        <v>460525</v>
      </c>
      <c r="F1134" s="2" t="s">
        <v>287</v>
      </c>
      <c r="G1134" s="36">
        <v>41260</v>
      </c>
      <c r="H1134" s="2" t="s">
        <v>9</v>
      </c>
      <c r="I1134" s="2" t="s">
        <v>471</v>
      </c>
      <c r="J1134" s="2">
        <v>410733</v>
      </c>
      <c r="K1134" s="2" t="s">
        <v>99</v>
      </c>
      <c r="L1134" s="2" t="s">
        <v>27</v>
      </c>
      <c r="M1134" s="2" t="s">
        <v>17</v>
      </c>
      <c r="N1134" s="121">
        <v>880075.81199999992</v>
      </c>
      <c r="O1134" s="122">
        <v>948229.89120000007</v>
      </c>
    </row>
    <row r="1135" spans="5:15">
      <c r="E1135" s="128">
        <v>460527</v>
      </c>
      <c r="F1135" s="2" t="s">
        <v>2334</v>
      </c>
      <c r="G1135" s="36">
        <v>41249</v>
      </c>
      <c r="H1135" s="2" t="s">
        <v>9</v>
      </c>
      <c r="I1135" s="2" t="s">
        <v>2335</v>
      </c>
      <c r="J1135" s="2">
        <v>410733</v>
      </c>
      <c r="K1135" s="2" t="s">
        <v>99</v>
      </c>
      <c r="L1135" s="2" t="s">
        <v>27</v>
      </c>
      <c r="M1135" s="2" t="s">
        <v>21</v>
      </c>
      <c r="N1135" s="121">
        <v>656065.64099999995</v>
      </c>
      <c r="O1135" s="122">
        <v>2059404.2748</v>
      </c>
    </row>
    <row r="1136" spans="5:15">
      <c r="E1136" s="128">
        <v>460529</v>
      </c>
      <c r="F1136" s="2" t="s">
        <v>2336</v>
      </c>
      <c r="G1136" s="36">
        <v>41284</v>
      </c>
      <c r="H1136" s="2" t="s">
        <v>9</v>
      </c>
      <c r="I1136" s="2" t="s">
        <v>2337</v>
      </c>
      <c r="J1136" s="2">
        <v>411082</v>
      </c>
      <c r="K1136" s="2" t="s">
        <v>54</v>
      </c>
      <c r="L1136" s="2" t="s">
        <v>27</v>
      </c>
      <c r="M1136" s="2" t="s">
        <v>21</v>
      </c>
      <c r="N1136" s="121">
        <v>584971.65300000005</v>
      </c>
      <c r="O1136" s="122">
        <v>721066.7844</v>
      </c>
    </row>
    <row r="1137" spans="5:15">
      <c r="E1137" s="128">
        <v>460551</v>
      </c>
      <c r="F1137" s="2" t="s">
        <v>2338</v>
      </c>
      <c r="G1137" s="36">
        <v>41198</v>
      </c>
      <c r="H1137" s="2" t="s">
        <v>9</v>
      </c>
      <c r="I1137" s="2" t="s">
        <v>2021</v>
      </c>
      <c r="J1137" s="2">
        <v>448791</v>
      </c>
      <c r="K1137" s="2" t="s">
        <v>381</v>
      </c>
      <c r="L1137" s="2" t="s">
        <v>27</v>
      </c>
      <c r="M1137" s="2" t="s">
        <v>28</v>
      </c>
      <c r="N1137" s="121">
        <v>2181281.8859999999</v>
      </c>
      <c r="O1137" s="122">
        <v>1466241.4475999998</v>
      </c>
    </row>
    <row r="1138" spans="5:15">
      <c r="E1138" s="128">
        <v>460552</v>
      </c>
      <c r="F1138" s="2" t="s">
        <v>2339</v>
      </c>
      <c r="G1138" s="36">
        <v>41282</v>
      </c>
      <c r="H1138" s="2" t="s">
        <v>9</v>
      </c>
      <c r="I1138" s="2" t="s">
        <v>2340</v>
      </c>
      <c r="J1138" s="2">
        <v>436955</v>
      </c>
      <c r="K1138" s="2" t="s">
        <v>818</v>
      </c>
      <c r="L1138" s="2" t="s">
        <v>27</v>
      </c>
      <c r="M1138" s="2" t="s">
        <v>17</v>
      </c>
      <c r="N1138" s="121">
        <v>916567.74300000002</v>
      </c>
      <c r="O1138" s="122">
        <v>756831.29760000005</v>
      </c>
    </row>
    <row r="1139" spans="5:15">
      <c r="E1139" s="128">
        <v>460556</v>
      </c>
      <c r="F1139" s="2" t="s">
        <v>2341</v>
      </c>
      <c r="G1139" s="36">
        <v>41260</v>
      </c>
      <c r="H1139" s="2" t="s">
        <v>9</v>
      </c>
      <c r="I1139" s="2" t="s">
        <v>1727</v>
      </c>
      <c r="J1139" s="2">
        <v>408446</v>
      </c>
      <c r="K1139" s="2" t="s">
        <v>438</v>
      </c>
      <c r="L1139" s="2" t="s">
        <v>27</v>
      </c>
      <c r="M1139" s="2" t="s">
        <v>66</v>
      </c>
      <c r="N1139" s="121">
        <v>262842.74099999998</v>
      </c>
      <c r="O1139" s="122">
        <v>401740.68959999998</v>
      </c>
    </row>
    <row r="1140" spans="5:15">
      <c r="E1140" s="128">
        <v>460612</v>
      </c>
      <c r="F1140" s="2" t="s">
        <v>2342</v>
      </c>
      <c r="G1140" s="36">
        <v>41190</v>
      </c>
      <c r="H1140" s="2" t="s">
        <v>9</v>
      </c>
      <c r="I1140" s="2" t="s">
        <v>2343</v>
      </c>
      <c r="J1140" s="2">
        <v>410452</v>
      </c>
      <c r="K1140" s="2" t="s">
        <v>393</v>
      </c>
      <c r="L1140" s="2" t="s">
        <v>27</v>
      </c>
      <c r="M1140" s="2" t="s">
        <v>66</v>
      </c>
      <c r="N1140" s="121">
        <v>428193.36</v>
      </c>
      <c r="O1140" s="122">
        <v>789553.92599999998</v>
      </c>
    </row>
    <row r="1141" spans="5:15">
      <c r="E1141" s="128">
        <v>460613</v>
      </c>
      <c r="F1141" s="2" t="s">
        <v>2344</v>
      </c>
      <c r="G1141" s="36">
        <v>41286</v>
      </c>
      <c r="H1141" s="2" t="s">
        <v>9</v>
      </c>
      <c r="I1141" s="2" t="s">
        <v>2345</v>
      </c>
      <c r="J1141" s="2">
        <v>381154</v>
      </c>
      <c r="K1141" s="2" t="s">
        <v>319</v>
      </c>
      <c r="L1141" s="2" t="s">
        <v>27</v>
      </c>
      <c r="M1141" s="2" t="s">
        <v>13</v>
      </c>
      <c r="N1141" s="121">
        <v>1538822.67</v>
      </c>
      <c r="O1141" s="122">
        <v>2063253.7188000001</v>
      </c>
    </row>
    <row r="1142" spans="5:15">
      <c r="E1142" s="128">
        <v>460656</v>
      </c>
      <c r="F1142" s="2" t="s">
        <v>2346</v>
      </c>
      <c r="G1142" s="36">
        <v>41281</v>
      </c>
      <c r="H1142" s="2" t="s">
        <v>9</v>
      </c>
      <c r="I1142" s="2" t="s">
        <v>2347</v>
      </c>
      <c r="J1142" s="2">
        <v>381549</v>
      </c>
      <c r="K1142" s="2" t="s">
        <v>259</v>
      </c>
      <c r="L1142" s="2" t="s">
        <v>27</v>
      </c>
      <c r="M1142" s="2" t="s">
        <v>17</v>
      </c>
      <c r="N1142" s="121">
        <v>1008851.025</v>
      </c>
      <c r="O1142" s="122">
        <v>56976.479999999996</v>
      </c>
    </row>
    <row r="1143" spans="5:15">
      <c r="E1143" s="128">
        <v>460659</v>
      </c>
      <c r="F1143" s="2" t="s">
        <v>2348</v>
      </c>
      <c r="G1143" s="36">
        <v>41288</v>
      </c>
      <c r="H1143" s="2" t="s">
        <v>9</v>
      </c>
      <c r="I1143" s="2" t="s">
        <v>2349</v>
      </c>
      <c r="J1143" s="2">
        <v>378504</v>
      </c>
      <c r="K1143" s="2" t="s">
        <v>270</v>
      </c>
      <c r="L1143" s="2" t="s">
        <v>27</v>
      </c>
      <c r="M1143" s="2" t="s">
        <v>66</v>
      </c>
      <c r="N1143" s="121">
        <v>121537.374</v>
      </c>
      <c r="O1143" s="122">
        <v>956031.19559999998</v>
      </c>
    </row>
    <row r="1144" spans="5:15">
      <c r="E1144" s="128">
        <v>460668</v>
      </c>
      <c r="F1144" s="2" t="s">
        <v>2350</v>
      </c>
      <c r="G1144" s="36">
        <v>41250</v>
      </c>
      <c r="H1144" s="2" t="s">
        <v>9</v>
      </c>
      <c r="I1144" s="2" t="s">
        <v>2351</v>
      </c>
      <c r="J1144" s="2">
        <v>447935</v>
      </c>
      <c r="K1144" s="2" t="s">
        <v>237</v>
      </c>
      <c r="L1144" s="2" t="s">
        <v>27</v>
      </c>
      <c r="M1144" s="2" t="s">
        <v>17</v>
      </c>
      <c r="N1144" s="121">
        <v>812807.20499999996</v>
      </c>
      <c r="O1144" s="122">
        <v>493021.95479999995</v>
      </c>
    </row>
    <row r="1145" spans="5:15">
      <c r="E1145" s="128">
        <v>460669</v>
      </c>
      <c r="F1145" s="2" t="s">
        <v>2352</v>
      </c>
      <c r="G1145" s="36">
        <v>41267</v>
      </c>
      <c r="H1145" s="2" t="s">
        <v>9</v>
      </c>
      <c r="I1145" s="2" t="s">
        <v>2353</v>
      </c>
      <c r="J1145" s="2">
        <v>380150</v>
      </c>
      <c r="K1145" s="2" t="s">
        <v>72</v>
      </c>
      <c r="L1145" s="2" t="s">
        <v>27</v>
      </c>
      <c r="M1145" s="2" t="s">
        <v>21</v>
      </c>
      <c r="N1145" s="121">
        <v>699203.29500000004</v>
      </c>
      <c r="O1145" s="122">
        <v>257951.5956</v>
      </c>
    </row>
    <row r="1146" spans="5:15">
      <c r="E1146" s="128">
        <v>460670</v>
      </c>
      <c r="F1146" s="2" t="s">
        <v>2354</v>
      </c>
      <c r="G1146" s="36">
        <v>41253</v>
      </c>
      <c r="H1146" s="2" t="s">
        <v>9</v>
      </c>
      <c r="I1146" s="2" t="s">
        <v>2355</v>
      </c>
      <c r="J1146" s="2">
        <v>420498</v>
      </c>
      <c r="K1146" s="2" t="s">
        <v>758</v>
      </c>
      <c r="L1146" s="2" t="s">
        <v>27</v>
      </c>
      <c r="M1146" s="2" t="s">
        <v>21</v>
      </c>
      <c r="N1146" s="121">
        <v>678256.63500000001</v>
      </c>
      <c r="O1146" s="122">
        <v>1251609.6347999999</v>
      </c>
    </row>
    <row r="1147" spans="5:15">
      <c r="E1147" s="128">
        <v>460672</v>
      </c>
      <c r="F1147" s="2" t="s">
        <v>2356</v>
      </c>
      <c r="G1147" s="36">
        <v>41205</v>
      </c>
      <c r="H1147" s="2" t="s">
        <v>9</v>
      </c>
      <c r="I1147" s="2" t="s">
        <v>2357</v>
      </c>
      <c r="J1147" s="2">
        <v>386578</v>
      </c>
      <c r="K1147" s="2" t="s">
        <v>349</v>
      </c>
      <c r="L1147" s="2" t="s">
        <v>27</v>
      </c>
      <c r="M1147" s="2" t="s">
        <v>66</v>
      </c>
      <c r="N1147" s="121">
        <v>414905.25299999997</v>
      </c>
      <c r="O1147" s="122">
        <v>898388.42040000006</v>
      </c>
    </row>
    <row r="1148" spans="5:15">
      <c r="E1148" s="128">
        <v>460675</v>
      </c>
      <c r="F1148" s="2" t="s">
        <v>2358</v>
      </c>
      <c r="G1148" s="36">
        <v>41281</v>
      </c>
      <c r="H1148" s="2" t="s">
        <v>9</v>
      </c>
      <c r="I1148" s="2" t="s">
        <v>2359</v>
      </c>
      <c r="J1148" s="2">
        <v>382950</v>
      </c>
      <c r="K1148" s="2" t="s">
        <v>599</v>
      </c>
      <c r="L1148" s="2" t="s">
        <v>27</v>
      </c>
      <c r="M1148" s="2" t="s">
        <v>17</v>
      </c>
      <c r="N1148" s="121">
        <v>1031564.0159999999</v>
      </c>
      <c r="O1148" s="122">
        <v>1254230.0819999999</v>
      </c>
    </row>
    <row r="1149" spans="5:15">
      <c r="E1149" s="128">
        <v>460748</v>
      </c>
      <c r="F1149" s="2" t="s">
        <v>2360</v>
      </c>
      <c r="G1149" s="36">
        <v>41290</v>
      </c>
      <c r="H1149" s="2" t="s">
        <v>9</v>
      </c>
      <c r="I1149" s="2" t="s">
        <v>2141</v>
      </c>
      <c r="J1149" s="2">
        <v>416178</v>
      </c>
      <c r="K1149" s="2" t="s">
        <v>154</v>
      </c>
      <c r="L1149" s="2" t="s">
        <v>27</v>
      </c>
      <c r="M1149" s="2" t="s">
        <v>21</v>
      </c>
      <c r="N1149" s="121">
        <v>655466.84699999995</v>
      </c>
      <c r="O1149" s="122">
        <v>1242664.0919999999</v>
      </c>
    </row>
    <row r="1150" spans="5:15">
      <c r="E1150" s="128">
        <v>460750</v>
      </c>
      <c r="F1150" s="2" t="s">
        <v>2361</v>
      </c>
      <c r="G1150" s="36">
        <v>41293</v>
      </c>
      <c r="H1150" s="2" t="s">
        <v>9</v>
      </c>
      <c r="I1150" s="2" t="s">
        <v>2362</v>
      </c>
      <c r="J1150" s="2">
        <v>387266</v>
      </c>
      <c r="K1150" s="2" t="s">
        <v>31</v>
      </c>
      <c r="L1150" s="2" t="s">
        <v>27</v>
      </c>
      <c r="M1150" s="2" t="s">
        <v>17</v>
      </c>
      <c r="N1150" s="121">
        <v>903129.38099999994</v>
      </c>
      <c r="O1150" s="122">
        <v>337775.17319999996</v>
      </c>
    </row>
    <row r="1151" spans="5:15">
      <c r="E1151" s="128">
        <v>460855</v>
      </c>
      <c r="F1151" s="2" t="s">
        <v>965</v>
      </c>
      <c r="G1151" s="36">
        <v>41291</v>
      </c>
      <c r="H1151" s="2" t="s">
        <v>9</v>
      </c>
      <c r="I1151" s="2" t="s">
        <v>809</v>
      </c>
      <c r="J1151" s="2">
        <v>377143</v>
      </c>
      <c r="K1151" s="2" t="s">
        <v>171</v>
      </c>
      <c r="L1151" s="2" t="s">
        <v>27</v>
      </c>
      <c r="M1151" s="2" t="s">
        <v>21</v>
      </c>
      <c r="N1151" s="121">
        <v>713326.152</v>
      </c>
      <c r="O1151" s="122">
        <v>311163.39</v>
      </c>
    </row>
    <row r="1152" spans="5:15">
      <c r="E1152" s="128">
        <v>460856</v>
      </c>
      <c r="F1152" s="2" t="s">
        <v>2363</v>
      </c>
      <c r="G1152" s="36">
        <v>41289</v>
      </c>
      <c r="H1152" s="2" t="s">
        <v>9</v>
      </c>
      <c r="I1152" s="2" t="s">
        <v>2364</v>
      </c>
      <c r="J1152" s="2">
        <v>472010</v>
      </c>
      <c r="K1152" s="2" t="s">
        <v>167</v>
      </c>
      <c r="L1152" s="2" t="s">
        <v>27</v>
      </c>
      <c r="M1152" s="2" t="s">
        <v>17</v>
      </c>
      <c r="N1152" s="121">
        <v>846984.09600000002</v>
      </c>
      <c r="O1152" s="122">
        <v>601420.88520000002</v>
      </c>
    </row>
    <row r="1153" spans="5:15">
      <c r="E1153" s="128">
        <v>460867</v>
      </c>
      <c r="F1153" s="2" t="s">
        <v>2365</v>
      </c>
      <c r="G1153" s="36">
        <v>41289</v>
      </c>
      <c r="H1153" s="2" t="s">
        <v>9</v>
      </c>
      <c r="I1153" s="2" t="s">
        <v>1158</v>
      </c>
      <c r="J1153" s="2">
        <v>399534</v>
      </c>
      <c r="K1153" s="2" t="s">
        <v>20</v>
      </c>
      <c r="L1153" s="2" t="s">
        <v>27</v>
      </c>
      <c r="M1153" s="2" t="s">
        <v>17</v>
      </c>
      <c r="N1153" s="121">
        <v>852174.01500000001</v>
      </c>
      <c r="O1153" s="122">
        <v>205222.45320000002</v>
      </c>
    </row>
    <row r="1154" spans="5:15">
      <c r="E1154" s="128">
        <v>460869</v>
      </c>
      <c r="F1154" s="2" t="s">
        <v>2366</v>
      </c>
      <c r="G1154" s="36">
        <v>41282</v>
      </c>
      <c r="H1154" s="2" t="s">
        <v>9</v>
      </c>
      <c r="I1154" s="2" t="s">
        <v>2367</v>
      </c>
      <c r="J1154" s="2">
        <v>419863</v>
      </c>
      <c r="K1154" s="2" t="s">
        <v>16</v>
      </c>
      <c r="L1154" s="2" t="s">
        <v>27</v>
      </c>
      <c r="M1154" s="2" t="s">
        <v>28</v>
      </c>
      <c r="N1154" s="121">
        <v>1834282.9889999998</v>
      </c>
      <c r="O1154" s="122">
        <v>923934.83759999997</v>
      </c>
    </row>
    <row r="1155" spans="5:15">
      <c r="E1155" s="128">
        <v>460906</v>
      </c>
      <c r="F1155" s="2" t="s">
        <v>2368</v>
      </c>
      <c r="G1155" s="36">
        <v>41291</v>
      </c>
      <c r="H1155" s="2" t="s">
        <v>9</v>
      </c>
      <c r="I1155" s="2" t="s">
        <v>2369</v>
      </c>
      <c r="J1155" s="2">
        <v>406698</v>
      </c>
      <c r="K1155" s="2" t="s">
        <v>215</v>
      </c>
      <c r="L1155" s="2" t="s">
        <v>27</v>
      </c>
      <c r="M1155" s="2" t="s">
        <v>21</v>
      </c>
      <c r="N1155" s="121">
        <v>623751.91200000001</v>
      </c>
      <c r="O1155" s="122">
        <v>837108.09719999996</v>
      </c>
    </row>
    <row r="1156" spans="5:15">
      <c r="E1156" s="128">
        <v>460915</v>
      </c>
      <c r="F1156" s="2" t="s">
        <v>2370</v>
      </c>
      <c r="G1156" s="36">
        <v>41289</v>
      </c>
      <c r="H1156" s="2" t="s">
        <v>9</v>
      </c>
      <c r="I1156" s="2" t="s">
        <v>2371</v>
      </c>
      <c r="J1156" s="2">
        <v>382953</v>
      </c>
      <c r="K1156" s="2" t="s">
        <v>161</v>
      </c>
      <c r="L1156" s="2" t="s">
        <v>27</v>
      </c>
      <c r="M1156" s="2" t="s">
        <v>17</v>
      </c>
      <c r="N1156" s="121">
        <v>806691.27</v>
      </c>
      <c r="O1156" s="122">
        <v>1012264.8624</v>
      </c>
    </row>
    <row r="1157" spans="5:15">
      <c r="E1157" s="128">
        <v>460916</v>
      </c>
      <c r="F1157" s="2" t="s">
        <v>2372</v>
      </c>
      <c r="G1157" s="36">
        <v>41284</v>
      </c>
      <c r="H1157" s="2" t="s">
        <v>9</v>
      </c>
      <c r="I1157" s="2" t="s">
        <v>2373</v>
      </c>
      <c r="J1157" s="2">
        <v>382953</v>
      </c>
      <c r="K1157" s="2" t="s">
        <v>161</v>
      </c>
      <c r="L1157" s="2" t="s">
        <v>27</v>
      </c>
      <c r="M1157" s="2" t="s">
        <v>17</v>
      </c>
      <c r="N1157" s="121">
        <v>1187513.1239999998</v>
      </c>
      <c r="O1157" s="122">
        <v>1398344.0832</v>
      </c>
    </row>
    <row r="1158" spans="5:15">
      <c r="E1158" s="128">
        <v>460947</v>
      </c>
      <c r="F1158" s="2" t="s">
        <v>2374</v>
      </c>
      <c r="G1158" s="36">
        <v>41279</v>
      </c>
      <c r="H1158" s="2" t="s">
        <v>9</v>
      </c>
      <c r="I1158" s="2" t="s">
        <v>2375</v>
      </c>
      <c r="J1158" s="2">
        <v>406515</v>
      </c>
      <c r="K1158" s="2" t="s">
        <v>281</v>
      </c>
      <c r="L1158" s="2" t="s">
        <v>27</v>
      </c>
      <c r="M1158" s="2" t="s">
        <v>17</v>
      </c>
      <c r="N1158" s="121">
        <v>815755.5419999999</v>
      </c>
      <c r="O1158" s="122">
        <v>1007328.8628</v>
      </c>
    </row>
    <row r="1159" spans="5:15">
      <c r="E1159" s="128">
        <v>461274</v>
      </c>
      <c r="F1159" s="2" t="s">
        <v>2376</v>
      </c>
      <c r="G1159" s="36">
        <v>41281</v>
      </c>
      <c r="H1159" s="2" t="s">
        <v>9</v>
      </c>
      <c r="I1159" s="2" t="s">
        <v>2377</v>
      </c>
      <c r="J1159" s="2">
        <v>474373</v>
      </c>
      <c r="K1159" s="2" t="s">
        <v>125</v>
      </c>
      <c r="L1159" s="2" t="s">
        <v>27</v>
      </c>
      <c r="M1159" s="2" t="s">
        <v>21</v>
      </c>
      <c r="N1159" s="121">
        <v>468811.18200000003</v>
      </c>
      <c r="O1159" s="122">
        <v>523765.71</v>
      </c>
    </row>
    <row r="1160" spans="5:15">
      <c r="E1160" s="128">
        <v>461820</v>
      </c>
      <c r="F1160" s="2" t="s">
        <v>2378</v>
      </c>
      <c r="G1160" s="36">
        <v>41299</v>
      </c>
      <c r="H1160" s="2" t="s">
        <v>9</v>
      </c>
      <c r="I1160" s="2" t="s">
        <v>2222</v>
      </c>
      <c r="J1160" s="2">
        <v>473035</v>
      </c>
      <c r="K1160" s="2" t="s">
        <v>140</v>
      </c>
      <c r="L1160" s="2" t="s">
        <v>27</v>
      </c>
      <c r="M1160" s="2" t="s">
        <v>21</v>
      </c>
      <c r="N1160" s="121">
        <v>487591.94400000002</v>
      </c>
      <c r="O1160" s="122">
        <v>767211.84719999996</v>
      </c>
    </row>
    <row r="1161" spans="5:15">
      <c r="E1161" s="128">
        <v>461828</v>
      </c>
      <c r="F1161" s="2" t="s">
        <v>2379</v>
      </c>
      <c r="G1161" s="36">
        <v>41187</v>
      </c>
      <c r="H1161" s="2" t="s">
        <v>9</v>
      </c>
      <c r="I1161" s="2" t="s">
        <v>2380</v>
      </c>
      <c r="J1161" s="2">
        <v>459093</v>
      </c>
      <c r="K1161" s="2" t="s">
        <v>344</v>
      </c>
      <c r="L1161" s="2" t="s">
        <v>27</v>
      </c>
      <c r="M1161" s="2" t="s">
        <v>66</v>
      </c>
      <c r="N1161" s="121">
        <v>359422.20299999998</v>
      </c>
      <c r="O1161" s="122">
        <v>917394.31440000003</v>
      </c>
    </row>
    <row r="1162" spans="5:15">
      <c r="E1162" s="128">
        <v>461832</v>
      </c>
      <c r="F1162" s="2" t="s">
        <v>953</v>
      </c>
      <c r="G1162" s="36">
        <v>41291</v>
      </c>
      <c r="H1162" s="2" t="s">
        <v>9</v>
      </c>
      <c r="I1162" s="2" t="s">
        <v>2381</v>
      </c>
      <c r="J1162" s="2">
        <v>388373</v>
      </c>
      <c r="K1162" s="2" t="s">
        <v>632</v>
      </c>
      <c r="L1162" s="2" t="s">
        <v>27</v>
      </c>
      <c r="M1162" s="2" t="s">
        <v>21</v>
      </c>
      <c r="N1162" s="121">
        <v>761190.71699999995</v>
      </c>
      <c r="O1162" s="122">
        <v>660231.44280000008</v>
      </c>
    </row>
    <row r="1163" spans="5:15">
      <c r="E1163" s="128">
        <v>462045</v>
      </c>
      <c r="F1163" s="2" t="s">
        <v>2382</v>
      </c>
      <c r="G1163" s="36">
        <v>41290</v>
      </c>
      <c r="H1163" s="2" t="s">
        <v>9</v>
      </c>
      <c r="I1163" s="2" t="s">
        <v>2383</v>
      </c>
      <c r="J1163" s="2">
        <v>379658</v>
      </c>
      <c r="K1163" s="2" t="s">
        <v>201</v>
      </c>
      <c r="L1163" s="2" t="s">
        <v>27</v>
      </c>
      <c r="M1163" s="2" t="s">
        <v>17</v>
      </c>
      <c r="N1163" s="121">
        <v>1015513.4430000001</v>
      </c>
      <c r="O1163" s="122">
        <v>1458351.8532</v>
      </c>
    </row>
    <row r="1164" spans="5:15">
      <c r="E1164" s="128">
        <v>462164</v>
      </c>
      <c r="F1164" s="2" t="s">
        <v>2384</v>
      </c>
      <c r="G1164" s="36">
        <v>41289</v>
      </c>
      <c r="H1164" s="2" t="s">
        <v>9</v>
      </c>
      <c r="I1164" s="2" t="s">
        <v>2385</v>
      </c>
      <c r="J1164" s="2">
        <v>450554</v>
      </c>
      <c r="K1164" s="2" t="s">
        <v>179</v>
      </c>
      <c r="L1164" s="2" t="s">
        <v>27</v>
      </c>
      <c r="M1164" s="2" t="s">
        <v>21</v>
      </c>
      <c r="N1164" s="121">
        <v>729567.04800000007</v>
      </c>
      <c r="O1164" s="122">
        <v>1281946.0788</v>
      </c>
    </row>
    <row r="1165" spans="5:15">
      <c r="E1165" s="128">
        <v>462168</v>
      </c>
      <c r="F1165" s="2" t="s">
        <v>2386</v>
      </c>
      <c r="G1165" s="36">
        <v>41298</v>
      </c>
      <c r="H1165" s="2" t="s">
        <v>9</v>
      </c>
      <c r="I1165" s="2" t="s">
        <v>2387</v>
      </c>
      <c r="J1165" s="2">
        <v>450554</v>
      </c>
      <c r="K1165" s="2" t="s">
        <v>179</v>
      </c>
      <c r="L1165" s="2" t="s">
        <v>27</v>
      </c>
      <c r="M1165" s="2" t="s">
        <v>17</v>
      </c>
      <c r="N1165" s="121">
        <v>1008485.961</v>
      </c>
      <c r="O1165" s="122">
        <v>687594.27959999989</v>
      </c>
    </row>
    <row r="1166" spans="5:15">
      <c r="E1166" s="128">
        <v>462169</v>
      </c>
      <c r="F1166" s="2" t="s">
        <v>2388</v>
      </c>
      <c r="G1166" s="36">
        <v>41298</v>
      </c>
      <c r="H1166" s="2" t="s">
        <v>9</v>
      </c>
      <c r="I1166" s="2" t="s">
        <v>2389</v>
      </c>
      <c r="J1166" s="2">
        <v>425654</v>
      </c>
      <c r="K1166" s="2" t="s">
        <v>537</v>
      </c>
      <c r="L1166" s="2" t="s">
        <v>27</v>
      </c>
      <c r="M1166" s="2" t="s">
        <v>13</v>
      </c>
      <c r="N1166" s="121">
        <v>1356183.8219999999</v>
      </c>
      <c r="O1166" s="122">
        <v>344651.19839999999</v>
      </c>
    </row>
    <row r="1167" spans="5:15">
      <c r="E1167" s="128">
        <v>462171</v>
      </c>
      <c r="F1167" s="2" t="s">
        <v>2390</v>
      </c>
      <c r="G1167" s="36">
        <v>41285</v>
      </c>
      <c r="H1167" s="2" t="s">
        <v>9</v>
      </c>
      <c r="I1167" s="2" t="s">
        <v>2391</v>
      </c>
      <c r="J1167" s="2">
        <v>376098</v>
      </c>
      <c r="K1167" s="2" t="s">
        <v>1079</v>
      </c>
      <c r="L1167" s="2" t="s">
        <v>27</v>
      </c>
      <c r="M1167" s="2" t="s">
        <v>13</v>
      </c>
      <c r="N1167" s="121">
        <v>1481020.128</v>
      </c>
      <c r="O1167" s="122">
        <v>3437165.0159999998</v>
      </c>
    </row>
    <row r="1168" spans="5:15">
      <c r="E1168" s="128">
        <v>462173</v>
      </c>
      <c r="F1168" s="2" t="s">
        <v>2392</v>
      </c>
      <c r="G1168" s="36">
        <v>41278</v>
      </c>
      <c r="H1168" s="2" t="s">
        <v>9</v>
      </c>
      <c r="I1168" s="2" t="s">
        <v>2393</v>
      </c>
      <c r="J1168" s="2">
        <v>377963</v>
      </c>
      <c r="K1168" s="2" t="s">
        <v>48</v>
      </c>
      <c r="L1168" s="2" t="s">
        <v>27</v>
      </c>
      <c r="M1168" s="2" t="s">
        <v>21</v>
      </c>
      <c r="N1168" s="121">
        <v>681024.66599999997</v>
      </c>
      <c r="O1168" s="122">
        <v>605027.826</v>
      </c>
    </row>
    <row r="1169" spans="5:15">
      <c r="E1169" s="128">
        <v>462177</v>
      </c>
      <c r="F1169" s="2" t="s">
        <v>2394</v>
      </c>
      <c r="G1169" s="36">
        <v>41302</v>
      </c>
      <c r="H1169" s="2" t="s">
        <v>9</v>
      </c>
      <c r="I1169" s="2" t="s">
        <v>2395</v>
      </c>
      <c r="J1169" s="2">
        <v>406698</v>
      </c>
      <c r="K1169" s="2" t="s">
        <v>215</v>
      </c>
      <c r="L1169" s="2" t="s">
        <v>27</v>
      </c>
      <c r="M1169" s="2" t="s">
        <v>66</v>
      </c>
      <c r="N1169" s="121">
        <v>406377.44699999999</v>
      </c>
      <c r="O1169" s="122">
        <v>416454.51240000001</v>
      </c>
    </row>
    <row r="1170" spans="5:15">
      <c r="E1170" s="128">
        <v>462226</v>
      </c>
      <c r="F1170" s="2" t="s">
        <v>2396</v>
      </c>
      <c r="G1170" s="36">
        <v>41282</v>
      </c>
      <c r="H1170" s="2" t="s">
        <v>9</v>
      </c>
      <c r="I1170" s="2" t="s">
        <v>2397</v>
      </c>
      <c r="J1170" s="2">
        <v>377329</v>
      </c>
      <c r="K1170" s="2" t="s">
        <v>51</v>
      </c>
      <c r="L1170" s="2" t="s">
        <v>27</v>
      </c>
      <c r="M1170" s="2" t="s">
        <v>21</v>
      </c>
      <c r="N1170" s="121">
        <v>760500.65699999989</v>
      </c>
      <c r="O1170" s="122">
        <v>1292627.9916000001</v>
      </c>
    </row>
    <row r="1171" spans="5:15">
      <c r="E1171" s="128">
        <v>462281</v>
      </c>
      <c r="F1171" s="2" t="s">
        <v>2398</v>
      </c>
      <c r="G1171" s="36">
        <v>41299</v>
      </c>
      <c r="H1171" s="2" t="s">
        <v>9</v>
      </c>
      <c r="I1171" s="2" t="s">
        <v>2399</v>
      </c>
      <c r="J1171" s="2">
        <v>403187</v>
      </c>
      <c r="K1171" s="2" t="s">
        <v>251</v>
      </c>
      <c r="L1171" s="2" t="s">
        <v>27</v>
      </c>
      <c r="M1171" s="2" t="s">
        <v>21</v>
      </c>
      <c r="N1171" s="121">
        <v>540182.30700000003</v>
      </c>
      <c r="O1171" s="122">
        <v>2290282.6248000003</v>
      </c>
    </row>
    <row r="1172" spans="5:15">
      <c r="E1172" s="128">
        <v>462282</v>
      </c>
      <c r="F1172" s="2" t="s">
        <v>2400</v>
      </c>
      <c r="G1172" s="36">
        <v>41289</v>
      </c>
      <c r="H1172" s="2" t="s">
        <v>9</v>
      </c>
      <c r="I1172" s="2" t="s">
        <v>1800</v>
      </c>
      <c r="J1172" s="2">
        <v>448841</v>
      </c>
      <c r="K1172" s="2" t="s">
        <v>462</v>
      </c>
      <c r="L1172" s="2" t="s">
        <v>27</v>
      </c>
      <c r="M1172" s="2" t="s">
        <v>17</v>
      </c>
      <c r="N1172" s="121">
        <v>824028.47100000002</v>
      </c>
      <c r="O1172" s="122">
        <v>735436.86479999998</v>
      </c>
    </row>
    <row r="1173" spans="5:15">
      <c r="E1173" s="128">
        <v>462292</v>
      </c>
      <c r="F1173" s="2" t="s">
        <v>2401</v>
      </c>
      <c r="G1173" s="36">
        <v>41302</v>
      </c>
      <c r="H1173" s="2" t="s">
        <v>9</v>
      </c>
      <c r="I1173" s="2" t="s">
        <v>2402</v>
      </c>
      <c r="J1173" s="2">
        <v>436955</v>
      </c>
      <c r="K1173" s="2" t="s">
        <v>818</v>
      </c>
      <c r="L1173" s="2" t="s">
        <v>27</v>
      </c>
      <c r="M1173" s="2" t="s">
        <v>17</v>
      </c>
      <c r="N1173" s="121">
        <v>858285.49800000002</v>
      </c>
      <c r="O1173" s="122">
        <v>796236.89040000003</v>
      </c>
    </row>
    <row r="1174" spans="5:15">
      <c r="E1174" s="128">
        <v>462293</v>
      </c>
      <c r="F1174" s="2" t="s">
        <v>2403</v>
      </c>
      <c r="G1174" s="36">
        <v>41311</v>
      </c>
      <c r="H1174" s="2" t="s">
        <v>9</v>
      </c>
      <c r="I1174" s="2" t="s">
        <v>2404</v>
      </c>
      <c r="J1174" s="2">
        <v>410450</v>
      </c>
      <c r="K1174" s="2" t="s">
        <v>212</v>
      </c>
      <c r="L1174" s="2" t="s">
        <v>27</v>
      </c>
      <c r="M1174" s="2" t="s">
        <v>21</v>
      </c>
      <c r="N1174" s="121">
        <v>657884.28300000005</v>
      </c>
      <c r="O1174" s="122">
        <v>453779.99280000001</v>
      </c>
    </row>
    <row r="1175" spans="5:15">
      <c r="E1175" s="128">
        <v>462338</v>
      </c>
      <c r="F1175" s="2" t="s">
        <v>2405</v>
      </c>
      <c r="G1175" s="36">
        <v>41303</v>
      </c>
      <c r="H1175" s="2" t="s">
        <v>9</v>
      </c>
      <c r="I1175" s="2" t="s">
        <v>2406</v>
      </c>
      <c r="J1175" s="2">
        <v>376834</v>
      </c>
      <c r="K1175" s="2" t="s">
        <v>388</v>
      </c>
      <c r="L1175" s="2" t="s">
        <v>27</v>
      </c>
      <c r="M1175" s="2" t="s">
        <v>21</v>
      </c>
      <c r="N1175" s="121">
        <v>674550.34499999997</v>
      </c>
      <c r="O1175" s="122">
        <v>871422.3</v>
      </c>
    </row>
    <row r="1176" spans="5:15">
      <c r="E1176" s="128">
        <v>462341</v>
      </c>
      <c r="F1176" s="2" t="s">
        <v>2407</v>
      </c>
      <c r="G1176" s="36">
        <v>41289</v>
      </c>
      <c r="H1176" s="2" t="s">
        <v>9</v>
      </c>
      <c r="I1176" s="2" t="s">
        <v>2408</v>
      </c>
      <c r="J1176" s="2">
        <v>377329</v>
      </c>
      <c r="K1176" s="2" t="s">
        <v>51</v>
      </c>
      <c r="L1176" s="2" t="s">
        <v>27</v>
      </c>
      <c r="M1176" s="2" t="s">
        <v>17</v>
      </c>
      <c r="N1176" s="121">
        <v>811884.52800000005</v>
      </c>
      <c r="O1176" s="122">
        <v>570044.97360000003</v>
      </c>
    </row>
    <row r="1177" spans="5:15">
      <c r="E1177" s="128">
        <v>462392</v>
      </c>
      <c r="F1177" s="2" t="s">
        <v>2409</v>
      </c>
      <c r="G1177" s="36">
        <v>41318</v>
      </c>
      <c r="H1177" s="2" t="s">
        <v>9</v>
      </c>
      <c r="I1177" s="2" t="s">
        <v>2410</v>
      </c>
      <c r="J1177" s="2">
        <v>464799</v>
      </c>
      <c r="K1177" s="2" t="s">
        <v>643</v>
      </c>
      <c r="L1177" s="2" t="s">
        <v>27</v>
      </c>
      <c r="M1177" s="2" t="s">
        <v>66</v>
      </c>
      <c r="N1177" s="121">
        <v>287769.489</v>
      </c>
      <c r="O1177" s="122">
        <v>347534.16119999997</v>
      </c>
    </row>
    <row r="1178" spans="5:15">
      <c r="E1178" s="128">
        <v>462543</v>
      </c>
      <c r="F1178" s="2" t="s">
        <v>2411</v>
      </c>
      <c r="G1178" s="36">
        <v>41295</v>
      </c>
      <c r="H1178" s="2" t="s">
        <v>9</v>
      </c>
      <c r="I1178" s="2" t="s">
        <v>2412</v>
      </c>
      <c r="J1178" s="2">
        <v>408443</v>
      </c>
      <c r="K1178" s="2" t="s">
        <v>401</v>
      </c>
      <c r="L1178" s="2" t="s">
        <v>27</v>
      </c>
      <c r="M1178" s="2" t="s">
        <v>66</v>
      </c>
      <c r="N1178" s="121">
        <v>377348.18099999998</v>
      </c>
      <c r="O1178" s="122">
        <v>468672.75</v>
      </c>
    </row>
    <row r="1179" spans="5:15">
      <c r="E1179" s="128">
        <v>462850</v>
      </c>
      <c r="F1179" s="2" t="s">
        <v>2413</v>
      </c>
      <c r="G1179" s="36">
        <v>41303</v>
      </c>
      <c r="H1179" s="2" t="s">
        <v>9</v>
      </c>
      <c r="I1179" s="2" t="s">
        <v>2414</v>
      </c>
      <c r="J1179" s="2">
        <v>406515</v>
      </c>
      <c r="K1179" s="2" t="s">
        <v>281</v>
      </c>
      <c r="L1179" s="2" t="s">
        <v>27</v>
      </c>
      <c r="M1179" s="2" t="s">
        <v>17</v>
      </c>
      <c r="N1179" s="121">
        <v>880835.99099999992</v>
      </c>
      <c r="O1179" s="122">
        <v>2026313.1827999998</v>
      </c>
    </row>
    <row r="1180" spans="5:15">
      <c r="E1180" s="128">
        <v>462851</v>
      </c>
      <c r="F1180" s="2" t="s">
        <v>2415</v>
      </c>
      <c r="G1180" s="36">
        <v>41302</v>
      </c>
      <c r="H1180" s="2" t="s">
        <v>9</v>
      </c>
      <c r="I1180" s="2" t="s">
        <v>2416</v>
      </c>
      <c r="J1180" s="2">
        <v>448791</v>
      </c>
      <c r="K1180" s="2" t="s">
        <v>381</v>
      </c>
      <c r="L1180" s="2" t="s">
        <v>27</v>
      </c>
      <c r="M1180" s="2" t="s">
        <v>21</v>
      </c>
      <c r="N1180" s="121">
        <v>458393.50200000004</v>
      </c>
      <c r="O1180" s="122">
        <v>999568.76040000003</v>
      </c>
    </row>
    <row r="1181" spans="5:15">
      <c r="E1181" s="128">
        <v>462853</v>
      </c>
      <c r="F1181" s="2" t="s">
        <v>2417</v>
      </c>
      <c r="G1181" s="36">
        <v>41311</v>
      </c>
      <c r="H1181" s="2" t="s">
        <v>9</v>
      </c>
      <c r="I1181" s="2" t="s">
        <v>2418</v>
      </c>
      <c r="J1181" s="2">
        <v>373036</v>
      </c>
      <c r="K1181" s="2" t="s">
        <v>188</v>
      </c>
      <c r="L1181" s="2" t="s">
        <v>27</v>
      </c>
      <c r="M1181" s="2" t="s">
        <v>21</v>
      </c>
      <c r="N1181" s="121">
        <v>507782.87700000004</v>
      </c>
      <c r="O1181" s="122">
        <v>687649.60800000001</v>
      </c>
    </row>
    <row r="1182" spans="5:15">
      <c r="E1182" s="128">
        <v>462855</v>
      </c>
      <c r="F1182" s="2" t="s">
        <v>2419</v>
      </c>
      <c r="G1182" s="36">
        <v>41307</v>
      </c>
      <c r="H1182" s="2" t="s">
        <v>9</v>
      </c>
      <c r="I1182" s="2" t="s">
        <v>2420</v>
      </c>
      <c r="J1182" s="2">
        <v>411082</v>
      </c>
      <c r="K1182" s="2" t="s">
        <v>54</v>
      </c>
      <c r="L1182" s="2" t="s">
        <v>27</v>
      </c>
      <c r="M1182" s="2" t="s">
        <v>13</v>
      </c>
      <c r="N1182" s="121">
        <v>1257093.432</v>
      </c>
      <c r="O1182" s="122">
        <v>1925237.6136</v>
      </c>
    </row>
    <row r="1183" spans="5:15">
      <c r="E1183" s="128">
        <v>463249</v>
      </c>
      <c r="F1183" s="2" t="s">
        <v>2421</v>
      </c>
      <c r="G1183" s="36">
        <v>41307</v>
      </c>
      <c r="H1183" s="2" t="s">
        <v>9</v>
      </c>
      <c r="I1183" s="2" t="s">
        <v>2422</v>
      </c>
      <c r="J1183" s="2">
        <v>152562</v>
      </c>
      <c r="K1183" s="2" t="s">
        <v>446</v>
      </c>
      <c r="L1183" s="2" t="s">
        <v>27</v>
      </c>
      <c r="M1183" s="2" t="s">
        <v>21</v>
      </c>
      <c r="N1183" s="121">
        <v>642016.24199999997</v>
      </c>
      <c r="O1183" s="122">
        <v>1291989.9491999999</v>
      </c>
    </row>
    <row r="1184" spans="5:15">
      <c r="E1184" s="128">
        <v>463658</v>
      </c>
      <c r="F1184" s="2" t="s">
        <v>2423</v>
      </c>
      <c r="G1184" s="36">
        <v>41319</v>
      </c>
      <c r="H1184" s="2" t="s">
        <v>9</v>
      </c>
      <c r="I1184" s="2" t="s">
        <v>2424</v>
      </c>
      <c r="J1184" s="2">
        <v>455946</v>
      </c>
      <c r="K1184" s="2" t="s">
        <v>925</v>
      </c>
      <c r="L1184" s="2" t="s">
        <v>27</v>
      </c>
      <c r="M1184" s="2" t="s">
        <v>66</v>
      </c>
      <c r="N1184" s="121">
        <v>218607.66899999999</v>
      </c>
      <c r="O1184" s="122">
        <v>442018.58760000003</v>
      </c>
    </row>
    <row r="1185" spans="5:15">
      <c r="E1185" s="128">
        <v>463668</v>
      </c>
      <c r="F1185" s="2" t="s">
        <v>2425</v>
      </c>
      <c r="G1185" s="36">
        <v>41317</v>
      </c>
      <c r="H1185" s="2" t="s">
        <v>9</v>
      </c>
      <c r="I1185" s="2" t="s">
        <v>2426</v>
      </c>
      <c r="J1185" s="2">
        <v>378504</v>
      </c>
      <c r="K1185" s="2" t="s">
        <v>270</v>
      </c>
      <c r="L1185" s="2" t="s">
        <v>27</v>
      </c>
      <c r="M1185" s="2" t="s">
        <v>13</v>
      </c>
      <c r="N1185" s="121">
        <v>1402109.5410000002</v>
      </c>
      <c r="O1185" s="122">
        <v>2380239.54</v>
      </c>
    </row>
    <row r="1186" spans="5:15">
      <c r="E1186" s="128">
        <v>463910</v>
      </c>
      <c r="F1186" s="2" t="s">
        <v>2427</v>
      </c>
      <c r="G1186" s="36">
        <v>41323</v>
      </c>
      <c r="H1186" s="2" t="s">
        <v>9</v>
      </c>
      <c r="I1186" s="2" t="s">
        <v>2428</v>
      </c>
      <c r="J1186" s="2">
        <v>458160</v>
      </c>
      <c r="K1186" s="2" t="s">
        <v>151</v>
      </c>
      <c r="L1186" s="2" t="s">
        <v>27</v>
      </c>
      <c r="M1186" s="2" t="s">
        <v>21</v>
      </c>
      <c r="N1186" s="121">
        <v>540045.40799999994</v>
      </c>
      <c r="O1186" s="122">
        <v>837427.11840000004</v>
      </c>
    </row>
    <row r="1187" spans="5:15">
      <c r="E1187" s="128">
        <v>463914</v>
      </c>
      <c r="F1187" s="2" t="s">
        <v>2429</v>
      </c>
      <c r="G1187" s="36">
        <v>41312</v>
      </c>
      <c r="H1187" s="2" t="s">
        <v>9</v>
      </c>
      <c r="I1187" s="2" t="s">
        <v>2430</v>
      </c>
      <c r="J1187" s="2">
        <v>410452</v>
      </c>
      <c r="K1187" s="2" t="s">
        <v>393</v>
      </c>
      <c r="L1187" s="2" t="s">
        <v>2431</v>
      </c>
      <c r="M1187" s="2" t="s">
        <v>66</v>
      </c>
      <c r="N1187" s="121">
        <v>353171.59499999997</v>
      </c>
      <c r="O1187" s="122">
        <v>45518.792399999998</v>
      </c>
    </row>
    <row r="1188" spans="5:15">
      <c r="E1188" s="128">
        <v>464461</v>
      </c>
      <c r="F1188" s="2" t="s">
        <v>2432</v>
      </c>
      <c r="G1188" s="36">
        <v>41330</v>
      </c>
      <c r="H1188" s="2" t="s">
        <v>9</v>
      </c>
      <c r="I1188" s="2" t="s">
        <v>2433</v>
      </c>
      <c r="J1188" s="2">
        <v>419863</v>
      </c>
      <c r="K1188" s="2" t="s">
        <v>16</v>
      </c>
      <c r="L1188" s="2" t="s">
        <v>27</v>
      </c>
      <c r="M1188" s="2" t="s">
        <v>66</v>
      </c>
      <c r="N1188" s="121">
        <v>320086.55700000003</v>
      </c>
      <c r="O1188" s="122">
        <v>476096.17319999996</v>
      </c>
    </row>
    <row r="1189" spans="5:15">
      <c r="E1189" s="128">
        <v>464464</v>
      </c>
      <c r="F1189" s="2" t="s">
        <v>2434</v>
      </c>
      <c r="G1189" s="36">
        <v>41326</v>
      </c>
      <c r="H1189" s="2" t="s">
        <v>9</v>
      </c>
      <c r="I1189" s="2" t="s">
        <v>2435</v>
      </c>
      <c r="J1189" s="2">
        <v>448841</v>
      </c>
      <c r="K1189" s="2" t="s">
        <v>462</v>
      </c>
      <c r="L1189" s="2" t="s">
        <v>27</v>
      </c>
      <c r="M1189" s="2" t="s">
        <v>21</v>
      </c>
      <c r="N1189" s="121">
        <v>755286.25199999998</v>
      </c>
      <c r="O1189" s="122">
        <v>874125.15120000008</v>
      </c>
    </row>
    <row r="1190" spans="5:15">
      <c r="E1190" s="128">
        <v>464490</v>
      </c>
      <c r="F1190" s="2" t="s">
        <v>2436</v>
      </c>
      <c r="G1190" s="36">
        <v>41317</v>
      </c>
      <c r="H1190" s="2" t="s">
        <v>9</v>
      </c>
      <c r="I1190" s="2" t="s">
        <v>2437</v>
      </c>
      <c r="J1190" s="2">
        <v>407302</v>
      </c>
      <c r="K1190" s="2" t="s">
        <v>198</v>
      </c>
      <c r="L1190" s="2" t="s">
        <v>27</v>
      </c>
      <c r="M1190" s="2" t="s">
        <v>17</v>
      </c>
      <c r="N1190" s="121">
        <v>834724.40099999995</v>
      </c>
      <c r="O1190" s="122">
        <v>396359.7084</v>
      </c>
    </row>
    <row r="1191" spans="5:15">
      <c r="E1191" s="128">
        <v>464491</v>
      </c>
      <c r="F1191" s="2" t="s">
        <v>2438</v>
      </c>
      <c r="G1191" s="36">
        <v>41334</v>
      </c>
      <c r="H1191" s="2" t="s">
        <v>9</v>
      </c>
      <c r="I1191" s="2" t="s">
        <v>2439</v>
      </c>
      <c r="J1191" s="2">
        <v>379658</v>
      </c>
      <c r="K1191" s="2" t="s">
        <v>201</v>
      </c>
      <c r="L1191" s="2" t="s">
        <v>27</v>
      </c>
      <c r="M1191" s="2" t="s">
        <v>17</v>
      </c>
      <c r="N1191" s="121">
        <v>905382.09299999999</v>
      </c>
      <c r="O1191" s="122">
        <v>2555416.3176000002</v>
      </c>
    </row>
    <row r="1192" spans="5:15">
      <c r="E1192" s="128">
        <v>464618</v>
      </c>
      <c r="F1192" s="2" t="s">
        <v>2440</v>
      </c>
      <c r="G1192" s="36">
        <v>41333</v>
      </c>
      <c r="H1192" s="2" t="s">
        <v>9</v>
      </c>
      <c r="I1192" s="2" t="s">
        <v>2441</v>
      </c>
      <c r="J1192" s="2">
        <v>378015</v>
      </c>
      <c r="K1192" s="2" t="s">
        <v>472</v>
      </c>
      <c r="L1192" s="2" t="s">
        <v>27</v>
      </c>
      <c r="M1192" s="2" t="s">
        <v>17</v>
      </c>
      <c r="N1192" s="121">
        <v>1064043.5819999999</v>
      </c>
      <c r="O1192" s="122">
        <v>1269617.2631999999</v>
      </c>
    </row>
    <row r="1193" spans="5:15">
      <c r="E1193" s="128">
        <v>464649</v>
      </c>
      <c r="F1193" s="2" t="s">
        <v>2442</v>
      </c>
      <c r="G1193" s="36">
        <v>41330</v>
      </c>
      <c r="H1193" s="2" t="s">
        <v>9</v>
      </c>
      <c r="I1193" s="2" t="s">
        <v>2443</v>
      </c>
      <c r="J1193" s="2">
        <v>380150</v>
      </c>
      <c r="K1193" s="2" t="s">
        <v>72</v>
      </c>
      <c r="L1193" s="2" t="s">
        <v>27</v>
      </c>
      <c r="M1193" s="2" t="s">
        <v>66</v>
      </c>
      <c r="N1193" s="121">
        <v>377489.53200000001</v>
      </c>
      <c r="O1193" s="122">
        <v>343539.9216</v>
      </c>
    </row>
    <row r="1194" spans="5:15">
      <c r="E1194" s="128">
        <v>464650</v>
      </c>
      <c r="F1194" s="2" t="s">
        <v>2444</v>
      </c>
      <c r="G1194" s="36">
        <v>41332</v>
      </c>
      <c r="H1194" s="2" t="s">
        <v>9</v>
      </c>
      <c r="I1194" s="2" t="s">
        <v>2445</v>
      </c>
      <c r="J1194" s="2">
        <v>377332</v>
      </c>
      <c r="K1194" s="2" t="s">
        <v>77</v>
      </c>
      <c r="L1194" s="2" t="s">
        <v>27</v>
      </c>
      <c r="M1194" s="2" t="s">
        <v>17</v>
      </c>
      <c r="N1194" s="121">
        <v>957547.29</v>
      </c>
      <c r="O1194" s="122">
        <v>592294.05359999998</v>
      </c>
    </row>
    <row r="1195" spans="5:15">
      <c r="E1195" s="128">
        <v>464651</v>
      </c>
      <c r="F1195" s="2" t="s">
        <v>2446</v>
      </c>
      <c r="G1195" s="36">
        <v>41330</v>
      </c>
      <c r="H1195" s="2" t="s">
        <v>9</v>
      </c>
      <c r="I1195" s="2" t="s">
        <v>920</v>
      </c>
      <c r="J1195" s="2">
        <v>382514</v>
      </c>
      <c r="K1195" s="2" t="s">
        <v>839</v>
      </c>
      <c r="L1195" s="2" t="s">
        <v>27</v>
      </c>
      <c r="M1195" s="2" t="s">
        <v>21</v>
      </c>
      <c r="N1195" s="121">
        <v>667787.75699999998</v>
      </c>
      <c r="O1195" s="122">
        <v>1464895.9079999998</v>
      </c>
    </row>
    <row r="1196" spans="5:15">
      <c r="E1196" s="128">
        <v>464652</v>
      </c>
      <c r="F1196" s="2" t="s">
        <v>2447</v>
      </c>
      <c r="G1196" s="36">
        <v>41334</v>
      </c>
      <c r="H1196" s="2" t="s">
        <v>9</v>
      </c>
      <c r="I1196" s="2" t="s">
        <v>2448</v>
      </c>
      <c r="J1196" s="2">
        <v>408443</v>
      </c>
      <c r="K1196" s="2" t="s">
        <v>401</v>
      </c>
      <c r="L1196" s="2" t="s">
        <v>27</v>
      </c>
      <c r="M1196" s="2" t="s">
        <v>21</v>
      </c>
      <c r="N1196" s="121">
        <v>638973.30000000005</v>
      </c>
      <c r="O1196" s="122">
        <v>1033548.6384000001</v>
      </c>
    </row>
    <row r="1197" spans="5:15">
      <c r="E1197" s="128">
        <v>464653</v>
      </c>
      <c r="F1197" s="2" t="s">
        <v>2449</v>
      </c>
      <c r="G1197" s="36">
        <v>41334</v>
      </c>
      <c r="H1197" s="2" t="s">
        <v>9</v>
      </c>
      <c r="I1197" s="2" t="s">
        <v>2450</v>
      </c>
      <c r="J1197" s="2">
        <v>398778</v>
      </c>
      <c r="K1197" s="2" t="s">
        <v>362</v>
      </c>
      <c r="L1197" s="2" t="s">
        <v>27</v>
      </c>
      <c r="M1197" s="2" t="s">
        <v>17</v>
      </c>
      <c r="N1197" s="121">
        <v>795141.66899999999</v>
      </c>
      <c r="O1197" s="122">
        <v>725205.81959999993</v>
      </c>
    </row>
    <row r="1198" spans="5:15">
      <c r="E1198" s="128">
        <v>464659</v>
      </c>
      <c r="F1198" s="2" t="s">
        <v>2451</v>
      </c>
      <c r="G1198" s="36">
        <v>41330</v>
      </c>
      <c r="H1198" s="2" t="s">
        <v>9</v>
      </c>
      <c r="I1198" s="2" t="s">
        <v>2452</v>
      </c>
      <c r="J1198" s="2">
        <v>381123</v>
      </c>
      <c r="K1198" s="2" t="s">
        <v>498</v>
      </c>
      <c r="L1198" s="2" t="s">
        <v>27</v>
      </c>
      <c r="M1198" s="2" t="s">
        <v>17</v>
      </c>
      <c r="N1198" s="121">
        <v>1020967.143</v>
      </c>
      <c r="O1198" s="122">
        <v>784482.54839999997</v>
      </c>
    </row>
    <row r="1199" spans="5:15">
      <c r="E1199" s="128">
        <v>464665</v>
      </c>
      <c r="F1199" s="2" t="s">
        <v>2453</v>
      </c>
      <c r="G1199" s="36">
        <v>41334</v>
      </c>
      <c r="H1199" s="2" t="s">
        <v>9</v>
      </c>
      <c r="I1199" s="2" t="s">
        <v>2454</v>
      </c>
      <c r="J1199" s="2">
        <v>381123</v>
      </c>
      <c r="K1199" s="2" t="s">
        <v>498</v>
      </c>
      <c r="L1199" s="2" t="s">
        <v>27</v>
      </c>
      <c r="M1199" s="2" t="s">
        <v>21</v>
      </c>
      <c r="N1199" s="121">
        <v>694978.34699999995</v>
      </c>
      <c r="O1199" s="122">
        <v>678852.39240000001</v>
      </c>
    </row>
    <row r="1200" spans="5:15">
      <c r="E1200" s="128">
        <v>464671</v>
      </c>
      <c r="F1200" s="2" t="s">
        <v>2455</v>
      </c>
      <c r="G1200" s="36">
        <v>41325</v>
      </c>
      <c r="H1200" s="2" t="s">
        <v>9</v>
      </c>
      <c r="I1200" s="2" t="s">
        <v>2456</v>
      </c>
      <c r="J1200" s="2">
        <v>398449</v>
      </c>
      <c r="K1200" s="2" t="s">
        <v>111</v>
      </c>
      <c r="L1200" s="2" t="s">
        <v>27</v>
      </c>
      <c r="M1200" s="2" t="s">
        <v>13</v>
      </c>
      <c r="N1200" s="121">
        <v>1277212.02</v>
      </c>
      <c r="O1200" s="122">
        <v>1586099.2427999999</v>
      </c>
    </row>
    <row r="1201" spans="5:15">
      <c r="E1201" s="128">
        <v>464673</v>
      </c>
      <c r="F1201" s="2" t="s">
        <v>2457</v>
      </c>
      <c r="G1201" s="36">
        <v>41330</v>
      </c>
      <c r="H1201" s="2" t="s">
        <v>9</v>
      </c>
      <c r="I1201" s="2" t="s">
        <v>2458</v>
      </c>
      <c r="J1201" s="2">
        <v>376339</v>
      </c>
      <c r="K1201" s="2" t="s">
        <v>86</v>
      </c>
      <c r="L1201" s="2" t="s">
        <v>27</v>
      </c>
      <c r="M1201" s="2" t="s">
        <v>66</v>
      </c>
      <c r="N1201" s="121">
        <v>302847.3</v>
      </c>
      <c r="O1201" s="122">
        <v>1011340.7604</v>
      </c>
    </row>
    <row r="1202" spans="5:15">
      <c r="E1202" s="128">
        <v>464676</v>
      </c>
      <c r="F1202" s="2" t="s">
        <v>2459</v>
      </c>
      <c r="G1202" s="36">
        <v>41328</v>
      </c>
      <c r="H1202" s="2" t="s">
        <v>9</v>
      </c>
      <c r="I1202" s="2" t="s">
        <v>2460</v>
      </c>
      <c r="J1202" s="2">
        <v>376098</v>
      </c>
      <c r="K1202" s="2" t="s">
        <v>1079</v>
      </c>
      <c r="L1202" s="2" t="s">
        <v>27</v>
      </c>
      <c r="M1202" s="2" t="s">
        <v>17</v>
      </c>
      <c r="N1202" s="121">
        <v>1191223.8660000002</v>
      </c>
      <c r="O1202" s="122">
        <v>1943539.5420000001</v>
      </c>
    </row>
    <row r="1203" spans="5:15">
      <c r="E1203" s="128">
        <v>464729</v>
      </c>
      <c r="F1203" s="2" t="s">
        <v>2461</v>
      </c>
      <c r="G1203" s="36">
        <v>41337</v>
      </c>
      <c r="H1203" s="2" t="s">
        <v>9</v>
      </c>
      <c r="I1203" s="2" t="s">
        <v>2462</v>
      </c>
      <c r="J1203" s="2">
        <v>388373</v>
      </c>
      <c r="K1203" s="2" t="s">
        <v>632</v>
      </c>
      <c r="L1203" s="2" t="s">
        <v>27</v>
      </c>
      <c r="M1203" s="2" t="s">
        <v>66</v>
      </c>
      <c r="N1203" s="121">
        <v>381923.72400000005</v>
      </c>
      <c r="O1203" s="122">
        <v>712769.87879999995</v>
      </c>
    </row>
    <row r="1204" spans="5:15">
      <c r="E1204" s="128">
        <v>464730</v>
      </c>
      <c r="F1204" s="2" t="s">
        <v>2463</v>
      </c>
      <c r="G1204" s="36">
        <v>41330</v>
      </c>
      <c r="H1204" s="2" t="s">
        <v>9</v>
      </c>
      <c r="I1204" s="2" t="s">
        <v>74</v>
      </c>
      <c r="J1204" s="2">
        <v>387266</v>
      </c>
      <c r="K1204" s="2" t="s">
        <v>31</v>
      </c>
      <c r="L1204" s="2" t="s">
        <v>27</v>
      </c>
      <c r="M1204" s="2" t="s">
        <v>17</v>
      </c>
      <c r="N1204" s="121">
        <v>936667.41</v>
      </c>
      <c r="O1204" s="122">
        <v>281572.11359999998</v>
      </c>
    </row>
    <row r="1205" spans="5:15">
      <c r="E1205" s="128">
        <v>464737</v>
      </c>
      <c r="F1205" s="2" t="s">
        <v>2464</v>
      </c>
      <c r="G1205" s="36">
        <v>41323</v>
      </c>
      <c r="H1205" s="2" t="s">
        <v>9</v>
      </c>
      <c r="I1205" s="2" t="s">
        <v>2465</v>
      </c>
      <c r="J1205" s="2">
        <v>454526</v>
      </c>
      <c r="K1205" s="2" t="s">
        <v>465</v>
      </c>
      <c r="L1205" s="2" t="s">
        <v>27</v>
      </c>
      <c r="M1205" s="2" t="s">
        <v>21</v>
      </c>
      <c r="N1205" s="121">
        <v>552055.79099999997</v>
      </c>
      <c r="O1205" s="122">
        <v>729815.73479999998</v>
      </c>
    </row>
    <row r="1206" spans="5:15">
      <c r="E1206" s="128">
        <v>464738</v>
      </c>
      <c r="F1206" s="2" t="s">
        <v>2466</v>
      </c>
      <c r="G1206" s="36">
        <v>41337</v>
      </c>
      <c r="H1206" s="2" t="s">
        <v>9</v>
      </c>
      <c r="I1206" s="2" t="s">
        <v>1767</v>
      </c>
      <c r="J1206" s="2">
        <v>359519</v>
      </c>
      <c r="K1206" s="2" t="s">
        <v>289</v>
      </c>
      <c r="L1206" s="2" t="s">
        <v>27</v>
      </c>
      <c r="M1206" s="2" t="s">
        <v>21</v>
      </c>
      <c r="N1206" s="121">
        <v>762580.85400000005</v>
      </c>
      <c r="O1206" s="122">
        <v>368787.33</v>
      </c>
    </row>
    <row r="1207" spans="5:15">
      <c r="E1207" s="128">
        <v>464740</v>
      </c>
      <c r="F1207" s="2" t="s">
        <v>2467</v>
      </c>
      <c r="G1207" s="36">
        <v>41323</v>
      </c>
      <c r="H1207" s="2" t="s">
        <v>9</v>
      </c>
      <c r="I1207" s="2" t="s">
        <v>2468</v>
      </c>
      <c r="J1207" s="2">
        <v>458160</v>
      </c>
      <c r="K1207" s="2" t="s">
        <v>151</v>
      </c>
      <c r="L1207" s="2" t="s">
        <v>27</v>
      </c>
      <c r="M1207" s="2" t="s">
        <v>17</v>
      </c>
      <c r="N1207" s="121">
        <v>935791.47900000005</v>
      </c>
      <c r="O1207" s="122">
        <v>917766.30959999992</v>
      </c>
    </row>
    <row r="1208" spans="5:15">
      <c r="E1208" s="128">
        <v>465044</v>
      </c>
      <c r="F1208" s="2" t="s">
        <v>2469</v>
      </c>
      <c r="G1208" s="36">
        <v>41337</v>
      </c>
      <c r="H1208" s="2" t="s">
        <v>9</v>
      </c>
      <c r="I1208" s="2" t="s">
        <v>2470</v>
      </c>
      <c r="J1208" s="2">
        <v>377364</v>
      </c>
      <c r="K1208" s="2" t="s">
        <v>721</v>
      </c>
      <c r="L1208" s="2" t="s">
        <v>27</v>
      </c>
      <c r="M1208" s="2" t="s">
        <v>21</v>
      </c>
      <c r="N1208" s="121">
        <v>674564.81400000001</v>
      </c>
      <c r="O1208" s="122">
        <v>757030.24440000008</v>
      </c>
    </row>
    <row r="1209" spans="5:15">
      <c r="E1209" s="128">
        <v>465292</v>
      </c>
      <c r="F1209" s="2" t="s">
        <v>2471</v>
      </c>
      <c r="G1209" s="36">
        <v>41339</v>
      </c>
      <c r="H1209" s="2" t="s">
        <v>9</v>
      </c>
      <c r="I1209" s="2" t="s">
        <v>2472</v>
      </c>
      <c r="J1209" s="2">
        <v>378503</v>
      </c>
      <c r="K1209" s="2" t="s">
        <v>267</v>
      </c>
      <c r="L1209" s="2" t="s">
        <v>27</v>
      </c>
      <c r="M1209" s="2" t="s">
        <v>66</v>
      </c>
      <c r="N1209" s="121">
        <v>115799.859</v>
      </c>
      <c r="O1209" s="122">
        <v>2101975.3583999998</v>
      </c>
    </row>
    <row r="1210" spans="5:15">
      <c r="E1210" s="128">
        <v>465304</v>
      </c>
      <c r="F1210" s="2" t="s">
        <v>2473</v>
      </c>
      <c r="G1210" s="36">
        <v>41345</v>
      </c>
      <c r="H1210" s="2" t="s">
        <v>9</v>
      </c>
      <c r="I1210" s="2" t="s">
        <v>2474</v>
      </c>
      <c r="J1210" s="2">
        <v>462388</v>
      </c>
      <c r="K1210" s="2" t="s">
        <v>763</v>
      </c>
      <c r="L1210" s="2" t="s">
        <v>27</v>
      </c>
      <c r="M1210" s="2" t="s">
        <v>13</v>
      </c>
      <c r="N1210" s="121">
        <v>1317822.051</v>
      </c>
      <c r="O1210" s="122">
        <v>1108624.5684</v>
      </c>
    </row>
    <row r="1211" spans="5:15">
      <c r="E1211" s="128">
        <v>465442</v>
      </c>
      <c r="F1211" s="2" t="s">
        <v>2475</v>
      </c>
      <c r="G1211" s="36">
        <v>41341</v>
      </c>
      <c r="H1211" s="2" t="s">
        <v>9</v>
      </c>
      <c r="I1211" s="2" t="s">
        <v>2476</v>
      </c>
      <c r="J1211" s="2">
        <v>434171</v>
      </c>
      <c r="K1211" s="2" t="s">
        <v>371</v>
      </c>
      <c r="L1211" s="2" t="s">
        <v>27</v>
      </c>
      <c r="M1211" s="2" t="s">
        <v>17</v>
      </c>
      <c r="N1211" s="121">
        <v>1156241.1629999999</v>
      </c>
      <c r="O1211" s="122">
        <v>1638693.0072000001</v>
      </c>
    </row>
    <row r="1212" spans="5:15">
      <c r="E1212" s="128">
        <v>465755</v>
      </c>
      <c r="F1212" s="2" t="s">
        <v>2477</v>
      </c>
      <c r="G1212" s="36">
        <v>41334</v>
      </c>
      <c r="H1212" s="2" t="s">
        <v>9</v>
      </c>
      <c r="I1212" s="2" t="s">
        <v>2478</v>
      </c>
      <c r="J1212" s="2">
        <v>417062</v>
      </c>
      <c r="K1212" s="2" t="s">
        <v>650</v>
      </c>
      <c r="L1212" s="2" t="s">
        <v>27</v>
      </c>
      <c r="M1212" s="2" t="s">
        <v>17</v>
      </c>
      <c r="N1212" s="121">
        <v>869045.98199999996</v>
      </c>
      <c r="O1212" s="122">
        <v>1102796.2512000001</v>
      </c>
    </row>
    <row r="1213" spans="5:15">
      <c r="E1213" s="128">
        <v>465757</v>
      </c>
      <c r="F1213" s="2" t="s">
        <v>2479</v>
      </c>
      <c r="G1213" s="36">
        <v>41337</v>
      </c>
      <c r="H1213" s="2" t="s">
        <v>9</v>
      </c>
      <c r="I1213" s="2" t="s">
        <v>2480</v>
      </c>
      <c r="J1213" s="2">
        <v>462852</v>
      </c>
      <c r="K1213" s="2" t="s">
        <v>1142</v>
      </c>
      <c r="L1213" s="2" t="s">
        <v>27</v>
      </c>
      <c r="M1213" s="2" t="s">
        <v>17</v>
      </c>
      <c r="N1213" s="121">
        <v>1223899.32</v>
      </c>
      <c r="O1213" s="122">
        <v>657921.77639999997</v>
      </c>
    </row>
    <row r="1214" spans="5:15">
      <c r="E1214" s="128">
        <v>465759</v>
      </c>
      <c r="F1214" s="2" t="s">
        <v>2481</v>
      </c>
      <c r="G1214" s="36">
        <v>40977</v>
      </c>
      <c r="H1214" s="2" t="s">
        <v>9</v>
      </c>
      <c r="I1214" s="2" t="s">
        <v>2482</v>
      </c>
      <c r="J1214" s="2">
        <v>152562</v>
      </c>
      <c r="K1214" s="2" t="s">
        <v>446</v>
      </c>
      <c r="L1214" s="2" t="s">
        <v>27</v>
      </c>
      <c r="M1214" s="2" t="s">
        <v>17</v>
      </c>
      <c r="N1214" s="121">
        <v>824788.65</v>
      </c>
      <c r="O1214" s="122">
        <v>946327.53600000008</v>
      </c>
    </row>
    <row r="1215" spans="5:15">
      <c r="E1215" s="128">
        <v>466912</v>
      </c>
      <c r="F1215" s="2" t="s">
        <v>2483</v>
      </c>
      <c r="G1215" s="36">
        <v>41331</v>
      </c>
      <c r="H1215" s="2" t="s">
        <v>9</v>
      </c>
      <c r="I1215" s="2" t="s">
        <v>2484</v>
      </c>
      <c r="J1215" s="2">
        <v>449173</v>
      </c>
      <c r="K1215" s="2" t="s">
        <v>122</v>
      </c>
      <c r="L1215" s="2" t="s">
        <v>27</v>
      </c>
      <c r="M1215" s="2" t="s">
        <v>17</v>
      </c>
      <c r="N1215" s="121">
        <v>948132.42300000007</v>
      </c>
      <c r="O1215" s="122">
        <v>1352539.2311999998</v>
      </c>
    </row>
    <row r="1216" spans="5:15">
      <c r="E1216" s="128">
        <v>467276</v>
      </c>
      <c r="F1216" s="2" t="s">
        <v>2485</v>
      </c>
      <c r="G1216" s="36">
        <v>41358</v>
      </c>
      <c r="H1216" s="2" t="s">
        <v>9</v>
      </c>
      <c r="I1216" s="2" t="s">
        <v>2486</v>
      </c>
      <c r="J1216" s="2">
        <v>436955</v>
      </c>
      <c r="K1216" s="2" t="s">
        <v>818</v>
      </c>
      <c r="L1216" s="2" t="s">
        <v>27</v>
      </c>
      <c r="M1216" s="2" t="s">
        <v>21</v>
      </c>
      <c r="N1216" s="121">
        <v>596277.50699999998</v>
      </c>
      <c r="O1216" s="122">
        <v>644141.47320000001</v>
      </c>
    </row>
    <row r="1217" spans="5:15">
      <c r="E1217" s="128">
        <v>467768</v>
      </c>
      <c r="F1217" s="2" t="s">
        <v>2487</v>
      </c>
      <c r="G1217" s="36">
        <v>41348</v>
      </c>
      <c r="H1217" s="2" t="s">
        <v>9</v>
      </c>
      <c r="I1217" s="2" t="s">
        <v>2488</v>
      </c>
      <c r="J1217" s="2">
        <v>464799</v>
      </c>
      <c r="K1217" s="2" t="s">
        <v>643</v>
      </c>
      <c r="L1217" s="2" t="s">
        <v>27</v>
      </c>
      <c r="M1217" s="2" t="s">
        <v>21</v>
      </c>
      <c r="N1217" s="121">
        <v>600770.68800000008</v>
      </c>
      <c r="O1217" s="122">
        <v>914392.45440000005</v>
      </c>
    </row>
    <row r="1218" spans="5:15">
      <c r="E1218" s="128">
        <v>467777</v>
      </c>
      <c r="F1218" s="2" t="s">
        <v>2489</v>
      </c>
      <c r="G1218" s="36">
        <v>41346</v>
      </c>
      <c r="H1218" s="2" t="s">
        <v>9</v>
      </c>
      <c r="I1218" s="2" t="s">
        <v>2490</v>
      </c>
      <c r="J1218" s="2">
        <v>382514</v>
      </c>
      <c r="K1218" s="2" t="s">
        <v>839</v>
      </c>
      <c r="L1218" s="2" t="s">
        <v>27</v>
      </c>
      <c r="M1218" s="2" t="s">
        <v>66</v>
      </c>
      <c r="N1218" s="121">
        <v>435106.20299999998</v>
      </c>
      <c r="O1218" s="122">
        <v>349218.73439999996</v>
      </c>
    </row>
    <row r="1219" spans="5:15">
      <c r="E1219" s="128">
        <v>467782</v>
      </c>
      <c r="F1219" s="2" t="s">
        <v>979</v>
      </c>
      <c r="G1219" s="36">
        <v>41353</v>
      </c>
      <c r="H1219" s="2" t="s">
        <v>9</v>
      </c>
      <c r="I1219" s="2" t="s">
        <v>784</v>
      </c>
      <c r="J1219" s="2">
        <v>425654</v>
      </c>
      <c r="K1219" s="2" t="s">
        <v>537</v>
      </c>
      <c r="L1219" s="2" t="s">
        <v>27</v>
      </c>
      <c r="M1219" s="2" t="s">
        <v>17</v>
      </c>
      <c r="N1219" s="121">
        <v>922646.94900000002</v>
      </c>
      <c r="O1219" s="122">
        <v>1961969.7852</v>
      </c>
    </row>
    <row r="1220" spans="5:15">
      <c r="E1220" s="128">
        <v>467849</v>
      </c>
      <c r="F1220" s="2" t="s">
        <v>2491</v>
      </c>
      <c r="G1220" s="36">
        <v>41319</v>
      </c>
      <c r="H1220" s="2" t="s">
        <v>9</v>
      </c>
      <c r="I1220" s="2" t="s">
        <v>2492</v>
      </c>
      <c r="J1220" s="2">
        <v>460862</v>
      </c>
      <c r="K1220" s="2" t="s">
        <v>226</v>
      </c>
      <c r="L1220" s="2" t="s">
        <v>27</v>
      </c>
      <c r="M1220" s="2" t="s">
        <v>66</v>
      </c>
      <c r="N1220" s="121">
        <v>405462.56099999999</v>
      </c>
      <c r="O1220" s="122">
        <v>539307.10440000007</v>
      </c>
    </row>
    <row r="1221" spans="5:15">
      <c r="E1221" s="128">
        <v>467876</v>
      </c>
      <c r="F1221" s="2" t="s">
        <v>2493</v>
      </c>
      <c r="G1221" s="36">
        <v>41324</v>
      </c>
      <c r="H1221" s="2" t="s">
        <v>9</v>
      </c>
      <c r="I1221" s="2" t="s">
        <v>2494</v>
      </c>
      <c r="J1221" s="2">
        <v>152562</v>
      </c>
      <c r="K1221" s="2" t="s">
        <v>446</v>
      </c>
      <c r="L1221" s="2" t="s">
        <v>27</v>
      </c>
      <c r="M1221" s="2" t="s">
        <v>21</v>
      </c>
      <c r="N1221" s="121">
        <v>476467.50900000002</v>
      </c>
      <c r="O1221" s="122">
        <v>1335250.872</v>
      </c>
    </row>
    <row r="1222" spans="5:15">
      <c r="E1222" s="128">
        <v>467877</v>
      </c>
      <c r="F1222" s="2" t="s">
        <v>2495</v>
      </c>
      <c r="G1222" s="36">
        <v>41344</v>
      </c>
      <c r="H1222" s="2" t="s">
        <v>9</v>
      </c>
      <c r="I1222" s="2" t="s">
        <v>2496</v>
      </c>
      <c r="J1222" s="2">
        <v>381123</v>
      </c>
      <c r="K1222" s="2" t="s">
        <v>498</v>
      </c>
      <c r="L1222" s="2" t="s">
        <v>27</v>
      </c>
      <c r="M1222" s="2" t="s">
        <v>66</v>
      </c>
      <c r="N1222" s="121">
        <v>279551.09700000001</v>
      </c>
      <c r="O1222" s="122">
        <v>1020624.1595999999</v>
      </c>
    </row>
    <row r="1223" spans="5:15">
      <c r="E1223" s="128">
        <v>467888</v>
      </c>
      <c r="F1223" s="2" t="s">
        <v>2497</v>
      </c>
      <c r="G1223" s="36">
        <v>41344</v>
      </c>
      <c r="H1223" s="2" t="s">
        <v>9</v>
      </c>
      <c r="I1223" s="2" t="s">
        <v>2498</v>
      </c>
      <c r="J1223" s="2">
        <v>416871</v>
      </c>
      <c r="K1223" s="2" t="s">
        <v>185</v>
      </c>
      <c r="L1223" s="2" t="s">
        <v>27</v>
      </c>
      <c r="M1223" s="2" t="s">
        <v>21</v>
      </c>
      <c r="N1223" s="121">
        <v>572585.076</v>
      </c>
      <c r="O1223" s="122">
        <v>129471.98759999999</v>
      </c>
    </row>
    <row r="1224" spans="5:15">
      <c r="E1224" s="128">
        <v>467939</v>
      </c>
      <c r="F1224" s="2" t="s">
        <v>2499</v>
      </c>
      <c r="G1224" s="36">
        <v>41353</v>
      </c>
      <c r="H1224" s="2" t="s">
        <v>9</v>
      </c>
      <c r="I1224" s="2" t="s">
        <v>2500</v>
      </c>
      <c r="J1224" s="2">
        <v>376339</v>
      </c>
      <c r="K1224" s="2" t="s">
        <v>86</v>
      </c>
      <c r="L1224" s="2" t="s">
        <v>27</v>
      </c>
      <c r="M1224" s="2" t="s">
        <v>21</v>
      </c>
      <c r="N1224" s="121">
        <v>517205.53499999997</v>
      </c>
      <c r="O1224" s="122">
        <v>569990.82239999995</v>
      </c>
    </row>
    <row r="1225" spans="5:15">
      <c r="E1225" s="128">
        <v>467941</v>
      </c>
      <c r="F1225" s="2" t="s">
        <v>2501</v>
      </c>
      <c r="G1225" s="36">
        <v>41358</v>
      </c>
      <c r="H1225" s="2" t="s">
        <v>9</v>
      </c>
      <c r="I1225" s="2" t="s">
        <v>2502</v>
      </c>
      <c r="J1225" s="2">
        <v>379975</v>
      </c>
      <c r="K1225" s="2" t="s">
        <v>89</v>
      </c>
      <c r="L1225" s="2" t="s">
        <v>27</v>
      </c>
      <c r="M1225" s="2" t="s">
        <v>21</v>
      </c>
      <c r="N1225" s="121">
        <v>454777.36499999999</v>
      </c>
      <c r="O1225" s="122">
        <v>891699.57</v>
      </c>
    </row>
    <row r="1226" spans="5:15">
      <c r="E1226" s="128">
        <v>467942</v>
      </c>
      <c r="F1226" s="2" t="s">
        <v>2503</v>
      </c>
      <c r="G1226" s="36">
        <v>41344</v>
      </c>
      <c r="H1226" s="2" t="s">
        <v>9</v>
      </c>
      <c r="I1226" s="2" t="s">
        <v>2504</v>
      </c>
      <c r="J1226" s="2">
        <v>407302</v>
      </c>
      <c r="K1226" s="2" t="s">
        <v>198</v>
      </c>
      <c r="L1226" s="2" t="s">
        <v>27</v>
      </c>
      <c r="M1226" s="2" t="s">
        <v>17</v>
      </c>
      <c r="N1226" s="121">
        <v>940609.65599999996</v>
      </c>
      <c r="O1226" s="122">
        <v>1519596.8604000001</v>
      </c>
    </row>
    <row r="1227" spans="5:15">
      <c r="E1227" s="128">
        <v>468143</v>
      </c>
      <c r="F1227" s="2" t="s">
        <v>2505</v>
      </c>
      <c r="G1227" s="36">
        <v>41351</v>
      </c>
      <c r="H1227" s="2" t="s">
        <v>9</v>
      </c>
      <c r="I1227" s="2" t="s">
        <v>2506</v>
      </c>
      <c r="J1227" s="2">
        <v>160376</v>
      </c>
      <c r="K1227" s="2" t="s">
        <v>148</v>
      </c>
      <c r="L1227" s="2" t="s">
        <v>27</v>
      </c>
      <c r="M1227" s="2" t="s">
        <v>17</v>
      </c>
      <c r="N1227" s="121">
        <v>984225.9</v>
      </c>
      <c r="O1227" s="122">
        <v>1631222.4959999998</v>
      </c>
    </row>
    <row r="1228" spans="5:15">
      <c r="E1228" s="128">
        <v>468189</v>
      </c>
      <c r="F1228" s="2" t="s">
        <v>2507</v>
      </c>
      <c r="G1228" s="36">
        <v>41374</v>
      </c>
      <c r="H1228" s="2" t="s">
        <v>9</v>
      </c>
      <c r="I1228" s="2" t="s">
        <v>2508</v>
      </c>
      <c r="J1228" s="2">
        <v>398778</v>
      </c>
      <c r="K1228" s="2" t="s">
        <v>362</v>
      </c>
      <c r="L1228" s="2" t="s">
        <v>27</v>
      </c>
      <c r="M1228" s="2" t="s">
        <v>13</v>
      </c>
      <c r="N1228" s="121">
        <v>1507713.2069999999</v>
      </c>
      <c r="O1228" s="122">
        <v>475368.66359999997</v>
      </c>
    </row>
    <row r="1229" spans="5:15">
      <c r="E1229" s="128">
        <v>468190</v>
      </c>
      <c r="F1229" s="2" t="s">
        <v>2509</v>
      </c>
      <c r="G1229" s="36">
        <v>41345</v>
      </c>
      <c r="H1229" s="2" t="s">
        <v>9</v>
      </c>
      <c r="I1229" s="2" t="s">
        <v>2510</v>
      </c>
      <c r="J1229" s="2">
        <v>424426</v>
      </c>
      <c r="K1229" s="2" t="s">
        <v>934</v>
      </c>
      <c r="L1229" s="2" t="s">
        <v>27</v>
      </c>
      <c r="M1229" s="2" t="s">
        <v>17</v>
      </c>
      <c r="N1229" s="121">
        <v>951813.11400000006</v>
      </c>
      <c r="O1229" s="122">
        <v>244549.17360000001</v>
      </c>
    </row>
    <row r="1230" spans="5:15">
      <c r="E1230" s="128">
        <v>468377</v>
      </c>
      <c r="F1230" s="2" t="s">
        <v>2511</v>
      </c>
      <c r="G1230" s="36">
        <v>41366</v>
      </c>
      <c r="H1230" s="2" t="s">
        <v>9</v>
      </c>
      <c r="I1230" s="2" t="s">
        <v>2512</v>
      </c>
      <c r="J1230" s="2">
        <v>385791</v>
      </c>
      <c r="K1230" s="2" t="s">
        <v>776</v>
      </c>
      <c r="L1230" s="2" t="s">
        <v>27</v>
      </c>
      <c r="M1230" s="2" t="s">
        <v>17</v>
      </c>
      <c r="N1230" s="121">
        <v>926697.15599999996</v>
      </c>
      <c r="O1230" s="122">
        <v>954073.5120000001</v>
      </c>
    </row>
    <row r="1231" spans="5:15">
      <c r="E1231" s="128">
        <v>468378</v>
      </c>
      <c r="F1231" s="2" t="s">
        <v>2513</v>
      </c>
      <c r="G1231" s="36">
        <v>41340</v>
      </c>
      <c r="H1231" s="2" t="s">
        <v>9</v>
      </c>
      <c r="I1231" s="2" t="s">
        <v>2514</v>
      </c>
      <c r="J1231" s="2">
        <v>385791</v>
      </c>
      <c r="K1231" s="2" t="s">
        <v>776</v>
      </c>
      <c r="L1231" s="2" t="s">
        <v>27</v>
      </c>
      <c r="M1231" s="2" t="s">
        <v>66</v>
      </c>
      <c r="N1231" s="121">
        <v>237617.709</v>
      </c>
      <c r="O1231" s="122">
        <v>793292.7132</v>
      </c>
    </row>
    <row r="1232" spans="5:15">
      <c r="E1232" s="128">
        <v>468385</v>
      </c>
      <c r="F1232" s="2" t="s">
        <v>2515</v>
      </c>
      <c r="G1232" s="36">
        <v>41340</v>
      </c>
      <c r="H1232" s="2" t="s">
        <v>9</v>
      </c>
      <c r="I1232" s="2" t="s">
        <v>2516</v>
      </c>
      <c r="J1232" s="2">
        <v>448791</v>
      </c>
      <c r="K1232" s="2" t="s">
        <v>381</v>
      </c>
      <c r="L1232" s="2" t="s">
        <v>27</v>
      </c>
      <c r="M1232" s="2" t="s">
        <v>17</v>
      </c>
      <c r="N1232" s="121">
        <v>975218.39099999995</v>
      </c>
      <c r="O1232" s="122">
        <v>1130015.4696</v>
      </c>
    </row>
    <row r="1233" spans="5:15">
      <c r="E1233" s="128">
        <v>468393</v>
      </c>
      <c r="F1233" s="2" t="s">
        <v>2517</v>
      </c>
      <c r="G1233" s="36">
        <v>41372</v>
      </c>
      <c r="H1233" s="2" t="s">
        <v>9</v>
      </c>
      <c r="I1233" s="2" t="s">
        <v>1629</v>
      </c>
      <c r="J1233" s="2">
        <v>448791</v>
      </c>
      <c r="K1233" s="2" t="s">
        <v>381</v>
      </c>
      <c r="L1233" s="2" t="s">
        <v>27</v>
      </c>
      <c r="M1233" s="2" t="s">
        <v>13</v>
      </c>
      <c r="N1233" s="121">
        <v>1386123.5219999999</v>
      </c>
      <c r="O1233" s="122">
        <v>1019020.8132</v>
      </c>
    </row>
    <row r="1234" spans="5:15">
      <c r="E1234" s="128">
        <v>468397</v>
      </c>
      <c r="F1234" s="2" t="s">
        <v>2518</v>
      </c>
      <c r="G1234" s="36">
        <v>41352</v>
      </c>
      <c r="H1234" s="2" t="s">
        <v>9</v>
      </c>
      <c r="I1234" s="2" t="s">
        <v>2519</v>
      </c>
      <c r="J1234" s="2">
        <v>379975</v>
      </c>
      <c r="K1234" s="2" t="s">
        <v>89</v>
      </c>
      <c r="L1234" s="2" t="s">
        <v>27</v>
      </c>
      <c r="M1234" s="2" t="s">
        <v>21</v>
      </c>
      <c r="N1234" s="121">
        <v>547994.45400000003</v>
      </c>
      <c r="O1234" s="122">
        <v>1471962.6395999999</v>
      </c>
    </row>
    <row r="1235" spans="5:15">
      <c r="E1235" s="128">
        <v>468399</v>
      </c>
      <c r="F1235" s="2" t="s">
        <v>2520</v>
      </c>
      <c r="G1235" s="36">
        <v>41304</v>
      </c>
      <c r="H1235" s="2" t="s">
        <v>9</v>
      </c>
      <c r="I1235" s="2" t="s">
        <v>2521</v>
      </c>
      <c r="J1235" s="2">
        <v>377076</v>
      </c>
      <c r="K1235" s="2" t="s">
        <v>24</v>
      </c>
      <c r="L1235" s="2" t="s">
        <v>27</v>
      </c>
      <c r="M1235" s="2" t="s">
        <v>66</v>
      </c>
      <c r="N1235" s="121">
        <v>110778.003</v>
      </c>
      <c r="O1235" s="122">
        <v>362903.68439999997</v>
      </c>
    </row>
    <row r="1236" spans="5:15">
      <c r="E1236" s="128">
        <v>468516</v>
      </c>
      <c r="F1236" s="2" t="s">
        <v>2522</v>
      </c>
      <c r="G1236" s="36">
        <v>41334</v>
      </c>
      <c r="H1236" s="2" t="s">
        <v>9</v>
      </c>
      <c r="I1236" s="2" t="s">
        <v>1995</v>
      </c>
      <c r="J1236" s="2">
        <v>376098</v>
      </c>
      <c r="K1236" s="2" t="s">
        <v>1079</v>
      </c>
      <c r="L1236" s="2" t="s">
        <v>27</v>
      </c>
      <c r="M1236" s="2" t="s">
        <v>21</v>
      </c>
      <c r="N1236" s="121">
        <v>534471.50400000007</v>
      </c>
      <c r="O1236" s="122">
        <v>239560.2</v>
      </c>
    </row>
    <row r="1237" spans="5:15">
      <c r="E1237" s="128">
        <v>468522</v>
      </c>
      <c r="F1237" s="2" t="s">
        <v>2523</v>
      </c>
      <c r="G1237" s="36">
        <v>41373</v>
      </c>
      <c r="H1237" s="2" t="s">
        <v>9</v>
      </c>
      <c r="I1237" s="2" t="s">
        <v>2524</v>
      </c>
      <c r="J1237" s="2">
        <v>419555</v>
      </c>
      <c r="K1237" s="2" t="s">
        <v>739</v>
      </c>
      <c r="L1237" s="2" t="s">
        <v>27</v>
      </c>
      <c r="M1237" s="2" t="s">
        <v>66</v>
      </c>
      <c r="N1237" s="121">
        <v>136086.51</v>
      </c>
      <c r="O1237" s="122">
        <v>298253.03760000004</v>
      </c>
    </row>
    <row r="1238" spans="5:15">
      <c r="E1238" s="128">
        <v>468912</v>
      </c>
      <c r="F1238" s="2" t="s">
        <v>2525</v>
      </c>
      <c r="G1238" s="36">
        <v>41366</v>
      </c>
      <c r="H1238" s="2" t="s">
        <v>9</v>
      </c>
      <c r="I1238" s="2" t="s">
        <v>2526</v>
      </c>
      <c r="J1238" s="2">
        <v>462388</v>
      </c>
      <c r="K1238" s="2" t="s">
        <v>763</v>
      </c>
      <c r="L1238" s="2" t="s">
        <v>27</v>
      </c>
      <c r="M1238" s="2" t="s">
        <v>21</v>
      </c>
      <c r="N1238" s="121">
        <v>635720.00099999993</v>
      </c>
      <c r="O1238" s="122">
        <v>228042.47519999999</v>
      </c>
    </row>
    <row r="1239" spans="5:15">
      <c r="E1239" s="128">
        <v>468917</v>
      </c>
      <c r="F1239" s="2" t="s">
        <v>2527</v>
      </c>
      <c r="G1239" s="36">
        <v>41381</v>
      </c>
      <c r="H1239" s="2" t="s">
        <v>9</v>
      </c>
      <c r="I1239" s="2" t="s">
        <v>1922</v>
      </c>
      <c r="J1239" s="2">
        <v>471969</v>
      </c>
      <c r="K1239" s="2" t="s">
        <v>596</v>
      </c>
      <c r="L1239" s="2" t="s">
        <v>27</v>
      </c>
      <c r="M1239" s="2" t="s">
        <v>66</v>
      </c>
      <c r="N1239" s="121">
        <v>278077.48499999999</v>
      </c>
      <c r="O1239" s="122">
        <v>148150.62</v>
      </c>
    </row>
    <row r="1240" spans="5:15">
      <c r="E1240" s="128">
        <v>468924</v>
      </c>
      <c r="F1240" s="2" t="s">
        <v>2528</v>
      </c>
      <c r="G1240" s="36">
        <v>41379</v>
      </c>
      <c r="H1240" s="2" t="s">
        <v>9</v>
      </c>
      <c r="I1240" s="2" t="s">
        <v>2529</v>
      </c>
      <c r="J1240" s="2">
        <v>386578</v>
      </c>
      <c r="K1240" s="2" t="s">
        <v>349</v>
      </c>
      <c r="L1240" s="2" t="s">
        <v>27</v>
      </c>
      <c r="M1240" s="2" t="s">
        <v>17</v>
      </c>
      <c r="N1240" s="121">
        <v>846911.75099999993</v>
      </c>
      <c r="O1240" s="122">
        <v>563551.53839999996</v>
      </c>
    </row>
    <row r="1241" spans="5:15">
      <c r="E1241" s="128">
        <v>468937</v>
      </c>
      <c r="F1241" s="2" t="s">
        <v>2530</v>
      </c>
      <c r="G1241" s="36">
        <v>41379</v>
      </c>
      <c r="H1241" s="2" t="s">
        <v>9</v>
      </c>
      <c r="I1241" s="2" t="s">
        <v>2531</v>
      </c>
      <c r="J1241" s="2">
        <v>386578</v>
      </c>
      <c r="K1241" s="2" t="s">
        <v>349</v>
      </c>
      <c r="L1241" s="2" t="s">
        <v>27</v>
      </c>
      <c r="M1241" s="2" t="s">
        <v>21</v>
      </c>
      <c r="N1241" s="121">
        <v>650371.53300000005</v>
      </c>
      <c r="O1241" s="122">
        <v>1257221.3472000002</v>
      </c>
    </row>
    <row r="1242" spans="5:15">
      <c r="E1242" s="128">
        <v>468941</v>
      </c>
      <c r="F1242" s="2" t="s">
        <v>2532</v>
      </c>
      <c r="G1242" s="36">
        <v>41379</v>
      </c>
      <c r="H1242" s="2" t="s">
        <v>9</v>
      </c>
      <c r="I1242" s="2" t="s">
        <v>2533</v>
      </c>
      <c r="J1242" s="2">
        <v>421959</v>
      </c>
      <c r="K1242" s="2" t="s">
        <v>337</v>
      </c>
      <c r="L1242" s="2" t="s">
        <v>27</v>
      </c>
      <c r="M1242" s="2" t="s">
        <v>21</v>
      </c>
      <c r="N1242" s="121">
        <v>481050.84299999999</v>
      </c>
      <c r="O1242" s="122">
        <v>578374.84080000001</v>
      </c>
    </row>
    <row r="1243" spans="5:15">
      <c r="E1243" s="128">
        <v>468946</v>
      </c>
      <c r="F1243" s="2" t="s">
        <v>2534</v>
      </c>
      <c r="G1243" s="36">
        <v>41388</v>
      </c>
      <c r="H1243" s="2" t="s">
        <v>9</v>
      </c>
      <c r="I1243" s="2" t="s">
        <v>2535</v>
      </c>
      <c r="J1243" s="2">
        <v>459093</v>
      </c>
      <c r="K1243" s="2" t="s">
        <v>344</v>
      </c>
      <c r="L1243" s="2" t="s">
        <v>27</v>
      </c>
      <c r="M1243" s="2" t="s">
        <v>66</v>
      </c>
      <c r="N1243" s="121">
        <v>331511.50200000004</v>
      </c>
      <c r="O1243" s="122">
        <v>624970.77120000008</v>
      </c>
    </row>
    <row r="1244" spans="5:15">
      <c r="E1244" s="128">
        <v>468953</v>
      </c>
      <c r="F1244" s="2" t="s">
        <v>2352</v>
      </c>
      <c r="G1244" s="36">
        <v>41379</v>
      </c>
      <c r="H1244" s="2" t="s">
        <v>9</v>
      </c>
      <c r="I1244" s="2" t="s">
        <v>2536</v>
      </c>
      <c r="J1244" s="2">
        <v>459093</v>
      </c>
      <c r="K1244" s="2" t="s">
        <v>344</v>
      </c>
      <c r="L1244" s="2" t="s">
        <v>27</v>
      </c>
      <c r="M1244" s="2" t="s">
        <v>21</v>
      </c>
      <c r="N1244" s="121">
        <v>511850.89199999999</v>
      </c>
      <c r="O1244" s="122">
        <v>632185.82999999996</v>
      </c>
    </row>
    <row r="1245" spans="5:15">
      <c r="E1245" s="128">
        <v>468956</v>
      </c>
      <c r="F1245" s="2" t="s">
        <v>2537</v>
      </c>
      <c r="G1245" s="36">
        <v>41347</v>
      </c>
      <c r="H1245" s="2" t="s">
        <v>9</v>
      </c>
      <c r="I1245" s="2" t="s">
        <v>2538</v>
      </c>
      <c r="J1245" s="2">
        <v>448841</v>
      </c>
      <c r="K1245" s="2" t="s">
        <v>462</v>
      </c>
      <c r="L1245" s="2" t="s">
        <v>27</v>
      </c>
      <c r="M1245" s="2" t="s">
        <v>21</v>
      </c>
      <c r="N1245" s="121">
        <v>453055.554</v>
      </c>
      <c r="O1245" s="122">
        <v>334787.43959999998</v>
      </c>
    </row>
    <row r="1246" spans="5:15">
      <c r="E1246" s="128">
        <v>469709</v>
      </c>
      <c r="F1246" s="2" t="s">
        <v>2539</v>
      </c>
      <c r="G1246" s="36">
        <v>41393</v>
      </c>
      <c r="H1246" s="2" t="s">
        <v>9</v>
      </c>
      <c r="I1246" s="2" t="s">
        <v>2540</v>
      </c>
      <c r="J1246" s="2">
        <v>406698</v>
      </c>
      <c r="K1246" s="2" t="s">
        <v>215</v>
      </c>
      <c r="L1246" s="2" t="s">
        <v>27</v>
      </c>
      <c r="M1246" s="2" t="s">
        <v>66</v>
      </c>
      <c r="N1246" s="121">
        <v>300375.32699999999</v>
      </c>
      <c r="O1246" s="122">
        <v>66109.1976</v>
      </c>
    </row>
    <row r="1247" spans="5:15">
      <c r="E1247" s="128">
        <v>469732</v>
      </c>
      <c r="F1247" s="2" t="s">
        <v>2541</v>
      </c>
      <c r="G1247" s="36">
        <v>41389</v>
      </c>
      <c r="H1247" s="2" t="s">
        <v>9</v>
      </c>
      <c r="I1247" s="2" t="s">
        <v>2542</v>
      </c>
      <c r="J1247" s="2">
        <v>454526</v>
      </c>
      <c r="K1247" s="2" t="s">
        <v>465</v>
      </c>
      <c r="L1247" s="2" t="s">
        <v>27</v>
      </c>
      <c r="M1247" s="2" t="s">
        <v>21</v>
      </c>
      <c r="N1247" s="121">
        <v>488228.58</v>
      </c>
      <c r="O1247" s="122">
        <v>1129021.9128</v>
      </c>
    </row>
    <row r="1248" spans="5:15">
      <c r="E1248" s="128">
        <v>469800</v>
      </c>
      <c r="F1248" s="2" t="s">
        <v>2543</v>
      </c>
      <c r="G1248" s="36">
        <v>41386</v>
      </c>
      <c r="H1248" s="2" t="s">
        <v>9</v>
      </c>
      <c r="I1248" s="2" t="s">
        <v>2544</v>
      </c>
      <c r="J1248" s="2">
        <v>382514</v>
      </c>
      <c r="K1248" s="2" t="s">
        <v>839</v>
      </c>
      <c r="L1248" s="2" t="s">
        <v>27</v>
      </c>
      <c r="M1248" s="2" t="s">
        <v>21</v>
      </c>
      <c r="N1248" s="121">
        <v>760121.12400000007</v>
      </c>
      <c r="O1248" s="122">
        <v>598979.37239999999</v>
      </c>
    </row>
    <row r="1249" spans="5:15">
      <c r="E1249" s="128">
        <v>469953</v>
      </c>
      <c r="F1249" s="2" t="s">
        <v>2545</v>
      </c>
      <c r="G1249" s="36">
        <v>41386</v>
      </c>
      <c r="H1249" s="2" t="s">
        <v>9</v>
      </c>
      <c r="I1249" s="2" t="s">
        <v>2546</v>
      </c>
      <c r="J1249" s="2">
        <v>454565</v>
      </c>
      <c r="K1249" s="2" t="s">
        <v>229</v>
      </c>
      <c r="L1249" s="2" t="s">
        <v>27</v>
      </c>
      <c r="M1249" s="2" t="s">
        <v>21</v>
      </c>
      <c r="N1249" s="121">
        <v>635022.15</v>
      </c>
      <c r="O1249" s="122">
        <v>331840.908</v>
      </c>
    </row>
    <row r="1250" spans="5:15">
      <c r="E1250" s="128">
        <v>470071</v>
      </c>
      <c r="F1250" s="2" t="s">
        <v>2547</v>
      </c>
      <c r="G1250" s="36">
        <v>41393</v>
      </c>
      <c r="H1250" s="2" t="s">
        <v>9</v>
      </c>
      <c r="I1250" s="2" t="s">
        <v>2548</v>
      </c>
      <c r="J1250" s="2">
        <v>391321</v>
      </c>
      <c r="K1250" s="2" t="s">
        <v>37</v>
      </c>
      <c r="L1250" s="2" t="s">
        <v>27</v>
      </c>
      <c r="M1250" s="2" t="s">
        <v>21</v>
      </c>
      <c r="N1250" s="121">
        <v>458790.84299999999</v>
      </c>
      <c r="O1250" s="122">
        <v>395771.10840000003</v>
      </c>
    </row>
    <row r="1251" spans="5:15">
      <c r="E1251" s="128">
        <v>470117</v>
      </c>
      <c r="F1251" s="2" t="s">
        <v>2549</v>
      </c>
      <c r="G1251" s="36">
        <v>41368</v>
      </c>
      <c r="H1251" s="2" t="s">
        <v>9</v>
      </c>
      <c r="I1251" s="2" t="s">
        <v>2550</v>
      </c>
      <c r="J1251" s="2">
        <v>471701</v>
      </c>
      <c r="K1251" s="2" t="s">
        <v>455</v>
      </c>
      <c r="L1251" s="2" t="s">
        <v>27</v>
      </c>
      <c r="M1251" s="2" t="s">
        <v>66</v>
      </c>
      <c r="N1251" s="121">
        <v>108513.04800000001</v>
      </c>
      <c r="O1251" s="122">
        <v>229423.3308</v>
      </c>
    </row>
    <row r="1252" spans="5:15">
      <c r="E1252" s="128">
        <v>470147</v>
      </c>
      <c r="F1252" s="2" t="s">
        <v>2551</v>
      </c>
      <c r="G1252" s="36">
        <v>41404</v>
      </c>
      <c r="H1252" s="2" t="s">
        <v>9</v>
      </c>
      <c r="I1252" s="2" t="s">
        <v>834</v>
      </c>
      <c r="J1252" s="2">
        <v>377421</v>
      </c>
      <c r="K1252" s="2" t="s">
        <v>2552</v>
      </c>
      <c r="L1252" s="2" t="s">
        <v>27</v>
      </c>
      <c r="M1252" s="2" t="s">
        <v>66</v>
      </c>
      <c r="N1252" s="121">
        <v>340275.26400000002</v>
      </c>
      <c r="O1252" s="122">
        <v>270786.60720000003</v>
      </c>
    </row>
    <row r="1253" spans="5:15">
      <c r="E1253" s="128">
        <v>470169</v>
      </c>
      <c r="F1253" s="2" t="s">
        <v>2553</v>
      </c>
      <c r="G1253" s="36">
        <v>41407</v>
      </c>
      <c r="H1253" s="2" t="s">
        <v>9</v>
      </c>
      <c r="I1253" s="2" t="s">
        <v>2554</v>
      </c>
      <c r="J1253" s="2">
        <v>381248</v>
      </c>
      <c r="K1253" s="2" t="s">
        <v>512</v>
      </c>
      <c r="L1253" s="2" t="s">
        <v>27</v>
      </c>
      <c r="M1253" s="2" t="s">
        <v>66</v>
      </c>
      <c r="N1253" s="121">
        <v>404995.10099999997</v>
      </c>
      <c r="O1253" s="122">
        <v>843806.3652</v>
      </c>
    </row>
    <row r="1254" spans="5:15">
      <c r="E1254" s="128">
        <v>470310</v>
      </c>
      <c r="F1254" s="2" t="s">
        <v>2555</v>
      </c>
      <c r="G1254" s="36">
        <v>41394</v>
      </c>
      <c r="H1254" s="2" t="s">
        <v>9</v>
      </c>
      <c r="I1254" s="2" t="s">
        <v>178</v>
      </c>
      <c r="J1254" s="2">
        <v>450554</v>
      </c>
      <c r="K1254" s="2" t="s">
        <v>179</v>
      </c>
      <c r="L1254" s="2" t="s">
        <v>27</v>
      </c>
      <c r="M1254" s="2" t="s">
        <v>17</v>
      </c>
      <c r="N1254" s="121">
        <v>915775.28699999989</v>
      </c>
      <c r="O1254" s="122">
        <v>453101.92560000002</v>
      </c>
    </row>
    <row r="1255" spans="5:15">
      <c r="E1255" s="128">
        <v>470354</v>
      </c>
      <c r="F1255" s="2" t="s">
        <v>2556</v>
      </c>
      <c r="G1255" s="36">
        <v>41382</v>
      </c>
      <c r="H1255" s="2" t="s">
        <v>9</v>
      </c>
      <c r="I1255" s="2" t="s">
        <v>2557</v>
      </c>
      <c r="J1255" s="2">
        <v>380836</v>
      </c>
      <c r="K1255" s="2" t="s">
        <v>505</v>
      </c>
      <c r="L1255" s="2" t="s">
        <v>27</v>
      </c>
      <c r="M1255" s="2" t="s">
        <v>21</v>
      </c>
      <c r="N1255" s="121">
        <v>620259.31800000009</v>
      </c>
      <c r="O1255" s="122">
        <v>616881.05280000006</v>
      </c>
    </row>
    <row r="1256" spans="5:15">
      <c r="E1256" s="128">
        <v>470442</v>
      </c>
      <c r="F1256" s="2" t="s">
        <v>2558</v>
      </c>
      <c r="G1256" s="36">
        <v>41269</v>
      </c>
      <c r="H1256" s="2" t="s">
        <v>9</v>
      </c>
      <c r="I1256" s="2" t="s">
        <v>2559</v>
      </c>
      <c r="J1256" s="2">
        <v>399534</v>
      </c>
      <c r="K1256" s="2" t="s">
        <v>20</v>
      </c>
      <c r="L1256" s="2" t="s">
        <v>27</v>
      </c>
      <c r="M1256" s="2" t="s">
        <v>21</v>
      </c>
      <c r="N1256" s="121">
        <v>470177.946</v>
      </c>
      <c r="O1256" s="122">
        <v>486546.1776</v>
      </c>
    </row>
    <row r="1257" spans="5:15">
      <c r="E1257" s="128">
        <v>470452</v>
      </c>
      <c r="F1257" s="2" t="s">
        <v>1186</v>
      </c>
      <c r="G1257" s="36">
        <v>41403</v>
      </c>
      <c r="H1257" s="2" t="s">
        <v>9</v>
      </c>
      <c r="I1257" s="2" t="s">
        <v>2560</v>
      </c>
      <c r="J1257" s="2">
        <v>377963</v>
      </c>
      <c r="K1257" s="2" t="s">
        <v>48</v>
      </c>
      <c r="L1257" s="2" t="s">
        <v>27</v>
      </c>
      <c r="M1257" s="2" t="s">
        <v>21</v>
      </c>
      <c r="N1257" s="121">
        <v>489235.84499999997</v>
      </c>
      <c r="O1257" s="122">
        <v>207416.75400000002</v>
      </c>
    </row>
    <row r="1258" spans="5:15">
      <c r="E1258" s="128">
        <v>470461</v>
      </c>
      <c r="F1258" s="2" t="s">
        <v>2561</v>
      </c>
      <c r="G1258" s="36">
        <v>41057</v>
      </c>
      <c r="H1258" s="2" t="s">
        <v>9</v>
      </c>
      <c r="I1258" s="2" t="s">
        <v>2562</v>
      </c>
      <c r="J1258" s="2">
        <v>376834</v>
      </c>
      <c r="K1258" s="2" t="s">
        <v>388</v>
      </c>
      <c r="L1258" s="2" t="s">
        <v>27</v>
      </c>
      <c r="M1258" s="2" t="s">
        <v>13</v>
      </c>
      <c r="N1258" s="121">
        <v>1256575.8869999999</v>
      </c>
      <c r="O1258" s="122">
        <v>668796.75</v>
      </c>
    </row>
    <row r="1259" spans="5:15">
      <c r="E1259" s="128">
        <v>470510</v>
      </c>
      <c r="F1259" s="2" t="s">
        <v>2563</v>
      </c>
      <c r="G1259" s="36">
        <v>41306</v>
      </c>
      <c r="H1259" s="2" t="s">
        <v>9</v>
      </c>
      <c r="I1259" s="2" t="s">
        <v>2564</v>
      </c>
      <c r="J1259" s="2">
        <v>448126</v>
      </c>
      <c r="K1259" s="2" t="s">
        <v>311</v>
      </c>
      <c r="L1259" s="2" t="s">
        <v>27</v>
      </c>
      <c r="M1259" s="2" t="s">
        <v>66</v>
      </c>
      <c r="N1259" s="121">
        <v>141049.37700000001</v>
      </c>
      <c r="O1259" s="122">
        <v>741663.07559999998</v>
      </c>
    </row>
    <row r="1260" spans="5:15">
      <c r="E1260" s="128">
        <v>470511</v>
      </c>
      <c r="F1260" s="2" t="s">
        <v>2565</v>
      </c>
      <c r="G1260" s="36">
        <v>41190</v>
      </c>
      <c r="H1260" s="2" t="s">
        <v>9</v>
      </c>
      <c r="I1260" s="2" t="s">
        <v>1788</v>
      </c>
      <c r="J1260" s="2">
        <v>381325</v>
      </c>
      <c r="K1260" s="2" t="s">
        <v>273</v>
      </c>
      <c r="L1260" s="2" t="s">
        <v>27</v>
      </c>
      <c r="M1260" s="2" t="s">
        <v>66</v>
      </c>
      <c r="N1260" s="121">
        <v>41248.893000000004</v>
      </c>
      <c r="O1260" s="122">
        <v>1282873.7124000001</v>
      </c>
    </row>
    <row r="1261" spans="5:15">
      <c r="E1261" s="128">
        <v>470608</v>
      </c>
      <c r="F1261" s="2" t="s">
        <v>2566</v>
      </c>
      <c r="G1261" s="36">
        <v>41410</v>
      </c>
      <c r="H1261" s="2" t="s">
        <v>9</v>
      </c>
      <c r="I1261" s="2" t="s">
        <v>2567</v>
      </c>
      <c r="J1261" s="2">
        <v>391321</v>
      </c>
      <c r="K1261" s="2" t="s">
        <v>37</v>
      </c>
      <c r="L1261" s="2" t="s">
        <v>27</v>
      </c>
      <c r="M1261" s="2" t="s">
        <v>21</v>
      </c>
      <c r="N1261" s="121">
        <v>683276.26500000001</v>
      </c>
      <c r="O1261" s="122">
        <v>199068.05159999998</v>
      </c>
    </row>
    <row r="1262" spans="5:15">
      <c r="E1262" s="128">
        <v>470610</v>
      </c>
      <c r="F1262" s="2" t="s">
        <v>2568</v>
      </c>
      <c r="G1262" s="36">
        <v>41388</v>
      </c>
      <c r="H1262" s="2" t="s">
        <v>9</v>
      </c>
      <c r="I1262" s="2" t="s">
        <v>2569</v>
      </c>
      <c r="J1262" s="2">
        <v>382950</v>
      </c>
      <c r="K1262" s="2" t="s">
        <v>599</v>
      </c>
      <c r="L1262" s="2" t="s">
        <v>27</v>
      </c>
      <c r="M1262" s="2" t="s">
        <v>21</v>
      </c>
      <c r="N1262" s="121">
        <v>712159.728</v>
      </c>
      <c r="O1262" s="122">
        <v>470305.52640000003</v>
      </c>
    </row>
    <row r="1263" spans="5:15">
      <c r="E1263" s="128">
        <v>470613</v>
      </c>
      <c r="F1263" s="2" t="s">
        <v>2570</v>
      </c>
      <c r="G1263" s="36">
        <v>41410</v>
      </c>
      <c r="H1263" s="2" t="s">
        <v>9</v>
      </c>
      <c r="I1263" s="2" t="s">
        <v>2571</v>
      </c>
      <c r="J1263" s="2">
        <v>434171</v>
      </c>
      <c r="K1263" s="2" t="s">
        <v>371</v>
      </c>
      <c r="L1263" s="2" t="s">
        <v>27</v>
      </c>
      <c r="M1263" s="2" t="s">
        <v>66</v>
      </c>
      <c r="N1263" s="121">
        <v>396472.86</v>
      </c>
      <c r="O1263" s="122">
        <v>255399.42599999998</v>
      </c>
    </row>
    <row r="1264" spans="5:15">
      <c r="E1264" s="128">
        <v>470681</v>
      </c>
      <c r="F1264" s="2" t="s">
        <v>2572</v>
      </c>
      <c r="G1264" s="36">
        <v>41410</v>
      </c>
      <c r="H1264" s="2" t="s">
        <v>9</v>
      </c>
      <c r="I1264" s="2" t="s">
        <v>2573</v>
      </c>
      <c r="J1264" s="2">
        <v>381325</v>
      </c>
      <c r="K1264" s="2" t="s">
        <v>273</v>
      </c>
      <c r="L1264" s="2" t="s">
        <v>27</v>
      </c>
      <c r="M1264" s="2" t="s">
        <v>17</v>
      </c>
      <c r="N1264" s="121">
        <v>833559.09</v>
      </c>
      <c r="O1264" s="122">
        <v>850933.13399999996</v>
      </c>
    </row>
    <row r="1265" spans="5:15">
      <c r="E1265" s="128">
        <v>470685</v>
      </c>
      <c r="F1265" s="2" t="s">
        <v>2574</v>
      </c>
      <c r="G1265" s="36">
        <v>41402</v>
      </c>
      <c r="H1265" s="2" t="s">
        <v>9</v>
      </c>
      <c r="I1265" s="2" t="s">
        <v>2575</v>
      </c>
      <c r="J1265" s="2">
        <v>381549</v>
      </c>
      <c r="K1265" s="2" t="s">
        <v>259</v>
      </c>
      <c r="L1265" s="2" t="s">
        <v>27</v>
      </c>
      <c r="M1265" s="2" t="s">
        <v>21</v>
      </c>
      <c r="N1265" s="121">
        <v>688901.36699999997</v>
      </c>
      <c r="O1265" s="122">
        <v>78470.974799999996</v>
      </c>
    </row>
    <row r="1266" spans="5:15">
      <c r="E1266" s="128">
        <v>470691</v>
      </c>
      <c r="F1266" s="2" t="s">
        <v>2576</v>
      </c>
      <c r="G1266" s="36">
        <v>41414</v>
      </c>
      <c r="H1266" s="2" t="s">
        <v>9</v>
      </c>
      <c r="I1266" s="2" t="s">
        <v>2577</v>
      </c>
      <c r="J1266" s="2">
        <v>381132</v>
      </c>
      <c r="K1266" s="2" t="s">
        <v>284</v>
      </c>
      <c r="L1266" s="2" t="s">
        <v>27</v>
      </c>
      <c r="M1266" s="2" t="s">
        <v>13</v>
      </c>
      <c r="N1266" s="121">
        <v>1250769.3660000002</v>
      </c>
      <c r="O1266" s="122">
        <v>919226.03760000004</v>
      </c>
    </row>
    <row r="1267" spans="5:15">
      <c r="E1267" s="128">
        <v>470984</v>
      </c>
      <c r="F1267" s="2" t="s">
        <v>2578</v>
      </c>
      <c r="G1267" s="36">
        <v>41169</v>
      </c>
      <c r="H1267" s="2" t="s">
        <v>9</v>
      </c>
      <c r="I1267" s="2" t="s">
        <v>1773</v>
      </c>
      <c r="J1267" s="2">
        <v>391321</v>
      </c>
      <c r="K1267" s="2" t="s">
        <v>37</v>
      </c>
      <c r="L1267" s="2" t="s">
        <v>27</v>
      </c>
      <c r="M1267" s="2" t="s">
        <v>66</v>
      </c>
      <c r="N1267" s="121">
        <v>408873.90599999996</v>
      </c>
      <c r="O1267" s="122">
        <v>1293388.4627999999</v>
      </c>
    </row>
    <row r="1268" spans="5:15">
      <c r="E1268" s="128">
        <v>470989</v>
      </c>
      <c r="F1268" s="2" t="s">
        <v>2579</v>
      </c>
      <c r="G1268" s="36">
        <v>41271</v>
      </c>
      <c r="H1268" s="2" t="s">
        <v>9</v>
      </c>
      <c r="I1268" s="2" t="s">
        <v>2580</v>
      </c>
      <c r="J1268" s="2">
        <v>391321</v>
      </c>
      <c r="K1268" s="2" t="s">
        <v>37</v>
      </c>
      <c r="L1268" s="2" t="s">
        <v>27</v>
      </c>
      <c r="M1268" s="2" t="s">
        <v>21</v>
      </c>
      <c r="N1268" s="121">
        <v>570994.59900000005</v>
      </c>
      <c r="O1268" s="122">
        <v>431001.1728</v>
      </c>
    </row>
    <row r="1269" spans="5:15">
      <c r="E1269" s="128">
        <v>470994</v>
      </c>
      <c r="F1269" s="2" t="s">
        <v>2581</v>
      </c>
      <c r="G1269" s="36">
        <v>41311</v>
      </c>
      <c r="H1269" s="2" t="s">
        <v>9</v>
      </c>
      <c r="I1269" s="2" t="s">
        <v>2582</v>
      </c>
      <c r="J1269" s="2">
        <v>391321</v>
      </c>
      <c r="K1269" s="2" t="s">
        <v>37</v>
      </c>
      <c r="L1269" s="2" t="s">
        <v>27</v>
      </c>
      <c r="M1269" s="2" t="s">
        <v>66</v>
      </c>
      <c r="N1269" s="121">
        <v>132568.31700000001</v>
      </c>
      <c r="O1269" s="122">
        <v>378013.04639999999</v>
      </c>
    </row>
    <row r="1270" spans="5:15">
      <c r="E1270" s="128">
        <v>471032</v>
      </c>
      <c r="F1270" s="2" t="s">
        <v>2583</v>
      </c>
      <c r="G1270" s="36">
        <v>41418</v>
      </c>
      <c r="H1270" s="2" t="s">
        <v>9</v>
      </c>
      <c r="I1270" s="2" t="s">
        <v>2584</v>
      </c>
      <c r="J1270" s="2">
        <v>176466</v>
      </c>
      <c r="K1270" s="2" t="s">
        <v>665</v>
      </c>
      <c r="L1270" s="2" t="s">
        <v>27</v>
      </c>
      <c r="M1270" s="2" t="s">
        <v>17</v>
      </c>
      <c r="N1270" s="121">
        <v>946686.63599999994</v>
      </c>
      <c r="O1270" s="122">
        <v>859192.36919999996</v>
      </c>
    </row>
    <row r="1271" spans="5:15">
      <c r="E1271" s="128">
        <v>471317</v>
      </c>
      <c r="F1271" s="2" t="s">
        <v>2585</v>
      </c>
      <c r="G1271" s="36">
        <v>41414</v>
      </c>
      <c r="H1271" s="2" t="s">
        <v>9</v>
      </c>
      <c r="I1271" s="2" t="s">
        <v>2586</v>
      </c>
      <c r="J1271" s="2">
        <v>377963</v>
      </c>
      <c r="K1271" s="2" t="s">
        <v>48</v>
      </c>
      <c r="L1271" s="2" t="s">
        <v>27</v>
      </c>
      <c r="M1271" s="2" t="s">
        <v>66</v>
      </c>
      <c r="N1271" s="121">
        <v>285982.011</v>
      </c>
      <c r="O1271" s="122">
        <v>788068.29959999991</v>
      </c>
    </row>
    <row r="1272" spans="5:15">
      <c r="E1272" s="128">
        <v>471323</v>
      </c>
      <c r="F1272" s="2" t="s">
        <v>2587</v>
      </c>
      <c r="G1272" s="36">
        <v>38808</v>
      </c>
      <c r="H1272" s="2" t="s">
        <v>9</v>
      </c>
      <c r="I1272" s="2" t="s">
        <v>2588</v>
      </c>
      <c r="J1272" s="2">
        <v>399534</v>
      </c>
      <c r="K1272" s="2" t="s">
        <v>20</v>
      </c>
      <c r="L1272" s="2" t="s">
        <v>12</v>
      </c>
      <c r="M1272" s="2" t="s">
        <v>66</v>
      </c>
      <c r="N1272" s="121">
        <v>167090.23799999998</v>
      </c>
      <c r="O1272" s="122">
        <v>394802.27279999998</v>
      </c>
    </row>
    <row r="1273" spans="5:15">
      <c r="E1273" s="128">
        <v>471324</v>
      </c>
      <c r="F1273" s="2" t="s">
        <v>2589</v>
      </c>
      <c r="G1273" s="36">
        <v>41397</v>
      </c>
      <c r="H1273" s="2" t="s">
        <v>9</v>
      </c>
      <c r="I1273" s="2" t="s">
        <v>907</v>
      </c>
      <c r="J1273" s="2">
        <v>419555</v>
      </c>
      <c r="K1273" s="2" t="s">
        <v>739</v>
      </c>
      <c r="L1273" s="2" t="s">
        <v>27</v>
      </c>
      <c r="M1273" s="2" t="s">
        <v>17</v>
      </c>
      <c r="N1273" s="121">
        <v>923194.54500000004</v>
      </c>
      <c r="O1273" s="122">
        <v>113835.24</v>
      </c>
    </row>
    <row r="1274" spans="5:15">
      <c r="E1274" s="128">
        <v>471330</v>
      </c>
      <c r="F1274" s="2" t="s">
        <v>2590</v>
      </c>
      <c r="G1274" s="36">
        <v>40904</v>
      </c>
      <c r="H1274" s="2" t="s">
        <v>9</v>
      </c>
      <c r="I1274" s="2" t="s">
        <v>2591</v>
      </c>
      <c r="J1274" s="2">
        <v>380148</v>
      </c>
      <c r="K1274" s="2" t="s">
        <v>92</v>
      </c>
      <c r="L1274" s="2" t="s">
        <v>27</v>
      </c>
      <c r="M1274" s="2" t="s">
        <v>66</v>
      </c>
      <c r="N1274" s="121">
        <v>117192.22199999999</v>
      </c>
      <c r="O1274" s="122">
        <v>1100823.264</v>
      </c>
    </row>
    <row r="1275" spans="5:15">
      <c r="E1275" s="128">
        <v>471336</v>
      </c>
      <c r="F1275" s="2" t="s">
        <v>2592</v>
      </c>
      <c r="G1275" s="36">
        <v>41177</v>
      </c>
      <c r="H1275" s="2" t="s">
        <v>9</v>
      </c>
      <c r="I1275" s="2" t="s">
        <v>2593</v>
      </c>
      <c r="J1275" s="2">
        <v>377076</v>
      </c>
      <c r="K1275" s="2" t="s">
        <v>24</v>
      </c>
      <c r="L1275" s="2" t="s">
        <v>27</v>
      </c>
      <c r="M1275" s="2" t="s">
        <v>21</v>
      </c>
      <c r="N1275" s="121">
        <v>535305.14099999995</v>
      </c>
      <c r="O1275" s="122">
        <v>846145.46160000004</v>
      </c>
    </row>
    <row r="1276" spans="5:15">
      <c r="E1276" s="128">
        <v>471339</v>
      </c>
      <c r="F1276" s="2" t="s">
        <v>2594</v>
      </c>
      <c r="G1276" s="36">
        <v>41414</v>
      </c>
      <c r="H1276" s="2" t="s">
        <v>9</v>
      </c>
      <c r="I1276" s="2" t="s">
        <v>972</v>
      </c>
      <c r="J1276" s="2">
        <v>449173</v>
      </c>
      <c r="K1276" s="2" t="s">
        <v>122</v>
      </c>
      <c r="L1276" s="2" t="s">
        <v>27</v>
      </c>
      <c r="M1276" s="2" t="s">
        <v>66</v>
      </c>
      <c r="N1276" s="121">
        <v>343657.67099999997</v>
      </c>
      <c r="O1276" s="122">
        <v>186756.894</v>
      </c>
    </row>
    <row r="1277" spans="5:15">
      <c r="E1277" s="128">
        <v>471343</v>
      </c>
      <c r="F1277" s="2" t="s">
        <v>2595</v>
      </c>
      <c r="G1277" s="36">
        <v>41400</v>
      </c>
      <c r="H1277" s="2" t="s">
        <v>9</v>
      </c>
      <c r="I1277" s="2" t="s">
        <v>2596</v>
      </c>
      <c r="J1277" s="2">
        <v>380836</v>
      </c>
      <c r="K1277" s="2" t="s">
        <v>505</v>
      </c>
      <c r="L1277" s="2" t="s">
        <v>27</v>
      </c>
      <c r="M1277" s="2" t="s">
        <v>66</v>
      </c>
      <c r="N1277" s="121">
        <v>290043.348</v>
      </c>
      <c r="O1277" s="122">
        <v>523416.08159999998</v>
      </c>
    </row>
    <row r="1278" spans="5:15">
      <c r="E1278" s="128">
        <v>471379</v>
      </c>
      <c r="F1278" s="2" t="s">
        <v>2597</v>
      </c>
      <c r="G1278" s="36">
        <v>41397</v>
      </c>
      <c r="H1278" s="2" t="s">
        <v>9</v>
      </c>
      <c r="I1278" s="2" t="s">
        <v>2598</v>
      </c>
      <c r="J1278" s="2">
        <v>380148</v>
      </c>
      <c r="K1278" s="2" t="s">
        <v>92</v>
      </c>
      <c r="L1278" s="2" t="s">
        <v>27</v>
      </c>
      <c r="M1278" s="2" t="s">
        <v>28</v>
      </c>
      <c r="N1278" s="121">
        <v>2455519.5210000002</v>
      </c>
      <c r="O1278" s="122">
        <v>1861382.7540000002</v>
      </c>
    </row>
    <row r="1279" spans="5:15">
      <c r="E1279" s="128">
        <v>471702</v>
      </c>
      <c r="F1279" s="2" t="s">
        <v>2599</v>
      </c>
      <c r="G1279" s="36">
        <v>41316</v>
      </c>
      <c r="H1279" s="2" t="s">
        <v>9</v>
      </c>
      <c r="I1279" s="2" t="s">
        <v>2600</v>
      </c>
      <c r="J1279" s="2">
        <v>460909</v>
      </c>
      <c r="K1279" s="2" t="s">
        <v>40</v>
      </c>
      <c r="L1279" s="2" t="s">
        <v>27</v>
      </c>
      <c r="M1279" s="2" t="s">
        <v>21</v>
      </c>
      <c r="N1279" s="121">
        <v>541986.48</v>
      </c>
      <c r="O1279" s="122">
        <v>545332.01399999997</v>
      </c>
    </row>
    <row r="1280" spans="5:15">
      <c r="E1280" s="128">
        <v>471707</v>
      </c>
      <c r="F1280" s="2" t="s">
        <v>2601</v>
      </c>
      <c r="G1280" s="36">
        <v>41415</v>
      </c>
      <c r="H1280" s="2" t="s">
        <v>9</v>
      </c>
      <c r="I1280" s="2" t="s">
        <v>2602</v>
      </c>
      <c r="J1280" s="2">
        <v>420498</v>
      </c>
      <c r="K1280" s="2" t="s">
        <v>758</v>
      </c>
      <c r="L1280" s="2" t="s">
        <v>27</v>
      </c>
      <c r="M1280" s="2" t="s">
        <v>66</v>
      </c>
      <c r="N1280" s="121">
        <v>374582.37599999999</v>
      </c>
      <c r="O1280" s="122">
        <v>207303.74280000001</v>
      </c>
    </row>
    <row r="1281" spans="5:15">
      <c r="E1281" s="128">
        <v>471714</v>
      </c>
      <c r="F1281" s="2" t="s">
        <v>2603</v>
      </c>
      <c r="G1281" s="36">
        <v>41396</v>
      </c>
      <c r="H1281" s="2" t="s">
        <v>9</v>
      </c>
      <c r="I1281" s="2" t="s">
        <v>2604</v>
      </c>
      <c r="J1281" s="2">
        <v>420498</v>
      </c>
      <c r="K1281" s="2" t="s">
        <v>758</v>
      </c>
      <c r="L1281" s="2" t="s">
        <v>27</v>
      </c>
      <c r="M1281" s="2" t="s">
        <v>21</v>
      </c>
      <c r="N1281" s="121">
        <v>532489.25099999993</v>
      </c>
      <c r="O1281" s="122">
        <v>610152.17760000005</v>
      </c>
    </row>
    <row r="1282" spans="5:15">
      <c r="E1282" s="128">
        <v>471716</v>
      </c>
      <c r="F1282" s="2" t="s">
        <v>2605</v>
      </c>
      <c r="G1282" s="36">
        <v>41393</v>
      </c>
      <c r="H1282" s="2" t="s">
        <v>9</v>
      </c>
      <c r="I1282" s="2" t="s">
        <v>2606</v>
      </c>
      <c r="J1282" s="2">
        <v>447935</v>
      </c>
      <c r="K1282" s="2" t="s">
        <v>237</v>
      </c>
      <c r="L1282" s="2" t="s">
        <v>27</v>
      </c>
      <c r="M1282" s="2" t="s">
        <v>17</v>
      </c>
      <c r="N1282" s="121">
        <v>1002116.262</v>
      </c>
      <c r="O1282" s="122">
        <v>823651.52399999998</v>
      </c>
    </row>
    <row r="1283" spans="5:15">
      <c r="E1283" s="128">
        <v>471720</v>
      </c>
      <c r="F1283" s="2" t="s">
        <v>2607</v>
      </c>
      <c r="G1283" s="36">
        <v>41389</v>
      </c>
      <c r="H1283" s="2" t="s">
        <v>9</v>
      </c>
      <c r="I1283" s="2" t="s">
        <v>2608</v>
      </c>
      <c r="J1283" s="2">
        <v>378859</v>
      </c>
      <c r="K1283" s="2" t="s">
        <v>234</v>
      </c>
      <c r="L1283" s="2" t="s">
        <v>27</v>
      </c>
      <c r="M1283" s="2" t="s">
        <v>66</v>
      </c>
      <c r="N1283" s="121">
        <v>396165.67200000002</v>
      </c>
      <c r="O1283" s="122">
        <v>291260.46960000001</v>
      </c>
    </row>
    <row r="1284" spans="5:15">
      <c r="E1284" s="128">
        <v>471724</v>
      </c>
      <c r="F1284" s="2" t="s">
        <v>2609</v>
      </c>
      <c r="G1284" s="36">
        <v>41355</v>
      </c>
      <c r="H1284" s="2" t="s">
        <v>9</v>
      </c>
      <c r="I1284" s="2" t="s">
        <v>2610</v>
      </c>
      <c r="J1284" s="2">
        <v>420498</v>
      </c>
      <c r="K1284" s="2" t="s">
        <v>758</v>
      </c>
      <c r="L1284" s="2" t="s">
        <v>27</v>
      </c>
      <c r="M1284" s="2" t="s">
        <v>21</v>
      </c>
      <c r="N1284" s="121">
        <v>457564.31700000004</v>
      </c>
      <c r="O1284" s="122">
        <v>127278.864</v>
      </c>
    </row>
    <row r="1285" spans="5:15">
      <c r="E1285" s="128">
        <v>471730</v>
      </c>
      <c r="F1285" s="2" t="s">
        <v>2611</v>
      </c>
      <c r="G1285" s="36">
        <v>41418</v>
      </c>
      <c r="H1285" s="2" t="s">
        <v>9</v>
      </c>
      <c r="I1285" s="2" t="s">
        <v>1490</v>
      </c>
      <c r="J1285" s="2">
        <v>424426</v>
      </c>
      <c r="K1285" s="2" t="s">
        <v>934</v>
      </c>
      <c r="L1285" s="2" t="s">
        <v>27</v>
      </c>
      <c r="M1285" s="2" t="s">
        <v>66</v>
      </c>
      <c r="N1285" s="121">
        <v>310165.27500000002</v>
      </c>
      <c r="O1285" s="122">
        <v>149078.2536</v>
      </c>
    </row>
    <row r="1286" spans="5:15">
      <c r="E1286" s="128">
        <v>471921</v>
      </c>
      <c r="F1286" s="2" t="s">
        <v>2612</v>
      </c>
      <c r="G1286" s="36">
        <v>40896</v>
      </c>
      <c r="H1286" s="2" t="s">
        <v>9</v>
      </c>
      <c r="I1286" s="2" t="s">
        <v>2613</v>
      </c>
      <c r="J1286" s="2">
        <v>380150</v>
      </c>
      <c r="K1286" s="2" t="s">
        <v>72</v>
      </c>
      <c r="L1286" s="2" t="s">
        <v>27</v>
      </c>
      <c r="M1286" s="2" t="s">
        <v>17</v>
      </c>
      <c r="N1286" s="121">
        <v>843984.56099999999</v>
      </c>
      <c r="O1286" s="122">
        <v>169742.82239999998</v>
      </c>
    </row>
    <row r="1287" spans="5:15">
      <c r="E1287" s="128">
        <v>471923</v>
      </c>
      <c r="F1287" s="2" t="s">
        <v>2614</v>
      </c>
      <c r="G1287" s="36">
        <v>40868</v>
      </c>
      <c r="H1287" s="2" t="s">
        <v>9</v>
      </c>
      <c r="I1287" s="2" t="s">
        <v>2615</v>
      </c>
      <c r="J1287" s="2">
        <v>380150</v>
      </c>
      <c r="K1287" s="2" t="s">
        <v>72</v>
      </c>
      <c r="L1287" s="2" t="s">
        <v>12</v>
      </c>
      <c r="M1287" s="2" t="s">
        <v>21</v>
      </c>
      <c r="N1287" s="121">
        <v>496995.68099999998</v>
      </c>
      <c r="O1287" s="122">
        <v>76516.822799999994</v>
      </c>
    </row>
    <row r="1288" spans="5:15">
      <c r="E1288" s="128">
        <v>472008</v>
      </c>
      <c r="F1288" s="2" t="s">
        <v>2616</v>
      </c>
      <c r="G1288" s="36">
        <v>40962</v>
      </c>
      <c r="H1288" s="2" t="s">
        <v>9</v>
      </c>
      <c r="I1288" s="2" t="s">
        <v>2617</v>
      </c>
      <c r="J1288" s="2">
        <v>436955</v>
      </c>
      <c r="K1288" s="2" t="s">
        <v>818</v>
      </c>
      <c r="L1288" s="2" t="s">
        <v>12</v>
      </c>
      <c r="M1288" s="2" t="s">
        <v>66</v>
      </c>
      <c r="N1288" s="121">
        <v>247493.35799999998</v>
      </c>
      <c r="O1288" s="122">
        <v>721449.37440000009</v>
      </c>
    </row>
    <row r="1289" spans="5:15">
      <c r="E1289" s="128">
        <v>472052</v>
      </c>
      <c r="F1289" s="2" t="s">
        <v>2618</v>
      </c>
      <c r="G1289" s="36">
        <v>41162</v>
      </c>
      <c r="H1289" s="2" t="s">
        <v>9</v>
      </c>
      <c r="I1289" s="2" t="s">
        <v>2619</v>
      </c>
      <c r="J1289" s="2">
        <v>382658</v>
      </c>
      <c r="K1289" s="2" t="s">
        <v>145</v>
      </c>
      <c r="L1289" s="2" t="s">
        <v>27</v>
      </c>
      <c r="M1289" s="2" t="s">
        <v>66</v>
      </c>
      <c r="N1289" s="121">
        <v>339756.60599999997</v>
      </c>
      <c r="O1289" s="122">
        <v>299861.09279999998</v>
      </c>
    </row>
    <row r="1290" spans="5:15">
      <c r="E1290" s="128">
        <v>472054</v>
      </c>
      <c r="F1290" s="2" t="s">
        <v>2620</v>
      </c>
      <c r="G1290" s="36">
        <v>41309</v>
      </c>
      <c r="H1290" s="2" t="s">
        <v>9</v>
      </c>
      <c r="I1290" s="2" t="s">
        <v>2621</v>
      </c>
      <c r="J1290" s="2">
        <v>382658</v>
      </c>
      <c r="K1290" s="2" t="s">
        <v>145</v>
      </c>
      <c r="L1290" s="2" t="s">
        <v>27</v>
      </c>
      <c r="M1290" s="2" t="s">
        <v>66</v>
      </c>
      <c r="N1290" s="121">
        <v>61386.401999999995</v>
      </c>
      <c r="O1290" s="122">
        <v>225737.51760000002</v>
      </c>
    </row>
    <row r="1291" spans="5:15">
      <c r="E1291" s="128">
        <v>472057</v>
      </c>
      <c r="F1291" s="2" t="s">
        <v>2622</v>
      </c>
      <c r="G1291" s="36">
        <v>41292</v>
      </c>
      <c r="H1291" s="2" t="s">
        <v>9</v>
      </c>
      <c r="I1291" s="2" t="s">
        <v>2623</v>
      </c>
      <c r="J1291" s="2">
        <v>377364</v>
      </c>
      <c r="K1291" s="2" t="s">
        <v>721</v>
      </c>
      <c r="L1291" s="2" t="s">
        <v>27</v>
      </c>
      <c r="M1291" s="2" t="s">
        <v>66</v>
      </c>
      <c r="N1291" s="121">
        <v>168757.51200000002</v>
      </c>
      <c r="O1291" s="122">
        <v>536847.93359999999</v>
      </c>
    </row>
    <row r="1292" spans="5:15">
      <c r="E1292" s="128">
        <v>472093</v>
      </c>
      <c r="F1292" s="2" t="s">
        <v>2624</v>
      </c>
      <c r="G1292" s="36">
        <v>40901</v>
      </c>
      <c r="H1292" s="2" t="s">
        <v>9</v>
      </c>
      <c r="I1292" s="2" t="s">
        <v>2625</v>
      </c>
      <c r="J1292" s="2">
        <v>376339</v>
      </c>
      <c r="K1292" s="2" t="s">
        <v>86</v>
      </c>
      <c r="L1292" s="2" t="s">
        <v>27</v>
      </c>
      <c r="M1292" s="2" t="s">
        <v>17</v>
      </c>
      <c r="N1292" s="121">
        <v>937567.82699999993</v>
      </c>
      <c r="O1292" s="122">
        <v>551601.78119999997</v>
      </c>
    </row>
    <row r="1293" spans="5:15">
      <c r="E1293" s="128">
        <v>472098</v>
      </c>
      <c r="F1293" s="2" t="s">
        <v>2626</v>
      </c>
      <c r="G1293" s="36">
        <v>41424</v>
      </c>
      <c r="H1293" s="2" t="s">
        <v>9</v>
      </c>
      <c r="I1293" s="2" t="s">
        <v>2627</v>
      </c>
      <c r="J1293" s="2">
        <v>382514</v>
      </c>
      <c r="K1293" s="2" t="s">
        <v>839</v>
      </c>
      <c r="L1293" s="2" t="s">
        <v>27</v>
      </c>
      <c r="M1293" s="2" t="s">
        <v>66</v>
      </c>
      <c r="N1293" s="121">
        <v>212506.20299999998</v>
      </c>
      <c r="O1293" s="122">
        <v>550100.85120000003</v>
      </c>
    </row>
    <row r="1294" spans="5:15">
      <c r="E1294" s="128">
        <v>472199</v>
      </c>
      <c r="F1294" s="2" t="s">
        <v>2628</v>
      </c>
      <c r="G1294" s="36">
        <v>41411</v>
      </c>
      <c r="H1294" s="2" t="s">
        <v>9</v>
      </c>
      <c r="I1294" s="2" t="s">
        <v>2629</v>
      </c>
      <c r="J1294" s="2">
        <v>385698</v>
      </c>
      <c r="K1294" s="2" t="s">
        <v>690</v>
      </c>
      <c r="L1294" s="2" t="s">
        <v>27</v>
      </c>
      <c r="M1294" s="2" t="s">
        <v>66</v>
      </c>
      <c r="N1294" s="121">
        <v>344253.12599999999</v>
      </c>
      <c r="O1294" s="122">
        <v>68787.327600000004</v>
      </c>
    </row>
    <row r="1295" spans="5:15">
      <c r="E1295" s="128">
        <v>472254</v>
      </c>
      <c r="F1295" s="2" t="s">
        <v>2630</v>
      </c>
      <c r="G1295" s="36">
        <v>41151</v>
      </c>
      <c r="H1295" s="2" t="s">
        <v>9</v>
      </c>
      <c r="I1295" s="2" t="s">
        <v>2631</v>
      </c>
      <c r="J1295" s="2">
        <v>460862</v>
      </c>
      <c r="K1295" s="2" t="s">
        <v>226</v>
      </c>
      <c r="L1295" s="2" t="s">
        <v>27</v>
      </c>
      <c r="M1295" s="2" t="s">
        <v>66</v>
      </c>
      <c r="N1295" s="121">
        <v>306933.12299999996</v>
      </c>
      <c r="O1295" s="122">
        <v>311075.09999999998</v>
      </c>
    </row>
    <row r="1296" spans="5:15">
      <c r="E1296" s="128">
        <v>472255</v>
      </c>
      <c r="F1296" s="2" t="s">
        <v>2632</v>
      </c>
      <c r="G1296" s="36">
        <v>41232</v>
      </c>
      <c r="H1296" s="2" t="s">
        <v>9</v>
      </c>
      <c r="I1296" s="2" t="s">
        <v>2633</v>
      </c>
      <c r="J1296" s="2">
        <v>450554</v>
      </c>
      <c r="K1296" s="2" t="s">
        <v>179</v>
      </c>
      <c r="L1296" s="2" t="s">
        <v>27</v>
      </c>
      <c r="M1296" s="2" t="s">
        <v>66</v>
      </c>
      <c r="N1296" s="121">
        <v>434763.39900000003</v>
      </c>
      <c r="O1296" s="122">
        <v>907578.82079999999</v>
      </c>
    </row>
    <row r="1297" spans="5:15">
      <c r="E1297" s="128">
        <v>472308</v>
      </c>
      <c r="F1297" s="2" t="s">
        <v>2634</v>
      </c>
      <c r="G1297" s="36">
        <v>41396</v>
      </c>
      <c r="H1297" s="2" t="s">
        <v>9</v>
      </c>
      <c r="I1297" s="2" t="s">
        <v>2635</v>
      </c>
      <c r="J1297" s="2">
        <v>458160</v>
      </c>
      <c r="K1297" s="2" t="s">
        <v>151</v>
      </c>
      <c r="L1297" s="2" t="s">
        <v>27</v>
      </c>
      <c r="M1297" s="2" t="s">
        <v>66</v>
      </c>
      <c r="N1297" s="121">
        <v>171700.28399999999</v>
      </c>
      <c r="O1297" s="122">
        <v>335344.25520000001</v>
      </c>
    </row>
    <row r="1298" spans="5:15">
      <c r="E1298" s="128">
        <v>472309</v>
      </c>
      <c r="F1298" s="2" t="s">
        <v>2636</v>
      </c>
      <c r="G1298" s="36">
        <v>41418</v>
      </c>
      <c r="H1298" s="2" t="s">
        <v>9</v>
      </c>
      <c r="I1298" s="2" t="s">
        <v>2637</v>
      </c>
      <c r="J1298" s="2">
        <v>448791</v>
      </c>
      <c r="K1298" s="2" t="s">
        <v>381</v>
      </c>
      <c r="L1298" s="2" t="s">
        <v>27</v>
      </c>
      <c r="M1298" s="2" t="s">
        <v>21</v>
      </c>
      <c r="N1298" s="121">
        <v>533809.26899999997</v>
      </c>
      <c r="O1298" s="122">
        <v>319986.50399999996</v>
      </c>
    </row>
    <row r="1299" spans="5:15">
      <c r="E1299" s="128">
        <v>472310</v>
      </c>
      <c r="F1299" s="2" t="s">
        <v>2638</v>
      </c>
      <c r="G1299" s="36">
        <v>41202</v>
      </c>
      <c r="H1299" s="2" t="s">
        <v>9</v>
      </c>
      <c r="I1299" s="2" t="s">
        <v>2639</v>
      </c>
      <c r="J1299" s="2">
        <v>458160</v>
      </c>
      <c r="K1299" s="2" t="s">
        <v>151</v>
      </c>
      <c r="L1299" s="2" t="s">
        <v>27</v>
      </c>
      <c r="M1299" s="2" t="s">
        <v>66</v>
      </c>
      <c r="N1299" s="121">
        <v>331523.745</v>
      </c>
      <c r="O1299" s="122">
        <v>597565.55520000006</v>
      </c>
    </row>
    <row r="1300" spans="5:15">
      <c r="E1300" s="128">
        <v>472311</v>
      </c>
      <c r="F1300" s="2" t="s">
        <v>2640</v>
      </c>
      <c r="G1300" s="36">
        <v>40730</v>
      </c>
      <c r="H1300" s="2" t="s">
        <v>9</v>
      </c>
      <c r="I1300" s="2" t="s">
        <v>2641</v>
      </c>
      <c r="J1300" s="2">
        <v>408446</v>
      </c>
      <c r="K1300" s="2" t="s">
        <v>438</v>
      </c>
      <c r="L1300" s="2" t="s">
        <v>12</v>
      </c>
      <c r="M1300" s="2" t="s">
        <v>21</v>
      </c>
      <c r="N1300" s="121">
        <v>534055.24199999997</v>
      </c>
      <c r="O1300" s="122">
        <v>284904.76679999998</v>
      </c>
    </row>
    <row r="1301" spans="5:15">
      <c r="E1301" s="128">
        <v>472404</v>
      </c>
      <c r="F1301" s="2" t="s">
        <v>2642</v>
      </c>
      <c r="G1301" s="36">
        <v>41410</v>
      </c>
      <c r="H1301" s="2" t="s">
        <v>9</v>
      </c>
      <c r="I1301" s="2" t="s">
        <v>2643</v>
      </c>
      <c r="J1301" s="2">
        <v>419863</v>
      </c>
      <c r="K1301" s="2" t="s">
        <v>16</v>
      </c>
      <c r="L1301" s="2" t="s">
        <v>27</v>
      </c>
      <c r="M1301" s="2" t="s">
        <v>66</v>
      </c>
      <c r="N1301" s="121">
        <v>222205.99799999999</v>
      </c>
      <c r="O1301" s="122">
        <v>190861.7904</v>
      </c>
    </row>
    <row r="1302" spans="5:15">
      <c r="E1302" s="128">
        <v>472541</v>
      </c>
      <c r="F1302" s="2" t="s">
        <v>2644</v>
      </c>
      <c r="G1302" s="36">
        <v>40907</v>
      </c>
      <c r="H1302" s="2" t="s">
        <v>9</v>
      </c>
      <c r="I1302" s="2" t="s">
        <v>2645</v>
      </c>
      <c r="J1302" s="2">
        <v>378859</v>
      </c>
      <c r="K1302" s="2" t="s">
        <v>234</v>
      </c>
      <c r="L1302" s="2" t="s">
        <v>12</v>
      </c>
      <c r="M1302" s="2" t="s">
        <v>21</v>
      </c>
      <c r="N1302" s="121">
        <v>683970.777</v>
      </c>
      <c r="O1302" s="122">
        <v>219375.92879999999</v>
      </c>
    </row>
    <row r="1303" spans="5:15">
      <c r="E1303" s="128">
        <v>472544</v>
      </c>
      <c r="F1303" s="2" t="s">
        <v>2646</v>
      </c>
      <c r="G1303" s="36">
        <v>41127</v>
      </c>
      <c r="H1303" s="2" t="s">
        <v>9</v>
      </c>
      <c r="I1303" s="2" t="s">
        <v>583</v>
      </c>
      <c r="J1303" s="2">
        <v>447935</v>
      </c>
      <c r="K1303" s="2" t="s">
        <v>237</v>
      </c>
      <c r="L1303" s="2" t="s">
        <v>27</v>
      </c>
      <c r="M1303" s="2" t="s">
        <v>17</v>
      </c>
      <c r="N1303" s="121">
        <v>1151398.5</v>
      </c>
      <c r="O1303" s="122">
        <v>264261.38760000002</v>
      </c>
    </row>
    <row r="1304" spans="5:15">
      <c r="E1304" s="128">
        <v>472545</v>
      </c>
      <c r="F1304" s="2" t="s">
        <v>2647</v>
      </c>
      <c r="G1304" s="36">
        <v>41397</v>
      </c>
      <c r="H1304" s="2" t="s">
        <v>9</v>
      </c>
      <c r="I1304" s="2" t="s">
        <v>2285</v>
      </c>
      <c r="J1304" s="2">
        <v>382987</v>
      </c>
      <c r="K1304" s="2" t="s">
        <v>63</v>
      </c>
      <c r="L1304" s="2" t="s">
        <v>27</v>
      </c>
      <c r="M1304" s="2" t="s">
        <v>66</v>
      </c>
      <c r="N1304" s="121">
        <v>389583.39</v>
      </c>
      <c r="O1304" s="122">
        <v>541622.6568</v>
      </c>
    </row>
    <row r="1305" spans="5:15">
      <c r="E1305" s="128">
        <v>472554</v>
      </c>
      <c r="F1305" s="2" t="s">
        <v>2648</v>
      </c>
      <c r="G1305" s="36">
        <v>40735</v>
      </c>
      <c r="H1305" s="2" t="s">
        <v>9</v>
      </c>
      <c r="I1305" s="2" t="s">
        <v>2649</v>
      </c>
      <c r="J1305" s="2">
        <v>474373</v>
      </c>
      <c r="K1305" s="2" t="s">
        <v>125</v>
      </c>
      <c r="L1305" s="2" t="s">
        <v>27</v>
      </c>
      <c r="M1305" s="2" t="s">
        <v>66</v>
      </c>
      <c r="N1305" s="121">
        <v>295137.549</v>
      </c>
      <c r="O1305" s="122">
        <v>338034.15720000002</v>
      </c>
    </row>
    <row r="1306" spans="5:15">
      <c r="E1306" s="128">
        <v>472556</v>
      </c>
      <c r="F1306" s="2" t="s">
        <v>2650</v>
      </c>
      <c r="G1306" s="36">
        <v>41428</v>
      </c>
      <c r="H1306" s="2" t="s">
        <v>9</v>
      </c>
      <c r="I1306" s="2" t="s">
        <v>988</v>
      </c>
      <c r="J1306" s="2">
        <v>381325</v>
      </c>
      <c r="K1306" s="2" t="s">
        <v>273</v>
      </c>
      <c r="L1306" s="2" t="s">
        <v>27</v>
      </c>
      <c r="M1306" s="2" t="s">
        <v>66</v>
      </c>
      <c r="N1306" s="121">
        <v>61043.598000000005</v>
      </c>
      <c r="O1306" s="122">
        <v>418140.26279999997</v>
      </c>
    </row>
    <row r="1307" spans="5:15">
      <c r="E1307" s="128">
        <v>472559</v>
      </c>
      <c r="F1307" s="2" t="s">
        <v>2651</v>
      </c>
      <c r="G1307" s="36">
        <v>41422</v>
      </c>
      <c r="H1307" s="2" t="s">
        <v>9</v>
      </c>
      <c r="I1307" s="2" t="s">
        <v>2652</v>
      </c>
      <c r="J1307" s="2">
        <v>410827</v>
      </c>
      <c r="K1307" s="2" t="s">
        <v>254</v>
      </c>
      <c r="L1307" s="2" t="s">
        <v>27</v>
      </c>
      <c r="M1307" s="2" t="s">
        <v>21</v>
      </c>
      <c r="N1307" s="121">
        <v>456806.364</v>
      </c>
      <c r="O1307" s="122">
        <v>691257.72600000002</v>
      </c>
    </row>
    <row r="1308" spans="5:15">
      <c r="E1308" s="128">
        <v>472591</v>
      </c>
      <c r="F1308" s="2" t="s">
        <v>2653</v>
      </c>
      <c r="G1308" s="36">
        <v>41428</v>
      </c>
      <c r="H1308" s="2" t="s">
        <v>9</v>
      </c>
      <c r="I1308" s="2" t="s">
        <v>2654</v>
      </c>
      <c r="J1308" s="2">
        <v>416178</v>
      </c>
      <c r="K1308" s="2" t="s">
        <v>154</v>
      </c>
      <c r="L1308" s="2" t="s">
        <v>27</v>
      </c>
      <c r="M1308" s="2" t="s">
        <v>66</v>
      </c>
      <c r="N1308" s="121">
        <v>350433.61499999999</v>
      </c>
      <c r="O1308" s="122">
        <v>519184.04759999999</v>
      </c>
    </row>
    <row r="1309" spans="5:15">
      <c r="E1309" s="128">
        <v>472680</v>
      </c>
      <c r="F1309" s="2" t="s">
        <v>2655</v>
      </c>
      <c r="G1309" s="36">
        <v>41430</v>
      </c>
      <c r="H1309" s="2" t="s">
        <v>9</v>
      </c>
      <c r="I1309" s="2" t="s">
        <v>2078</v>
      </c>
      <c r="J1309" s="2">
        <v>460392</v>
      </c>
      <c r="K1309" s="2" t="s">
        <v>526</v>
      </c>
      <c r="L1309" s="2" t="s">
        <v>27</v>
      </c>
      <c r="M1309" s="2" t="s">
        <v>66</v>
      </c>
      <c r="N1309" s="121">
        <v>214035.465</v>
      </c>
      <c r="O1309" s="122">
        <v>844347.87719999999</v>
      </c>
    </row>
    <row r="1310" spans="5:15">
      <c r="E1310" s="128">
        <v>472681</v>
      </c>
      <c r="F1310" s="2" t="s">
        <v>2656</v>
      </c>
      <c r="G1310" s="36">
        <v>41428</v>
      </c>
      <c r="H1310" s="2" t="s">
        <v>9</v>
      </c>
      <c r="I1310" s="2" t="s">
        <v>2657</v>
      </c>
      <c r="J1310" s="2">
        <v>420498</v>
      </c>
      <c r="K1310" s="2" t="s">
        <v>758</v>
      </c>
      <c r="L1310" s="2" t="s">
        <v>27</v>
      </c>
      <c r="M1310" s="2" t="s">
        <v>66</v>
      </c>
      <c r="N1310" s="121">
        <v>282470.49599999998</v>
      </c>
      <c r="O1310" s="122">
        <v>278040.51360000001</v>
      </c>
    </row>
    <row r="1311" spans="5:15">
      <c r="E1311" s="128">
        <v>472686</v>
      </c>
      <c r="F1311" s="2" t="s">
        <v>2658</v>
      </c>
      <c r="G1311" s="36">
        <v>41429</v>
      </c>
      <c r="H1311" s="2" t="s">
        <v>9</v>
      </c>
      <c r="I1311" s="2" t="s">
        <v>2659</v>
      </c>
      <c r="J1311" s="2">
        <v>464799</v>
      </c>
      <c r="K1311" s="2" t="s">
        <v>643</v>
      </c>
      <c r="L1311" s="2" t="s">
        <v>27</v>
      </c>
      <c r="M1311" s="2" t="s">
        <v>17</v>
      </c>
      <c r="N1311" s="121">
        <v>1000524.6719999999</v>
      </c>
      <c r="O1311" s="122">
        <v>722344.04639999999</v>
      </c>
    </row>
    <row r="1312" spans="5:15">
      <c r="E1312" s="128">
        <v>472687</v>
      </c>
      <c r="F1312" s="2" t="s">
        <v>2660</v>
      </c>
      <c r="G1312" s="36">
        <v>41395</v>
      </c>
      <c r="H1312" s="2" t="s">
        <v>9</v>
      </c>
      <c r="I1312" s="2" t="s">
        <v>2661</v>
      </c>
      <c r="J1312" s="2">
        <v>423329</v>
      </c>
      <c r="K1312" s="2" t="s">
        <v>182</v>
      </c>
      <c r="L1312" s="2" t="s">
        <v>27</v>
      </c>
      <c r="M1312" s="2" t="s">
        <v>66</v>
      </c>
      <c r="N1312" s="121">
        <v>117192.22199999999</v>
      </c>
      <c r="O1312" s="122">
        <v>376747.5564</v>
      </c>
    </row>
    <row r="1313" spans="5:15">
      <c r="E1313" s="128">
        <v>472690</v>
      </c>
      <c r="F1313" s="2" t="s">
        <v>2662</v>
      </c>
      <c r="G1313" s="36">
        <v>41393</v>
      </c>
      <c r="H1313" s="2" t="s">
        <v>9</v>
      </c>
      <c r="I1313" s="2" t="s">
        <v>2663</v>
      </c>
      <c r="J1313" s="2">
        <v>377815</v>
      </c>
      <c r="K1313" s="2" t="s">
        <v>1275</v>
      </c>
      <c r="L1313" s="2" t="s">
        <v>27</v>
      </c>
      <c r="M1313" s="2" t="s">
        <v>66</v>
      </c>
      <c r="N1313" s="121">
        <v>122772.80399999999</v>
      </c>
      <c r="O1313" s="122">
        <v>223830.45360000001</v>
      </c>
    </row>
    <row r="1314" spans="5:15">
      <c r="E1314" s="128">
        <v>472692</v>
      </c>
      <c r="F1314" s="2" t="s">
        <v>2664</v>
      </c>
      <c r="G1314" s="36">
        <v>41431</v>
      </c>
      <c r="H1314" s="2" t="s">
        <v>9</v>
      </c>
      <c r="I1314" s="2" t="s">
        <v>2665</v>
      </c>
      <c r="J1314" s="2">
        <v>419555</v>
      </c>
      <c r="K1314" s="2" t="s">
        <v>739</v>
      </c>
      <c r="L1314" s="2" t="s">
        <v>27</v>
      </c>
      <c r="M1314" s="2" t="s">
        <v>66</v>
      </c>
      <c r="N1314" s="121">
        <v>248298.057</v>
      </c>
      <c r="O1314" s="122">
        <v>1550366.5140000002</v>
      </c>
    </row>
    <row r="1315" spans="5:15">
      <c r="E1315" s="128">
        <v>472816</v>
      </c>
      <c r="F1315" s="2" t="s">
        <v>2666</v>
      </c>
      <c r="G1315" s="36">
        <v>41421</v>
      </c>
      <c r="H1315" s="2" t="s">
        <v>9</v>
      </c>
      <c r="I1315" s="2" t="s">
        <v>2667</v>
      </c>
      <c r="J1315" s="2">
        <v>381123</v>
      </c>
      <c r="K1315" s="2" t="s">
        <v>498</v>
      </c>
      <c r="L1315" s="2" t="s">
        <v>27</v>
      </c>
      <c r="M1315" s="2" t="s">
        <v>66</v>
      </c>
      <c r="N1315" s="121">
        <v>301101.00299999997</v>
      </c>
      <c r="O1315" s="122">
        <v>507522.70440000005</v>
      </c>
    </row>
    <row r="1316" spans="5:15">
      <c r="E1316" s="128">
        <v>472838</v>
      </c>
      <c r="F1316" s="2" t="s">
        <v>2668</v>
      </c>
      <c r="G1316" s="36">
        <v>41426</v>
      </c>
      <c r="H1316" s="2" t="s">
        <v>9</v>
      </c>
      <c r="I1316" s="2" t="s">
        <v>2669</v>
      </c>
      <c r="J1316" s="2">
        <v>464799</v>
      </c>
      <c r="K1316" s="2" t="s">
        <v>643</v>
      </c>
      <c r="L1316" s="2" t="s">
        <v>27</v>
      </c>
      <c r="M1316" s="2" t="s">
        <v>66</v>
      </c>
      <c r="N1316" s="121">
        <v>123510.723</v>
      </c>
      <c r="O1316" s="122">
        <v>113745.77279999999</v>
      </c>
    </row>
    <row r="1317" spans="5:15">
      <c r="E1317" s="128">
        <v>472840</v>
      </c>
      <c r="F1317" s="2" t="s">
        <v>2670</v>
      </c>
      <c r="G1317" s="36">
        <v>41423</v>
      </c>
      <c r="H1317" s="2" t="s">
        <v>9</v>
      </c>
      <c r="I1317" s="2" t="s">
        <v>2671</v>
      </c>
      <c r="J1317" s="2">
        <v>464799</v>
      </c>
      <c r="K1317" s="2" t="s">
        <v>643</v>
      </c>
      <c r="L1317" s="2" t="s">
        <v>27</v>
      </c>
      <c r="M1317" s="2" t="s">
        <v>66</v>
      </c>
      <c r="N1317" s="121">
        <v>132428.079</v>
      </c>
      <c r="O1317" s="122">
        <v>194754.79079999999</v>
      </c>
    </row>
    <row r="1318" spans="5:15">
      <c r="E1318" s="128">
        <v>472841</v>
      </c>
      <c r="F1318" s="2" t="s">
        <v>2672</v>
      </c>
      <c r="G1318" s="36">
        <v>41424</v>
      </c>
      <c r="H1318" s="2" t="s">
        <v>9</v>
      </c>
      <c r="I1318" s="2" t="s">
        <v>2673</v>
      </c>
      <c r="J1318" s="2">
        <v>464799</v>
      </c>
      <c r="K1318" s="2" t="s">
        <v>643</v>
      </c>
      <c r="L1318" s="2" t="s">
        <v>27</v>
      </c>
      <c r="M1318" s="2" t="s">
        <v>66</v>
      </c>
      <c r="N1318" s="121">
        <v>192634.701</v>
      </c>
      <c r="O1318" s="122">
        <v>205154.17559999999</v>
      </c>
    </row>
    <row r="1319" spans="5:15">
      <c r="E1319" s="128">
        <v>472982</v>
      </c>
      <c r="F1319" s="2" t="s">
        <v>2674</v>
      </c>
      <c r="G1319" s="36">
        <v>41437</v>
      </c>
      <c r="H1319" s="2" t="s">
        <v>9</v>
      </c>
      <c r="I1319" s="2" t="s">
        <v>2675</v>
      </c>
      <c r="J1319" s="2">
        <v>381248</v>
      </c>
      <c r="K1319" s="2" t="s">
        <v>512</v>
      </c>
      <c r="L1319" s="2" t="s">
        <v>27</v>
      </c>
      <c r="M1319" s="2" t="s">
        <v>66</v>
      </c>
      <c r="N1319" s="121">
        <v>328252.63799999998</v>
      </c>
      <c r="O1319" s="122">
        <v>37547.9712</v>
      </c>
    </row>
    <row r="1320" spans="5:15">
      <c r="E1320" s="128">
        <v>472985</v>
      </c>
      <c r="F1320" s="2" t="s">
        <v>2676</v>
      </c>
      <c r="G1320" s="36">
        <v>41429</v>
      </c>
      <c r="H1320" s="2" t="s">
        <v>9</v>
      </c>
      <c r="I1320" s="2" t="s">
        <v>2677</v>
      </c>
      <c r="J1320" s="2">
        <v>448733</v>
      </c>
      <c r="K1320" s="2" t="s">
        <v>515</v>
      </c>
      <c r="L1320" s="2" t="s">
        <v>27</v>
      </c>
      <c r="M1320" s="2" t="s">
        <v>66</v>
      </c>
      <c r="N1320" s="121">
        <v>135050.307</v>
      </c>
      <c r="O1320" s="122">
        <v>252729.53639999998</v>
      </c>
    </row>
    <row r="1321" spans="5:15">
      <c r="E1321" s="128">
        <v>473038</v>
      </c>
      <c r="F1321" s="2" t="s">
        <v>2678</v>
      </c>
      <c r="G1321" s="36">
        <v>41435</v>
      </c>
      <c r="H1321" s="2" t="s">
        <v>9</v>
      </c>
      <c r="I1321" s="2" t="s">
        <v>2679</v>
      </c>
      <c r="J1321" s="2">
        <v>436955</v>
      </c>
      <c r="K1321" s="2" t="s">
        <v>818</v>
      </c>
      <c r="L1321" s="2" t="s">
        <v>27</v>
      </c>
      <c r="M1321" s="2" t="s">
        <v>66</v>
      </c>
      <c r="N1321" s="121">
        <v>201149.15100000001</v>
      </c>
      <c r="O1321" s="122">
        <v>581029.42680000002</v>
      </c>
    </row>
    <row r="1322" spans="5:15">
      <c r="E1322" s="128">
        <v>473041</v>
      </c>
      <c r="F1322" s="2" t="s">
        <v>2680</v>
      </c>
      <c r="G1322" s="36">
        <v>41431</v>
      </c>
      <c r="H1322" s="2" t="s">
        <v>9</v>
      </c>
      <c r="I1322" s="2" t="s">
        <v>2681</v>
      </c>
      <c r="J1322" s="2">
        <v>152562</v>
      </c>
      <c r="K1322" s="2" t="s">
        <v>446</v>
      </c>
      <c r="L1322" s="2" t="s">
        <v>27</v>
      </c>
      <c r="M1322" s="2" t="s">
        <v>66</v>
      </c>
      <c r="N1322" s="121">
        <v>158209.611</v>
      </c>
      <c r="O1322" s="122">
        <v>158710.10399999999</v>
      </c>
    </row>
    <row r="1323" spans="5:15">
      <c r="E1323" s="128">
        <v>473244</v>
      </c>
      <c r="F1323" s="2" t="s">
        <v>2682</v>
      </c>
      <c r="G1323" s="36">
        <v>41431</v>
      </c>
      <c r="H1323" s="2" t="s">
        <v>9</v>
      </c>
      <c r="I1323" s="2" t="s">
        <v>978</v>
      </c>
      <c r="J1323" s="2">
        <v>398778</v>
      </c>
      <c r="K1323" s="2" t="s">
        <v>362</v>
      </c>
      <c r="L1323" s="2" t="s">
        <v>27</v>
      </c>
      <c r="M1323" s="2" t="s">
        <v>66</v>
      </c>
      <c r="N1323" s="121">
        <v>144602.07299999997</v>
      </c>
      <c r="O1323" s="122">
        <v>158272.1856</v>
      </c>
    </row>
    <row r="1324" spans="5:15">
      <c r="E1324" s="128">
        <v>473356</v>
      </c>
      <c r="F1324" s="2" t="s">
        <v>2683</v>
      </c>
      <c r="G1324" s="36">
        <v>41442</v>
      </c>
      <c r="H1324" s="2" t="s">
        <v>9</v>
      </c>
      <c r="I1324" s="2" t="s">
        <v>2684</v>
      </c>
      <c r="J1324" s="2">
        <v>448126</v>
      </c>
      <c r="K1324" s="2" t="s">
        <v>311</v>
      </c>
      <c r="L1324" s="2" t="s">
        <v>27</v>
      </c>
      <c r="M1324" s="2" t="s">
        <v>66</v>
      </c>
      <c r="N1324" s="121">
        <v>249940.845</v>
      </c>
      <c r="O1324" s="122">
        <v>336035.27159999998</v>
      </c>
    </row>
    <row r="1325" spans="5:15">
      <c r="E1325" s="128">
        <v>473361</v>
      </c>
      <c r="F1325" s="2" t="s">
        <v>2685</v>
      </c>
      <c r="G1325" s="36">
        <v>41442</v>
      </c>
      <c r="H1325" s="2" t="s">
        <v>9</v>
      </c>
      <c r="I1325" s="2" t="s">
        <v>2686</v>
      </c>
      <c r="J1325" s="2">
        <v>382514</v>
      </c>
      <c r="K1325" s="2" t="s">
        <v>839</v>
      </c>
      <c r="L1325" s="2" t="s">
        <v>27</v>
      </c>
      <c r="M1325" s="2" t="s">
        <v>66</v>
      </c>
      <c r="N1325" s="121">
        <v>121539.6</v>
      </c>
      <c r="O1325" s="122">
        <v>455906.016</v>
      </c>
    </row>
    <row r="1326" spans="5:15">
      <c r="E1326" s="128">
        <v>473366</v>
      </c>
      <c r="F1326" s="2" t="s">
        <v>2687</v>
      </c>
      <c r="G1326" s="36">
        <v>41428</v>
      </c>
      <c r="H1326" s="2" t="s">
        <v>9</v>
      </c>
      <c r="I1326" s="2" t="s">
        <v>2688</v>
      </c>
      <c r="J1326" s="2">
        <v>446766</v>
      </c>
      <c r="K1326" s="2" t="s">
        <v>1252</v>
      </c>
      <c r="L1326" s="2" t="s">
        <v>27</v>
      </c>
      <c r="M1326" s="2" t="s">
        <v>66</v>
      </c>
      <c r="N1326" s="121">
        <v>153943.48200000002</v>
      </c>
      <c r="O1326" s="122">
        <v>86438.2644</v>
      </c>
    </row>
    <row r="1327" spans="5:15">
      <c r="E1327" s="128">
        <v>473451</v>
      </c>
      <c r="F1327" s="2" t="s">
        <v>2689</v>
      </c>
      <c r="G1327" s="36">
        <v>41428</v>
      </c>
      <c r="H1327" s="2" t="s">
        <v>9</v>
      </c>
      <c r="I1327" s="2" t="s">
        <v>2690</v>
      </c>
      <c r="J1327" s="2">
        <v>381123</v>
      </c>
      <c r="K1327" s="2" t="s">
        <v>498</v>
      </c>
      <c r="L1327" s="2" t="s">
        <v>27</v>
      </c>
      <c r="M1327" s="2" t="s">
        <v>66</v>
      </c>
      <c r="N1327" s="121">
        <v>180842.46600000001</v>
      </c>
      <c r="O1327" s="122">
        <v>492210.86399999994</v>
      </c>
    </row>
    <row r="1328" spans="5:15">
      <c r="E1328" s="128">
        <v>473453</v>
      </c>
      <c r="F1328" s="2" t="s">
        <v>2691</v>
      </c>
      <c r="G1328" s="36">
        <v>41436</v>
      </c>
      <c r="H1328" s="2" t="s">
        <v>9</v>
      </c>
      <c r="I1328" s="2" t="s">
        <v>2692</v>
      </c>
      <c r="J1328" s="2">
        <v>472827</v>
      </c>
      <c r="K1328" s="2" t="s">
        <v>2693</v>
      </c>
      <c r="L1328" s="2" t="s">
        <v>27</v>
      </c>
      <c r="M1328" s="2" t="s">
        <v>66</v>
      </c>
      <c r="N1328" s="121">
        <v>235202.49899999998</v>
      </c>
      <c r="O1328" s="122">
        <v>231738.88320000001</v>
      </c>
    </row>
    <row r="1329" spans="5:15">
      <c r="E1329" s="128">
        <v>473454</v>
      </c>
      <c r="F1329" s="2" t="s">
        <v>2694</v>
      </c>
      <c r="G1329" s="36">
        <v>41428</v>
      </c>
      <c r="H1329" s="2" t="s">
        <v>9</v>
      </c>
      <c r="I1329" s="2" t="s">
        <v>2695</v>
      </c>
      <c r="J1329" s="2">
        <v>472827</v>
      </c>
      <c r="K1329" s="2" t="s">
        <v>2693</v>
      </c>
      <c r="L1329" s="2" t="s">
        <v>27</v>
      </c>
      <c r="M1329" s="2" t="s">
        <v>66</v>
      </c>
      <c r="N1329" s="121">
        <v>244352.47200000001</v>
      </c>
      <c r="O1329" s="122">
        <v>187233.66</v>
      </c>
    </row>
    <row r="1330" spans="5:15">
      <c r="E1330" s="128">
        <v>473456</v>
      </c>
      <c r="F1330" s="2" t="s">
        <v>2696</v>
      </c>
      <c r="G1330" s="36">
        <v>41443</v>
      </c>
      <c r="H1330" s="2" t="s">
        <v>9</v>
      </c>
      <c r="I1330" s="2" t="s">
        <v>994</v>
      </c>
      <c r="J1330" s="2">
        <v>472249</v>
      </c>
      <c r="K1330" s="2" t="s">
        <v>2697</v>
      </c>
      <c r="L1330" s="2" t="s">
        <v>27</v>
      </c>
      <c r="M1330" s="2" t="s">
        <v>66</v>
      </c>
      <c r="N1330" s="121">
        <v>193468.33799999999</v>
      </c>
      <c r="O1330" s="122">
        <v>34221.203999999998</v>
      </c>
    </row>
    <row r="1331" spans="5:15">
      <c r="E1331" s="128">
        <v>473458</v>
      </c>
      <c r="F1331" s="2" t="s">
        <v>2698</v>
      </c>
      <c r="G1331" s="36">
        <v>41429</v>
      </c>
      <c r="H1331" s="2" t="s">
        <v>9</v>
      </c>
      <c r="I1331" s="2" t="s">
        <v>2699</v>
      </c>
      <c r="J1331" s="2">
        <v>403187</v>
      </c>
      <c r="K1331" s="2" t="s">
        <v>251</v>
      </c>
      <c r="L1331" s="2" t="s">
        <v>27</v>
      </c>
      <c r="M1331" s="2" t="s">
        <v>66</v>
      </c>
      <c r="N1331" s="121">
        <v>148062.39000000001</v>
      </c>
      <c r="O1331" s="122">
        <v>691761.56760000007</v>
      </c>
    </row>
    <row r="1332" spans="5:15">
      <c r="E1332" s="128">
        <v>473549</v>
      </c>
      <c r="F1332" s="2" t="s">
        <v>2700</v>
      </c>
      <c r="G1332" s="36">
        <v>41442</v>
      </c>
      <c r="H1332" s="2" t="s">
        <v>9</v>
      </c>
      <c r="I1332" s="2" t="s">
        <v>2571</v>
      </c>
      <c r="J1332" s="2">
        <v>434171</v>
      </c>
      <c r="K1332" s="2" t="s">
        <v>371</v>
      </c>
      <c r="L1332" s="2" t="s">
        <v>27</v>
      </c>
      <c r="M1332" s="2" t="s">
        <v>66</v>
      </c>
      <c r="N1332" s="121">
        <v>253445.682</v>
      </c>
      <c r="O1332" s="122">
        <v>22801.186799999999</v>
      </c>
    </row>
    <row r="1333" spans="5:15">
      <c r="E1333" s="128">
        <v>473551</v>
      </c>
      <c r="F1333" s="2" t="s">
        <v>2701</v>
      </c>
      <c r="G1333" s="36">
        <v>41442</v>
      </c>
      <c r="H1333" s="2" t="s">
        <v>9</v>
      </c>
      <c r="I1333" s="2" t="s">
        <v>2325</v>
      </c>
      <c r="J1333" s="2">
        <v>460392</v>
      </c>
      <c r="K1333" s="2" t="s">
        <v>526</v>
      </c>
      <c r="L1333" s="2" t="s">
        <v>27</v>
      </c>
      <c r="M1333" s="2" t="s">
        <v>66</v>
      </c>
      <c r="N1333" s="121">
        <v>398271.46799999999</v>
      </c>
      <c r="O1333" s="122">
        <v>225582.12719999999</v>
      </c>
    </row>
    <row r="1334" spans="5:15">
      <c r="E1334" s="128">
        <v>473567</v>
      </c>
      <c r="F1334" s="2" t="s">
        <v>2702</v>
      </c>
      <c r="G1334" s="36">
        <v>41425</v>
      </c>
      <c r="H1334" s="2" t="s">
        <v>9</v>
      </c>
      <c r="I1334" s="2" t="s">
        <v>612</v>
      </c>
      <c r="J1334" s="2">
        <v>424426</v>
      </c>
      <c r="K1334" s="2" t="s">
        <v>934</v>
      </c>
      <c r="L1334" s="2" t="s">
        <v>27</v>
      </c>
      <c r="M1334" s="2" t="s">
        <v>66</v>
      </c>
      <c r="N1334" s="121">
        <v>155028.65700000001</v>
      </c>
      <c r="O1334" s="122">
        <v>69618.430800000002</v>
      </c>
    </row>
    <row r="1335" spans="5:15">
      <c r="E1335" s="128">
        <v>473839</v>
      </c>
      <c r="F1335" s="2" t="s">
        <v>2703</v>
      </c>
      <c r="G1335" s="36">
        <v>41428</v>
      </c>
      <c r="H1335" s="2" t="s">
        <v>9</v>
      </c>
      <c r="I1335" s="2" t="s">
        <v>2704</v>
      </c>
      <c r="J1335" s="2">
        <v>454526</v>
      </c>
      <c r="K1335" s="2" t="s">
        <v>465</v>
      </c>
      <c r="L1335" s="2" t="s">
        <v>27</v>
      </c>
      <c r="M1335" s="2" t="s">
        <v>66</v>
      </c>
      <c r="N1335" s="121">
        <v>263934.59399999998</v>
      </c>
      <c r="O1335" s="122">
        <v>982731.26880000008</v>
      </c>
    </row>
    <row r="1336" spans="5:15">
      <c r="E1336" s="128">
        <v>473840</v>
      </c>
      <c r="F1336" s="2" t="s">
        <v>2705</v>
      </c>
      <c r="G1336" s="36">
        <v>41429</v>
      </c>
      <c r="H1336" s="2" t="s">
        <v>9</v>
      </c>
      <c r="I1336" s="2" t="s">
        <v>658</v>
      </c>
      <c r="J1336" s="2">
        <v>460222</v>
      </c>
      <c r="K1336" s="2" t="s">
        <v>479</v>
      </c>
      <c r="L1336" s="2" t="s">
        <v>27</v>
      </c>
      <c r="M1336" s="2" t="s">
        <v>21</v>
      </c>
      <c r="N1336" s="121">
        <v>550589.97</v>
      </c>
      <c r="O1336" s="122">
        <v>137733.5772</v>
      </c>
    </row>
    <row r="1337" spans="5:15">
      <c r="E1337" s="128">
        <v>473851</v>
      </c>
      <c r="F1337" s="2" t="s">
        <v>2706</v>
      </c>
      <c r="G1337" s="36">
        <v>41443</v>
      </c>
      <c r="H1337" s="2" t="s">
        <v>9</v>
      </c>
      <c r="I1337" s="2" t="s">
        <v>1033</v>
      </c>
      <c r="J1337" s="2">
        <v>452815</v>
      </c>
      <c r="K1337" s="2" t="s">
        <v>443</v>
      </c>
      <c r="L1337" s="2" t="s">
        <v>27</v>
      </c>
      <c r="M1337" s="2" t="s">
        <v>21</v>
      </c>
      <c r="N1337" s="121">
        <v>558964.18199999991</v>
      </c>
      <c r="O1337" s="122">
        <v>28509.429599999999</v>
      </c>
    </row>
    <row r="1338" spans="5:15">
      <c r="E1338" s="128">
        <v>474458</v>
      </c>
      <c r="F1338" s="2" t="s">
        <v>2707</v>
      </c>
      <c r="G1338" s="36">
        <v>41436</v>
      </c>
      <c r="H1338" s="2" t="s">
        <v>9</v>
      </c>
      <c r="I1338" s="2" t="s">
        <v>2708</v>
      </c>
      <c r="J1338" s="2">
        <v>381721</v>
      </c>
      <c r="K1338" s="2" t="s">
        <v>264</v>
      </c>
      <c r="L1338" s="2" t="s">
        <v>27</v>
      </c>
      <c r="M1338" s="2" t="s">
        <v>66</v>
      </c>
      <c r="N1338" s="121">
        <v>117192.22199999999</v>
      </c>
      <c r="O1338" s="122">
        <v>299434.94640000002</v>
      </c>
    </row>
    <row r="1339" spans="5:15">
      <c r="E1339" s="128">
        <v>474463</v>
      </c>
      <c r="F1339" s="2" t="s">
        <v>2709</v>
      </c>
      <c r="G1339" s="36">
        <v>41435</v>
      </c>
      <c r="H1339" s="2" t="s">
        <v>9</v>
      </c>
      <c r="I1339" s="2" t="s">
        <v>884</v>
      </c>
      <c r="J1339" s="2">
        <v>460862</v>
      </c>
      <c r="K1339" s="2" t="s">
        <v>226</v>
      </c>
      <c r="L1339" s="2" t="s">
        <v>27</v>
      </c>
      <c r="M1339" s="2" t="s">
        <v>21</v>
      </c>
      <c r="N1339" s="121">
        <v>520099.33500000002</v>
      </c>
      <c r="O1339" s="122">
        <v>220892.16239999997</v>
      </c>
    </row>
    <row r="1340" spans="5:15">
      <c r="E1340" s="128">
        <v>472841</v>
      </c>
      <c r="F1340" s="2" t="s">
        <v>2672</v>
      </c>
      <c r="G1340" s="36">
        <v>41424</v>
      </c>
      <c r="H1340" s="2" t="s">
        <v>2710</v>
      </c>
      <c r="I1340" s="2" t="s">
        <v>2673</v>
      </c>
      <c r="J1340" s="2">
        <v>464799</v>
      </c>
      <c r="K1340" s="2" t="s">
        <v>643</v>
      </c>
      <c r="L1340" s="2" t="s">
        <v>27</v>
      </c>
      <c r="M1340" s="2" t="s">
        <v>66</v>
      </c>
      <c r="N1340" s="121">
        <v>192634.701</v>
      </c>
      <c r="O1340" s="122">
        <v>205154.17559999999</v>
      </c>
    </row>
    <row r="1341" spans="5:15">
      <c r="E1341" s="128">
        <v>472982</v>
      </c>
      <c r="F1341" s="2" t="s">
        <v>2674</v>
      </c>
      <c r="G1341" s="36">
        <v>41437</v>
      </c>
      <c r="H1341" s="2" t="s">
        <v>2710</v>
      </c>
      <c r="I1341" s="2" t="s">
        <v>2675</v>
      </c>
      <c r="J1341" s="2">
        <v>381248</v>
      </c>
      <c r="K1341" s="2" t="s">
        <v>512</v>
      </c>
      <c r="L1341" s="2" t="s">
        <v>27</v>
      </c>
      <c r="M1341" s="2" t="s">
        <v>66</v>
      </c>
      <c r="N1341" s="121">
        <v>328252.63799999998</v>
      </c>
      <c r="O1341" s="122">
        <v>37547.9712</v>
      </c>
    </row>
    <row r="1342" spans="5:15">
      <c r="E1342" s="128">
        <v>472985</v>
      </c>
      <c r="F1342" s="2" t="s">
        <v>2676</v>
      </c>
      <c r="G1342" s="36">
        <v>41429</v>
      </c>
      <c r="H1342" s="2" t="s">
        <v>2710</v>
      </c>
      <c r="I1342" s="2" t="s">
        <v>2677</v>
      </c>
      <c r="J1342" s="2">
        <v>448733</v>
      </c>
      <c r="K1342" s="2" t="s">
        <v>515</v>
      </c>
      <c r="L1342" s="2" t="s">
        <v>27</v>
      </c>
      <c r="M1342" s="2" t="s">
        <v>66</v>
      </c>
      <c r="N1342" s="121">
        <v>135050.307</v>
      </c>
      <c r="O1342" s="122">
        <v>252729.53639999998</v>
      </c>
    </row>
    <row r="1343" spans="5:15">
      <c r="E1343" s="128">
        <v>473038</v>
      </c>
      <c r="F1343" s="2" t="s">
        <v>2678</v>
      </c>
      <c r="G1343" s="36">
        <v>41435</v>
      </c>
      <c r="H1343" s="2" t="s">
        <v>2710</v>
      </c>
      <c r="I1343" s="2" t="s">
        <v>2679</v>
      </c>
      <c r="J1343" s="2">
        <v>436955</v>
      </c>
      <c r="K1343" s="2" t="s">
        <v>818</v>
      </c>
      <c r="L1343" s="2" t="s">
        <v>27</v>
      </c>
      <c r="M1343" s="2" t="s">
        <v>66</v>
      </c>
      <c r="N1343" s="121">
        <v>201149.15100000001</v>
      </c>
      <c r="O1343" s="122">
        <v>581029.42680000002</v>
      </c>
    </row>
    <row r="1344" spans="5:15">
      <c r="E1344" s="128">
        <v>473041</v>
      </c>
      <c r="F1344" s="2" t="s">
        <v>2680</v>
      </c>
      <c r="G1344" s="36">
        <v>41431</v>
      </c>
      <c r="H1344" s="2" t="s">
        <v>2710</v>
      </c>
      <c r="I1344" s="2" t="s">
        <v>2681</v>
      </c>
      <c r="J1344" s="2">
        <v>152562</v>
      </c>
      <c r="K1344" s="2" t="s">
        <v>446</v>
      </c>
      <c r="L1344" s="2" t="s">
        <v>27</v>
      </c>
      <c r="M1344" s="2" t="s">
        <v>66</v>
      </c>
      <c r="N1344" s="121">
        <v>158209.611</v>
      </c>
      <c r="O1344" s="122">
        <v>158710.10399999999</v>
      </c>
    </row>
    <row r="1345" spans="5:15">
      <c r="E1345" s="128">
        <v>473244</v>
      </c>
      <c r="F1345" s="2" t="s">
        <v>2682</v>
      </c>
      <c r="G1345" s="36">
        <v>41431</v>
      </c>
      <c r="H1345" s="2" t="s">
        <v>2710</v>
      </c>
      <c r="I1345" s="2" t="s">
        <v>978</v>
      </c>
      <c r="J1345" s="2">
        <v>398778</v>
      </c>
      <c r="K1345" s="2" t="s">
        <v>362</v>
      </c>
      <c r="L1345" s="2" t="s">
        <v>27</v>
      </c>
      <c r="M1345" s="2" t="s">
        <v>66</v>
      </c>
      <c r="N1345" s="121">
        <v>144602.07299999997</v>
      </c>
      <c r="O1345" s="122">
        <v>158272.1856</v>
      </c>
    </row>
    <row r="1346" spans="5:15">
      <c r="E1346" s="128">
        <v>473356</v>
      </c>
      <c r="F1346" s="2" t="s">
        <v>2683</v>
      </c>
      <c r="G1346" s="36">
        <v>41442</v>
      </c>
      <c r="H1346" s="2" t="s">
        <v>2710</v>
      </c>
      <c r="I1346" s="2" t="s">
        <v>2684</v>
      </c>
      <c r="J1346" s="2">
        <v>448126</v>
      </c>
      <c r="K1346" s="2" t="s">
        <v>311</v>
      </c>
      <c r="L1346" s="2" t="s">
        <v>27</v>
      </c>
      <c r="M1346" s="2" t="s">
        <v>66</v>
      </c>
      <c r="N1346" s="121">
        <v>249940.845</v>
      </c>
      <c r="O1346" s="122">
        <v>336035.27159999998</v>
      </c>
    </row>
    <row r="1347" spans="5:15">
      <c r="E1347" s="128">
        <v>473361</v>
      </c>
      <c r="F1347" s="2" t="s">
        <v>2685</v>
      </c>
      <c r="G1347" s="36">
        <v>41442</v>
      </c>
      <c r="H1347" s="2" t="s">
        <v>2710</v>
      </c>
      <c r="I1347" s="2" t="s">
        <v>2686</v>
      </c>
      <c r="J1347" s="2">
        <v>382514</v>
      </c>
      <c r="K1347" s="2" t="s">
        <v>839</v>
      </c>
      <c r="L1347" s="2" t="s">
        <v>27</v>
      </c>
      <c r="M1347" s="2" t="s">
        <v>66</v>
      </c>
      <c r="N1347" s="121">
        <v>121539.6</v>
      </c>
      <c r="O1347" s="122">
        <v>455906.016</v>
      </c>
    </row>
    <row r="1348" spans="5:15">
      <c r="E1348" s="128">
        <v>473366</v>
      </c>
      <c r="F1348" s="2" t="s">
        <v>2687</v>
      </c>
      <c r="G1348" s="36">
        <v>41428</v>
      </c>
      <c r="H1348" s="2" t="s">
        <v>2710</v>
      </c>
      <c r="I1348" s="2" t="s">
        <v>2688</v>
      </c>
      <c r="J1348" s="2">
        <v>446766</v>
      </c>
      <c r="K1348" s="2" t="s">
        <v>1252</v>
      </c>
      <c r="L1348" s="2" t="s">
        <v>27</v>
      </c>
      <c r="M1348" s="2" t="s">
        <v>66</v>
      </c>
      <c r="N1348" s="121">
        <v>153943.48200000002</v>
      </c>
      <c r="O1348" s="122">
        <v>86438.2644</v>
      </c>
    </row>
    <row r="1349" spans="5:15">
      <c r="E1349" s="128">
        <v>473451</v>
      </c>
      <c r="F1349" s="2" t="s">
        <v>2689</v>
      </c>
      <c r="G1349" s="36">
        <v>41428</v>
      </c>
      <c r="H1349" s="2" t="s">
        <v>2710</v>
      </c>
      <c r="I1349" s="2" t="s">
        <v>2690</v>
      </c>
      <c r="J1349" s="2">
        <v>381123</v>
      </c>
      <c r="K1349" s="2" t="s">
        <v>498</v>
      </c>
      <c r="L1349" s="2" t="s">
        <v>27</v>
      </c>
      <c r="M1349" s="2" t="s">
        <v>66</v>
      </c>
      <c r="N1349" s="121">
        <v>180842.46600000001</v>
      </c>
      <c r="O1349" s="122">
        <v>492210.86399999994</v>
      </c>
    </row>
    <row r="1350" spans="5:15">
      <c r="E1350" s="128">
        <v>473453</v>
      </c>
      <c r="F1350" s="2" t="s">
        <v>2691</v>
      </c>
      <c r="G1350" s="36">
        <v>41436</v>
      </c>
      <c r="H1350" s="2" t="s">
        <v>2710</v>
      </c>
      <c r="I1350" s="2" t="s">
        <v>2692</v>
      </c>
      <c r="J1350" s="2">
        <v>472827</v>
      </c>
      <c r="K1350" s="2" t="s">
        <v>2693</v>
      </c>
      <c r="L1350" s="2" t="s">
        <v>27</v>
      </c>
      <c r="M1350" s="2" t="s">
        <v>66</v>
      </c>
      <c r="N1350" s="121">
        <v>235202.49899999998</v>
      </c>
      <c r="O1350" s="122">
        <v>231738.88320000001</v>
      </c>
    </row>
    <row r="1351" spans="5:15">
      <c r="E1351" s="128">
        <v>473454</v>
      </c>
      <c r="F1351" s="2" t="s">
        <v>2694</v>
      </c>
      <c r="G1351" s="36">
        <v>41428</v>
      </c>
      <c r="H1351" s="2" t="s">
        <v>2710</v>
      </c>
      <c r="I1351" s="2" t="s">
        <v>2695</v>
      </c>
      <c r="J1351" s="2">
        <v>472827</v>
      </c>
      <c r="K1351" s="2" t="s">
        <v>2693</v>
      </c>
      <c r="L1351" s="2" t="s">
        <v>27</v>
      </c>
      <c r="M1351" s="2" t="s">
        <v>66</v>
      </c>
      <c r="N1351" s="121">
        <v>244352.47200000001</v>
      </c>
      <c r="O1351" s="122">
        <v>187233.66</v>
      </c>
    </row>
    <row r="1352" spans="5:15">
      <c r="E1352" s="128">
        <v>473456</v>
      </c>
      <c r="F1352" s="2" t="s">
        <v>2696</v>
      </c>
      <c r="G1352" s="36">
        <v>41443</v>
      </c>
      <c r="H1352" s="2" t="s">
        <v>2710</v>
      </c>
      <c r="I1352" s="2" t="s">
        <v>994</v>
      </c>
      <c r="J1352" s="2">
        <v>472249</v>
      </c>
      <c r="K1352" s="2" t="s">
        <v>2697</v>
      </c>
      <c r="L1352" s="2" t="s">
        <v>27</v>
      </c>
      <c r="M1352" s="2" t="s">
        <v>66</v>
      </c>
      <c r="N1352" s="121">
        <v>193468.33799999999</v>
      </c>
      <c r="O1352" s="122">
        <v>34221.203999999998</v>
      </c>
    </row>
    <row r="1353" spans="5:15">
      <c r="E1353" s="128">
        <v>473458</v>
      </c>
      <c r="F1353" s="2" t="s">
        <v>2698</v>
      </c>
      <c r="G1353" s="36">
        <v>41429</v>
      </c>
      <c r="H1353" s="2" t="s">
        <v>2710</v>
      </c>
      <c r="I1353" s="2" t="s">
        <v>2699</v>
      </c>
      <c r="J1353" s="2">
        <v>403187</v>
      </c>
      <c r="K1353" s="2" t="s">
        <v>251</v>
      </c>
      <c r="L1353" s="2" t="s">
        <v>27</v>
      </c>
      <c r="M1353" s="2" t="s">
        <v>66</v>
      </c>
      <c r="N1353" s="121">
        <v>148062.39000000001</v>
      </c>
      <c r="O1353" s="122">
        <v>691761.56760000007</v>
      </c>
    </row>
    <row r="1354" spans="5:15">
      <c r="E1354" s="128">
        <v>473549</v>
      </c>
      <c r="F1354" s="2" t="s">
        <v>2700</v>
      </c>
      <c r="G1354" s="36">
        <v>41442</v>
      </c>
      <c r="H1354" s="2" t="s">
        <v>2710</v>
      </c>
      <c r="I1354" s="2" t="s">
        <v>2571</v>
      </c>
      <c r="J1354" s="2">
        <v>434171</v>
      </c>
      <c r="K1354" s="2" t="s">
        <v>371</v>
      </c>
      <c r="L1354" s="2" t="s">
        <v>27</v>
      </c>
      <c r="M1354" s="2" t="s">
        <v>66</v>
      </c>
      <c r="N1354" s="121">
        <v>253445.682</v>
      </c>
      <c r="O1354" s="122">
        <v>22801.186799999999</v>
      </c>
    </row>
    <row r="1355" spans="5:15">
      <c r="E1355" s="128">
        <v>473551</v>
      </c>
      <c r="F1355" s="2" t="s">
        <v>2701</v>
      </c>
      <c r="G1355" s="36">
        <v>41442</v>
      </c>
      <c r="H1355" s="2" t="s">
        <v>2710</v>
      </c>
      <c r="I1355" s="2" t="s">
        <v>2325</v>
      </c>
      <c r="J1355" s="2">
        <v>460392</v>
      </c>
      <c r="K1355" s="2" t="s">
        <v>526</v>
      </c>
      <c r="L1355" s="2" t="s">
        <v>27</v>
      </c>
      <c r="M1355" s="2" t="s">
        <v>66</v>
      </c>
      <c r="N1355" s="121">
        <v>398271.46799999999</v>
      </c>
      <c r="O1355" s="122">
        <v>225582.12719999999</v>
      </c>
    </row>
    <row r="1356" spans="5:15">
      <c r="E1356" s="128">
        <v>473567</v>
      </c>
      <c r="F1356" s="2" t="s">
        <v>2702</v>
      </c>
      <c r="G1356" s="36">
        <v>41425</v>
      </c>
      <c r="H1356" s="2" t="s">
        <v>2710</v>
      </c>
      <c r="I1356" s="2" t="s">
        <v>612</v>
      </c>
      <c r="J1356" s="2">
        <v>424426</v>
      </c>
      <c r="K1356" s="2" t="s">
        <v>934</v>
      </c>
      <c r="L1356" s="2" t="s">
        <v>27</v>
      </c>
      <c r="M1356" s="2" t="s">
        <v>66</v>
      </c>
      <c r="N1356" s="121">
        <v>155028.65700000001</v>
      </c>
      <c r="O1356" s="122">
        <v>69618.430800000002</v>
      </c>
    </row>
    <row r="1357" spans="5:15">
      <c r="E1357" s="128">
        <v>473839</v>
      </c>
      <c r="F1357" s="2" t="s">
        <v>2703</v>
      </c>
      <c r="G1357" s="36">
        <v>41428</v>
      </c>
      <c r="H1357" s="2" t="s">
        <v>2710</v>
      </c>
      <c r="I1357" s="2" t="s">
        <v>2704</v>
      </c>
      <c r="J1357" s="2">
        <v>454526</v>
      </c>
      <c r="K1357" s="2" t="s">
        <v>465</v>
      </c>
      <c r="L1357" s="2" t="s">
        <v>27</v>
      </c>
      <c r="M1357" s="2" t="s">
        <v>66</v>
      </c>
      <c r="N1357" s="121">
        <v>263934.59399999998</v>
      </c>
      <c r="O1357" s="122">
        <v>982731.26880000008</v>
      </c>
    </row>
    <row r="1358" spans="5:15">
      <c r="E1358" s="128">
        <v>473840</v>
      </c>
      <c r="F1358" s="2" t="s">
        <v>2705</v>
      </c>
      <c r="G1358" s="36">
        <v>41429</v>
      </c>
      <c r="H1358" s="2" t="s">
        <v>2710</v>
      </c>
      <c r="I1358" s="2" t="s">
        <v>658</v>
      </c>
      <c r="J1358" s="2">
        <v>460222</v>
      </c>
      <c r="K1358" s="2" t="s">
        <v>479</v>
      </c>
      <c r="L1358" s="2" t="s">
        <v>27</v>
      </c>
      <c r="M1358" s="2" t="s">
        <v>21</v>
      </c>
      <c r="N1358" s="121">
        <v>550589.97</v>
      </c>
      <c r="O1358" s="122">
        <v>137733.5772</v>
      </c>
    </row>
    <row r="1359" spans="5:15">
      <c r="E1359" s="128">
        <v>473851</v>
      </c>
      <c r="F1359" s="2" t="s">
        <v>2706</v>
      </c>
      <c r="G1359" s="36">
        <v>41443</v>
      </c>
      <c r="H1359" s="2" t="s">
        <v>2710</v>
      </c>
      <c r="I1359" s="2" t="s">
        <v>1033</v>
      </c>
      <c r="J1359" s="2">
        <v>452815</v>
      </c>
      <c r="K1359" s="2" t="s">
        <v>443</v>
      </c>
      <c r="L1359" s="2" t="s">
        <v>27</v>
      </c>
      <c r="M1359" s="2" t="s">
        <v>21</v>
      </c>
      <c r="N1359" s="121">
        <v>558964.18199999991</v>
      </c>
      <c r="O1359" s="122">
        <v>28509.429599999999</v>
      </c>
    </row>
    <row r="1360" spans="5:15">
      <c r="E1360" s="128">
        <v>474458</v>
      </c>
      <c r="F1360" s="2" t="s">
        <v>2707</v>
      </c>
      <c r="G1360" s="36">
        <v>41436</v>
      </c>
      <c r="H1360" s="2" t="s">
        <v>2710</v>
      </c>
      <c r="I1360" s="2" t="s">
        <v>2708</v>
      </c>
      <c r="J1360" s="2">
        <v>381721</v>
      </c>
      <c r="K1360" s="2" t="s">
        <v>264</v>
      </c>
      <c r="L1360" s="2" t="s">
        <v>27</v>
      </c>
      <c r="M1360" s="2" t="s">
        <v>66</v>
      </c>
      <c r="N1360" s="121">
        <v>117192.22199999999</v>
      </c>
      <c r="O1360" s="122">
        <v>299434.94640000002</v>
      </c>
    </row>
    <row r="1361" spans="5:15">
      <c r="E1361" s="128">
        <v>474463</v>
      </c>
      <c r="F1361" s="2" t="s">
        <v>2709</v>
      </c>
      <c r="G1361" s="36">
        <v>41435</v>
      </c>
      <c r="H1361" s="2" t="s">
        <v>2710</v>
      </c>
      <c r="I1361" s="2" t="s">
        <v>884</v>
      </c>
      <c r="J1361" s="2">
        <v>460862</v>
      </c>
      <c r="K1361" s="2" t="s">
        <v>226</v>
      </c>
      <c r="L1361" s="2" t="s">
        <v>27</v>
      </c>
      <c r="M1361" s="2" t="s">
        <v>21</v>
      </c>
      <c r="N1361" s="121">
        <v>520099.33500000002</v>
      </c>
      <c r="O1361" s="122">
        <v>220892.16239999997</v>
      </c>
    </row>
  </sheetData>
  <mergeCells count="1">
    <mergeCell ref="B1:D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57"/>
  <dimension ref="A1:P1361"/>
  <sheetViews>
    <sheetView showGridLines="0" topLeftCell="H1" workbookViewId="0">
      <selection activeCell="O1" sqref="O1"/>
    </sheetView>
  </sheetViews>
  <sheetFormatPr defaultRowHeight="15"/>
  <cols>
    <col min="1" max="1" width="6.42578125" customWidth="1"/>
    <col min="2" max="2" width="12.140625" customWidth="1"/>
    <col min="3" max="3" width="10.5703125" bestFit="1" customWidth="1"/>
    <col min="5" max="5" width="13.140625" bestFit="1" customWidth="1"/>
    <col min="6" max="6" width="8.5703125" bestFit="1" customWidth="1"/>
    <col min="7" max="7" width="41" bestFit="1" customWidth="1"/>
    <col min="8" max="8" width="6" customWidth="1"/>
    <col min="9" max="9" width="10.85546875" customWidth="1"/>
    <col min="10" max="10" width="6.28515625" customWidth="1"/>
    <col min="11" max="11" width="7" customWidth="1"/>
    <col min="12" max="12" width="34.42578125" customWidth="1"/>
    <col min="13" max="13" width="28.140625" customWidth="1"/>
    <col min="14" max="14" width="4.85546875" customWidth="1"/>
    <col min="15" max="16" width="12" customWidth="1"/>
    <col min="17" max="25" width="10.5703125" bestFit="1" customWidth="1"/>
    <col min="26" max="26" width="12.7109375" bestFit="1" customWidth="1"/>
  </cols>
  <sheetData>
    <row r="1" spans="1:16">
      <c r="A1" s="60" t="s">
        <v>2807</v>
      </c>
      <c r="B1" s="132" t="s">
        <v>2813</v>
      </c>
      <c r="C1" s="132"/>
      <c r="D1" s="132"/>
      <c r="E1" s="132"/>
      <c r="F1" s="124" t="s">
        <v>0</v>
      </c>
      <c r="G1" s="5" t="s">
        <v>1</v>
      </c>
      <c r="H1" s="12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2713</v>
      </c>
      <c r="O1" s="126" t="s">
        <v>2711</v>
      </c>
      <c r="P1" s="126" t="s">
        <v>2806</v>
      </c>
    </row>
    <row r="2" spans="1:16">
      <c r="A2" s="39"/>
      <c r="B2" s="39"/>
      <c r="C2" s="39"/>
      <c r="D2" s="39"/>
      <c r="E2" s="39"/>
      <c r="F2" s="128">
        <v>376172</v>
      </c>
      <c r="G2" s="2" t="str">
        <f>INDEX('38'!$E$1:$O$1361,MATCH('39'!$F2,'38'!$E:$E,0),MATCH('38'!F$1,'38'!$E$1:$O$1,0))</f>
        <v>Manoj Kumar Jaihind Yadav</v>
      </c>
      <c r="H2" s="2">
        <f>INDEX('38'!$E$1:$O$1361,MATCH('39'!$F2,'38'!$E:$E,0),MATCH('38'!G$1,'38'!$E$1:$O$1,0))</f>
        <v>40280</v>
      </c>
      <c r="I2" s="2" t="str">
        <f>INDEX('38'!$E$1:$O$1361,MATCH('39'!$F2,'38'!$E:$E,0),MATCH('38'!H$1,'38'!$E$1:$O$1,0))</f>
        <v>Active</v>
      </c>
      <c r="J2" s="2" t="str">
        <f>INDEX('38'!$E$1:$O$1361,MATCH('39'!$F2,'38'!$E:$E,0),MATCH('38'!I$1,'38'!$E$1:$O$1,0))</f>
        <v>X0072</v>
      </c>
      <c r="K2" s="2">
        <f>INDEX('38'!$E$1:$O$1361,MATCH('39'!$F2,'38'!$E:$E,0),MATCH('38'!J$1,'38'!$E$1:$O$1,0))</f>
        <v>399532</v>
      </c>
      <c r="L2" s="2" t="str">
        <f>INDEX('38'!$E$1:$O$1361,MATCH('39'!$F2,'38'!$E:$E,0),MATCH('38'!K$1,'38'!$E$1:$O$1,0))</f>
        <v>Mr. John Kunjukunju K.</v>
      </c>
      <c r="M2" s="2" t="str">
        <f>INDEX('38'!$E$1:$O$1361,MATCH('39'!$F2,'38'!$E:$E,0),MATCH('38'!L$1,'38'!$E$1:$O$1,0))</f>
        <v>Associate Sales Manager</v>
      </c>
      <c r="N2" s="2" t="str">
        <f>INDEX('38'!$E$1:$O$1361,MATCH('39'!$F2,'38'!$E:$E,0),MATCH('38'!M$1,'38'!$E$1:$O$1,0))</f>
        <v>BG 5</v>
      </c>
      <c r="O2" s="2">
        <f>INDEX('38'!$E$1:$O$1361,MATCH('39'!$F2,'38'!$E:$E,0),MATCH('38'!N$1,'38'!$E$1:$O$1,0))</f>
        <v>1335111.3930000002</v>
      </c>
      <c r="P2" s="2">
        <f>INDEX('38'!$E$1:$O$1361,MATCH('39'!$F2,'38'!$E:$E,0),MATCH('38'!O$1,'38'!$E$1:$O$1,0))</f>
        <v>1120049.2944</v>
      </c>
    </row>
    <row r="3" spans="1:16">
      <c r="A3" s="39"/>
      <c r="B3" s="39"/>
      <c r="C3" s="39"/>
      <c r="D3" s="39"/>
      <c r="E3" s="39"/>
      <c r="F3" s="128">
        <v>376175</v>
      </c>
      <c r="G3" s="2" t="str">
        <f>INDEX('38'!$E$1:$O$1361,MATCH('39'!$F3,'38'!$E:$E,0),MATCH('38'!F$1,'38'!$E$1:$O$1,0))</f>
        <v>Tabrez Md Shahid Alam</v>
      </c>
      <c r="H3" s="2">
        <f>INDEX('38'!$E$1:$O$1361,MATCH('39'!$F3,'38'!$E:$E,0),MATCH('38'!G$1,'38'!$E$1:$O$1,0))</f>
        <v>40280</v>
      </c>
      <c r="I3" s="2" t="str">
        <f>INDEX('38'!$E$1:$O$1361,MATCH('39'!$F3,'38'!$E:$E,0),MATCH('38'!H$1,'38'!$E$1:$O$1,0))</f>
        <v>Active</v>
      </c>
      <c r="J3" s="2" t="str">
        <f>INDEX('38'!$E$1:$O$1361,MATCH('39'!$F3,'38'!$E:$E,0),MATCH('38'!I$1,'38'!$E$1:$O$1,0))</f>
        <v>X0415</v>
      </c>
      <c r="K3" s="2">
        <f>INDEX('38'!$E$1:$O$1361,MATCH('39'!$F3,'38'!$E:$E,0),MATCH('38'!J$1,'38'!$E$1:$O$1,0))</f>
        <v>419863</v>
      </c>
      <c r="L3" s="2" t="str">
        <f>INDEX('38'!$E$1:$O$1361,MATCH('39'!$F3,'38'!$E:$E,0),MATCH('38'!K$1,'38'!$E$1:$O$1,0))</f>
        <v>Mr. Arun Shivanand Pandey</v>
      </c>
      <c r="M3" s="2" t="str">
        <f>INDEX('38'!$E$1:$O$1361,MATCH('39'!$F3,'38'!$E:$E,0),MATCH('38'!L$1,'38'!$E$1:$O$1,0))</f>
        <v>Associate Sales Manager</v>
      </c>
      <c r="N3" s="2" t="str">
        <f>INDEX('38'!$E$1:$O$1361,MATCH('39'!$F3,'38'!$E:$E,0),MATCH('38'!M$1,'38'!$E$1:$O$1,0))</f>
        <v>BG 6</v>
      </c>
      <c r="O3" s="2">
        <f>INDEX('38'!$E$1:$O$1361,MATCH('39'!$F3,'38'!$E:$E,0),MATCH('38'!N$1,'38'!$E$1:$O$1,0))</f>
        <v>1114685.0819999999</v>
      </c>
      <c r="P3" s="2">
        <f>INDEX('38'!$E$1:$O$1361,MATCH('39'!$F3,'38'!$E:$E,0),MATCH('38'!O$1,'38'!$E$1:$O$1,0))</f>
        <v>1355652.9251999999</v>
      </c>
    </row>
    <row r="4" spans="1:16">
      <c r="A4" s="72" t="s">
        <v>2808</v>
      </c>
      <c r="B4" s="73" t="s">
        <v>2711</v>
      </c>
      <c r="C4" s="73" t="s">
        <v>2806</v>
      </c>
      <c r="D4" s="39"/>
      <c r="F4" s="128">
        <v>376181</v>
      </c>
      <c r="G4" s="2" t="str">
        <f>INDEX('38'!$E$1:$O$1361,MATCH('39'!$F4,'38'!$E:$E,0),MATCH('38'!F$1,'38'!$E$1:$O$1,0))</f>
        <v>Alok Anil Parkar</v>
      </c>
      <c r="H4" s="2">
        <f>INDEX('38'!$E$1:$O$1361,MATCH('39'!$F4,'38'!$E:$E,0),MATCH('38'!G$1,'38'!$E$1:$O$1,0))</f>
        <v>40280</v>
      </c>
      <c r="I4" s="2" t="str">
        <f>INDEX('38'!$E$1:$O$1361,MATCH('39'!$F4,'38'!$E:$E,0),MATCH('38'!H$1,'38'!$E$1:$O$1,0))</f>
        <v>Active</v>
      </c>
      <c r="J4" s="2" t="str">
        <f>INDEX('38'!$E$1:$O$1361,MATCH('39'!$F4,'38'!$E:$E,0),MATCH('38'!I$1,'38'!$E$1:$O$1,0))</f>
        <v>X1291</v>
      </c>
      <c r="K4" s="2">
        <f>INDEX('38'!$E$1:$O$1361,MATCH('39'!$F4,'38'!$E:$E,0),MATCH('38'!J$1,'38'!$E$1:$O$1,0))</f>
        <v>399534</v>
      </c>
      <c r="L4" s="2" t="str">
        <f>INDEX('38'!$E$1:$O$1361,MATCH('39'!$F4,'38'!$E:$E,0),MATCH('38'!K$1,'38'!$E$1:$O$1,0))</f>
        <v>Mr. Shahsidhar Poojary</v>
      </c>
      <c r="M4" s="2" t="str">
        <f>INDEX('38'!$E$1:$O$1361,MATCH('39'!$F4,'38'!$E:$E,0),MATCH('38'!L$1,'38'!$E$1:$O$1,0))</f>
        <v>Associate Sales Manager</v>
      </c>
      <c r="N4" s="2" t="str">
        <f>INDEX('38'!$E$1:$O$1361,MATCH('39'!$F4,'38'!$E:$E,0),MATCH('38'!M$1,'38'!$E$1:$O$1,0))</f>
        <v>BG 7</v>
      </c>
      <c r="O4" s="2">
        <f>INDEX('38'!$E$1:$O$1361,MATCH('39'!$F4,'38'!$E:$E,0),MATCH('38'!N$1,'38'!$E$1:$O$1,0))</f>
        <v>1334526.8940000001</v>
      </c>
      <c r="P4" s="2">
        <f>INDEX('38'!$E$1:$O$1361,MATCH('39'!$F4,'38'!$E:$E,0),MATCH('38'!O$1,'38'!$E$1:$O$1,0))</f>
        <v>1042567.1676</v>
      </c>
    </row>
    <row r="5" spans="1:16">
      <c r="A5" s="64" t="s">
        <v>2716</v>
      </c>
      <c r="B5" s="64">
        <v>324121</v>
      </c>
      <c r="C5" s="64">
        <f>+B5-500</f>
        <v>323621</v>
      </c>
      <c r="F5" s="128">
        <v>376184</v>
      </c>
      <c r="G5" s="2" t="str">
        <f>INDEX('38'!$E$1:$O$1361,MATCH('39'!$F5,'38'!$E:$E,0),MATCH('38'!F$1,'38'!$E$1:$O$1,0))</f>
        <v>Ankita Kishor Wadkar</v>
      </c>
      <c r="H5" s="2">
        <f>INDEX('38'!$E$1:$O$1361,MATCH('39'!$F5,'38'!$E:$E,0),MATCH('38'!G$1,'38'!$E$1:$O$1,0))</f>
        <v>40280</v>
      </c>
      <c r="I5" s="2" t="str">
        <f>INDEX('38'!$E$1:$O$1361,MATCH('39'!$F5,'38'!$E:$E,0),MATCH('38'!H$1,'38'!$E$1:$O$1,0))</f>
        <v>Active</v>
      </c>
      <c r="J5" s="2" t="str">
        <f>INDEX('38'!$E$1:$O$1361,MATCH('39'!$F5,'38'!$E:$E,0),MATCH('38'!I$1,'38'!$E$1:$O$1,0))</f>
        <v>X1892</v>
      </c>
      <c r="K5" s="2">
        <f>INDEX('38'!$E$1:$O$1361,MATCH('39'!$F5,'38'!$E:$E,0),MATCH('38'!J$1,'38'!$E$1:$O$1,0))</f>
        <v>377076</v>
      </c>
      <c r="L5" s="2" t="str">
        <f>INDEX('38'!$E$1:$O$1361,MATCH('39'!$F5,'38'!$E:$E,0),MATCH('38'!K$1,'38'!$E$1:$O$1,0))</f>
        <v>Mr. Ujwal Hiraman Gurchale</v>
      </c>
      <c r="M5" s="2" t="str">
        <f>INDEX('38'!$E$1:$O$1361,MATCH('39'!$F5,'38'!$E:$E,0),MATCH('38'!L$1,'38'!$E$1:$O$1,0))</f>
        <v>Associate Sales Manager</v>
      </c>
      <c r="N5" s="2" t="str">
        <f>INDEX('38'!$E$1:$O$1361,MATCH('39'!$F5,'38'!$E:$E,0),MATCH('38'!M$1,'38'!$E$1:$O$1,0))</f>
        <v>BG 7</v>
      </c>
      <c r="O5" s="2">
        <f>INDEX('38'!$E$1:$O$1361,MATCH('39'!$F5,'38'!$E:$E,0),MATCH('38'!N$1,'38'!$E$1:$O$1,0))</f>
        <v>544851.34200000006</v>
      </c>
      <c r="P5" s="2">
        <f>INDEX('38'!$E$1:$O$1361,MATCH('39'!$F5,'38'!$E:$E,0),MATCH('38'!O$1,'38'!$E$1:$O$1,0))</f>
        <v>739810.16280000005</v>
      </c>
    </row>
    <row r="6" spans="1:16">
      <c r="A6" s="64" t="s">
        <v>2717</v>
      </c>
      <c r="B6" s="64">
        <v>2455078</v>
      </c>
      <c r="C6" s="64">
        <f t="shared" ref="C6:C24" si="0">+B6-500</f>
        <v>2454578</v>
      </c>
      <c r="E6" s="90"/>
      <c r="F6" s="128">
        <v>376187</v>
      </c>
      <c r="G6" s="2" t="str">
        <f>INDEX('38'!$E$1:$O$1361,MATCH('39'!$F6,'38'!$E:$E,0),MATCH('38'!F$1,'38'!$E$1:$O$1,0))</f>
        <v>Aniket  Suresh Manjrekar</v>
      </c>
      <c r="H6" s="2">
        <f>INDEX('38'!$E$1:$O$1361,MATCH('39'!$F6,'38'!$E:$E,0),MATCH('38'!G$1,'38'!$E$1:$O$1,0))</f>
        <v>40182</v>
      </c>
      <c r="I6" s="2" t="str">
        <f>INDEX('38'!$E$1:$O$1361,MATCH('39'!$F6,'38'!$E:$E,0),MATCH('38'!H$1,'38'!$E$1:$O$1,0))</f>
        <v>Active</v>
      </c>
      <c r="J6" s="2" t="str">
        <f>INDEX('38'!$E$1:$O$1361,MATCH('39'!$F6,'38'!$E:$E,0),MATCH('38'!I$1,'38'!$E$1:$O$1,0))</f>
        <v>X0108</v>
      </c>
      <c r="K6" s="2">
        <f>INDEX('38'!$E$1:$O$1361,MATCH('39'!$F6,'38'!$E:$E,0),MATCH('38'!J$1,'38'!$E$1:$O$1,0))</f>
        <v>377076</v>
      </c>
      <c r="L6" s="2" t="str">
        <f>INDEX('38'!$E$1:$O$1361,MATCH('39'!$F6,'38'!$E:$E,0),MATCH('38'!K$1,'38'!$E$1:$O$1,0))</f>
        <v>Mr. Ujwal Hiraman Gurchale</v>
      </c>
      <c r="M6" s="2" t="str">
        <f>INDEX('38'!$E$1:$O$1361,MATCH('39'!$F6,'38'!$E:$E,0),MATCH('38'!L$1,'38'!$E$1:$O$1,0))</f>
        <v>Relationship Associate</v>
      </c>
      <c r="N6" s="2" t="str">
        <f>INDEX('38'!$E$1:$O$1361,MATCH('39'!$F6,'38'!$E:$E,0),MATCH('38'!M$1,'38'!$E$1:$O$1,0))</f>
        <v>BG 4</v>
      </c>
      <c r="O6" s="2">
        <f>INDEX('38'!$E$1:$O$1361,MATCH('39'!$F6,'38'!$E:$E,0),MATCH('38'!N$1,'38'!$E$1:$O$1,0))</f>
        <v>1889764.926</v>
      </c>
      <c r="P6" s="2">
        <f>INDEX('38'!$E$1:$O$1361,MATCH('39'!$F6,'38'!$E:$E,0),MATCH('38'!O$1,'38'!$E$1:$O$1,0))</f>
        <v>931600.76399999997</v>
      </c>
    </row>
    <row r="7" spans="1:16">
      <c r="A7" s="64" t="s">
        <v>2716</v>
      </c>
      <c r="B7" s="64">
        <v>1598048</v>
      </c>
      <c r="C7" s="64">
        <f t="shared" si="0"/>
        <v>1597548</v>
      </c>
      <c r="E7" s="90"/>
      <c r="F7" s="128">
        <v>376196</v>
      </c>
      <c r="G7" s="2" t="str">
        <f>INDEX('38'!$E$1:$O$1361,MATCH('39'!$F7,'38'!$E:$E,0),MATCH('38'!F$1,'38'!$E$1:$O$1,0))</f>
        <v>Ranjani S</v>
      </c>
      <c r="H7" s="2">
        <f>INDEX('38'!$E$1:$O$1361,MATCH('39'!$F7,'38'!$E:$E,0),MATCH('38'!G$1,'38'!$E$1:$O$1,0))</f>
        <v>40278</v>
      </c>
      <c r="I7" s="2" t="str">
        <f>INDEX('38'!$E$1:$O$1361,MATCH('39'!$F7,'38'!$E:$E,0),MATCH('38'!H$1,'38'!$E$1:$O$1,0))</f>
        <v>Active</v>
      </c>
      <c r="J7" s="2" t="str">
        <f>INDEX('38'!$E$1:$O$1361,MATCH('39'!$F7,'38'!$E:$E,0),MATCH('38'!I$1,'38'!$E$1:$O$1,0))</f>
        <v>X0345</v>
      </c>
      <c r="K7" s="2">
        <f>INDEX('38'!$E$1:$O$1361,MATCH('39'!$F7,'38'!$E:$E,0),MATCH('38'!J$1,'38'!$E$1:$O$1,0))</f>
        <v>387266</v>
      </c>
      <c r="L7" s="2" t="str">
        <f>INDEX('38'!$E$1:$O$1361,MATCH('39'!$F7,'38'!$E:$E,0),MATCH('38'!K$1,'38'!$E$1:$O$1,0))</f>
        <v>Mr. Sajesh S.</v>
      </c>
      <c r="M7" s="2" t="str">
        <f>INDEX('38'!$E$1:$O$1361,MATCH('39'!$F7,'38'!$E:$E,0),MATCH('38'!L$1,'38'!$E$1:$O$1,0))</f>
        <v>Relationship Associate</v>
      </c>
      <c r="N7" s="2" t="str">
        <f>INDEX('38'!$E$1:$O$1361,MATCH('39'!$F7,'38'!$E:$E,0),MATCH('38'!M$1,'38'!$E$1:$O$1,0))</f>
        <v>BG 5</v>
      </c>
      <c r="O7" s="2">
        <f>INDEX('38'!$E$1:$O$1361,MATCH('39'!$F7,'38'!$E:$E,0),MATCH('38'!N$1,'38'!$E$1:$O$1,0))</f>
        <v>1657893.6360000002</v>
      </c>
      <c r="P7" s="2">
        <f>INDEX('38'!$E$1:$O$1361,MATCH('39'!$F7,'38'!$E:$E,0),MATCH('38'!O$1,'38'!$E$1:$O$1,0))</f>
        <v>684972.65520000004</v>
      </c>
    </row>
    <row r="8" spans="1:16">
      <c r="A8" s="64" t="s">
        <v>2719</v>
      </c>
      <c r="B8" s="64">
        <v>582882</v>
      </c>
      <c r="C8" s="64">
        <f t="shared" si="0"/>
        <v>582382</v>
      </c>
      <c r="E8" s="90"/>
      <c r="F8" s="128">
        <v>376238</v>
      </c>
      <c r="G8" s="2" t="str">
        <f>INDEX('38'!$E$1:$O$1361,MATCH('39'!$F8,'38'!$E:$E,0),MATCH('38'!F$1,'38'!$E$1:$O$1,0))</f>
        <v>Anugrah singh Hiraman Singh</v>
      </c>
      <c r="H8" s="2">
        <f>INDEX('38'!$E$1:$O$1361,MATCH('39'!$F8,'38'!$E:$E,0),MATCH('38'!G$1,'38'!$E$1:$O$1,0))</f>
        <v>40280</v>
      </c>
      <c r="I8" s="2" t="str">
        <f>INDEX('38'!$E$1:$O$1361,MATCH('39'!$F8,'38'!$E:$E,0),MATCH('38'!H$1,'38'!$E$1:$O$1,0))</f>
        <v>Active</v>
      </c>
      <c r="J8" s="2" t="str">
        <f>INDEX('38'!$E$1:$O$1361,MATCH('39'!$F8,'38'!$E:$E,0),MATCH('38'!I$1,'38'!$E$1:$O$1,0))</f>
        <v>X0219</v>
      </c>
      <c r="K8" s="2">
        <f>INDEX('38'!$E$1:$O$1361,MATCH('39'!$F8,'38'!$E:$E,0),MATCH('38'!J$1,'38'!$E$1:$O$1,0))</f>
        <v>419863</v>
      </c>
      <c r="L8" s="2" t="str">
        <f>INDEX('38'!$E$1:$O$1361,MATCH('39'!$F8,'38'!$E:$E,0),MATCH('38'!K$1,'38'!$E$1:$O$1,0))</f>
        <v>Mr. Arun Shivanand Pandey</v>
      </c>
      <c r="M8" s="2" t="str">
        <f>INDEX('38'!$E$1:$O$1361,MATCH('39'!$F8,'38'!$E:$E,0),MATCH('38'!L$1,'38'!$E$1:$O$1,0))</f>
        <v>Relationship Associate</v>
      </c>
      <c r="N8" s="2" t="str">
        <f>INDEX('38'!$E$1:$O$1361,MATCH('39'!$F8,'38'!$E:$E,0),MATCH('38'!M$1,'38'!$E$1:$O$1,0))</f>
        <v>BG 6</v>
      </c>
      <c r="O8" s="2">
        <f>INDEX('38'!$E$1:$O$1361,MATCH('39'!$F8,'38'!$E:$E,0),MATCH('38'!N$1,'38'!$E$1:$O$1,0))</f>
        <v>779339.29500000004</v>
      </c>
      <c r="P8" s="2">
        <f>INDEX('38'!$E$1:$O$1361,MATCH('39'!$F8,'38'!$E:$E,0),MATCH('38'!O$1,'38'!$E$1:$O$1,0))</f>
        <v>1334526.8940000001</v>
      </c>
    </row>
    <row r="9" spans="1:16">
      <c r="A9" s="64" t="s">
        <v>2720</v>
      </c>
      <c r="B9" s="64">
        <v>842074</v>
      </c>
      <c r="C9" s="64">
        <f t="shared" si="0"/>
        <v>841574</v>
      </c>
      <c r="E9" s="90"/>
      <c r="F9" s="128">
        <v>375340</v>
      </c>
      <c r="G9" s="2" t="str">
        <f>INDEX('38'!$E$1:$O$1361,MATCH('39'!$F9,'38'!$E:$E,0),MATCH('38'!F$1,'38'!$E$1:$O$1,0))</f>
        <v>Amit Kumar</v>
      </c>
      <c r="H9" s="2">
        <f>INDEX('38'!$E$1:$O$1361,MATCH('39'!$F9,'38'!$E:$E,0),MATCH('38'!G$1,'38'!$E$1:$O$1,0))</f>
        <v>40280</v>
      </c>
      <c r="I9" s="2" t="str">
        <f>INDEX('38'!$E$1:$O$1361,MATCH('39'!$F9,'38'!$E:$E,0),MATCH('38'!H$1,'38'!$E$1:$O$1,0))</f>
        <v>Suspended</v>
      </c>
      <c r="J9" s="2" t="str">
        <f>INDEX('38'!$E$1:$O$1361,MATCH('39'!$F9,'38'!$E:$E,0),MATCH('38'!I$1,'38'!$E$1:$O$1,0))</f>
        <v>X0279</v>
      </c>
      <c r="K9" s="2">
        <f>INDEX('38'!$E$1:$O$1361,MATCH('39'!$F9,'38'!$E:$E,0),MATCH('38'!J$1,'38'!$E$1:$O$1,0))</f>
        <v>391321</v>
      </c>
      <c r="L9" s="2" t="str">
        <f>INDEX('38'!$E$1:$O$1361,MATCH('39'!$F9,'38'!$E:$E,0),MATCH('38'!K$1,'38'!$E$1:$O$1,0))</f>
        <v>Mr. Ashish Rawat</v>
      </c>
      <c r="M9" s="2" t="str">
        <f>INDEX('38'!$E$1:$O$1361,MATCH('39'!$F9,'38'!$E:$E,0),MATCH('38'!L$1,'38'!$E$1:$O$1,0))</f>
        <v>Associate Sales Manager</v>
      </c>
      <c r="N9" s="2" t="str">
        <f>INDEX('38'!$E$1:$O$1361,MATCH('39'!$F9,'38'!$E:$E,0),MATCH('38'!M$1,'38'!$E$1:$O$1,0))</f>
        <v>BG 6</v>
      </c>
      <c r="O9" s="2">
        <f>INDEX('38'!$E$1:$O$1361,MATCH('39'!$F9,'38'!$E:$E,0),MATCH('38'!N$1,'38'!$E$1:$O$1,0))</f>
        <v>1334526.8940000001</v>
      </c>
      <c r="P9" s="2">
        <f>INDEX('38'!$E$1:$O$1361,MATCH('39'!$F9,'38'!$E:$E,0),MATCH('38'!O$1,'38'!$E$1:$O$1,0))</f>
        <v>1042567.1676</v>
      </c>
    </row>
    <row r="10" spans="1:16">
      <c r="A10" s="64" t="s">
        <v>2717</v>
      </c>
      <c r="B10" s="64">
        <v>293416</v>
      </c>
      <c r="C10" s="64">
        <f t="shared" si="0"/>
        <v>292916</v>
      </c>
      <c r="E10" s="90"/>
      <c r="F10" s="128">
        <v>375347</v>
      </c>
      <c r="G10" s="2" t="str">
        <f>INDEX('38'!$E$1:$O$1361,MATCH('39'!$F10,'38'!$E:$E,0),MATCH('38'!F$1,'38'!$E$1:$O$1,0))</f>
        <v>Prem Prakash</v>
      </c>
      <c r="H10" s="2">
        <f>INDEX('38'!$E$1:$O$1361,MATCH('39'!$F10,'38'!$E:$E,0),MATCH('38'!G$1,'38'!$E$1:$O$1,0))</f>
        <v>40280</v>
      </c>
      <c r="I10" s="2" t="str">
        <f>INDEX('38'!$E$1:$O$1361,MATCH('39'!$F10,'38'!$E:$E,0),MATCH('38'!H$1,'38'!$E$1:$O$1,0))</f>
        <v>Suspended</v>
      </c>
      <c r="J10" s="2" t="str">
        <f>INDEX('38'!$E$1:$O$1361,MATCH('39'!$F10,'38'!$E:$E,0),MATCH('38'!I$1,'38'!$E$1:$O$1,0))</f>
        <v>X0079</v>
      </c>
      <c r="K10" s="2">
        <f>INDEX('38'!$E$1:$O$1361,MATCH('39'!$F10,'38'!$E:$E,0),MATCH('38'!J$1,'38'!$E$1:$O$1,0))</f>
        <v>460909</v>
      </c>
      <c r="L10" s="2" t="str">
        <f>INDEX('38'!$E$1:$O$1361,MATCH('39'!$F10,'38'!$E:$E,0),MATCH('38'!K$1,'38'!$E$1:$O$1,0))</f>
        <v>Mr. Manish Banga</v>
      </c>
      <c r="M10" s="2" t="str">
        <f>INDEX('38'!$E$1:$O$1361,MATCH('39'!$F10,'38'!$E:$E,0),MATCH('38'!L$1,'38'!$E$1:$O$1,0))</f>
        <v>Associate Sales Manager</v>
      </c>
      <c r="N10" s="2" t="str">
        <f>INDEX('38'!$E$1:$O$1361,MATCH('39'!$F10,'38'!$E:$E,0),MATCH('38'!M$1,'38'!$E$1:$O$1,0))</f>
        <v>BG 5</v>
      </c>
      <c r="O10" s="2">
        <f>INDEX('38'!$E$1:$O$1361,MATCH('39'!$F10,'38'!$E:$E,0),MATCH('38'!N$1,'38'!$E$1:$O$1,0))</f>
        <v>1551538.6950000001</v>
      </c>
      <c r="P10" s="2">
        <f>INDEX('38'!$E$1:$O$1361,MATCH('39'!$F10,'38'!$E:$E,0),MATCH('38'!O$1,'38'!$E$1:$O$1,0))</f>
        <v>2041188.2820000001</v>
      </c>
    </row>
    <row r="11" spans="1:16">
      <c r="A11" s="64" t="s">
        <v>2716</v>
      </c>
      <c r="B11" s="64">
        <v>419782</v>
      </c>
      <c r="C11" s="64">
        <f t="shared" si="0"/>
        <v>419282</v>
      </c>
      <c r="E11" s="90"/>
      <c r="F11" s="128">
        <v>375350</v>
      </c>
      <c r="G11" s="2" t="str">
        <f>INDEX('38'!$E$1:$O$1361,MATCH('39'!$F11,'38'!$E:$E,0),MATCH('38'!F$1,'38'!$E$1:$O$1,0))</f>
        <v>Adity Roy</v>
      </c>
      <c r="H11" s="2">
        <f>INDEX('38'!$E$1:$O$1361,MATCH('39'!$F11,'38'!$E:$E,0),MATCH('38'!G$1,'38'!$E$1:$O$1,0))</f>
        <v>40280</v>
      </c>
      <c r="I11" s="2" t="str">
        <f>INDEX('38'!$E$1:$O$1361,MATCH('39'!$F11,'38'!$E:$E,0),MATCH('38'!H$1,'38'!$E$1:$O$1,0))</f>
        <v>Suspended</v>
      </c>
      <c r="J11" s="2" t="str">
        <f>INDEX('38'!$E$1:$O$1361,MATCH('39'!$F11,'38'!$E:$E,0),MATCH('38'!I$1,'38'!$E$1:$O$1,0))</f>
        <v>X0696</v>
      </c>
      <c r="K11" s="2">
        <f>INDEX('38'!$E$1:$O$1361,MATCH('39'!$F11,'38'!$E:$E,0),MATCH('38'!J$1,'38'!$E$1:$O$1,0))</f>
        <v>460909</v>
      </c>
      <c r="L11" s="2" t="str">
        <f>INDEX('38'!$E$1:$O$1361,MATCH('39'!$F11,'38'!$E:$E,0),MATCH('38'!K$1,'38'!$E$1:$O$1,0))</f>
        <v>Mr. Manish Banga</v>
      </c>
      <c r="M11" s="2" t="str">
        <f>INDEX('38'!$E$1:$O$1361,MATCH('39'!$F11,'38'!$E:$E,0),MATCH('38'!L$1,'38'!$E$1:$O$1,0))</f>
        <v>Relationship Associate</v>
      </c>
      <c r="N11" s="2" t="str">
        <f>INDEX('38'!$E$1:$O$1361,MATCH('39'!$F11,'38'!$E:$E,0),MATCH('38'!M$1,'38'!$E$1:$O$1,0))</f>
        <v>BG 5</v>
      </c>
      <c r="O11" s="2">
        <f>INDEX('38'!$E$1:$O$1361,MATCH('39'!$F11,'38'!$E:$E,0),MATCH('38'!N$1,'38'!$E$1:$O$1,0))</f>
        <v>1241169.7410000002</v>
      </c>
      <c r="P11" s="2">
        <f>INDEX('38'!$E$1:$O$1361,MATCH('39'!$F11,'38'!$E:$E,0),MATCH('38'!O$1,'38'!$E$1:$O$1,0))</f>
        <v>1632203.1036</v>
      </c>
    </row>
    <row r="12" spans="1:16">
      <c r="A12" s="64" t="s">
        <v>2717</v>
      </c>
      <c r="B12" s="64">
        <v>139261</v>
      </c>
      <c r="C12" s="64">
        <f t="shared" si="0"/>
        <v>138761</v>
      </c>
      <c r="F12" s="128">
        <v>375355</v>
      </c>
      <c r="G12" s="2" t="str">
        <f>INDEX('38'!$E$1:$O$1361,MATCH('39'!$F12,'38'!$E:$E,0),MATCH('38'!F$1,'38'!$E$1:$O$1,0))</f>
        <v>Jitendra Khatri</v>
      </c>
      <c r="H12" s="2">
        <f>INDEX('38'!$E$1:$O$1361,MATCH('39'!$F12,'38'!$E:$E,0),MATCH('38'!G$1,'38'!$E$1:$O$1,0))</f>
        <v>40287</v>
      </c>
      <c r="I12" s="2" t="str">
        <f>INDEX('38'!$E$1:$O$1361,MATCH('39'!$F12,'38'!$E:$E,0),MATCH('38'!H$1,'38'!$E$1:$O$1,0))</f>
        <v>Suspended</v>
      </c>
      <c r="J12" s="2" t="str">
        <f>INDEX('38'!$E$1:$O$1361,MATCH('39'!$F12,'38'!$E:$E,0),MATCH('38'!I$1,'38'!$E$1:$O$1,0))</f>
        <v>X0031</v>
      </c>
      <c r="K12" s="2">
        <f>INDEX('38'!$E$1:$O$1361,MATCH('39'!$F12,'38'!$E:$E,0),MATCH('38'!J$1,'38'!$E$1:$O$1,0))</f>
        <v>424950</v>
      </c>
      <c r="L12" s="2" t="str">
        <f>INDEX('38'!$E$1:$O$1361,MATCH('39'!$F12,'38'!$E:$E,0),MATCH('38'!K$1,'38'!$E$1:$O$1,0))</f>
        <v>Mr. Namit Srivastava</v>
      </c>
      <c r="M12" s="2" t="str">
        <f>INDEX('38'!$E$1:$O$1361,MATCH('39'!$F12,'38'!$E:$E,0),MATCH('38'!L$1,'38'!$E$1:$O$1,0))</f>
        <v>Relationship Associate</v>
      </c>
      <c r="N12" s="2" t="str">
        <f>INDEX('38'!$E$1:$O$1361,MATCH('39'!$F12,'38'!$E:$E,0),MATCH('38'!M$1,'38'!$E$1:$O$1,0))</f>
        <v>BG 6</v>
      </c>
      <c r="O12" s="2">
        <f>INDEX('38'!$E$1:$O$1361,MATCH('39'!$F12,'38'!$E:$E,0),MATCH('38'!N$1,'38'!$E$1:$O$1,0))</f>
        <v>1023504.7830000001</v>
      </c>
      <c r="P12" s="2">
        <f>INDEX('38'!$E$1:$O$1361,MATCH('39'!$F12,'38'!$E:$E,0),MATCH('38'!O$1,'38'!$E$1:$O$1,0))</f>
        <v>676353.19680000003</v>
      </c>
    </row>
    <row r="13" spans="1:16">
      <c r="A13" s="64" t="s">
        <v>2717</v>
      </c>
      <c r="B13" s="64">
        <v>1000000</v>
      </c>
      <c r="C13" s="64">
        <f t="shared" si="0"/>
        <v>999500</v>
      </c>
      <c r="F13" s="128">
        <v>375359</v>
      </c>
      <c r="G13" s="2" t="str">
        <f>INDEX('38'!$E$1:$O$1361,MATCH('39'!$F13,'38'!$E:$E,0),MATCH('38'!F$1,'38'!$E$1:$O$1,0))</f>
        <v>Vijyendra Kumar Dixit</v>
      </c>
      <c r="H13" s="2">
        <f>INDEX('38'!$E$1:$O$1361,MATCH('39'!$F13,'38'!$E:$E,0),MATCH('38'!G$1,'38'!$E$1:$O$1,0))</f>
        <v>40280</v>
      </c>
      <c r="I13" s="2" t="str">
        <f>INDEX('38'!$E$1:$O$1361,MATCH('39'!$F13,'38'!$E:$E,0),MATCH('38'!H$1,'38'!$E$1:$O$1,0))</f>
        <v>Suspended</v>
      </c>
      <c r="J13" s="2" t="str">
        <f>INDEX('38'!$E$1:$O$1361,MATCH('39'!$F13,'38'!$E:$E,0),MATCH('38'!I$1,'38'!$E$1:$O$1,0))</f>
        <v>X1744</v>
      </c>
      <c r="K13" s="2">
        <f>INDEX('38'!$E$1:$O$1361,MATCH('39'!$F13,'38'!$E:$E,0),MATCH('38'!J$1,'38'!$E$1:$O$1,0))</f>
        <v>377963</v>
      </c>
      <c r="L13" s="2" t="str">
        <f>INDEX('38'!$E$1:$O$1361,MATCH('39'!$F13,'38'!$E:$E,0),MATCH('38'!K$1,'38'!$E$1:$O$1,0))</f>
        <v>Mr. Shishir Mishra</v>
      </c>
      <c r="M13" s="2" t="str">
        <f>INDEX('38'!$E$1:$O$1361,MATCH('39'!$F13,'38'!$E:$E,0),MATCH('38'!L$1,'38'!$E$1:$O$1,0))</f>
        <v>Relationship Associate</v>
      </c>
      <c r="N13" s="2" t="str">
        <f>INDEX('38'!$E$1:$O$1361,MATCH('39'!$F13,'38'!$E:$E,0),MATCH('38'!M$1,'38'!$E$1:$O$1,0))</f>
        <v>BG 6</v>
      </c>
      <c r="O13" s="2">
        <f>INDEX('38'!$E$1:$O$1361,MATCH('39'!$F13,'38'!$E:$E,0),MATCH('38'!N$1,'38'!$E$1:$O$1,0))</f>
        <v>973265.076</v>
      </c>
      <c r="P13" s="2">
        <f>INDEX('38'!$E$1:$O$1361,MATCH('39'!$F13,'38'!$E:$E,0),MATCH('38'!O$1,'38'!$E$1:$O$1,0))</f>
        <v>649945.06920000003</v>
      </c>
    </row>
    <row r="14" spans="1:16">
      <c r="A14" s="64" t="s">
        <v>2716</v>
      </c>
      <c r="B14" s="64">
        <v>3114227</v>
      </c>
      <c r="C14" s="64">
        <f t="shared" si="0"/>
        <v>3113727</v>
      </c>
      <c r="F14" s="128">
        <v>375365</v>
      </c>
      <c r="G14" s="2" t="str">
        <f>INDEX('38'!$E$1:$O$1361,MATCH('39'!$F14,'38'!$E:$E,0),MATCH('38'!F$1,'38'!$E$1:$O$1,0))</f>
        <v>Shiv Kumar</v>
      </c>
      <c r="H14" s="2">
        <f>INDEX('38'!$E$1:$O$1361,MATCH('39'!$F14,'38'!$E:$E,0),MATCH('38'!G$1,'38'!$E$1:$O$1,0))</f>
        <v>40287</v>
      </c>
      <c r="I14" s="2" t="str">
        <f>INDEX('38'!$E$1:$O$1361,MATCH('39'!$F14,'38'!$E:$E,0),MATCH('38'!H$1,'38'!$E$1:$O$1,0))</f>
        <v>Suspended</v>
      </c>
      <c r="J14" s="2" t="str">
        <f>INDEX('38'!$E$1:$O$1361,MATCH('39'!$F14,'38'!$E:$E,0),MATCH('38'!I$1,'38'!$E$1:$O$1,0))</f>
        <v>X0166</v>
      </c>
      <c r="K14" s="2">
        <f>INDEX('38'!$E$1:$O$1361,MATCH('39'!$F14,'38'!$E:$E,0),MATCH('38'!J$1,'38'!$E$1:$O$1,0))</f>
        <v>377329</v>
      </c>
      <c r="L14" s="2" t="str">
        <f>INDEX('38'!$E$1:$O$1361,MATCH('39'!$F14,'38'!$E:$E,0),MATCH('38'!K$1,'38'!$E$1:$O$1,0))</f>
        <v>Mr. Deepak Jain</v>
      </c>
      <c r="M14" s="2" t="str">
        <f>INDEX('38'!$E$1:$O$1361,MATCH('39'!$F14,'38'!$E:$E,0),MATCH('38'!L$1,'38'!$E$1:$O$1,0))</f>
        <v>Relationship Associate</v>
      </c>
      <c r="N14" s="2" t="str">
        <f>INDEX('38'!$E$1:$O$1361,MATCH('39'!$F14,'38'!$E:$E,0),MATCH('38'!M$1,'38'!$E$1:$O$1,0))</f>
        <v>BG 5</v>
      </c>
      <c r="O14" s="2">
        <f>INDEX('38'!$E$1:$O$1361,MATCH('39'!$F14,'38'!$E:$E,0),MATCH('38'!N$1,'38'!$E$1:$O$1,0))</f>
        <v>1337869.4069999999</v>
      </c>
      <c r="P14" s="2">
        <f>INDEX('38'!$E$1:$O$1361,MATCH('39'!$F14,'38'!$E:$E,0),MATCH('38'!O$1,'38'!$E$1:$O$1,0))</f>
        <v>1617089.0327999999</v>
      </c>
    </row>
    <row r="15" spans="1:16">
      <c r="A15" s="64" t="s">
        <v>2719</v>
      </c>
      <c r="B15" s="64">
        <v>2172534</v>
      </c>
      <c r="C15" s="64">
        <f t="shared" si="0"/>
        <v>2172034</v>
      </c>
      <c r="F15" s="128">
        <v>375366</v>
      </c>
      <c r="G15" s="2" t="str">
        <f>INDEX('38'!$E$1:$O$1361,MATCH('39'!$F15,'38'!$E:$E,0),MATCH('38'!F$1,'38'!$E$1:$O$1,0))</f>
        <v>Lalan Kumar</v>
      </c>
      <c r="H15" s="2">
        <f>INDEX('38'!$E$1:$O$1361,MATCH('39'!$F15,'38'!$E:$E,0),MATCH('38'!G$1,'38'!$E$1:$O$1,0))</f>
        <v>40287</v>
      </c>
      <c r="I15" s="2" t="str">
        <f>INDEX('38'!$E$1:$O$1361,MATCH('39'!$F15,'38'!$E:$E,0),MATCH('38'!H$1,'38'!$E$1:$O$1,0))</f>
        <v>Suspended</v>
      </c>
      <c r="J15" s="2" t="str">
        <f>INDEX('38'!$E$1:$O$1361,MATCH('39'!$F15,'38'!$E:$E,0),MATCH('38'!I$1,'38'!$E$1:$O$1,0))</f>
        <v>X0588</v>
      </c>
      <c r="K15" s="2">
        <f>INDEX('38'!$E$1:$O$1361,MATCH('39'!$F15,'38'!$E:$E,0),MATCH('38'!J$1,'38'!$E$1:$O$1,0))</f>
        <v>411082</v>
      </c>
      <c r="L15" s="2" t="str">
        <f>INDEX('38'!$E$1:$O$1361,MATCH('39'!$F15,'38'!$E:$E,0),MATCH('38'!K$1,'38'!$E$1:$O$1,0))</f>
        <v>Ms. Vinny Bhagal</v>
      </c>
      <c r="M15" s="2" t="str">
        <f>INDEX('38'!$E$1:$O$1361,MATCH('39'!$F15,'38'!$E:$E,0),MATCH('38'!L$1,'38'!$E$1:$O$1,0))</f>
        <v>Associate Sales Manager</v>
      </c>
      <c r="N15" s="2" t="str">
        <f>INDEX('38'!$E$1:$O$1361,MATCH('39'!$F15,'38'!$E:$E,0),MATCH('38'!M$1,'38'!$E$1:$O$1,0))</f>
        <v>BG 6</v>
      </c>
      <c r="O15" s="2">
        <f>INDEX('38'!$E$1:$O$1361,MATCH('39'!$F15,'38'!$E:$E,0),MATCH('38'!N$1,'38'!$E$1:$O$1,0))</f>
        <v>1334526.8940000001</v>
      </c>
      <c r="P15" s="2">
        <f>INDEX('38'!$E$1:$O$1361,MATCH('39'!$F15,'38'!$E:$E,0),MATCH('38'!O$1,'38'!$E$1:$O$1,0))</f>
        <v>1042567.1676</v>
      </c>
    </row>
    <row r="16" spans="1:16">
      <c r="A16" s="64" t="s">
        <v>2719</v>
      </c>
      <c r="B16" s="64">
        <v>1589999</v>
      </c>
      <c r="C16" s="64">
        <f t="shared" si="0"/>
        <v>1589499</v>
      </c>
      <c r="F16" s="128">
        <v>375367</v>
      </c>
      <c r="G16" s="2" t="str">
        <f>INDEX('38'!$E$1:$O$1361,MATCH('39'!$F16,'38'!$E:$E,0),MATCH('38'!F$1,'38'!$E$1:$O$1,0))</f>
        <v>Pradeep Yadav</v>
      </c>
      <c r="H16" s="2">
        <f>INDEX('38'!$E$1:$O$1361,MATCH('39'!$F16,'38'!$E:$E,0),MATCH('38'!G$1,'38'!$E$1:$O$1,0))</f>
        <v>40280</v>
      </c>
      <c r="I16" s="2" t="str">
        <f>INDEX('38'!$E$1:$O$1361,MATCH('39'!$F16,'38'!$E:$E,0),MATCH('38'!H$1,'38'!$E$1:$O$1,0))</f>
        <v>Suspended</v>
      </c>
      <c r="J16" s="2" t="str">
        <f>INDEX('38'!$E$1:$O$1361,MATCH('39'!$F16,'38'!$E:$E,0),MATCH('38'!I$1,'38'!$E$1:$O$1,0))</f>
        <v>X0895</v>
      </c>
      <c r="K16" s="2">
        <f>INDEX('38'!$E$1:$O$1361,MATCH('39'!$F16,'38'!$E:$E,0),MATCH('38'!J$1,'38'!$E$1:$O$1,0))</f>
        <v>411082</v>
      </c>
      <c r="L16" s="2" t="str">
        <f>INDEX('38'!$E$1:$O$1361,MATCH('39'!$F16,'38'!$E:$E,0),MATCH('38'!K$1,'38'!$E$1:$O$1,0))</f>
        <v>Ms. Vinny Bhagal</v>
      </c>
      <c r="M16" s="2" t="str">
        <f>INDEX('38'!$E$1:$O$1361,MATCH('39'!$F16,'38'!$E:$E,0),MATCH('38'!L$1,'38'!$E$1:$O$1,0))</f>
        <v>Associate Sales Manager</v>
      </c>
      <c r="N16" s="2" t="str">
        <f>INDEX('38'!$E$1:$O$1361,MATCH('39'!$F16,'38'!$E:$E,0),MATCH('38'!M$1,'38'!$E$1:$O$1,0))</f>
        <v>BG 6</v>
      </c>
      <c r="O16" s="2">
        <f>INDEX('38'!$E$1:$O$1361,MATCH('39'!$F16,'38'!$E:$E,0),MATCH('38'!N$1,'38'!$E$1:$O$1,0))</f>
        <v>903494.44499999995</v>
      </c>
      <c r="P16" s="2">
        <f>INDEX('38'!$E$1:$O$1361,MATCH('39'!$F16,'38'!$E:$E,0),MATCH('38'!O$1,'38'!$E$1:$O$1,0))</f>
        <v>957175.43400000001</v>
      </c>
    </row>
    <row r="17" spans="1:16">
      <c r="A17" s="64" t="s">
        <v>2716</v>
      </c>
      <c r="B17" s="64">
        <v>2100380</v>
      </c>
      <c r="C17" s="64">
        <f t="shared" si="0"/>
        <v>2099880</v>
      </c>
      <c r="F17" s="128">
        <v>375692</v>
      </c>
      <c r="G17" s="2" t="str">
        <f>INDEX('38'!$E$1:$O$1361,MATCH('39'!$F17,'38'!$E:$E,0),MATCH('38'!F$1,'38'!$E$1:$O$1,0))</f>
        <v>Manoj Kumar</v>
      </c>
      <c r="H17" s="2">
        <f>INDEX('38'!$E$1:$O$1361,MATCH('39'!$F17,'38'!$E:$E,0),MATCH('38'!G$1,'38'!$E$1:$O$1,0))</f>
        <v>40280</v>
      </c>
      <c r="I17" s="2" t="str">
        <f>INDEX('38'!$E$1:$O$1361,MATCH('39'!$F17,'38'!$E:$E,0),MATCH('38'!H$1,'38'!$E$1:$O$1,0))</f>
        <v>Suspended</v>
      </c>
      <c r="J17" s="2" t="str">
        <f>INDEX('38'!$E$1:$O$1361,MATCH('39'!$F17,'38'!$E:$E,0),MATCH('38'!I$1,'38'!$E$1:$O$1,0))</f>
        <v>X0431</v>
      </c>
      <c r="K17" s="2">
        <f>INDEX('38'!$E$1:$O$1361,MATCH('39'!$F17,'38'!$E:$E,0),MATCH('38'!J$1,'38'!$E$1:$O$1,0))</f>
        <v>411082</v>
      </c>
      <c r="L17" s="2" t="str">
        <f>INDEX('38'!$E$1:$O$1361,MATCH('39'!$F17,'38'!$E:$E,0),MATCH('38'!K$1,'38'!$E$1:$O$1,0))</f>
        <v>Ms. Vinny Bhagal</v>
      </c>
      <c r="M17" s="2" t="str">
        <f>INDEX('38'!$E$1:$O$1361,MATCH('39'!$F17,'38'!$E:$E,0),MATCH('38'!L$1,'38'!$E$1:$O$1,0))</f>
        <v>Associate Sales Manager</v>
      </c>
      <c r="N17" s="2" t="str">
        <f>INDEX('38'!$E$1:$O$1361,MATCH('39'!$F17,'38'!$E:$E,0),MATCH('38'!M$1,'38'!$E$1:$O$1,0))</f>
        <v>BG 6</v>
      </c>
      <c r="O17" s="2">
        <f>INDEX('38'!$E$1:$O$1361,MATCH('39'!$F17,'38'!$E:$E,0),MATCH('38'!N$1,'38'!$E$1:$O$1,0))</f>
        <v>1212369.753</v>
      </c>
      <c r="P17" s="2">
        <f>INDEX('38'!$E$1:$O$1361,MATCH('39'!$F17,'38'!$E:$E,0),MATCH('38'!O$1,'38'!$E$1:$O$1,0))</f>
        <v>1177849.8143999998</v>
      </c>
    </row>
    <row r="18" spans="1:16">
      <c r="A18" s="64" t="s">
        <v>2717</v>
      </c>
      <c r="B18" s="64">
        <v>1046399</v>
      </c>
      <c r="C18" s="64">
        <f t="shared" si="0"/>
        <v>1045899</v>
      </c>
      <c r="F18" s="128">
        <v>375699</v>
      </c>
      <c r="G18" s="2" t="str">
        <f>INDEX('38'!$E$1:$O$1361,MATCH('39'!$F18,'38'!$E:$E,0),MATCH('38'!F$1,'38'!$E$1:$O$1,0))</f>
        <v>Prince Kumar</v>
      </c>
      <c r="H18" s="2">
        <f>INDEX('38'!$E$1:$O$1361,MATCH('39'!$F18,'38'!$E:$E,0),MATCH('38'!G$1,'38'!$E$1:$O$1,0))</f>
        <v>40280</v>
      </c>
      <c r="I18" s="2" t="str">
        <f>INDEX('38'!$E$1:$O$1361,MATCH('39'!$F18,'38'!$E:$E,0),MATCH('38'!H$1,'38'!$E$1:$O$1,0))</f>
        <v>Suspended</v>
      </c>
      <c r="J18" s="2" t="str">
        <f>INDEX('38'!$E$1:$O$1361,MATCH('39'!$F18,'38'!$E:$E,0),MATCH('38'!I$1,'38'!$E$1:$O$1,0))</f>
        <v>X0207</v>
      </c>
      <c r="K18" s="2">
        <f>INDEX('38'!$E$1:$O$1361,MATCH('39'!$F18,'38'!$E:$E,0),MATCH('38'!J$1,'38'!$E$1:$O$1,0))</f>
        <v>460909</v>
      </c>
      <c r="L18" s="2" t="str">
        <f>INDEX('38'!$E$1:$O$1361,MATCH('39'!$F18,'38'!$E:$E,0),MATCH('38'!K$1,'38'!$E$1:$O$1,0))</f>
        <v>Mr. Manish Banga</v>
      </c>
      <c r="M18" s="2" t="str">
        <f>INDEX('38'!$E$1:$O$1361,MATCH('39'!$F18,'38'!$E:$E,0),MATCH('38'!L$1,'38'!$E$1:$O$1,0))</f>
        <v>Associate Sales Manager</v>
      </c>
      <c r="N18" s="2" t="str">
        <f>INDEX('38'!$E$1:$O$1361,MATCH('39'!$F18,'38'!$E:$E,0),MATCH('38'!M$1,'38'!$E$1:$O$1,0))</f>
        <v>BG 4</v>
      </c>
      <c r="O18" s="2">
        <f>INDEX('38'!$E$1:$O$1361,MATCH('39'!$F18,'38'!$E:$E,0),MATCH('38'!N$1,'38'!$E$1:$O$1,0))</f>
        <v>2095431.7439999999</v>
      </c>
      <c r="P18" s="2">
        <f>INDEX('38'!$E$1:$O$1361,MATCH('39'!$F18,'38'!$E:$E,0),MATCH('38'!O$1,'38'!$E$1:$O$1,0))</f>
        <v>1329895.7891999998</v>
      </c>
    </row>
    <row r="19" spans="1:16">
      <c r="A19" s="64" t="s">
        <v>2718</v>
      </c>
      <c r="B19" s="64">
        <v>770641</v>
      </c>
      <c r="C19" s="64">
        <f t="shared" si="0"/>
        <v>770141</v>
      </c>
      <c r="F19" s="128">
        <v>375701</v>
      </c>
      <c r="G19" s="2" t="str">
        <f>INDEX('38'!$E$1:$O$1361,MATCH('39'!$F19,'38'!$E:$E,0),MATCH('38'!F$1,'38'!$E$1:$O$1,0))</f>
        <v>Shekhar Chouhan</v>
      </c>
      <c r="H19" s="2">
        <f>INDEX('38'!$E$1:$O$1361,MATCH('39'!$F19,'38'!$E:$E,0),MATCH('38'!G$1,'38'!$E$1:$O$1,0))</f>
        <v>40280</v>
      </c>
      <c r="I19" s="2" t="str">
        <f>INDEX('38'!$E$1:$O$1361,MATCH('39'!$F19,'38'!$E:$E,0),MATCH('38'!H$1,'38'!$E$1:$O$1,0))</f>
        <v>Suspended</v>
      </c>
      <c r="J19" s="2" t="str">
        <f>INDEX('38'!$E$1:$O$1361,MATCH('39'!$F19,'38'!$E:$E,0),MATCH('38'!I$1,'38'!$E$1:$O$1,0))</f>
        <v>X0430</v>
      </c>
      <c r="K19" s="2">
        <f>INDEX('38'!$E$1:$O$1361,MATCH('39'!$F19,'38'!$E:$E,0),MATCH('38'!J$1,'38'!$E$1:$O$1,0))</f>
        <v>382987</v>
      </c>
      <c r="L19" s="2" t="str">
        <f>INDEX('38'!$E$1:$O$1361,MATCH('39'!$F19,'38'!$E:$E,0),MATCH('38'!K$1,'38'!$E$1:$O$1,0))</f>
        <v>Mr. Varun Hassija</v>
      </c>
      <c r="M19" s="2" t="str">
        <f>INDEX('38'!$E$1:$O$1361,MATCH('39'!$F19,'38'!$E:$E,0),MATCH('38'!L$1,'38'!$E$1:$O$1,0))</f>
        <v>Associate Sales Manager</v>
      </c>
      <c r="N19" s="2" t="str">
        <f>INDEX('38'!$E$1:$O$1361,MATCH('39'!$F19,'38'!$E:$E,0),MATCH('38'!M$1,'38'!$E$1:$O$1,0))</f>
        <v>BG 4</v>
      </c>
      <c r="O19" s="2">
        <f>INDEX('38'!$E$1:$O$1361,MATCH('39'!$F19,'38'!$E:$E,0),MATCH('38'!N$1,'38'!$E$1:$O$1,0))</f>
        <v>2347288.0620000004</v>
      </c>
      <c r="P19" s="2">
        <f>INDEX('38'!$E$1:$O$1361,MATCH('39'!$F19,'38'!$E:$E,0),MATCH('38'!O$1,'38'!$E$1:$O$1,0))</f>
        <v>1231233.48</v>
      </c>
    </row>
    <row r="20" spans="1:16">
      <c r="A20" s="64" t="s">
        <v>2718</v>
      </c>
      <c r="B20" s="64">
        <v>2822285</v>
      </c>
      <c r="C20" s="64">
        <f t="shared" si="0"/>
        <v>2821785</v>
      </c>
      <c r="F20" s="128">
        <v>376259</v>
      </c>
      <c r="G20" s="2" t="str">
        <f>INDEX('38'!$E$1:$O$1361,MATCH('39'!$F20,'38'!$E:$E,0),MATCH('38'!F$1,'38'!$E$1:$O$1,0))</f>
        <v>Sangeet Tarun Panda</v>
      </c>
      <c r="H20" s="2">
        <f>INDEX('38'!$E$1:$O$1361,MATCH('39'!$F20,'38'!$E:$E,0),MATCH('38'!G$1,'38'!$E$1:$O$1,0))</f>
        <v>40280</v>
      </c>
      <c r="I20" s="2" t="str">
        <f>INDEX('38'!$E$1:$O$1361,MATCH('39'!$F20,'38'!$E:$E,0),MATCH('38'!H$1,'38'!$E$1:$O$1,0))</f>
        <v>Suspended</v>
      </c>
      <c r="J20" s="2" t="str">
        <f>INDEX('38'!$E$1:$O$1361,MATCH('39'!$F20,'38'!$E:$E,0),MATCH('38'!I$1,'38'!$E$1:$O$1,0))</f>
        <v>X0772</v>
      </c>
      <c r="K20" s="2">
        <f>INDEX('38'!$E$1:$O$1361,MATCH('39'!$F20,'38'!$E:$E,0),MATCH('38'!J$1,'38'!$E$1:$O$1,0))</f>
        <v>377076</v>
      </c>
      <c r="L20" s="2" t="str">
        <f>INDEX('38'!$E$1:$O$1361,MATCH('39'!$F20,'38'!$E:$E,0),MATCH('38'!K$1,'38'!$E$1:$O$1,0))</f>
        <v>Mr. Ujwal Hiraman Gurchale</v>
      </c>
      <c r="M20" s="2" t="str">
        <f>INDEX('38'!$E$1:$O$1361,MATCH('39'!$F20,'38'!$E:$E,0),MATCH('38'!L$1,'38'!$E$1:$O$1,0))</f>
        <v>Relationship Associate</v>
      </c>
      <c r="N20" s="2" t="str">
        <f>INDEX('38'!$E$1:$O$1361,MATCH('39'!$F20,'38'!$E:$E,0),MATCH('38'!M$1,'38'!$E$1:$O$1,0))</f>
        <v>BG 8</v>
      </c>
      <c r="O20" s="2">
        <f>INDEX('38'!$E$1:$O$1361,MATCH('39'!$F20,'38'!$E:$E,0),MATCH('38'!N$1,'38'!$E$1:$O$1,0))</f>
        <v>341781.15299999999</v>
      </c>
      <c r="P20" s="2">
        <f>INDEX('38'!$E$1:$O$1361,MATCH('39'!$F20,'38'!$E:$E,0),MATCH('38'!O$1,'38'!$E$1:$O$1,0))</f>
        <v>727061.08680000005</v>
      </c>
    </row>
    <row r="21" spans="1:16">
      <c r="A21" s="64" t="s">
        <v>2716</v>
      </c>
      <c r="B21" s="64">
        <v>1627088</v>
      </c>
      <c r="C21" s="64">
        <f t="shared" si="0"/>
        <v>1626588</v>
      </c>
      <c r="F21" s="128">
        <v>376260</v>
      </c>
      <c r="G21" s="2" t="str">
        <f>INDEX('38'!$E$1:$O$1361,MATCH('39'!$F21,'38'!$E:$E,0),MATCH('38'!F$1,'38'!$E$1:$O$1,0))</f>
        <v>Ashish Vijay Jundre</v>
      </c>
      <c r="H21" s="2">
        <f>INDEX('38'!$E$1:$O$1361,MATCH('39'!$F21,'38'!$E:$E,0),MATCH('38'!G$1,'38'!$E$1:$O$1,0))</f>
        <v>40280</v>
      </c>
      <c r="I21" s="2" t="str">
        <f>INDEX('38'!$E$1:$O$1361,MATCH('39'!$F21,'38'!$E:$E,0),MATCH('38'!H$1,'38'!$E$1:$O$1,0))</f>
        <v>Active</v>
      </c>
      <c r="J21" s="2" t="str">
        <f>INDEX('38'!$E$1:$O$1361,MATCH('39'!$F21,'38'!$E:$E,0),MATCH('38'!I$1,'38'!$E$1:$O$1,0))</f>
        <v>X0003</v>
      </c>
      <c r="K21" s="2">
        <f>INDEX('38'!$E$1:$O$1361,MATCH('39'!$F21,'38'!$E:$E,0),MATCH('38'!J$1,'38'!$E$1:$O$1,0))</f>
        <v>377076</v>
      </c>
      <c r="L21" s="2" t="str">
        <f>INDEX('38'!$E$1:$O$1361,MATCH('39'!$F21,'38'!$E:$E,0),MATCH('38'!K$1,'38'!$E$1:$O$1,0))</f>
        <v>Mr. Ujwal Hiraman Gurchale</v>
      </c>
      <c r="M21" s="2" t="str">
        <f>INDEX('38'!$E$1:$O$1361,MATCH('39'!$F21,'38'!$E:$E,0),MATCH('38'!L$1,'38'!$E$1:$O$1,0))</f>
        <v>Relationship Associate</v>
      </c>
      <c r="N21" s="2" t="str">
        <f>INDEX('38'!$E$1:$O$1361,MATCH('39'!$F21,'38'!$E:$E,0),MATCH('38'!M$1,'38'!$E$1:$O$1,0))</f>
        <v>BG 8</v>
      </c>
      <c r="O21" s="2">
        <f>INDEX('38'!$E$1:$O$1361,MATCH('39'!$F21,'38'!$E:$E,0),MATCH('38'!N$1,'38'!$E$1:$O$1,0))</f>
        <v>413337.03599999996</v>
      </c>
      <c r="P21" s="2">
        <f>INDEX('38'!$E$1:$O$1361,MATCH('39'!$F21,'38'!$E:$E,0),MATCH('38'!O$1,'38'!$E$1:$O$1,0))</f>
        <v>410435.48879999999</v>
      </c>
    </row>
    <row r="22" spans="1:16">
      <c r="A22" s="64" t="s">
        <v>2720</v>
      </c>
      <c r="B22" s="64">
        <v>639672</v>
      </c>
      <c r="C22" s="64">
        <f t="shared" si="0"/>
        <v>639172</v>
      </c>
      <c r="F22" s="128">
        <v>376264</v>
      </c>
      <c r="G22" s="2" t="str">
        <f>INDEX('38'!$E$1:$O$1361,MATCH('39'!$F22,'38'!$E:$E,0),MATCH('38'!F$1,'38'!$E$1:$O$1,0))</f>
        <v>Umesh Ramnavan Tripathi</v>
      </c>
      <c r="H22" s="2">
        <f>INDEX('38'!$E$1:$O$1361,MATCH('39'!$F22,'38'!$E:$E,0),MATCH('38'!G$1,'38'!$E$1:$O$1,0))</f>
        <v>40249</v>
      </c>
      <c r="I22" s="2" t="str">
        <f>INDEX('38'!$E$1:$O$1361,MATCH('39'!$F22,'38'!$E:$E,0),MATCH('38'!H$1,'38'!$E$1:$O$1,0))</f>
        <v>Suspended</v>
      </c>
      <c r="J22" s="2" t="str">
        <f>INDEX('38'!$E$1:$O$1361,MATCH('39'!$F22,'38'!$E:$E,0),MATCH('38'!I$1,'38'!$E$1:$O$1,0))</f>
        <v>X0125</v>
      </c>
      <c r="K22" s="2">
        <f>INDEX('38'!$E$1:$O$1361,MATCH('39'!$F22,'38'!$E:$E,0),MATCH('38'!J$1,'38'!$E$1:$O$1,0))</f>
        <v>377076</v>
      </c>
      <c r="L22" s="2" t="str">
        <f>INDEX('38'!$E$1:$O$1361,MATCH('39'!$F22,'38'!$E:$E,0),MATCH('38'!K$1,'38'!$E$1:$O$1,0))</f>
        <v>Mr. Ujwal Hiraman Gurchale</v>
      </c>
      <c r="M22" s="2" t="str">
        <f>INDEX('38'!$E$1:$O$1361,MATCH('39'!$F22,'38'!$E:$E,0),MATCH('38'!L$1,'38'!$E$1:$O$1,0))</f>
        <v>Associate Sales Manager</v>
      </c>
      <c r="N22" s="2" t="str">
        <f>INDEX('38'!$E$1:$O$1361,MATCH('39'!$F22,'38'!$E:$E,0),MATCH('38'!M$1,'38'!$E$1:$O$1,0))</f>
        <v>BG 6</v>
      </c>
      <c r="O22" s="2">
        <f>INDEX('38'!$E$1:$O$1361,MATCH('39'!$F22,'38'!$E:$E,0),MATCH('38'!N$1,'38'!$E$1:$O$1,0))</f>
        <v>828675.24599999993</v>
      </c>
      <c r="P22" s="2">
        <f>INDEX('38'!$E$1:$O$1361,MATCH('39'!$F22,'38'!$E:$E,0),MATCH('38'!O$1,'38'!$E$1:$O$1,0))</f>
        <v>1276525.0728</v>
      </c>
    </row>
    <row r="23" spans="1:16">
      <c r="A23" s="64" t="s">
        <v>2720</v>
      </c>
      <c r="B23" s="64">
        <v>2660632</v>
      </c>
      <c r="C23" s="64">
        <f t="shared" si="0"/>
        <v>2660132</v>
      </c>
      <c r="F23" s="128">
        <v>376305</v>
      </c>
      <c r="G23" s="2" t="str">
        <f>INDEX('38'!$E$1:$O$1361,MATCH('39'!$F23,'38'!$E:$E,0),MATCH('38'!F$1,'38'!$E$1:$O$1,0))</f>
        <v>Prabhakar P.</v>
      </c>
      <c r="H23" s="2">
        <f>INDEX('38'!$E$1:$O$1361,MATCH('39'!$F23,'38'!$E:$E,0),MATCH('38'!G$1,'38'!$E$1:$O$1,0))</f>
        <v>40278</v>
      </c>
      <c r="I23" s="2" t="str">
        <f>INDEX('38'!$E$1:$O$1361,MATCH('39'!$F23,'38'!$E:$E,0),MATCH('38'!H$1,'38'!$E$1:$O$1,0))</f>
        <v>Suspended</v>
      </c>
      <c r="J23" s="2" t="str">
        <f>INDEX('38'!$E$1:$O$1361,MATCH('39'!$F23,'38'!$E:$E,0),MATCH('38'!I$1,'38'!$E$1:$O$1,0))</f>
        <v>X0598</v>
      </c>
      <c r="K23" s="2">
        <f>INDEX('38'!$E$1:$O$1361,MATCH('39'!$F23,'38'!$E:$E,0),MATCH('38'!J$1,'38'!$E$1:$O$1,0))</f>
        <v>380150</v>
      </c>
      <c r="L23" s="2" t="str">
        <f>INDEX('38'!$E$1:$O$1361,MATCH('39'!$F23,'38'!$E:$E,0),MATCH('38'!K$1,'38'!$E$1:$O$1,0))</f>
        <v>Mr. Thivingston Kingsly A.</v>
      </c>
      <c r="M23" s="2" t="str">
        <f>INDEX('38'!$E$1:$O$1361,MATCH('39'!$F23,'38'!$E:$E,0),MATCH('38'!L$1,'38'!$E$1:$O$1,0))</f>
        <v>Relationship Associate</v>
      </c>
      <c r="N23" s="2" t="str">
        <f>INDEX('38'!$E$1:$O$1361,MATCH('39'!$F23,'38'!$E:$E,0),MATCH('38'!M$1,'38'!$E$1:$O$1,0))</f>
        <v>BG 6</v>
      </c>
      <c r="O23" s="2">
        <f>INDEX('38'!$E$1:$O$1361,MATCH('39'!$F23,'38'!$E:$E,0),MATCH('38'!N$1,'38'!$E$1:$O$1,0))</f>
        <v>1050092.1269999999</v>
      </c>
      <c r="P23" s="2">
        <f>INDEX('38'!$E$1:$O$1361,MATCH('39'!$F23,'38'!$E:$E,0),MATCH('38'!O$1,'38'!$E$1:$O$1,0))</f>
        <v>1040462.334</v>
      </c>
    </row>
    <row r="24" spans="1:16">
      <c r="A24" s="64" t="s">
        <v>2719</v>
      </c>
      <c r="B24" s="64">
        <v>1047563</v>
      </c>
      <c r="C24" s="64">
        <f t="shared" si="0"/>
        <v>1047063</v>
      </c>
      <c r="F24" s="128">
        <v>376306</v>
      </c>
      <c r="G24" s="2" t="str">
        <f>INDEX('38'!$E$1:$O$1361,MATCH('39'!$F24,'38'!$E:$E,0),MATCH('38'!F$1,'38'!$E$1:$O$1,0))</f>
        <v>Nanda Kumar P.</v>
      </c>
      <c r="H24" s="2">
        <f>INDEX('38'!$E$1:$O$1361,MATCH('39'!$F24,'38'!$E:$E,0),MATCH('38'!G$1,'38'!$E$1:$O$1,0))</f>
        <v>40280</v>
      </c>
      <c r="I24" s="2" t="str">
        <f>INDEX('38'!$E$1:$O$1361,MATCH('39'!$F24,'38'!$E:$E,0),MATCH('38'!H$1,'38'!$E$1:$O$1,0))</f>
        <v>Suspended</v>
      </c>
      <c r="J24" s="2" t="str">
        <f>INDEX('38'!$E$1:$O$1361,MATCH('39'!$F24,'38'!$E:$E,0),MATCH('38'!I$1,'38'!$E$1:$O$1,0))</f>
        <v>X0074</v>
      </c>
      <c r="K24" s="2">
        <f>INDEX('38'!$E$1:$O$1361,MATCH('39'!$F24,'38'!$E:$E,0),MATCH('38'!J$1,'38'!$E$1:$O$1,0))</f>
        <v>387266</v>
      </c>
      <c r="L24" s="2" t="str">
        <f>INDEX('38'!$E$1:$O$1361,MATCH('39'!$F24,'38'!$E:$E,0),MATCH('38'!K$1,'38'!$E$1:$O$1,0))</f>
        <v>Mr. Sajesh S.</v>
      </c>
      <c r="M24" s="2" t="str">
        <f>INDEX('38'!$E$1:$O$1361,MATCH('39'!$F24,'38'!$E:$E,0),MATCH('38'!L$1,'38'!$E$1:$O$1,0))</f>
        <v>Associate Sales Manager</v>
      </c>
      <c r="N24" s="2" t="str">
        <f>INDEX('38'!$E$1:$O$1361,MATCH('39'!$F24,'38'!$E:$E,0),MATCH('38'!M$1,'38'!$E$1:$O$1,0))</f>
        <v>BG 6</v>
      </c>
      <c r="O24" s="2">
        <f>INDEX('38'!$E$1:$O$1361,MATCH('39'!$F24,'38'!$E:$E,0),MATCH('38'!N$1,'38'!$E$1:$O$1,0))</f>
        <v>1162753.3260000001</v>
      </c>
      <c r="P24" s="2">
        <f>INDEX('38'!$E$1:$O$1361,MATCH('39'!$F24,'38'!$E:$E,0),MATCH('38'!O$1,'38'!$E$1:$O$1,0))</f>
        <v>1286135.7335999999</v>
      </c>
    </row>
    <row r="25" spans="1:16">
      <c r="F25" s="128">
        <v>376310</v>
      </c>
      <c r="G25" s="2" t="str">
        <f>INDEX('38'!$E$1:$O$1361,MATCH('39'!$F25,'38'!$E:$E,0),MATCH('38'!F$1,'38'!$E$1:$O$1,0))</f>
        <v>Gopinath Rao KS.</v>
      </c>
      <c r="H25" s="2">
        <f>INDEX('38'!$E$1:$O$1361,MATCH('39'!$F25,'38'!$E:$E,0),MATCH('38'!G$1,'38'!$E$1:$O$1,0))</f>
        <v>40278</v>
      </c>
      <c r="I25" s="2" t="str">
        <f>INDEX('38'!$E$1:$O$1361,MATCH('39'!$F25,'38'!$E:$E,0),MATCH('38'!H$1,'38'!$E$1:$O$1,0))</f>
        <v>Suspended</v>
      </c>
      <c r="J25" s="2" t="str">
        <f>INDEX('38'!$E$1:$O$1361,MATCH('39'!$F25,'38'!$E:$E,0),MATCH('38'!I$1,'38'!$E$1:$O$1,0))</f>
        <v>X0423</v>
      </c>
      <c r="K25" s="2">
        <f>INDEX('38'!$E$1:$O$1361,MATCH('39'!$F25,'38'!$E:$E,0),MATCH('38'!J$1,'38'!$E$1:$O$1,0))</f>
        <v>377332</v>
      </c>
      <c r="L25" s="2" t="str">
        <f>INDEX('38'!$E$1:$O$1361,MATCH('39'!$F25,'38'!$E:$E,0),MATCH('38'!K$1,'38'!$E$1:$O$1,0))</f>
        <v>Mr. Sreenivas N.</v>
      </c>
      <c r="M25" s="2" t="str">
        <f>INDEX('38'!$E$1:$O$1361,MATCH('39'!$F25,'38'!$E:$E,0),MATCH('38'!L$1,'38'!$E$1:$O$1,0))</f>
        <v>Relationship Associate</v>
      </c>
      <c r="N25" s="2" t="str">
        <f>INDEX('38'!$E$1:$O$1361,MATCH('39'!$F25,'38'!$E:$E,0),MATCH('38'!M$1,'38'!$E$1:$O$1,0))</f>
        <v>BG 6</v>
      </c>
      <c r="O25" s="2">
        <f>INDEX('38'!$E$1:$O$1361,MATCH('39'!$F25,'38'!$E:$E,0),MATCH('38'!N$1,'38'!$E$1:$O$1,0))</f>
        <v>933188.1719999999</v>
      </c>
      <c r="P25" s="2">
        <f>INDEX('38'!$E$1:$O$1361,MATCH('39'!$F25,'38'!$E:$E,0),MATCH('38'!O$1,'38'!$E$1:$O$1,0))</f>
        <v>1306105.7544</v>
      </c>
    </row>
    <row r="26" spans="1:16">
      <c r="F26" s="128">
        <v>376314</v>
      </c>
      <c r="G26" s="2" t="str">
        <f>INDEX('38'!$E$1:$O$1361,MATCH('39'!$F26,'38'!$E:$E,0),MATCH('38'!F$1,'38'!$E$1:$O$1,0))</f>
        <v>Udhaya Sankar N.</v>
      </c>
      <c r="H26" s="2">
        <f>INDEX('38'!$E$1:$O$1361,MATCH('39'!$F26,'38'!$E:$E,0),MATCH('38'!G$1,'38'!$E$1:$O$1,0))</f>
        <v>40280</v>
      </c>
      <c r="I26" s="2" t="str">
        <f>INDEX('38'!$E$1:$O$1361,MATCH('39'!$F26,'38'!$E:$E,0),MATCH('38'!H$1,'38'!$E$1:$O$1,0))</f>
        <v>Suspended</v>
      </c>
      <c r="J26" s="2" t="str">
        <f>INDEX('38'!$E$1:$O$1361,MATCH('39'!$F26,'38'!$E:$E,0),MATCH('38'!I$1,'38'!$E$1:$O$1,0))</f>
        <v>X0483</v>
      </c>
      <c r="K26" s="2">
        <f>INDEX('38'!$E$1:$O$1361,MATCH('39'!$F26,'38'!$E:$E,0),MATCH('38'!J$1,'38'!$E$1:$O$1,0))</f>
        <v>451002</v>
      </c>
      <c r="L26" s="2" t="str">
        <f>INDEX('38'!$E$1:$O$1361,MATCH('39'!$F26,'38'!$E:$E,0),MATCH('38'!K$1,'38'!$E$1:$O$1,0))</f>
        <v>Mr. Abdul Akbar</v>
      </c>
      <c r="M26" s="2" t="str">
        <f>INDEX('38'!$E$1:$O$1361,MATCH('39'!$F26,'38'!$E:$E,0),MATCH('38'!L$1,'38'!$E$1:$O$1,0))</f>
        <v>Relationship Associate</v>
      </c>
      <c r="N26" s="2" t="str">
        <f>INDEX('38'!$E$1:$O$1361,MATCH('39'!$F26,'38'!$E:$E,0),MATCH('38'!M$1,'38'!$E$1:$O$1,0))</f>
        <v>BG 7</v>
      </c>
      <c r="O26" s="2">
        <f>INDEX('38'!$E$1:$O$1361,MATCH('39'!$F26,'38'!$E:$E,0),MATCH('38'!N$1,'38'!$E$1:$O$1,0))</f>
        <v>465703.68599999999</v>
      </c>
      <c r="P26" s="2">
        <f>INDEX('38'!$E$1:$O$1361,MATCH('39'!$F26,'38'!$E:$E,0),MATCH('38'!O$1,'38'!$E$1:$O$1,0))</f>
        <v>215086.212</v>
      </c>
    </row>
    <row r="27" spans="1:16">
      <c r="F27" s="128">
        <v>376319</v>
      </c>
      <c r="G27" s="2" t="str">
        <f>INDEX('38'!$E$1:$O$1361,MATCH('39'!$F27,'38'!$E:$E,0),MATCH('38'!F$1,'38'!$E$1:$O$1,0))</f>
        <v>Varun Kumar Sami</v>
      </c>
      <c r="H27" s="2">
        <f>INDEX('38'!$E$1:$O$1361,MATCH('39'!$F27,'38'!$E:$E,0),MATCH('38'!G$1,'38'!$E$1:$O$1,0))</f>
        <v>40278</v>
      </c>
      <c r="I27" s="2" t="str">
        <f>INDEX('38'!$E$1:$O$1361,MATCH('39'!$F27,'38'!$E:$E,0),MATCH('38'!H$1,'38'!$E$1:$O$1,0))</f>
        <v>deleted</v>
      </c>
      <c r="J27" s="2" t="str">
        <f>INDEX('38'!$E$1:$O$1361,MATCH('39'!$F27,'38'!$E:$E,0),MATCH('38'!I$1,'38'!$E$1:$O$1,0))</f>
        <v>X0620</v>
      </c>
      <c r="K27" s="2">
        <f>INDEX('38'!$E$1:$O$1361,MATCH('39'!$F27,'38'!$E:$E,0),MATCH('38'!J$1,'38'!$E$1:$O$1,0))</f>
        <v>451002</v>
      </c>
      <c r="L27" s="2" t="str">
        <f>INDEX('38'!$E$1:$O$1361,MATCH('39'!$F27,'38'!$E:$E,0),MATCH('38'!K$1,'38'!$E$1:$O$1,0))</f>
        <v>Mr. Abdul Akbar</v>
      </c>
      <c r="M27" s="2" t="str">
        <f>INDEX('38'!$E$1:$O$1361,MATCH('39'!$F27,'38'!$E:$E,0),MATCH('38'!L$1,'38'!$E$1:$O$1,0))</f>
        <v>Relationship Associate</v>
      </c>
      <c r="N27" s="2" t="str">
        <f>INDEX('38'!$E$1:$O$1361,MATCH('39'!$F27,'38'!$E:$E,0),MATCH('38'!M$1,'38'!$E$1:$O$1,0))</f>
        <v>BG 6</v>
      </c>
      <c r="O27" s="2">
        <f>INDEX('38'!$E$1:$O$1361,MATCH('39'!$F27,'38'!$E:$E,0),MATCH('38'!N$1,'38'!$E$1:$O$1,0))</f>
        <v>911789.63400000008</v>
      </c>
      <c r="P27" s="2">
        <f>INDEX('38'!$E$1:$O$1361,MATCH('39'!$F27,'38'!$E:$E,0),MATCH('38'!O$1,'38'!$E$1:$O$1,0))</f>
        <v>732210.1595999999</v>
      </c>
    </row>
    <row r="28" spans="1:16">
      <c r="F28" s="128">
        <v>376432</v>
      </c>
      <c r="G28" s="2" t="str">
        <f>INDEX('38'!$E$1:$O$1361,MATCH('39'!$F28,'38'!$E:$E,0),MATCH('38'!F$1,'38'!$E$1:$O$1,0))</f>
        <v>Ashutosh Subashchandra Paliwal</v>
      </c>
      <c r="H28" s="2">
        <f>INDEX('38'!$E$1:$O$1361,MATCH('39'!$F28,'38'!$E:$E,0),MATCH('38'!G$1,'38'!$E$1:$O$1,0))</f>
        <v>40280</v>
      </c>
      <c r="I28" s="2" t="str">
        <f>INDEX('38'!$E$1:$O$1361,MATCH('39'!$F28,'38'!$E:$E,0),MATCH('38'!H$1,'38'!$E$1:$O$1,0))</f>
        <v>deleted</v>
      </c>
      <c r="J28" s="2" t="str">
        <f>INDEX('38'!$E$1:$O$1361,MATCH('39'!$F28,'38'!$E:$E,0),MATCH('38'!I$1,'38'!$E$1:$O$1,0))</f>
        <v>X0404</v>
      </c>
      <c r="K28" s="2">
        <f>INDEX('38'!$E$1:$O$1361,MATCH('39'!$F28,'38'!$E:$E,0),MATCH('38'!J$1,'38'!$E$1:$O$1,0))</f>
        <v>376339</v>
      </c>
      <c r="L28" s="2" t="str">
        <f>INDEX('38'!$E$1:$O$1361,MATCH('39'!$F28,'38'!$E:$E,0),MATCH('38'!K$1,'38'!$E$1:$O$1,0))</f>
        <v>Mr. Amol Vijay Sarda</v>
      </c>
      <c r="M28" s="2" t="str">
        <f>INDEX('38'!$E$1:$O$1361,MATCH('39'!$F28,'38'!$E:$E,0),MATCH('38'!L$1,'38'!$E$1:$O$1,0))</f>
        <v>Relationship Associate</v>
      </c>
      <c r="N28" s="2" t="str">
        <f>INDEX('38'!$E$1:$O$1361,MATCH('39'!$F28,'38'!$E:$E,0),MATCH('38'!M$1,'38'!$E$1:$O$1,0))</f>
        <v>BG 5</v>
      </c>
      <c r="O28" s="2">
        <f>INDEX('38'!$E$1:$O$1361,MATCH('39'!$F28,'38'!$E:$E,0),MATCH('38'!N$1,'38'!$E$1:$O$1,0))</f>
        <v>1664280.03</v>
      </c>
      <c r="P28" s="2">
        <f>INDEX('38'!$E$1:$O$1361,MATCH('39'!$F28,'38'!$E:$E,0),MATCH('38'!O$1,'38'!$E$1:$O$1,0))</f>
        <v>1177584.9443999999</v>
      </c>
    </row>
    <row r="29" spans="1:16">
      <c r="F29" s="128">
        <v>376434</v>
      </c>
      <c r="G29" s="2" t="str">
        <f>INDEX('38'!$E$1:$O$1361,MATCH('39'!$F29,'38'!$E:$E,0),MATCH('38'!F$1,'38'!$E$1:$O$1,0))</f>
        <v>Shekhar Shankar Ramdas</v>
      </c>
      <c r="H29" s="2">
        <f>INDEX('38'!$E$1:$O$1361,MATCH('39'!$F29,'38'!$E:$E,0),MATCH('38'!G$1,'38'!$E$1:$O$1,0))</f>
        <v>40280</v>
      </c>
      <c r="I29" s="2" t="str">
        <f>INDEX('38'!$E$1:$O$1361,MATCH('39'!$F29,'38'!$E:$E,0),MATCH('38'!H$1,'38'!$E$1:$O$1,0))</f>
        <v>deleted</v>
      </c>
      <c r="J29" s="2" t="str">
        <f>INDEX('38'!$E$1:$O$1361,MATCH('39'!$F29,'38'!$E:$E,0),MATCH('38'!I$1,'38'!$E$1:$O$1,0))</f>
        <v>X0338</v>
      </c>
      <c r="K29" s="2">
        <f>INDEX('38'!$E$1:$O$1361,MATCH('39'!$F29,'38'!$E:$E,0),MATCH('38'!J$1,'38'!$E$1:$O$1,0))</f>
        <v>379975</v>
      </c>
      <c r="L29" s="2" t="str">
        <f>INDEX('38'!$E$1:$O$1361,MATCH('39'!$F29,'38'!$E:$E,0),MATCH('38'!K$1,'38'!$E$1:$O$1,0))</f>
        <v>Mr Anil Tukaram Humane</v>
      </c>
      <c r="M29" s="2" t="str">
        <f>INDEX('38'!$E$1:$O$1361,MATCH('39'!$F29,'38'!$E:$E,0),MATCH('38'!L$1,'38'!$E$1:$O$1,0))</f>
        <v>Relationship Associate</v>
      </c>
      <c r="N29" s="2" t="str">
        <f>INDEX('38'!$E$1:$O$1361,MATCH('39'!$F29,'38'!$E:$E,0),MATCH('38'!M$1,'38'!$E$1:$O$1,0))</f>
        <v>BG 4</v>
      </c>
      <c r="O29" s="2">
        <f>INDEX('38'!$E$1:$O$1361,MATCH('39'!$F29,'38'!$E:$E,0),MATCH('38'!N$1,'38'!$E$1:$O$1,0))</f>
        <v>1940755.9080000001</v>
      </c>
      <c r="P29" s="2">
        <f>INDEX('38'!$E$1:$O$1361,MATCH('39'!$F29,'38'!$E:$E,0),MATCH('38'!O$1,'38'!$E$1:$O$1,0))</f>
        <v>2264544.324</v>
      </c>
    </row>
    <row r="30" spans="1:16">
      <c r="F30" s="128">
        <v>376436</v>
      </c>
      <c r="G30" s="2" t="str">
        <f>INDEX('38'!$E$1:$O$1361,MATCH('39'!$F30,'38'!$E:$E,0),MATCH('38'!F$1,'38'!$E$1:$O$1,0))</f>
        <v>Ravikant Ummachand Prasad</v>
      </c>
      <c r="H30" s="2">
        <f>INDEX('38'!$E$1:$O$1361,MATCH('39'!$F30,'38'!$E:$E,0),MATCH('38'!G$1,'38'!$E$1:$O$1,0))</f>
        <v>40280</v>
      </c>
      <c r="I30" s="2" t="str">
        <f>INDEX('38'!$E$1:$O$1361,MATCH('39'!$F30,'38'!$E:$E,0),MATCH('38'!H$1,'38'!$E$1:$O$1,0))</f>
        <v>deleted</v>
      </c>
      <c r="J30" s="2" t="str">
        <f>INDEX('38'!$E$1:$O$1361,MATCH('39'!$F30,'38'!$E:$E,0),MATCH('38'!I$1,'38'!$E$1:$O$1,0))</f>
        <v>X0269</v>
      </c>
      <c r="K30" s="2">
        <f>INDEX('38'!$E$1:$O$1361,MATCH('39'!$F30,'38'!$E:$E,0),MATCH('38'!J$1,'38'!$E$1:$O$1,0))</f>
        <v>380148</v>
      </c>
      <c r="L30" s="2" t="str">
        <f>INDEX('38'!$E$1:$O$1361,MATCH('39'!$F30,'38'!$E:$E,0),MATCH('38'!K$1,'38'!$E$1:$O$1,0))</f>
        <v>Mr. Anil Subhashrao Mhetre</v>
      </c>
      <c r="M30" s="2" t="str">
        <f>INDEX('38'!$E$1:$O$1361,MATCH('39'!$F30,'38'!$E:$E,0),MATCH('38'!L$1,'38'!$E$1:$O$1,0))</f>
        <v>Relationship Associate</v>
      </c>
      <c r="N30" s="2" t="str">
        <f>INDEX('38'!$E$1:$O$1361,MATCH('39'!$F30,'38'!$E:$E,0),MATCH('38'!M$1,'38'!$E$1:$O$1,0))</f>
        <v>BG 4</v>
      </c>
      <c r="O30" s="2">
        <f>INDEX('38'!$E$1:$O$1361,MATCH('39'!$F30,'38'!$E:$E,0),MATCH('38'!N$1,'38'!$E$1:$O$1,0))</f>
        <v>1890014.2380000001</v>
      </c>
      <c r="P30" s="2">
        <f>INDEX('38'!$E$1:$O$1361,MATCH('39'!$F30,'38'!$E:$E,0),MATCH('38'!O$1,'38'!$E$1:$O$1,0))</f>
        <v>1823312.1059999999</v>
      </c>
    </row>
    <row r="31" spans="1:16">
      <c r="F31" s="128">
        <v>376438</v>
      </c>
      <c r="G31" s="2" t="str">
        <f>INDEX('38'!$E$1:$O$1361,MATCH('39'!$F31,'38'!$E:$E,0),MATCH('38'!F$1,'38'!$E$1:$O$1,0))</f>
        <v>Manish Govindsingh Rawat</v>
      </c>
      <c r="H31" s="2">
        <f>INDEX('38'!$E$1:$O$1361,MATCH('39'!$F31,'38'!$E:$E,0),MATCH('38'!G$1,'38'!$E$1:$O$1,0))</f>
        <v>40280</v>
      </c>
      <c r="I31" s="2" t="str">
        <f>INDEX('38'!$E$1:$O$1361,MATCH('39'!$F31,'38'!$E:$E,0),MATCH('38'!H$1,'38'!$E$1:$O$1,0))</f>
        <v>Active</v>
      </c>
      <c r="J31" s="2" t="str">
        <f>INDEX('38'!$E$1:$O$1361,MATCH('39'!$F31,'38'!$E:$E,0),MATCH('38'!I$1,'38'!$E$1:$O$1,0))</f>
        <v>X0110</v>
      </c>
      <c r="K31" s="2">
        <f>INDEX('38'!$E$1:$O$1361,MATCH('39'!$F31,'38'!$E:$E,0),MATCH('38'!J$1,'38'!$E$1:$O$1,0))</f>
        <v>376339</v>
      </c>
      <c r="L31" s="2" t="str">
        <f>INDEX('38'!$E$1:$O$1361,MATCH('39'!$F31,'38'!$E:$E,0),MATCH('38'!K$1,'38'!$E$1:$O$1,0))</f>
        <v>Mr. Amol Vijay Sarda</v>
      </c>
      <c r="M31" s="2" t="str">
        <f>INDEX('38'!$E$1:$O$1361,MATCH('39'!$F31,'38'!$E:$E,0),MATCH('38'!L$1,'38'!$E$1:$O$1,0))</f>
        <v>Relationship Associate</v>
      </c>
      <c r="N31" s="2" t="str">
        <f>INDEX('38'!$E$1:$O$1361,MATCH('39'!$F31,'38'!$E:$E,0),MATCH('38'!M$1,'38'!$E$1:$O$1,0))</f>
        <v>BG 4</v>
      </c>
      <c r="O31" s="2">
        <f>INDEX('38'!$E$1:$O$1361,MATCH('39'!$F31,'38'!$E:$E,0),MATCH('38'!N$1,'38'!$E$1:$O$1,0))</f>
        <v>1801403.8560000001</v>
      </c>
      <c r="P31" s="2">
        <f>INDEX('38'!$E$1:$O$1361,MATCH('39'!$F31,'38'!$E:$E,0),MATCH('38'!O$1,'38'!$E$1:$O$1,0))</f>
        <v>592633.08719999995</v>
      </c>
    </row>
    <row r="32" spans="1:16">
      <c r="F32" s="128">
        <v>376646</v>
      </c>
      <c r="G32" s="2" t="str">
        <f>INDEX('38'!$E$1:$O$1361,MATCH('39'!$F32,'38'!$E:$E,0),MATCH('38'!F$1,'38'!$E$1:$O$1,0))</f>
        <v>Partha Sarthi Mishra</v>
      </c>
      <c r="H32" s="2">
        <f>INDEX('38'!$E$1:$O$1361,MATCH('39'!$F32,'38'!$E:$E,0),MATCH('38'!G$1,'38'!$E$1:$O$1,0))</f>
        <v>40287</v>
      </c>
      <c r="I32" s="2" t="str">
        <f>INDEX('38'!$E$1:$O$1361,MATCH('39'!$F32,'38'!$E:$E,0),MATCH('38'!H$1,'38'!$E$1:$O$1,0))</f>
        <v>Active</v>
      </c>
      <c r="J32" s="2" t="str">
        <f>INDEX('38'!$E$1:$O$1361,MATCH('39'!$F32,'38'!$E:$E,0),MATCH('38'!I$1,'38'!$E$1:$O$1,0))</f>
        <v>X0055</v>
      </c>
      <c r="K32" s="2">
        <f>INDEX('38'!$E$1:$O$1361,MATCH('39'!$F32,'38'!$E:$E,0),MATCH('38'!J$1,'38'!$E$1:$O$1,0))</f>
        <v>377963</v>
      </c>
      <c r="L32" s="2" t="str">
        <f>INDEX('38'!$E$1:$O$1361,MATCH('39'!$F32,'38'!$E:$E,0),MATCH('38'!K$1,'38'!$E$1:$O$1,0))</f>
        <v>Mr. Shishir Mishra</v>
      </c>
      <c r="M32" s="2" t="str">
        <f>INDEX('38'!$E$1:$O$1361,MATCH('39'!$F32,'38'!$E:$E,0),MATCH('38'!L$1,'38'!$E$1:$O$1,0))</f>
        <v>Relationship Associate</v>
      </c>
      <c r="N32" s="2" t="str">
        <f>INDEX('38'!$E$1:$O$1361,MATCH('39'!$F32,'38'!$E:$E,0),MATCH('38'!M$1,'38'!$E$1:$O$1,0))</f>
        <v>BG 4</v>
      </c>
      <c r="O32" s="2">
        <f>INDEX('38'!$E$1:$O$1361,MATCH('39'!$F32,'38'!$E:$E,0),MATCH('38'!N$1,'38'!$E$1:$O$1,0))</f>
        <v>1841429.5619999999</v>
      </c>
      <c r="P32" s="2">
        <f>INDEX('38'!$E$1:$O$1361,MATCH('39'!$F32,'38'!$E:$E,0),MATCH('38'!O$1,'38'!$E$1:$O$1,0))</f>
        <v>1765479.8015999999</v>
      </c>
    </row>
    <row r="33" spans="6:16">
      <c r="F33" s="128">
        <v>376737</v>
      </c>
      <c r="G33" s="2" t="str">
        <f>INDEX('38'!$E$1:$O$1361,MATCH('39'!$F33,'38'!$E:$E,0),MATCH('38'!F$1,'38'!$E$1:$O$1,0))</f>
        <v>Kishor Kumar</v>
      </c>
      <c r="H33" s="2">
        <f>INDEX('38'!$E$1:$O$1361,MATCH('39'!$F33,'38'!$E:$E,0),MATCH('38'!G$1,'38'!$E$1:$O$1,0))</f>
        <v>40280</v>
      </c>
      <c r="I33" s="2" t="str">
        <f>INDEX('38'!$E$1:$O$1361,MATCH('39'!$F33,'38'!$E:$E,0),MATCH('38'!H$1,'38'!$E$1:$O$1,0))</f>
        <v>Active</v>
      </c>
      <c r="J33" s="2" t="str">
        <f>INDEX('38'!$E$1:$O$1361,MATCH('39'!$F33,'38'!$E:$E,0),MATCH('38'!I$1,'38'!$E$1:$O$1,0))</f>
        <v>X0717</v>
      </c>
      <c r="K33" s="2">
        <f>INDEX('38'!$E$1:$O$1361,MATCH('39'!$F33,'38'!$E:$E,0),MATCH('38'!J$1,'38'!$E$1:$O$1,0))</f>
        <v>410733</v>
      </c>
      <c r="L33" s="2" t="str">
        <f>INDEX('38'!$E$1:$O$1361,MATCH('39'!$F33,'38'!$E:$E,0),MATCH('38'!K$1,'38'!$E$1:$O$1,0))</f>
        <v>Mr. Karan Marya</v>
      </c>
      <c r="M33" s="2" t="str">
        <f>INDEX('38'!$E$1:$O$1361,MATCH('39'!$F33,'38'!$E:$E,0),MATCH('38'!L$1,'38'!$E$1:$O$1,0))</f>
        <v>Relationship Associate</v>
      </c>
      <c r="N33" s="2" t="str">
        <f>INDEX('38'!$E$1:$O$1361,MATCH('39'!$F33,'38'!$E:$E,0),MATCH('38'!M$1,'38'!$E$1:$O$1,0))</f>
        <v>BG 7</v>
      </c>
      <c r="O33" s="2">
        <f>INDEX('38'!$E$1:$O$1361,MATCH('39'!$F33,'38'!$E:$E,0),MATCH('38'!N$1,'38'!$E$1:$O$1,0))</f>
        <v>553534.96799999999</v>
      </c>
      <c r="P33" s="2">
        <f>INDEX('38'!$E$1:$O$1361,MATCH('39'!$F33,'38'!$E:$E,0),MATCH('38'!O$1,'38'!$E$1:$O$1,0))</f>
        <v>907569.40319999994</v>
      </c>
    </row>
    <row r="34" spans="6:16">
      <c r="F34" s="128">
        <v>376738</v>
      </c>
      <c r="G34" s="2" t="str">
        <f>INDEX('38'!$E$1:$O$1361,MATCH('39'!$F34,'38'!$E:$E,0),MATCH('38'!F$1,'38'!$E$1:$O$1,0))</f>
        <v>Surender Singh Chahal</v>
      </c>
      <c r="H34" s="2">
        <f>INDEX('38'!$E$1:$O$1361,MATCH('39'!$F34,'38'!$E:$E,0),MATCH('38'!G$1,'38'!$E$1:$O$1,0))</f>
        <v>40287</v>
      </c>
      <c r="I34" s="2" t="str">
        <f>INDEX('38'!$E$1:$O$1361,MATCH('39'!$F34,'38'!$E:$E,0),MATCH('38'!H$1,'38'!$E$1:$O$1,0))</f>
        <v>Active</v>
      </c>
      <c r="J34" s="2" t="str">
        <f>INDEX('38'!$E$1:$O$1361,MATCH('39'!$F34,'38'!$E:$E,0),MATCH('38'!I$1,'38'!$E$1:$O$1,0))</f>
        <v>X0204</v>
      </c>
      <c r="K34" s="2">
        <f>INDEX('38'!$E$1:$O$1361,MATCH('39'!$F34,'38'!$E:$E,0),MATCH('38'!J$1,'38'!$E$1:$O$1,0))</f>
        <v>410733</v>
      </c>
      <c r="L34" s="2" t="str">
        <f>INDEX('38'!$E$1:$O$1361,MATCH('39'!$F34,'38'!$E:$E,0),MATCH('38'!K$1,'38'!$E$1:$O$1,0))</f>
        <v>Mr. Karan Marya</v>
      </c>
      <c r="M34" s="2" t="str">
        <f>INDEX('38'!$E$1:$O$1361,MATCH('39'!$F34,'38'!$E:$E,0),MATCH('38'!L$1,'38'!$E$1:$O$1,0))</f>
        <v>Associate Sales Manager</v>
      </c>
      <c r="N34" s="2" t="str">
        <f>INDEX('38'!$E$1:$O$1361,MATCH('39'!$F34,'38'!$E:$E,0),MATCH('38'!M$1,'38'!$E$1:$O$1,0))</f>
        <v>BG 4</v>
      </c>
      <c r="O34" s="2">
        <f>INDEX('38'!$E$1:$O$1361,MATCH('39'!$F34,'38'!$E:$E,0),MATCH('38'!N$1,'38'!$E$1:$O$1,0))</f>
        <v>2048701.3260000001</v>
      </c>
      <c r="P34" s="2">
        <f>INDEX('38'!$E$1:$O$1361,MATCH('39'!$F34,'38'!$E:$E,0),MATCH('38'!O$1,'38'!$E$1:$O$1,0))</f>
        <v>2853292.6512000002</v>
      </c>
    </row>
    <row r="35" spans="6:16">
      <c r="F35" s="128">
        <v>376740</v>
      </c>
      <c r="G35" s="2" t="str">
        <f>INDEX('38'!$E$1:$O$1361,MATCH('39'!$F35,'38'!$E:$E,0),MATCH('38'!F$1,'38'!$E$1:$O$1,0))</f>
        <v>Mayank Gahoi</v>
      </c>
      <c r="H35" s="2">
        <f>INDEX('38'!$E$1:$O$1361,MATCH('39'!$F35,'38'!$E:$E,0),MATCH('38'!G$1,'38'!$E$1:$O$1,0))</f>
        <v>40280</v>
      </c>
      <c r="I35" s="2" t="str">
        <f>INDEX('38'!$E$1:$O$1361,MATCH('39'!$F35,'38'!$E:$E,0),MATCH('38'!H$1,'38'!$E$1:$O$1,0))</f>
        <v>Active</v>
      </c>
      <c r="J35" s="2" t="str">
        <f>INDEX('38'!$E$1:$O$1361,MATCH('39'!$F35,'38'!$E:$E,0),MATCH('38'!I$1,'38'!$E$1:$O$1,0))</f>
        <v>X0627</v>
      </c>
      <c r="K35" s="2">
        <f>INDEX('38'!$E$1:$O$1361,MATCH('39'!$F35,'38'!$E:$E,0),MATCH('38'!J$1,'38'!$E$1:$O$1,0))</f>
        <v>410733</v>
      </c>
      <c r="L35" s="2" t="str">
        <f>INDEX('38'!$E$1:$O$1361,MATCH('39'!$F35,'38'!$E:$E,0),MATCH('38'!K$1,'38'!$E$1:$O$1,0))</f>
        <v>Mr. Karan Marya</v>
      </c>
      <c r="M35" s="2" t="str">
        <f>INDEX('38'!$E$1:$O$1361,MATCH('39'!$F35,'38'!$E:$E,0),MATCH('38'!L$1,'38'!$E$1:$O$1,0))</f>
        <v>Relationship Associate</v>
      </c>
      <c r="N35" s="2" t="str">
        <f>INDEX('38'!$E$1:$O$1361,MATCH('39'!$F35,'38'!$E:$E,0),MATCH('38'!M$1,'38'!$E$1:$O$1,0))</f>
        <v>BG 6</v>
      </c>
      <c r="O35" s="2">
        <f>INDEX('38'!$E$1:$O$1361,MATCH('39'!$F35,'38'!$E:$E,0),MATCH('38'!N$1,'38'!$E$1:$O$1,0))</f>
        <v>1008549.402</v>
      </c>
      <c r="P35" s="2">
        <f>INDEX('38'!$E$1:$O$1361,MATCH('39'!$F35,'38'!$E:$E,0),MATCH('38'!O$1,'38'!$E$1:$O$1,0))</f>
        <v>1249302.3228</v>
      </c>
    </row>
    <row r="36" spans="6:16">
      <c r="F36" s="128">
        <v>376935</v>
      </c>
      <c r="G36" s="2" t="str">
        <f>INDEX('38'!$E$1:$O$1361,MATCH('39'!$F36,'38'!$E:$E,0),MATCH('38'!F$1,'38'!$E$1:$O$1,0))</f>
        <v>Hemanth Kumar R.</v>
      </c>
      <c r="H36" s="2">
        <f>INDEX('38'!$E$1:$O$1361,MATCH('39'!$F36,'38'!$E:$E,0),MATCH('38'!G$1,'38'!$E$1:$O$1,0))</f>
        <v>39093</v>
      </c>
      <c r="I36" s="2" t="str">
        <f>INDEX('38'!$E$1:$O$1361,MATCH('39'!$F36,'38'!$E:$E,0),MATCH('38'!H$1,'38'!$E$1:$O$1,0))</f>
        <v>Active</v>
      </c>
      <c r="J36" s="2" t="str">
        <f>INDEX('38'!$E$1:$O$1361,MATCH('39'!$F36,'38'!$E:$E,0),MATCH('38'!I$1,'38'!$E$1:$O$1,0))</f>
        <v>X0016</v>
      </c>
      <c r="K36" s="2">
        <f>INDEX('38'!$E$1:$O$1361,MATCH('39'!$F36,'38'!$E:$E,0),MATCH('38'!J$1,'38'!$E$1:$O$1,0))</f>
        <v>377332</v>
      </c>
      <c r="L36" s="2" t="str">
        <f>INDEX('38'!$E$1:$O$1361,MATCH('39'!$F36,'38'!$E:$E,0),MATCH('38'!K$1,'38'!$E$1:$O$1,0))</f>
        <v>Mr. Sreenivas N.</v>
      </c>
      <c r="M36" s="2" t="str">
        <f>INDEX('38'!$E$1:$O$1361,MATCH('39'!$F36,'38'!$E:$E,0),MATCH('38'!L$1,'38'!$E$1:$O$1,0))</f>
        <v>Associate Sales Manager</v>
      </c>
      <c r="N36" s="2" t="str">
        <f>INDEX('38'!$E$1:$O$1361,MATCH('39'!$F36,'38'!$E:$E,0),MATCH('38'!M$1,'38'!$E$1:$O$1,0))</f>
        <v>BG 4</v>
      </c>
      <c r="O36" s="2">
        <f>INDEX('38'!$E$1:$O$1361,MATCH('39'!$F36,'38'!$E:$E,0),MATCH('38'!N$1,'38'!$E$1:$O$1,0))</f>
        <v>1891084.9439999999</v>
      </c>
      <c r="P36" s="2">
        <f>INDEX('38'!$E$1:$O$1361,MATCH('39'!$F36,'38'!$E:$E,0),MATCH('38'!O$1,'38'!$E$1:$O$1,0))</f>
        <v>187326.6588</v>
      </c>
    </row>
    <row r="37" spans="6:16">
      <c r="F37" s="128">
        <v>376936</v>
      </c>
      <c r="G37" s="2" t="str">
        <f>INDEX('38'!$E$1:$O$1361,MATCH('39'!$F37,'38'!$E:$E,0),MATCH('38'!F$1,'38'!$E$1:$O$1,0))</f>
        <v>Prem Kumar R.</v>
      </c>
      <c r="H37" s="2">
        <f>INDEX('38'!$E$1:$O$1361,MATCH('39'!$F37,'38'!$E:$E,0),MATCH('38'!G$1,'38'!$E$1:$O$1,0))</f>
        <v>40280</v>
      </c>
      <c r="I37" s="2" t="str">
        <f>INDEX('38'!$E$1:$O$1361,MATCH('39'!$F37,'38'!$E:$E,0),MATCH('38'!H$1,'38'!$E$1:$O$1,0))</f>
        <v>Active</v>
      </c>
      <c r="J37" s="2" t="str">
        <f>INDEX('38'!$E$1:$O$1361,MATCH('39'!$F37,'38'!$E:$E,0),MATCH('38'!I$1,'38'!$E$1:$O$1,0))</f>
        <v>X0182</v>
      </c>
      <c r="K37" s="2">
        <f>INDEX('38'!$E$1:$O$1361,MATCH('39'!$F37,'38'!$E:$E,0),MATCH('38'!J$1,'38'!$E$1:$O$1,0))</f>
        <v>474340</v>
      </c>
      <c r="L37" s="2" t="str">
        <f>INDEX('38'!$E$1:$O$1361,MATCH('39'!$F37,'38'!$E:$E,0),MATCH('38'!K$1,'38'!$E$1:$O$1,0))</f>
        <v>Mr. Zulfikhar Ahamed T A</v>
      </c>
      <c r="M37" s="2" t="str">
        <f>INDEX('38'!$E$1:$O$1361,MATCH('39'!$F37,'38'!$E:$E,0),MATCH('38'!L$1,'38'!$E$1:$O$1,0))</f>
        <v>Relationship Associate</v>
      </c>
      <c r="N37" s="2" t="str">
        <f>INDEX('38'!$E$1:$O$1361,MATCH('39'!$F37,'38'!$E:$E,0),MATCH('38'!M$1,'38'!$E$1:$O$1,0))</f>
        <v>BG 7</v>
      </c>
      <c r="O37" s="2">
        <f>INDEX('38'!$E$1:$O$1361,MATCH('39'!$F37,'38'!$E:$E,0),MATCH('38'!N$1,'38'!$E$1:$O$1,0))</f>
        <v>452661.55200000003</v>
      </c>
      <c r="P37" s="2">
        <f>INDEX('38'!$E$1:$O$1361,MATCH('39'!$F37,'38'!$E:$E,0),MATCH('38'!O$1,'38'!$E$1:$O$1,0))</f>
        <v>604701.74159999995</v>
      </c>
    </row>
    <row r="38" spans="6:16">
      <c r="F38" s="128">
        <v>376940</v>
      </c>
      <c r="G38" s="2" t="str">
        <f>INDEX('38'!$E$1:$O$1361,MATCH('39'!$F38,'38'!$E:$E,0),MATCH('38'!F$1,'38'!$E$1:$O$1,0))</f>
        <v>Karthikeyan S.</v>
      </c>
      <c r="H38" s="2">
        <f>INDEX('38'!$E$1:$O$1361,MATCH('39'!$F38,'38'!$E:$E,0),MATCH('38'!G$1,'38'!$E$1:$O$1,0))</f>
        <v>40280</v>
      </c>
      <c r="I38" s="2" t="str">
        <f>INDEX('38'!$E$1:$O$1361,MATCH('39'!$F38,'38'!$E:$E,0),MATCH('38'!H$1,'38'!$E$1:$O$1,0))</f>
        <v>Active</v>
      </c>
      <c r="J38" s="2" t="str">
        <f>INDEX('38'!$E$1:$O$1361,MATCH('39'!$F38,'38'!$E:$E,0),MATCH('38'!I$1,'38'!$E$1:$O$1,0))</f>
        <v>X0716</v>
      </c>
      <c r="K38" s="2">
        <f>INDEX('38'!$E$1:$O$1361,MATCH('39'!$F38,'38'!$E:$E,0),MATCH('38'!J$1,'38'!$E$1:$O$1,0))</f>
        <v>398449</v>
      </c>
      <c r="L38" s="2" t="str">
        <f>INDEX('38'!$E$1:$O$1361,MATCH('39'!$F38,'38'!$E:$E,0),MATCH('38'!K$1,'38'!$E$1:$O$1,0))</f>
        <v>Mr. Ahamed Mustaq M.</v>
      </c>
      <c r="M38" s="2" t="str">
        <f>INDEX('38'!$E$1:$O$1361,MATCH('39'!$F38,'38'!$E:$E,0),MATCH('38'!L$1,'38'!$E$1:$O$1,0))</f>
        <v>Relationship Associate</v>
      </c>
      <c r="N38" s="2" t="str">
        <f>INDEX('38'!$E$1:$O$1361,MATCH('39'!$F38,'38'!$E:$E,0),MATCH('38'!M$1,'38'!$E$1:$O$1,0))</f>
        <v>BG 6</v>
      </c>
      <c r="O38" s="2">
        <f>INDEX('38'!$E$1:$O$1361,MATCH('39'!$F38,'38'!$E:$E,0),MATCH('38'!N$1,'38'!$E$1:$O$1,0))</f>
        <v>976286.87099999993</v>
      </c>
      <c r="P38" s="2">
        <f>INDEX('38'!$E$1:$O$1361,MATCH('39'!$F38,'38'!$E:$E,0),MATCH('38'!O$1,'38'!$E$1:$O$1,0))</f>
        <v>1066540.8455999999</v>
      </c>
    </row>
    <row r="39" spans="6:16">
      <c r="F39" s="128">
        <v>376949</v>
      </c>
      <c r="G39" s="2" t="str">
        <f>INDEX('38'!$E$1:$O$1361,MATCH('39'!$F39,'38'!$E:$E,0),MATCH('38'!F$1,'38'!$E$1:$O$1,0))</f>
        <v>Obuli Kumar S.</v>
      </c>
      <c r="H39" s="2">
        <f>INDEX('38'!$E$1:$O$1361,MATCH('39'!$F39,'38'!$E:$E,0),MATCH('38'!G$1,'38'!$E$1:$O$1,0))</f>
        <v>40280</v>
      </c>
      <c r="I39" s="2" t="str">
        <f>INDEX('38'!$E$1:$O$1361,MATCH('39'!$F39,'38'!$E:$E,0),MATCH('38'!H$1,'38'!$E$1:$O$1,0))</f>
        <v>Active</v>
      </c>
      <c r="J39" s="2" t="str">
        <f>INDEX('38'!$E$1:$O$1361,MATCH('39'!$F39,'38'!$E:$E,0),MATCH('38'!I$1,'38'!$E$1:$O$1,0))</f>
        <v>X1109</v>
      </c>
      <c r="K39" s="2">
        <f>INDEX('38'!$E$1:$O$1361,MATCH('39'!$F39,'38'!$E:$E,0),MATCH('38'!J$1,'38'!$E$1:$O$1,0))</f>
        <v>398449</v>
      </c>
      <c r="L39" s="2" t="str">
        <f>INDEX('38'!$E$1:$O$1361,MATCH('39'!$F39,'38'!$E:$E,0),MATCH('38'!K$1,'38'!$E$1:$O$1,0))</f>
        <v>Mr. Ahamed Mustaq M.</v>
      </c>
      <c r="M39" s="2" t="str">
        <f>INDEX('38'!$E$1:$O$1361,MATCH('39'!$F39,'38'!$E:$E,0),MATCH('38'!L$1,'38'!$E$1:$O$1,0))</f>
        <v>Relationship Associate</v>
      </c>
      <c r="N39" s="2" t="str">
        <f>INDEX('38'!$E$1:$O$1361,MATCH('39'!$F39,'38'!$E:$E,0),MATCH('38'!M$1,'38'!$E$1:$O$1,0))</f>
        <v>BG 6</v>
      </c>
      <c r="O39" s="2">
        <f>INDEX('38'!$E$1:$O$1361,MATCH('39'!$F39,'38'!$E:$E,0),MATCH('38'!N$1,'38'!$E$1:$O$1,0))</f>
        <v>989077.46699999995</v>
      </c>
      <c r="P39" s="2">
        <f>INDEX('38'!$E$1:$O$1361,MATCH('39'!$F39,'38'!$E:$E,0),MATCH('38'!O$1,'38'!$E$1:$O$1,0))</f>
        <v>545716.9584</v>
      </c>
    </row>
    <row r="40" spans="6:16">
      <c r="F40" s="128">
        <v>376956</v>
      </c>
      <c r="G40" s="2" t="str">
        <f>INDEX('38'!$E$1:$O$1361,MATCH('39'!$F40,'38'!$E:$E,0),MATCH('38'!F$1,'38'!$E$1:$O$1,0))</f>
        <v>Balaji V.</v>
      </c>
      <c r="H40" s="2">
        <f>INDEX('38'!$E$1:$O$1361,MATCH('39'!$F40,'38'!$E:$E,0),MATCH('38'!G$1,'38'!$E$1:$O$1,0))</f>
        <v>40280</v>
      </c>
      <c r="I40" s="2" t="str">
        <f>INDEX('38'!$E$1:$O$1361,MATCH('39'!$F40,'38'!$E:$E,0),MATCH('38'!H$1,'38'!$E$1:$O$1,0))</f>
        <v>Active</v>
      </c>
      <c r="J40" s="2" t="str">
        <f>INDEX('38'!$E$1:$O$1361,MATCH('39'!$F40,'38'!$E:$E,0),MATCH('38'!I$1,'38'!$E$1:$O$1,0))</f>
        <v>X0781</v>
      </c>
      <c r="K40" s="2">
        <f>INDEX('38'!$E$1:$O$1361,MATCH('39'!$F40,'38'!$E:$E,0),MATCH('38'!J$1,'38'!$E$1:$O$1,0))</f>
        <v>380150</v>
      </c>
      <c r="L40" s="2" t="str">
        <f>INDEX('38'!$E$1:$O$1361,MATCH('39'!$F40,'38'!$E:$E,0),MATCH('38'!K$1,'38'!$E$1:$O$1,0))</f>
        <v>Mr. Thivingston Kingsly A.</v>
      </c>
      <c r="M40" s="2" t="str">
        <f>INDEX('38'!$E$1:$O$1361,MATCH('39'!$F40,'38'!$E:$E,0),MATCH('38'!L$1,'38'!$E$1:$O$1,0))</f>
        <v>Relationship Associate</v>
      </c>
      <c r="N40" s="2" t="str">
        <f>INDEX('38'!$E$1:$O$1361,MATCH('39'!$F40,'38'!$E:$E,0),MATCH('38'!M$1,'38'!$E$1:$O$1,0))</f>
        <v>BG 6</v>
      </c>
      <c r="O40" s="2">
        <f>INDEX('38'!$E$1:$O$1361,MATCH('39'!$F40,'38'!$E:$E,0),MATCH('38'!N$1,'38'!$E$1:$O$1,0))</f>
        <v>959085.45600000001</v>
      </c>
      <c r="P40" s="2">
        <f>INDEX('38'!$E$1:$O$1361,MATCH('39'!$F40,'38'!$E:$E,0),MATCH('38'!O$1,'38'!$E$1:$O$1,0))</f>
        <v>2713165.8264000001</v>
      </c>
    </row>
    <row r="41" spans="6:16">
      <c r="F41" s="128">
        <v>376991</v>
      </c>
      <c r="G41" s="2" t="str">
        <f>INDEX('38'!$E$1:$O$1361,MATCH('39'!$F41,'38'!$E:$E,0),MATCH('38'!F$1,'38'!$E$1:$O$1,0))</f>
        <v>Saravanan V. M.</v>
      </c>
      <c r="H41" s="2">
        <f>INDEX('38'!$E$1:$O$1361,MATCH('39'!$F41,'38'!$E:$E,0),MATCH('38'!G$1,'38'!$E$1:$O$1,0))</f>
        <v>40280</v>
      </c>
      <c r="I41" s="2" t="str">
        <f>INDEX('38'!$E$1:$O$1361,MATCH('39'!$F41,'38'!$E:$E,0),MATCH('38'!H$1,'38'!$E$1:$O$1,0))</f>
        <v>Active</v>
      </c>
      <c r="J41" s="2" t="str">
        <f>INDEX('38'!$E$1:$O$1361,MATCH('39'!$F41,'38'!$E:$E,0),MATCH('38'!I$1,'38'!$E$1:$O$1,0))</f>
        <v>X0690</v>
      </c>
      <c r="K41" s="2">
        <f>INDEX('38'!$E$1:$O$1361,MATCH('39'!$F41,'38'!$E:$E,0),MATCH('38'!J$1,'38'!$E$1:$O$1,0))</f>
        <v>398449</v>
      </c>
      <c r="L41" s="2" t="str">
        <f>INDEX('38'!$E$1:$O$1361,MATCH('39'!$F41,'38'!$E:$E,0),MATCH('38'!K$1,'38'!$E$1:$O$1,0))</f>
        <v>Mr. Ahamed Mustaq M.</v>
      </c>
      <c r="M41" s="2" t="str">
        <f>INDEX('38'!$E$1:$O$1361,MATCH('39'!$F41,'38'!$E:$E,0),MATCH('38'!L$1,'38'!$E$1:$O$1,0))</f>
        <v>Relationship Associate</v>
      </c>
      <c r="N41" s="2" t="str">
        <f>INDEX('38'!$E$1:$O$1361,MATCH('39'!$F41,'38'!$E:$E,0),MATCH('38'!M$1,'38'!$E$1:$O$1,0))</f>
        <v>BG 6</v>
      </c>
      <c r="O41" s="2">
        <f>INDEX('38'!$E$1:$O$1361,MATCH('39'!$F41,'38'!$E:$E,0),MATCH('38'!N$1,'38'!$E$1:$O$1,0))</f>
        <v>1080278.9129999999</v>
      </c>
      <c r="P41" s="2">
        <f>INDEX('38'!$E$1:$O$1361,MATCH('39'!$F41,'38'!$E:$E,0),MATCH('38'!O$1,'38'!$E$1:$O$1,0))</f>
        <v>815275.74600000004</v>
      </c>
    </row>
    <row r="42" spans="6:16">
      <c r="F42" s="128">
        <v>376995</v>
      </c>
      <c r="G42" s="2" t="str">
        <f>INDEX('38'!$E$1:$O$1361,MATCH('39'!$F42,'38'!$E:$E,0),MATCH('38'!F$1,'38'!$E$1:$O$1,0))</f>
        <v>Manesh Kumar R.</v>
      </c>
      <c r="H42" s="2">
        <f>INDEX('38'!$E$1:$O$1361,MATCH('39'!$F42,'38'!$E:$E,0),MATCH('38'!G$1,'38'!$E$1:$O$1,0))</f>
        <v>40280</v>
      </c>
      <c r="I42" s="2" t="str">
        <f>INDEX('38'!$E$1:$O$1361,MATCH('39'!$F42,'38'!$E:$E,0),MATCH('38'!H$1,'38'!$E$1:$O$1,0))</f>
        <v>Active</v>
      </c>
      <c r="J42" s="2" t="str">
        <f>INDEX('38'!$E$1:$O$1361,MATCH('39'!$F42,'38'!$E:$E,0),MATCH('38'!I$1,'38'!$E$1:$O$1,0))</f>
        <v>X1448</v>
      </c>
      <c r="K42" s="2">
        <f>INDEX('38'!$E$1:$O$1361,MATCH('39'!$F42,'38'!$E:$E,0),MATCH('38'!J$1,'38'!$E$1:$O$1,0))</f>
        <v>474340</v>
      </c>
      <c r="L42" s="2" t="str">
        <f>INDEX('38'!$E$1:$O$1361,MATCH('39'!$F42,'38'!$E:$E,0),MATCH('38'!K$1,'38'!$E$1:$O$1,0))</f>
        <v>Mr. Zulfikhar Ahamed T A</v>
      </c>
      <c r="M42" s="2" t="str">
        <f>INDEX('38'!$E$1:$O$1361,MATCH('39'!$F42,'38'!$E:$E,0),MATCH('38'!L$1,'38'!$E$1:$O$1,0))</f>
        <v>Relationship Associate</v>
      </c>
      <c r="N42" s="2" t="str">
        <f>INDEX('38'!$E$1:$O$1361,MATCH('39'!$F42,'38'!$E:$E,0),MATCH('38'!M$1,'38'!$E$1:$O$1,0))</f>
        <v>BG 7</v>
      </c>
      <c r="O42" s="2">
        <f>INDEX('38'!$E$1:$O$1361,MATCH('39'!$F42,'38'!$E:$E,0),MATCH('38'!N$1,'38'!$E$1:$O$1,0))</f>
        <v>640524.82199999993</v>
      </c>
      <c r="P42" s="2">
        <f>INDEX('38'!$E$1:$O$1361,MATCH('39'!$F42,'38'!$E:$E,0),MATCH('38'!O$1,'38'!$E$1:$O$1,0))</f>
        <v>873450.6155999999</v>
      </c>
    </row>
    <row r="43" spans="6:16">
      <c r="F43" s="128">
        <v>377070</v>
      </c>
      <c r="G43" s="2" t="str">
        <f>INDEX('38'!$E$1:$O$1361,MATCH('39'!$F43,'38'!$E:$E,0),MATCH('38'!F$1,'38'!$E$1:$O$1,0))</f>
        <v>Aruna Mahesh Sharma</v>
      </c>
      <c r="H43" s="2">
        <f>INDEX('38'!$E$1:$O$1361,MATCH('39'!$F43,'38'!$E:$E,0),MATCH('38'!G$1,'38'!$E$1:$O$1,0))</f>
        <v>39294</v>
      </c>
      <c r="I43" s="2" t="str">
        <f>INDEX('38'!$E$1:$O$1361,MATCH('39'!$F43,'38'!$E:$E,0),MATCH('38'!H$1,'38'!$E$1:$O$1,0))</f>
        <v>Active</v>
      </c>
      <c r="J43" s="2" t="str">
        <f>INDEX('38'!$E$1:$O$1361,MATCH('39'!$F43,'38'!$E:$E,0),MATCH('38'!I$1,'38'!$E$1:$O$1,0))</f>
        <v>X0004</v>
      </c>
      <c r="K43" s="2">
        <f>INDEX('38'!$E$1:$O$1361,MATCH('39'!$F43,'38'!$E:$E,0),MATCH('38'!J$1,'38'!$E$1:$O$1,0))</f>
        <v>449173</v>
      </c>
      <c r="L43" s="2" t="str">
        <f>INDEX('38'!$E$1:$O$1361,MATCH('39'!$F43,'38'!$E:$E,0),MATCH('38'!K$1,'38'!$E$1:$O$1,0))</f>
        <v>Mrs. Prabha Singh</v>
      </c>
      <c r="M43" s="2" t="str">
        <f>INDEX('38'!$E$1:$O$1361,MATCH('39'!$F43,'38'!$E:$E,0),MATCH('38'!L$1,'38'!$E$1:$O$1,0))</f>
        <v>Associate Sales Manager</v>
      </c>
      <c r="N43" s="2" t="str">
        <f>INDEX('38'!$E$1:$O$1361,MATCH('39'!$F43,'38'!$E:$E,0),MATCH('38'!M$1,'38'!$E$1:$O$1,0))</f>
        <v>BG 6</v>
      </c>
      <c r="O43" s="2">
        <f>INDEX('38'!$E$1:$O$1361,MATCH('39'!$F43,'38'!$E:$E,0),MATCH('38'!N$1,'38'!$E$1:$O$1,0))</f>
        <v>1041277.1669999999</v>
      </c>
      <c r="P43" s="2">
        <f>INDEX('38'!$E$1:$O$1361,MATCH('39'!$F43,'38'!$E:$E,0),MATCH('38'!O$1,'38'!$E$1:$O$1,0))</f>
        <v>1163081.8404000001</v>
      </c>
    </row>
    <row r="44" spans="6:16">
      <c r="F44" s="128">
        <v>377265</v>
      </c>
      <c r="G44" s="2" t="str">
        <f>INDEX('38'!$E$1:$O$1361,MATCH('39'!$F44,'38'!$E:$E,0),MATCH('38'!F$1,'38'!$E$1:$O$1,0))</f>
        <v>Neeraj Kumar</v>
      </c>
      <c r="H44" s="2">
        <f>INDEX('38'!$E$1:$O$1361,MATCH('39'!$F44,'38'!$E:$E,0),MATCH('38'!G$1,'38'!$E$1:$O$1,0))</f>
        <v>40280</v>
      </c>
      <c r="I44" s="2" t="str">
        <f>INDEX('38'!$E$1:$O$1361,MATCH('39'!$F44,'38'!$E:$E,0),MATCH('38'!H$1,'38'!$E$1:$O$1,0))</f>
        <v>Active</v>
      </c>
      <c r="J44" s="2" t="str">
        <f>INDEX('38'!$E$1:$O$1361,MATCH('39'!$F44,'38'!$E:$E,0),MATCH('38'!I$1,'38'!$E$1:$O$1,0))</f>
        <v>X0660</v>
      </c>
      <c r="K44" s="2">
        <f>INDEX('38'!$E$1:$O$1361,MATCH('39'!$F44,'38'!$E:$E,0),MATCH('38'!J$1,'38'!$E$1:$O$1,0))</f>
        <v>474373</v>
      </c>
      <c r="L44" s="2" t="str">
        <f>INDEX('38'!$E$1:$O$1361,MATCH('39'!$F44,'38'!$E:$E,0),MATCH('38'!K$1,'38'!$E$1:$O$1,0))</f>
        <v>Mr. Niraj Singh</v>
      </c>
      <c r="M44" s="2" t="str">
        <f>INDEX('38'!$E$1:$O$1361,MATCH('39'!$F44,'38'!$E:$E,0),MATCH('38'!L$1,'38'!$E$1:$O$1,0))</f>
        <v>Associate Sales Manager</v>
      </c>
      <c r="N44" s="2" t="str">
        <f>INDEX('38'!$E$1:$O$1361,MATCH('39'!$F44,'38'!$E:$E,0),MATCH('38'!M$1,'38'!$E$1:$O$1,0))</f>
        <v>BG 6</v>
      </c>
      <c r="O44" s="2">
        <f>INDEX('38'!$E$1:$O$1361,MATCH('39'!$F44,'38'!$E:$E,0),MATCH('38'!N$1,'38'!$E$1:$O$1,0))</f>
        <v>993171.08100000001</v>
      </c>
      <c r="P44" s="2">
        <f>INDEX('38'!$E$1:$O$1361,MATCH('39'!$F44,'38'!$E:$E,0),MATCH('38'!O$1,'38'!$E$1:$O$1,0))</f>
        <v>333756.21239999996</v>
      </c>
    </row>
    <row r="45" spans="6:16">
      <c r="F45" s="128">
        <v>377270</v>
      </c>
      <c r="G45" s="2" t="str">
        <f>INDEX('38'!$E$1:$O$1361,MATCH('39'!$F45,'38'!$E:$E,0),MATCH('38'!F$1,'38'!$E$1:$O$1,0))</f>
        <v>Sanjeev Mishra</v>
      </c>
      <c r="H45" s="2">
        <f>INDEX('38'!$E$1:$O$1361,MATCH('39'!$F45,'38'!$E:$E,0),MATCH('38'!G$1,'38'!$E$1:$O$1,0))</f>
        <v>40280</v>
      </c>
      <c r="I45" s="2" t="str">
        <f>INDEX('38'!$E$1:$O$1361,MATCH('39'!$F45,'38'!$E:$E,0),MATCH('38'!H$1,'38'!$E$1:$O$1,0))</f>
        <v>Active</v>
      </c>
      <c r="J45" s="2" t="str">
        <f>INDEX('38'!$E$1:$O$1361,MATCH('39'!$F45,'38'!$E:$E,0),MATCH('38'!I$1,'38'!$E$1:$O$1,0))</f>
        <v>X1692</v>
      </c>
      <c r="K45" s="2">
        <f>INDEX('38'!$E$1:$O$1361,MATCH('39'!$F45,'38'!$E:$E,0),MATCH('38'!J$1,'38'!$E$1:$O$1,0))</f>
        <v>377602</v>
      </c>
      <c r="L45" s="2" t="str">
        <f>INDEX('38'!$E$1:$O$1361,MATCH('39'!$F45,'38'!$E:$E,0),MATCH('38'!K$1,'38'!$E$1:$O$1,0))</f>
        <v>Mr. Shailesh Awasthi</v>
      </c>
      <c r="M45" s="2" t="str">
        <f>INDEX('38'!$E$1:$O$1361,MATCH('39'!$F45,'38'!$E:$E,0),MATCH('38'!L$1,'38'!$E$1:$O$1,0))</f>
        <v>Relationship Associate</v>
      </c>
      <c r="N45" s="2" t="str">
        <f>INDEX('38'!$E$1:$O$1361,MATCH('39'!$F45,'38'!$E:$E,0),MATCH('38'!M$1,'38'!$E$1:$O$1,0))</f>
        <v>BG 7</v>
      </c>
      <c r="O45" s="2">
        <f>INDEX('38'!$E$1:$O$1361,MATCH('39'!$F45,'38'!$E:$E,0),MATCH('38'!N$1,'38'!$E$1:$O$1,0))</f>
        <v>516161.54099999997</v>
      </c>
      <c r="P45" s="2">
        <f>INDEX('38'!$E$1:$O$1361,MATCH('39'!$F45,'38'!$E:$E,0),MATCH('38'!O$1,'38'!$E$1:$O$1,0))</f>
        <v>726832.71</v>
      </c>
    </row>
    <row r="46" spans="6:16">
      <c r="F46" s="128">
        <v>377273</v>
      </c>
      <c r="G46" s="2" t="str">
        <f>INDEX('38'!$E$1:$O$1361,MATCH('39'!$F46,'38'!$E:$E,0),MATCH('38'!F$1,'38'!$E$1:$O$1,0))</f>
        <v>Sayed Mohsin Abbas</v>
      </c>
      <c r="H46" s="2">
        <f>INDEX('38'!$E$1:$O$1361,MATCH('39'!$F46,'38'!$E:$E,0),MATCH('38'!G$1,'38'!$E$1:$O$1,0))</f>
        <v>40280</v>
      </c>
      <c r="I46" s="2" t="str">
        <f>INDEX('38'!$E$1:$O$1361,MATCH('39'!$F46,'38'!$E:$E,0),MATCH('38'!H$1,'38'!$E$1:$O$1,0))</f>
        <v>Active</v>
      </c>
      <c r="J46" s="2" t="str">
        <f>INDEX('38'!$E$1:$O$1361,MATCH('39'!$F46,'38'!$E:$E,0),MATCH('38'!I$1,'38'!$E$1:$O$1,0))</f>
        <v>X0407</v>
      </c>
      <c r="K46" s="2">
        <f>INDEX('38'!$E$1:$O$1361,MATCH('39'!$F46,'38'!$E:$E,0),MATCH('38'!J$1,'38'!$E$1:$O$1,0))</f>
        <v>377602</v>
      </c>
      <c r="L46" s="2" t="str">
        <f>INDEX('38'!$E$1:$O$1361,MATCH('39'!$F46,'38'!$E:$E,0),MATCH('38'!K$1,'38'!$E$1:$O$1,0))</f>
        <v>Mr. Shailesh Awasthi</v>
      </c>
      <c r="M46" s="2" t="str">
        <f>INDEX('38'!$E$1:$O$1361,MATCH('39'!$F46,'38'!$E:$E,0),MATCH('38'!L$1,'38'!$E$1:$O$1,0))</f>
        <v>Associate Sales Manager</v>
      </c>
      <c r="N46" s="2" t="str">
        <f>INDEX('38'!$E$1:$O$1361,MATCH('39'!$F46,'38'!$E:$E,0),MATCH('38'!M$1,'38'!$E$1:$O$1,0))</f>
        <v>BG 6</v>
      </c>
      <c r="O46" s="2">
        <f>INDEX('38'!$E$1:$O$1361,MATCH('39'!$F46,'38'!$E:$E,0),MATCH('38'!N$1,'38'!$E$1:$O$1,0))</f>
        <v>1026805.941</v>
      </c>
      <c r="P46" s="2">
        <f>INDEX('38'!$E$1:$O$1361,MATCH('39'!$F46,'38'!$E:$E,0),MATCH('38'!O$1,'38'!$E$1:$O$1,0))</f>
        <v>509619.29759999999</v>
      </c>
    </row>
    <row r="47" spans="6:16">
      <c r="F47" s="128">
        <v>377275</v>
      </c>
      <c r="G47" s="2" t="str">
        <f>INDEX('38'!$E$1:$O$1361,MATCH('39'!$F47,'38'!$E:$E,0),MATCH('38'!F$1,'38'!$E$1:$O$1,0))</f>
        <v>Manish Srivastava</v>
      </c>
      <c r="H47" s="2">
        <f>INDEX('38'!$E$1:$O$1361,MATCH('39'!$F47,'38'!$E:$E,0),MATCH('38'!G$1,'38'!$E$1:$O$1,0))</f>
        <v>40294</v>
      </c>
      <c r="I47" s="2" t="str">
        <f>INDEX('38'!$E$1:$O$1361,MATCH('39'!$F47,'38'!$E:$E,0),MATCH('38'!H$1,'38'!$E$1:$O$1,0))</f>
        <v>Active</v>
      </c>
      <c r="J47" s="2" t="str">
        <f>INDEX('38'!$E$1:$O$1361,MATCH('39'!$F47,'38'!$E:$E,0),MATCH('38'!I$1,'38'!$E$1:$O$1,0))</f>
        <v>X0673</v>
      </c>
      <c r="K47" s="2">
        <f>INDEX('38'!$E$1:$O$1361,MATCH('39'!$F47,'38'!$E:$E,0),MATCH('38'!J$1,'38'!$E$1:$O$1,0))</f>
        <v>377602</v>
      </c>
      <c r="L47" s="2" t="str">
        <f>INDEX('38'!$E$1:$O$1361,MATCH('39'!$F47,'38'!$E:$E,0),MATCH('38'!K$1,'38'!$E$1:$O$1,0))</f>
        <v>Mr. Shailesh Awasthi</v>
      </c>
      <c r="M47" s="2" t="str">
        <f>INDEX('38'!$E$1:$O$1361,MATCH('39'!$F47,'38'!$E:$E,0),MATCH('38'!L$1,'38'!$E$1:$O$1,0))</f>
        <v>Relationship Associate</v>
      </c>
      <c r="N47" s="2" t="str">
        <f>INDEX('38'!$E$1:$O$1361,MATCH('39'!$F47,'38'!$E:$E,0),MATCH('38'!M$1,'38'!$E$1:$O$1,0))</f>
        <v>BG 6</v>
      </c>
      <c r="O47" s="2">
        <f>INDEX('38'!$E$1:$O$1361,MATCH('39'!$F47,'38'!$E:$E,0),MATCH('38'!N$1,'38'!$E$1:$O$1,0))</f>
        <v>1018632.069</v>
      </c>
      <c r="P47" s="2">
        <f>INDEX('38'!$E$1:$O$1361,MATCH('39'!$F47,'38'!$E:$E,0),MATCH('38'!O$1,'38'!$E$1:$O$1,0))</f>
        <v>546039.51119999995</v>
      </c>
    </row>
    <row r="48" spans="6:16">
      <c r="F48" s="128">
        <v>377339</v>
      </c>
      <c r="G48" s="2" t="str">
        <f>INDEX('38'!$E$1:$O$1361,MATCH('39'!$F48,'38'!$E:$E,0),MATCH('38'!F$1,'38'!$E$1:$O$1,0))</f>
        <v>Baskaran M.</v>
      </c>
      <c r="H48" s="2">
        <f>INDEX('38'!$E$1:$O$1361,MATCH('39'!$F48,'38'!$E:$E,0),MATCH('38'!G$1,'38'!$E$1:$O$1,0))</f>
        <v>40294</v>
      </c>
      <c r="I48" s="2" t="str">
        <f>INDEX('38'!$E$1:$O$1361,MATCH('39'!$F48,'38'!$E:$E,0),MATCH('38'!H$1,'38'!$E$1:$O$1,0))</f>
        <v>Active</v>
      </c>
      <c r="J48" s="2" t="str">
        <f>INDEX('38'!$E$1:$O$1361,MATCH('39'!$F48,'38'!$E:$E,0),MATCH('38'!I$1,'38'!$E$1:$O$1,0))</f>
        <v>X0424</v>
      </c>
      <c r="K48" s="2">
        <f>INDEX('38'!$E$1:$O$1361,MATCH('39'!$F48,'38'!$E:$E,0),MATCH('38'!J$1,'38'!$E$1:$O$1,0))</f>
        <v>380150</v>
      </c>
      <c r="L48" s="2" t="str">
        <f>INDEX('38'!$E$1:$O$1361,MATCH('39'!$F48,'38'!$E:$E,0),MATCH('38'!K$1,'38'!$E$1:$O$1,0))</f>
        <v>Mr. Thivingston Kingsly A.</v>
      </c>
      <c r="M48" s="2" t="str">
        <f>INDEX('38'!$E$1:$O$1361,MATCH('39'!$F48,'38'!$E:$E,0),MATCH('38'!L$1,'38'!$E$1:$O$1,0))</f>
        <v>Relationship Associate</v>
      </c>
      <c r="N48" s="2" t="str">
        <f>INDEX('38'!$E$1:$O$1361,MATCH('39'!$F48,'38'!$E:$E,0),MATCH('38'!M$1,'38'!$E$1:$O$1,0))</f>
        <v>BG 5</v>
      </c>
      <c r="O48" s="2">
        <f>INDEX('38'!$E$1:$O$1361,MATCH('39'!$F48,'38'!$E:$E,0),MATCH('38'!N$1,'38'!$E$1:$O$1,0))</f>
        <v>1231543.4039999999</v>
      </c>
      <c r="P48" s="2">
        <f>INDEX('38'!$E$1:$O$1361,MATCH('39'!$F48,'38'!$E:$E,0),MATCH('38'!O$1,'38'!$E$1:$O$1,0))</f>
        <v>424360.58760000003</v>
      </c>
    </row>
    <row r="49" spans="6:16">
      <c r="F49" s="128">
        <v>377346</v>
      </c>
      <c r="G49" s="2" t="str">
        <f>INDEX('38'!$E$1:$O$1361,MATCH('39'!$F49,'38'!$E:$E,0),MATCH('38'!F$1,'38'!$E$1:$O$1,0))</f>
        <v>Shikha Salwan</v>
      </c>
      <c r="H49" s="2">
        <f>INDEX('38'!$E$1:$O$1361,MATCH('39'!$F49,'38'!$E:$E,0),MATCH('38'!G$1,'38'!$E$1:$O$1,0))</f>
        <v>40287</v>
      </c>
      <c r="I49" s="2" t="str">
        <f>INDEX('38'!$E$1:$O$1361,MATCH('39'!$F49,'38'!$E:$E,0),MATCH('38'!H$1,'38'!$E$1:$O$1,0))</f>
        <v>Active</v>
      </c>
      <c r="J49" s="2" t="str">
        <f>INDEX('38'!$E$1:$O$1361,MATCH('39'!$F49,'38'!$E:$E,0),MATCH('38'!I$1,'38'!$E$1:$O$1,0))</f>
        <v>X0671</v>
      </c>
      <c r="K49" s="2">
        <f>INDEX('38'!$E$1:$O$1361,MATCH('39'!$F49,'38'!$E:$E,0),MATCH('38'!J$1,'38'!$E$1:$O$1,0))</f>
        <v>412289</v>
      </c>
      <c r="L49" s="2" t="str">
        <f>INDEX('38'!$E$1:$O$1361,MATCH('39'!$F49,'38'!$E:$E,0),MATCH('38'!K$1,'38'!$E$1:$O$1,0))</f>
        <v>Mr. Sunil Mahajan</v>
      </c>
      <c r="M49" s="2" t="str">
        <f>INDEX('38'!$E$1:$O$1361,MATCH('39'!$F49,'38'!$E:$E,0),MATCH('38'!L$1,'38'!$E$1:$O$1,0))</f>
        <v>Relationship Associate</v>
      </c>
      <c r="N49" s="2" t="str">
        <f>INDEX('38'!$E$1:$O$1361,MATCH('39'!$F49,'38'!$E:$E,0),MATCH('38'!M$1,'38'!$E$1:$O$1,0))</f>
        <v>BG 6</v>
      </c>
      <c r="O49" s="2">
        <f>INDEX('38'!$E$1:$O$1361,MATCH('39'!$F49,'38'!$E:$E,0),MATCH('38'!N$1,'38'!$E$1:$O$1,0))</f>
        <v>1030301.8740000001</v>
      </c>
      <c r="P49" s="2">
        <f>INDEX('38'!$E$1:$O$1361,MATCH('39'!$F49,'38'!$E:$E,0),MATCH('38'!O$1,'38'!$E$1:$O$1,0))</f>
        <v>657016.50959999999</v>
      </c>
    </row>
    <row r="50" spans="6:16">
      <c r="F50" s="128">
        <v>377349</v>
      </c>
      <c r="G50" s="2" t="str">
        <f>INDEX('38'!$E$1:$O$1361,MATCH('39'!$F50,'38'!$E:$E,0),MATCH('38'!F$1,'38'!$E$1:$O$1,0))</f>
        <v>Gurmukh Singh</v>
      </c>
      <c r="H50" s="2">
        <f>INDEX('38'!$E$1:$O$1361,MATCH('39'!$F50,'38'!$E:$E,0),MATCH('38'!G$1,'38'!$E$1:$O$1,0))</f>
        <v>40287</v>
      </c>
      <c r="I50" s="2" t="str">
        <f>INDEX('38'!$E$1:$O$1361,MATCH('39'!$F50,'38'!$E:$E,0),MATCH('38'!H$1,'38'!$E$1:$O$1,0))</f>
        <v>Active</v>
      </c>
      <c r="J50" s="2" t="str">
        <f>INDEX('38'!$E$1:$O$1361,MATCH('39'!$F50,'38'!$E:$E,0),MATCH('38'!I$1,'38'!$E$1:$O$1,0))</f>
        <v>X0761</v>
      </c>
      <c r="K50" s="2">
        <f>INDEX('38'!$E$1:$O$1361,MATCH('39'!$F50,'38'!$E:$E,0),MATCH('38'!J$1,'38'!$E$1:$O$1,0))</f>
        <v>473035</v>
      </c>
      <c r="L50" s="2" t="str">
        <f>INDEX('38'!$E$1:$O$1361,MATCH('39'!$F50,'38'!$E:$E,0),MATCH('38'!K$1,'38'!$E$1:$O$1,0))</f>
        <v>Mr. Vinay Vishal</v>
      </c>
      <c r="M50" s="2" t="str">
        <f>INDEX('38'!$E$1:$O$1361,MATCH('39'!$F50,'38'!$E:$E,0),MATCH('38'!L$1,'38'!$E$1:$O$1,0))</f>
        <v>Relationship Associate</v>
      </c>
      <c r="N50" s="2" t="str">
        <f>INDEX('38'!$E$1:$O$1361,MATCH('39'!$F50,'38'!$E:$E,0),MATCH('38'!M$1,'38'!$E$1:$O$1,0))</f>
        <v>BG 7</v>
      </c>
      <c r="O50" s="2">
        <f>INDEX('38'!$E$1:$O$1361,MATCH('39'!$F50,'38'!$E:$E,0),MATCH('38'!N$1,'38'!$E$1:$O$1,0))</f>
        <v>624034.61400000006</v>
      </c>
      <c r="P50" s="2">
        <f>INDEX('38'!$E$1:$O$1361,MATCH('39'!$F50,'38'!$E:$E,0),MATCH('38'!O$1,'38'!$E$1:$O$1,0))</f>
        <v>673022.89799999993</v>
      </c>
    </row>
    <row r="51" spans="6:16">
      <c r="F51" s="128">
        <v>377350</v>
      </c>
      <c r="G51" s="2" t="str">
        <f>INDEX('38'!$E$1:$O$1361,MATCH('39'!$F51,'38'!$E:$E,0),MATCH('38'!F$1,'38'!$E$1:$O$1,0))</f>
        <v>Kanagaraj S.</v>
      </c>
      <c r="H51" s="2">
        <f>INDEX('38'!$E$1:$O$1361,MATCH('39'!$F51,'38'!$E:$E,0),MATCH('38'!G$1,'38'!$E$1:$O$1,0))</f>
        <v>40278</v>
      </c>
      <c r="I51" s="2" t="str">
        <f>INDEX('38'!$E$1:$O$1361,MATCH('39'!$F51,'38'!$E:$E,0),MATCH('38'!H$1,'38'!$E$1:$O$1,0))</f>
        <v>Active</v>
      </c>
      <c r="J51" s="2" t="str">
        <f>INDEX('38'!$E$1:$O$1361,MATCH('39'!$F51,'38'!$E:$E,0),MATCH('38'!I$1,'38'!$E$1:$O$1,0))</f>
        <v>X0866</v>
      </c>
      <c r="K51" s="2">
        <f>INDEX('38'!$E$1:$O$1361,MATCH('39'!$F51,'38'!$E:$E,0),MATCH('38'!J$1,'38'!$E$1:$O$1,0))</f>
        <v>451002</v>
      </c>
      <c r="L51" s="2" t="str">
        <f>INDEX('38'!$E$1:$O$1361,MATCH('39'!$F51,'38'!$E:$E,0),MATCH('38'!K$1,'38'!$E$1:$O$1,0))</f>
        <v>Mr. Abdul Akbar</v>
      </c>
      <c r="M51" s="2" t="str">
        <f>INDEX('38'!$E$1:$O$1361,MATCH('39'!$F51,'38'!$E:$E,0),MATCH('38'!L$1,'38'!$E$1:$O$1,0))</f>
        <v>Relationship Associate</v>
      </c>
      <c r="N51" s="2" t="str">
        <f>INDEX('38'!$E$1:$O$1361,MATCH('39'!$F51,'38'!$E:$E,0),MATCH('38'!M$1,'38'!$E$1:$O$1,0))</f>
        <v>BG 6</v>
      </c>
      <c r="O51" s="2">
        <f>INDEX('38'!$E$1:$O$1361,MATCH('39'!$F51,'38'!$E:$E,0),MATCH('38'!N$1,'38'!$E$1:$O$1,0))</f>
        <v>812692.56599999999</v>
      </c>
      <c r="P51" s="2">
        <f>INDEX('38'!$E$1:$O$1361,MATCH('39'!$F51,'38'!$E:$E,0),MATCH('38'!O$1,'38'!$E$1:$O$1,0))</f>
        <v>809895.94200000004</v>
      </c>
    </row>
    <row r="52" spans="6:16">
      <c r="F52" s="128">
        <v>377536</v>
      </c>
      <c r="G52" s="2" t="str">
        <f>INDEX('38'!$E$1:$O$1361,MATCH('39'!$F52,'38'!$E:$E,0),MATCH('38'!F$1,'38'!$E$1:$O$1,0))</f>
        <v>Devang Vinodchandra Pandya</v>
      </c>
      <c r="H52" s="2">
        <f>INDEX('38'!$E$1:$O$1361,MATCH('39'!$F52,'38'!$E:$E,0),MATCH('38'!G$1,'38'!$E$1:$O$1,0))</f>
        <v>39835</v>
      </c>
      <c r="I52" s="2" t="str">
        <f>INDEX('38'!$E$1:$O$1361,MATCH('39'!$F52,'38'!$E:$E,0),MATCH('38'!H$1,'38'!$E$1:$O$1,0))</f>
        <v>Active</v>
      </c>
      <c r="J52" s="2" t="str">
        <f>INDEX('38'!$E$1:$O$1361,MATCH('39'!$F52,'38'!$E:$E,0),MATCH('38'!I$1,'38'!$E$1:$O$1,0))</f>
        <v>X0449</v>
      </c>
      <c r="K52" s="2">
        <f>INDEX('38'!$E$1:$O$1361,MATCH('39'!$F52,'38'!$E:$E,0),MATCH('38'!J$1,'38'!$E$1:$O$1,0))</f>
        <v>382658</v>
      </c>
      <c r="L52" s="2" t="str">
        <f>INDEX('38'!$E$1:$O$1361,MATCH('39'!$F52,'38'!$E:$E,0),MATCH('38'!K$1,'38'!$E$1:$O$1,0))</f>
        <v>Mr. Dhaval Dashrathbhai Limbachiya</v>
      </c>
      <c r="M52" s="2" t="str">
        <f>INDEX('38'!$E$1:$O$1361,MATCH('39'!$F52,'38'!$E:$E,0),MATCH('38'!L$1,'38'!$E$1:$O$1,0))</f>
        <v>Relationship Associate</v>
      </c>
      <c r="N52" s="2" t="str">
        <f>INDEX('38'!$E$1:$O$1361,MATCH('39'!$F52,'38'!$E:$E,0),MATCH('38'!M$1,'38'!$E$1:$O$1,0))</f>
        <v>BG 6</v>
      </c>
      <c r="O52" s="2">
        <f>INDEX('38'!$E$1:$O$1361,MATCH('39'!$F52,'38'!$E:$E,0),MATCH('38'!N$1,'38'!$E$1:$O$1,0))</f>
        <v>1136533.2719999999</v>
      </c>
      <c r="P52" s="2">
        <f>INDEX('38'!$E$1:$O$1361,MATCH('39'!$F52,'38'!$E:$E,0),MATCH('38'!O$1,'38'!$E$1:$O$1,0))</f>
        <v>1381929.2064</v>
      </c>
    </row>
    <row r="53" spans="6:16">
      <c r="F53" s="128">
        <v>377615</v>
      </c>
      <c r="G53" s="2" t="str">
        <f>INDEX('38'!$E$1:$O$1361,MATCH('39'!$F53,'38'!$E:$E,0),MATCH('38'!F$1,'38'!$E$1:$O$1,0))</f>
        <v>Jatin Girishbhai Chauhan</v>
      </c>
      <c r="H53" s="2">
        <f>INDEX('38'!$E$1:$O$1361,MATCH('39'!$F53,'38'!$E:$E,0),MATCH('38'!G$1,'38'!$E$1:$O$1,0))</f>
        <v>40303</v>
      </c>
      <c r="I53" s="2" t="str">
        <f>INDEX('38'!$E$1:$O$1361,MATCH('39'!$F53,'38'!$E:$E,0),MATCH('38'!H$1,'38'!$E$1:$O$1,0))</f>
        <v>Active</v>
      </c>
      <c r="J53" s="2" t="str">
        <f>INDEX('38'!$E$1:$O$1361,MATCH('39'!$F53,'38'!$E:$E,0),MATCH('38'!I$1,'38'!$E$1:$O$1,0))</f>
        <v>X0450</v>
      </c>
      <c r="K53" s="2">
        <f>INDEX('38'!$E$1:$O$1361,MATCH('39'!$F53,'38'!$E:$E,0),MATCH('38'!J$1,'38'!$E$1:$O$1,0))</f>
        <v>160376</v>
      </c>
      <c r="L53" s="2" t="str">
        <f>INDEX('38'!$E$1:$O$1361,MATCH('39'!$F53,'38'!$E:$E,0),MATCH('38'!K$1,'38'!$E$1:$O$1,0))</f>
        <v>Mr. Anant J. Chokshi</v>
      </c>
      <c r="M53" s="2" t="str">
        <f>INDEX('38'!$E$1:$O$1361,MATCH('39'!$F53,'38'!$E:$E,0),MATCH('38'!L$1,'38'!$E$1:$O$1,0))</f>
        <v>Associate Sales Manager</v>
      </c>
      <c r="N53" s="2" t="str">
        <f>INDEX('38'!$E$1:$O$1361,MATCH('39'!$F53,'38'!$E:$E,0),MATCH('38'!M$1,'38'!$E$1:$O$1,0))</f>
        <v>BG 5</v>
      </c>
      <c r="O53" s="2">
        <f>INDEX('38'!$E$1:$O$1361,MATCH('39'!$F53,'38'!$E:$E,0),MATCH('38'!N$1,'38'!$E$1:$O$1,0))</f>
        <v>1238600.9369999999</v>
      </c>
      <c r="P53" s="2">
        <f>INDEX('38'!$E$1:$O$1361,MATCH('39'!$F53,'38'!$E:$E,0),MATCH('38'!O$1,'38'!$E$1:$O$1,0))</f>
        <v>1124213.0508000001</v>
      </c>
    </row>
    <row r="54" spans="6:16">
      <c r="F54" s="128">
        <v>377656</v>
      </c>
      <c r="G54" s="2" t="str">
        <f>INDEX('38'!$E$1:$O$1361,MATCH('39'!$F54,'38'!$E:$E,0),MATCH('38'!F$1,'38'!$E$1:$O$1,0))</f>
        <v>Priti Dattaram Mayekar</v>
      </c>
      <c r="H54" s="2">
        <f>INDEX('38'!$E$1:$O$1361,MATCH('39'!$F54,'38'!$E:$E,0),MATCH('38'!G$1,'38'!$E$1:$O$1,0))</f>
        <v>39154</v>
      </c>
      <c r="I54" s="2" t="str">
        <f>INDEX('38'!$E$1:$O$1361,MATCH('39'!$F54,'38'!$E:$E,0),MATCH('38'!H$1,'38'!$E$1:$O$1,0))</f>
        <v>Active</v>
      </c>
      <c r="J54" s="2" t="str">
        <f>INDEX('38'!$E$1:$O$1361,MATCH('39'!$F54,'38'!$E:$E,0),MATCH('38'!I$1,'38'!$E$1:$O$1,0))</f>
        <v>X0029</v>
      </c>
      <c r="K54" s="2">
        <f>INDEX('38'!$E$1:$O$1361,MATCH('39'!$F54,'38'!$E:$E,0),MATCH('38'!J$1,'38'!$E$1:$O$1,0))</f>
        <v>458160</v>
      </c>
      <c r="L54" s="2" t="str">
        <f>INDEX('38'!$E$1:$O$1361,MATCH('39'!$F54,'38'!$E:$E,0),MATCH('38'!K$1,'38'!$E$1:$O$1,0))</f>
        <v>Mr. Ashish Chaturbhai Kapadia</v>
      </c>
      <c r="M54" s="2" t="str">
        <f>INDEX('38'!$E$1:$O$1361,MATCH('39'!$F54,'38'!$E:$E,0),MATCH('38'!L$1,'38'!$E$1:$O$1,0))</f>
        <v>Associate Sales Manager</v>
      </c>
      <c r="N54" s="2" t="str">
        <f>INDEX('38'!$E$1:$O$1361,MATCH('39'!$F54,'38'!$E:$E,0),MATCH('38'!M$1,'38'!$E$1:$O$1,0))</f>
        <v>BG 4</v>
      </c>
      <c r="O54" s="2">
        <f>INDEX('38'!$E$1:$O$1361,MATCH('39'!$F54,'38'!$E:$E,0),MATCH('38'!N$1,'38'!$E$1:$O$1,0))</f>
        <v>2135203.6860000002</v>
      </c>
      <c r="P54" s="2">
        <f>INDEX('38'!$E$1:$O$1361,MATCH('39'!$F54,'38'!$E:$E,0),MATCH('38'!O$1,'38'!$E$1:$O$1,0))</f>
        <v>1851591.9816000001</v>
      </c>
    </row>
    <row r="55" spans="6:16">
      <c r="F55" s="128">
        <v>377781</v>
      </c>
      <c r="G55" s="2" t="str">
        <f>INDEX('38'!$E$1:$O$1361,MATCH('39'!$F55,'38'!$E:$E,0),MATCH('38'!F$1,'38'!$E$1:$O$1,0))</f>
        <v>Mahesh Danappa Domanal</v>
      </c>
      <c r="H55" s="2">
        <f>INDEX('38'!$E$1:$O$1361,MATCH('39'!$F55,'38'!$E:$E,0),MATCH('38'!G$1,'38'!$E$1:$O$1,0))</f>
        <v>40310</v>
      </c>
      <c r="I55" s="2" t="str">
        <f>INDEX('38'!$E$1:$O$1361,MATCH('39'!$F55,'38'!$E:$E,0),MATCH('38'!H$1,'38'!$E$1:$O$1,0))</f>
        <v>Active</v>
      </c>
      <c r="J55" s="2" t="str">
        <f>INDEX('38'!$E$1:$O$1361,MATCH('39'!$F55,'38'!$E:$E,0),MATCH('38'!I$1,'38'!$E$1:$O$1,0))</f>
        <v>X0526</v>
      </c>
      <c r="K55" s="2">
        <f>INDEX('38'!$E$1:$O$1361,MATCH('39'!$F55,'38'!$E:$E,0),MATCH('38'!J$1,'38'!$E$1:$O$1,0))</f>
        <v>416178</v>
      </c>
      <c r="L55" s="2" t="str">
        <f>INDEX('38'!$E$1:$O$1361,MATCH('39'!$F55,'38'!$E:$E,0),MATCH('38'!K$1,'38'!$E$1:$O$1,0))</f>
        <v>Mr. Firoz Khan C. Pathan</v>
      </c>
      <c r="M55" s="2" t="str">
        <f>INDEX('38'!$E$1:$O$1361,MATCH('39'!$F55,'38'!$E:$E,0),MATCH('38'!L$1,'38'!$E$1:$O$1,0))</f>
        <v>Relationship Associate</v>
      </c>
      <c r="N55" s="2" t="str">
        <f>INDEX('38'!$E$1:$O$1361,MATCH('39'!$F55,'38'!$E:$E,0),MATCH('38'!M$1,'38'!$E$1:$O$1,0))</f>
        <v>BG 6</v>
      </c>
      <c r="O55" s="2">
        <f>INDEX('38'!$E$1:$O$1361,MATCH('39'!$F55,'38'!$E:$E,0),MATCH('38'!N$1,'38'!$E$1:$O$1,0))</f>
        <v>1134960.6030000001</v>
      </c>
      <c r="P55" s="2">
        <f>INDEX('38'!$E$1:$O$1361,MATCH('39'!$F55,'38'!$E:$E,0),MATCH('38'!O$1,'38'!$E$1:$O$1,0))</f>
        <v>897315.99120000005</v>
      </c>
    </row>
    <row r="56" spans="6:16">
      <c r="F56" s="128">
        <v>377793</v>
      </c>
      <c r="G56" s="2" t="str">
        <f>INDEX('38'!$E$1:$O$1361,MATCH('39'!$F56,'38'!$E:$E,0),MATCH('38'!F$1,'38'!$E$1:$O$1,0))</f>
        <v>Dinesh Vishwanath Ram</v>
      </c>
      <c r="H56" s="2">
        <f>INDEX('38'!$E$1:$O$1361,MATCH('39'!$F56,'38'!$E:$E,0),MATCH('38'!G$1,'38'!$E$1:$O$1,0))</f>
        <v>40287</v>
      </c>
      <c r="I56" s="2" t="str">
        <f>INDEX('38'!$E$1:$O$1361,MATCH('39'!$F56,'38'!$E:$E,0),MATCH('38'!H$1,'38'!$E$1:$O$1,0))</f>
        <v>Active</v>
      </c>
      <c r="J56" s="2" t="str">
        <f>INDEX('38'!$E$1:$O$1361,MATCH('39'!$F56,'38'!$E:$E,0),MATCH('38'!I$1,'38'!$E$1:$O$1,0))</f>
        <v>X0512</v>
      </c>
      <c r="K56" s="2">
        <f>INDEX('38'!$E$1:$O$1361,MATCH('39'!$F56,'38'!$E:$E,0),MATCH('38'!J$1,'38'!$E$1:$O$1,0))</f>
        <v>379975</v>
      </c>
      <c r="L56" s="2" t="str">
        <f>INDEX('38'!$E$1:$O$1361,MATCH('39'!$F56,'38'!$E:$E,0),MATCH('38'!K$1,'38'!$E$1:$O$1,0))</f>
        <v>Mr Anil Tukaram Humane</v>
      </c>
      <c r="M56" s="2" t="str">
        <f>INDEX('38'!$E$1:$O$1361,MATCH('39'!$F56,'38'!$E:$E,0),MATCH('38'!L$1,'38'!$E$1:$O$1,0))</f>
        <v>Relationship Associate</v>
      </c>
      <c r="N56" s="2" t="str">
        <f>INDEX('38'!$E$1:$O$1361,MATCH('39'!$F56,'38'!$E:$E,0),MATCH('38'!M$1,'38'!$E$1:$O$1,0))</f>
        <v>BG 5</v>
      </c>
      <c r="O56" s="2">
        <f>INDEX('38'!$E$1:$O$1361,MATCH('39'!$F56,'38'!$E:$E,0),MATCH('38'!N$1,'38'!$E$1:$O$1,0))</f>
        <v>1366850.8139999998</v>
      </c>
      <c r="P56" s="2">
        <f>INDEX('38'!$E$1:$O$1361,MATCH('39'!$F56,'38'!$E:$E,0),MATCH('38'!O$1,'38'!$E$1:$O$1,0))</f>
        <v>1776126.3984000001</v>
      </c>
    </row>
    <row r="57" spans="6:16">
      <c r="F57" s="128">
        <v>377797</v>
      </c>
      <c r="G57" s="2" t="str">
        <f>INDEX('38'!$E$1:$O$1361,MATCH('39'!$F57,'38'!$E:$E,0),MATCH('38'!F$1,'38'!$E$1:$O$1,0))</f>
        <v>Shivanand Mallappa Patil</v>
      </c>
      <c r="H57" s="2">
        <f>INDEX('38'!$E$1:$O$1361,MATCH('39'!$F57,'38'!$E:$E,0),MATCH('38'!G$1,'38'!$E$1:$O$1,0))</f>
        <v>40287</v>
      </c>
      <c r="I57" s="2" t="str">
        <f>INDEX('38'!$E$1:$O$1361,MATCH('39'!$F57,'38'!$E:$E,0),MATCH('38'!H$1,'38'!$E$1:$O$1,0))</f>
        <v>Active</v>
      </c>
      <c r="J57" s="2" t="str">
        <f>INDEX('38'!$E$1:$O$1361,MATCH('39'!$F57,'38'!$E:$E,0),MATCH('38'!I$1,'38'!$E$1:$O$1,0))</f>
        <v>X1034</v>
      </c>
      <c r="K57" s="2">
        <f>INDEX('38'!$E$1:$O$1361,MATCH('39'!$F57,'38'!$E:$E,0),MATCH('38'!J$1,'38'!$E$1:$O$1,0))</f>
        <v>380148</v>
      </c>
      <c r="L57" s="2" t="str">
        <f>INDEX('38'!$E$1:$O$1361,MATCH('39'!$F57,'38'!$E:$E,0),MATCH('38'!K$1,'38'!$E$1:$O$1,0))</f>
        <v>Mr. Anil Subhashrao Mhetre</v>
      </c>
      <c r="M57" s="2" t="str">
        <f>INDEX('38'!$E$1:$O$1361,MATCH('39'!$F57,'38'!$E:$E,0),MATCH('38'!L$1,'38'!$E$1:$O$1,0))</f>
        <v>Relationship Associate</v>
      </c>
      <c r="N57" s="2" t="str">
        <f>INDEX('38'!$E$1:$O$1361,MATCH('39'!$F57,'38'!$E:$E,0),MATCH('38'!M$1,'38'!$E$1:$O$1,0))</f>
        <v>BG 7</v>
      </c>
      <c r="O57" s="2">
        <f>INDEX('38'!$E$1:$O$1361,MATCH('39'!$F57,'38'!$E:$E,0),MATCH('38'!N$1,'38'!$E$1:$O$1,0))</f>
        <v>631390.43099999998</v>
      </c>
      <c r="P57" s="2">
        <f>INDEX('38'!$E$1:$O$1361,MATCH('39'!$F57,'38'!$E:$E,0),MATCH('38'!O$1,'38'!$E$1:$O$1,0))</f>
        <v>1284866.7120000001</v>
      </c>
    </row>
    <row r="58" spans="6:16">
      <c r="F58" s="128">
        <v>377806</v>
      </c>
      <c r="G58" s="2" t="str">
        <f>INDEX('38'!$E$1:$O$1361,MATCH('39'!$F58,'38'!$E:$E,0),MATCH('38'!F$1,'38'!$E$1:$O$1,0))</f>
        <v>Ravi Gangappa Lamani</v>
      </c>
      <c r="H58" s="2">
        <f>INDEX('38'!$E$1:$O$1361,MATCH('39'!$F58,'38'!$E:$E,0),MATCH('38'!G$1,'38'!$E$1:$O$1,0))</f>
        <v>40310</v>
      </c>
      <c r="I58" s="2" t="str">
        <f>INDEX('38'!$E$1:$O$1361,MATCH('39'!$F58,'38'!$E:$E,0),MATCH('38'!H$1,'38'!$E$1:$O$1,0))</f>
        <v>Active</v>
      </c>
      <c r="J58" s="2" t="str">
        <f>INDEX('38'!$E$1:$O$1361,MATCH('39'!$F58,'38'!$E:$E,0),MATCH('38'!I$1,'38'!$E$1:$O$1,0))</f>
        <v>X0505</v>
      </c>
      <c r="K58" s="2">
        <f>INDEX('38'!$E$1:$O$1361,MATCH('39'!$F58,'38'!$E:$E,0),MATCH('38'!J$1,'38'!$E$1:$O$1,0))</f>
        <v>382953</v>
      </c>
      <c r="L58" s="2" t="str">
        <f>INDEX('38'!$E$1:$O$1361,MATCH('39'!$F58,'38'!$E:$E,0),MATCH('38'!K$1,'38'!$E$1:$O$1,0))</f>
        <v>Mr. Mrityunjay G. Goravankoll</v>
      </c>
      <c r="M58" s="2" t="str">
        <f>INDEX('38'!$E$1:$O$1361,MATCH('39'!$F58,'38'!$E:$E,0),MATCH('38'!L$1,'38'!$E$1:$O$1,0))</f>
        <v>Relationship Associate</v>
      </c>
      <c r="N58" s="2" t="str">
        <f>INDEX('38'!$E$1:$O$1361,MATCH('39'!$F58,'38'!$E:$E,0),MATCH('38'!M$1,'38'!$E$1:$O$1,0))</f>
        <v>BG 7</v>
      </c>
      <c r="O58" s="2">
        <f>INDEX('38'!$E$1:$O$1361,MATCH('39'!$F58,'38'!$E:$E,0),MATCH('38'!N$1,'38'!$E$1:$O$1,0))</f>
        <v>635451.76800000004</v>
      </c>
      <c r="P58" s="2">
        <f>INDEX('38'!$E$1:$O$1361,MATCH('39'!$F58,'38'!$E:$E,0),MATCH('38'!O$1,'38'!$E$1:$O$1,0))</f>
        <v>290383.45560000004</v>
      </c>
    </row>
    <row r="59" spans="6:16">
      <c r="F59" s="128">
        <v>377879</v>
      </c>
      <c r="G59" s="2" t="str">
        <f>INDEX('38'!$E$1:$O$1361,MATCH('39'!$F59,'38'!$E:$E,0),MATCH('38'!F$1,'38'!$E$1:$O$1,0))</f>
        <v>Ranjan Wadhwa</v>
      </c>
      <c r="H59" s="2">
        <f>INDEX('38'!$E$1:$O$1361,MATCH('39'!$F59,'38'!$E:$E,0),MATCH('38'!G$1,'38'!$E$1:$O$1,0))</f>
        <v>40287</v>
      </c>
      <c r="I59" s="2" t="str">
        <f>INDEX('38'!$E$1:$O$1361,MATCH('39'!$F59,'38'!$E:$E,0),MATCH('38'!H$1,'38'!$E$1:$O$1,0))</f>
        <v>Active</v>
      </c>
      <c r="J59" s="2" t="str">
        <f>INDEX('38'!$E$1:$O$1361,MATCH('39'!$F59,'38'!$E:$E,0),MATCH('38'!I$1,'38'!$E$1:$O$1,0))</f>
        <v>X0313</v>
      </c>
      <c r="K59" s="2">
        <f>INDEX('38'!$E$1:$O$1361,MATCH('39'!$F59,'38'!$E:$E,0),MATCH('38'!J$1,'38'!$E$1:$O$1,0))</f>
        <v>386562</v>
      </c>
      <c r="L59" s="2" t="str">
        <f>INDEX('38'!$E$1:$O$1361,MATCH('39'!$F59,'38'!$E:$E,0),MATCH('38'!K$1,'38'!$E$1:$O$1,0))</f>
        <v>Mr. Saurabh Kant Mehta</v>
      </c>
      <c r="M59" s="2" t="str">
        <f>INDEX('38'!$E$1:$O$1361,MATCH('39'!$F59,'38'!$E:$E,0),MATCH('38'!L$1,'38'!$E$1:$O$1,0))</f>
        <v>Relationship Associate</v>
      </c>
      <c r="N59" s="2" t="str">
        <f>INDEX('38'!$E$1:$O$1361,MATCH('39'!$F59,'38'!$E:$E,0),MATCH('38'!M$1,'38'!$E$1:$O$1,0))</f>
        <v>BG 5</v>
      </c>
      <c r="O59" s="2">
        <f>INDEX('38'!$E$1:$O$1361,MATCH('39'!$F59,'38'!$E:$E,0),MATCH('38'!N$1,'38'!$E$1:$O$1,0))</f>
        <v>1390969.524</v>
      </c>
      <c r="P59" s="2">
        <f>INDEX('38'!$E$1:$O$1361,MATCH('39'!$F59,'38'!$E:$E,0),MATCH('38'!O$1,'38'!$E$1:$O$1,0))</f>
        <v>1475861.5259999998</v>
      </c>
    </row>
    <row r="60" spans="6:16">
      <c r="F60" s="128">
        <v>377886</v>
      </c>
      <c r="G60" s="2" t="str">
        <f>INDEX('38'!$E$1:$O$1361,MATCH('39'!$F60,'38'!$E:$E,0),MATCH('38'!F$1,'38'!$E$1:$O$1,0))</f>
        <v>Jagjeet Singh Bedi</v>
      </c>
      <c r="H60" s="2">
        <f>INDEX('38'!$E$1:$O$1361,MATCH('39'!$F60,'38'!$E:$E,0),MATCH('38'!G$1,'38'!$E$1:$O$1,0))</f>
        <v>40280</v>
      </c>
      <c r="I60" s="2" t="str">
        <f>INDEX('38'!$E$1:$O$1361,MATCH('39'!$F60,'38'!$E:$E,0),MATCH('38'!H$1,'38'!$E$1:$O$1,0))</f>
        <v>Active</v>
      </c>
      <c r="J60" s="2" t="str">
        <f>INDEX('38'!$E$1:$O$1361,MATCH('39'!$F60,'38'!$E:$E,0),MATCH('38'!I$1,'38'!$E$1:$O$1,0))</f>
        <v>X1026</v>
      </c>
      <c r="K60" s="2">
        <f>INDEX('38'!$E$1:$O$1361,MATCH('39'!$F60,'38'!$E:$E,0),MATCH('38'!J$1,'38'!$E$1:$O$1,0))</f>
        <v>472010</v>
      </c>
      <c r="L60" s="2" t="str">
        <f>INDEX('38'!$E$1:$O$1361,MATCH('39'!$F60,'38'!$E:$E,0),MATCH('38'!K$1,'38'!$E$1:$O$1,0))</f>
        <v>Mr. Sandeep Kumar</v>
      </c>
      <c r="M60" s="2" t="str">
        <f>INDEX('38'!$E$1:$O$1361,MATCH('39'!$F60,'38'!$E:$E,0),MATCH('38'!L$1,'38'!$E$1:$O$1,0))</f>
        <v>Relationship Associate</v>
      </c>
      <c r="N60" s="2" t="str">
        <f>INDEX('38'!$E$1:$O$1361,MATCH('39'!$F60,'38'!$E:$E,0),MATCH('38'!M$1,'38'!$E$1:$O$1,0))</f>
        <v>BG 6</v>
      </c>
      <c r="O60" s="2">
        <f>INDEX('38'!$E$1:$O$1361,MATCH('39'!$F60,'38'!$E:$E,0),MATCH('38'!N$1,'38'!$E$1:$O$1,0))</f>
        <v>901522.20900000003</v>
      </c>
      <c r="P60" s="2">
        <f>INDEX('38'!$E$1:$O$1361,MATCH('39'!$F60,'38'!$E:$E,0),MATCH('38'!O$1,'38'!$E$1:$O$1,0))</f>
        <v>342939.54960000003</v>
      </c>
    </row>
    <row r="61" spans="6:16">
      <c r="F61" s="128">
        <v>377893</v>
      </c>
      <c r="G61" s="2" t="str">
        <f>INDEX('38'!$E$1:$O$1361,MATCH('39'!$F61,'38'!$E:$E,0),MATCH('38'!F$1,'38'!$E$1:$O$1,0))</f>
        <v>Rajesh Kumar</v>
      </c>
      <c r="H61" s="2">
        <f>INDEX('38'!$E$1:$O$1361,MATCH('39'!$F61,'38'!$E:$E,0),MATCH('38'!G$1,'38'!$E$1:$O$1,0))</f>
        <v>40287</v>
      </c>
      <c r="I61" s="2" t="str">
        <f>INDEX('38'!$E$1:$O$1361,MATCH('39'!$F61,'38'!$E:$E,0),MATCH('38'!H$1,'38'!$E$1:$O$1,0))</f>
        <v>Active</v>
      </c>
      <c r="J61" s="2" t="str">
        <f>INDEX('38'!$E$1:$O$1361,MATCH('39'!$F61,'38'!$E:$E,0),MATCH('38'!I$1,'38'!$E$1:$O$1,0))</f>
        <v>X0280</v>
      </c>
      <c r="K61" s="2">
        <f>INDEX('38'!$E$1:$O$1361,MATCH('39'!$F61,'38'!$E:$E,0),MATCH('38'!J$1,'38'!$E$1:$O$1,0))</f>
        <v>386562</v>
      </c>
      <c r="L61" s="2" t="str">
        <f>INDEX('38'!$E$1:$O$1361,MATCH('39'!$F61,'38'!$E:$E,0),MATCH('38'!K$1,'38'!$E$1:$O$1,0))</f>
        <v>Mr. Saurabh Kant Mehta</v>
      </c>
      <c r="M61" s="2" t="str">
        <f>INDEX('38'!$E$1:$O$1361,MATCH('39'!$F61,'38'!$E:$E,0),MATCH('38'!L$1,'38'!$E$1:$O$1,0))</f>
        <v>Relationship Associate</v>
      </c>
      <c r="N61" s="2" t="str">
        <f>INDEX('38'!$E$1:$O$1361,MATCH('39'!$F61,'38'!$E:$E,0),MATCH('38'!M$1,'38'!$E$1:$O$1,0))</f>
        <v>BG 6</v>
      </c>
      <c r="O61" s="2">
        <f>INDEX('38'!$E$1:$O$1361,MATCH('39'!$F61,'38'!$E:$E,0),MATCH('38'!N$1,'38'!$E$1:$O$1,0))</f>
        <v>831975.29099999997</v>
      </c>
      <c r="P61" s="2">
        <f>INDEX('38'!$E$1:$O$1361,MATCH('39'!$F61,'38'!$E:$E,0),MATCH('38'!O$1,'38'!$E$1:$O$1,0))</f>
        <v>204903.43199999997</v>
      </c>
    </row>
    <row r="62" spans="6:16">
      <c r="F62" s="128">
        <v>377896</v>
      </c>
      <c r="G62" s="2" t="str">
        <f>INDEX('38'!$E$1:$O$1361,MATCH('39'!$F62,'38'!$E:$E,0),MATCH('38'!F$1,'38'!$E$1:$O$1,0))</f>
        <v>Rajesh Kumar</v>
      </c>
      <c r="H62" s="2">
        <f>INDEX('38'!$E$1:$O$1361,MATCH('39'!$F62,'38'!$E:$E,0),MATCH('38'!G$1,'38'!$E$1:$O$1,0))</f>
        <v>40294</v>
      </c>
      <c r="I62" s="2" t="str">
        <f>INDEX('38'!$E$1:$O$1361,MATCH('39'!$F62,'38'!$E:$E,0),MATCH('38'!H$1,'38'!$E$1:$O$1,0))</f>
        <v>Active</v>
      </c>
      <c r="J62" s="2" t="str">
        <f>INDEX('38'!$E$1:$O$1361,MATCH('39'!$F62,'38'!$E:$E,0),MATCH('38'!I$1,'38'!$E$1:$O$1,0))</f>
        <v>X0577</v>
      </c>
      <c r="K62" s="2">
        <f>INDEX('38'!$E$1:$O$1361,MATCH('39'!$F62,'38'!$E:$E,0),MATCH('38'!J$1,'38'!$E$1:$O$1,0))</f>
        <v>377143</v>
      </c>
      <c r="L62" s="2" t="str">
        <f>INDEX('38'!$E$1:$O$1361,MATCH('39'!$F62,'38'!$E:$E,0),MATCH('38'!K$1,'38'!$E$1:$O$1,0))</f>
        <v>Mr. Ausaf Ahmed</v>
      </c>
      <c r="M62" s="2" t="str">
        <f>INDEX('38'!$E$1:$O$1361,MATCH('39'!$F62,'38'!$E:$E,0),MATCH('38'!L$1,'38'!$E$1:$O$1,0))</f>
        <v>Relationship Associate</v>
      </c>
      <c r="N62" s="2" t="str">
        <f>INDEX('38'!$E$1:$O$1361,MATCH('39'!$F62,'38'!$E:$E,0),MATCH('38'!M$1,'38'!$E$1:$O$1,0))</f>
        <v>BG 7</v>
      </c>
      <c r="O62" s="2">
        <f>INDEX('38'!$E$1:$O$1361,MATCH('39'!$F62,'38'!$E:$E,0),MATCH('38'!N$1,'38'!$E$1:$O$1,0))</f>
        <v>689068.31699999992</v>
      </c>
      <c r="P62" s="2">
        <f>INDEX('38'!$E$1:$O$1361,MATCH('39'!$F62,'38'!$E:$E,0),MATCH('38'!O$1,'38'!$E$1:$O$1,0))</f>
        <v>410842.8</v>
      </c>
    </row>
    <row r="63" spans="6:16">
      <c r="F63" s="128">
        <v>377945</v>
      </c>
      <c r="G63" s="2" t="str">
        <f>INDEX('38'!$E$1:$O$1361,MATCH('39'!$F63,'38'!$E:$E,0),MATCH('38'!F$1,'38'!$E$1:$O$1,0))</f>
        <v>Amit Jashvantbhai Chauhan</v>
      </c>
      <c r="H63" s="2">
        <f>INDEX('38'!$E$1:$O$1361,MATCH('39'!$F63,'38'!$E:$E,0),MATCH('38'!G$1,'38'!$E$1:$O$1,0))</f>
        <v>40294</v>
      </c>
      <c r="I63" s="2" t="str">
        <f>INDEX('38'!$E$1:$O$1361,MATCH('39'!$F63,'38'!$E:$E,0),MATCH('38'!H$1,'38'!$E$1:$O$1,0))</f>
        <v>Active</v>
      </c>
      <c r="J63" s="2" t="str">
        <f>INDEX('38'!$E$1:$O$1361,MATCH('39'!$F63,'38'!$E:$E,0),MATCH('38'!I$1,'38'!$E$1:$O$1,0))</f>
        <v>X0680</v>
      </c>
      <c r="K63" s="2">
        <f>INDEX('38'!$E$1:$O$1361,MATCH('39'!$F63,'38'!$E:$E,0),MATCH('38'!J$1,'38'!$E$1:$O$1,0))</f>
        <v>411975</v>
      </c>
      <c r="L63" s="2" t="str">
        <f>INDEX('38'!$E$1:$O$1361,MATCH('39'!$F63,'38'!$E:$E,0),MATCH('38'!K$1,'38'!$E$1:$O$1,0))</f>
        <v>Mr. Mahendra Kesharbhai Chaudhary</v>
      </c>
      <c r="M63" s="2" t="str">
        <f>INDEX('38'!$E$1:$O$1361,MATCH('39'!$F63,'38'!$E:$E,0),MATCH('38'!L$1,'38'!$E$1:$O$1,0))</f>
        <v>Relationship Associate</v>
      </c>
      <c r="N63" s="2" t="str">
        <f>INDEX('38'!$E$1:$O$1361,MATCH('39'!$F63,'38'!$E:$E,0),MATCH('38'!M$1,'38'!$E$1:$O$1,0))</f>
        <v>BG 6</v>
      </c>
      <c r="O63" s="2">
        <f>INDEX('38'!$E$1:$O$1361,MATCH('39'!$F63,'38'!$E:$E,0),MATCH('38'!N$1,'38'!$E$1:$O$1,0))</f>
        <v>960283.04399999999</v>
      </c>
      <c r="P63" s="2">
        <f>INDEX('38'!$E$1:$O$1361,MATCH('39'!$F63,'38'!$E:$E,0),MATCH('38'!O$1,'38'!$E$1:$O$1,0))</f>
        <v>1419538.392</v>
      </c>
    </row>
    <row r="64" spans="6:16">
      <c r="F64" s="128">
        <v>377953</v>
      </c>
      <c r="G64" s="2" t="str">
        <f>INDEX('38'!$E$1:$O$1361,MATCH('39'!$F64,'38'!$E:$E,0),MATCH('38'!F$1,'38'!$E$1:$O$1,0))</f>
        <v>Ranjan Naik Phadri Naik</v>
      </c>
      <c r="H64" s="2">
        <f>INDEX('38'!$E$1:$O$1361,MATCH('39'!$F64,'38'!$E:$E,0),MATCH('38'!G$1,'38'!$E$1:$O$1,0))</f>
        <v>40280</v>
      </c>
      <c r="I64" s="2" t="str">
        <f>INDEX('38'!$E$1:$O$1361,MATCH('39'!$F64,'38'!$E:$E,0),MATCH('38'!H$1,'38'!$E$1:$O$1,0))</f>
        <v>Active</v>
      </c>
      <c r="J64" s="2" t="str">
        <f>INDEX('38'!$E$1:$O$1361,MATCH('39'!$F64,'38'!$E:$E,0),MATCH('38'!I$1,'38'!$E$1:$O$1,0))</f>
        <v>X0661</v>
      </c>
      <c r="K64" s="2">
        <f>INDEX('38'!$E$1:$O$1361,MATCH('39'!$F64,'38'!$E:$E,0),MATCH('38'!J$1,'38'!$E$1:$O$1,0))</f>
        <v>399532</v>
      </c>
      <c r="L64" s="2" t="str">
        <f>INDEX('38'!$E$1:$O$1361,MATCH('39'!$F64,'38'!$E:$E,0),MATCH('38'!K$1,'38'!$E$1:$O$1,0))</f>
        <v>Mr. John Kunjukunju K.</v>
      </c>
      <c r="M64" s="2" t="str">
        <f>INDEX('38'!$E$1:$O$1361,MATCH('39'!$F64,'38'!$E:$E,0),MATCH('38'!L$1,'38'!$E$1:$O$1,0))</f>
        <v>Relationship Associate</v>
      </c>
      <c r="N64" s="2" t="str">
        <f>INDEX('38'!$E$1:$O$1361,MATCH('39'!$F64,'38'!$E:$E,0),MATCH('38'!M$1,'38'!$E$1:$O$1,0))</f>
        <v>BG 7</v>
      </c>
      <c r="O64" s="2">
        <f>INDEX('38'!$E$1:$O$1361,MATCH('39'!$F64,'38'!$E:$E,0),MATCH('38'!N$1,'38'!$E$1:$O$1,0))</f>
        <v>596744.96699999995</v>
      </c>
      <c r="P64" s="2">
        <f>INDEX('38'!$E$1:$O$1361,MATCH('39'!$F64,'38'!$E:$E,0),MATCH('38'!O$1,'38'!$E$1:$O$1,0))</f>
        <v>1254736.2779999999</v>
      </c>
    </row>
    <row r="65" spans="6:16">
      <c r="F65" s="128">
        <v>377968</v>
      </c>
      <c r="G65" s="2" t="str">
        <f>INDEX('38'!$E$1:$O$1361,MATCH('39'!$F65,'38'!$E:$E,0),MATCH('38'!F$1,'38'!$E$1:$O$1,0))</f>
        <v>Aneesh K. S.</v>
      </c>
      <c r="H65" s="2">
        <f>INDEX('38'!$E$1:$O$1361,MATCH('39'!$F65,'38'!$E:$E,0),MATCH('38'!G$1,'38'!$E$1:$O$1,0))</f>
        <v>40280</v>
      </c>
      <c r="I65" s="2" t="str">
        <f>INDEX('38'!$E$1:$O$1361,MATCH('39'!$F65,'38'!$E:$E,0),MATCH('38'!H$1,'38'!$E$1:$O$1,0))</f>
        <v>Active</v>
      </c>
      <c r="J65" s="2" t="str">
        <f>INDEX('38'!$E$1:$O$1361,MATCH('39'!$F65,'38'!$E:$E,0),MATCH('38'!I$1,'38'!$E$1:$O$1,0))</f>
        <v>X0052</v>
      </c>
      <c r="K65" s="2">
        <f>INDEX('38'!$E$1:$O$1361,MATCH('39'!$F65,'38'!$E:$E,0),MATCH('38'!J$1,'38'!$E$1:$O$1,0))</f>
        <v>450554</v>
      </c>
      <c r="L65" s="2" t="str">
        <f>INDEX('38'!$E$1:$O$1361,MATCH('39'!$F65,'38'!$E:$E,0),MATCH('38'!K$1,'38'!$E$1:$O$1,0))</f>
        <v>Mr Jagadeesh Krishna</v>
      </c>
      <c r="M65" s="2" t="str">
        <f>INDEX('38'!$E$1:$O$1361,MATCH('39'!$F65,'38'!$E:$E,0),MATCH('38'!L$1,'38'!$E$1:$O$1,0))</f>
        <v>Relationship Associate</v>
      </c>
      <c r="N65" s="2" t="str">
        <f>INDEX('38'!$E$1:$O$1361,MATCH('39'!$F65,'38'!$E:$E,0),MATCH('38'!M$1,'38'!$E$1:$O$1,0))</f>
        <v>BG 6</v>
      </c>
      <c r="O65" s="2">
        <f>INDEX('38'!$E$1:$O$1361,MATCH('39'!$F65,'38'!$E:$E,0),MATCH('38'!N$1,'38'!$E$1:$O$1,0))</f>
        <v>1120891.17</v>
      </c>
      <c r="P65" s="2">
        <f>INDEX('38'!$E$1:$O$1361,MATCH('39'!$F65,'38'!$E:$E,0),MATCH('38'!O$1,'38'!$E$1:$O$1,0))</f>
        <v>2006405.5536</v>
      </c>
    </row>
    <row r="66" spans="6:16">
      <c r="F66" s="128">
        <v>377969</v>
      </c>
      <c r="G66" s="2" t="str">
        <f>INDEX('38'!$E$1:$O$1361,MATCH('39'!$F66,'38'!$E:$E,0),MATCH('38'!F$1,'38'!$E$1:$O$1,0))</f>
        <v>A. Rajakumar</v>
      </c>
      <c r="H66" s="2">
        <f>INDEX('38'!$E$1:$O$1361,MATCH('39'!$F66,'38'!$E:$E,0),MATCH('38'!G$1,'38'!$E$1:$O$1,0))</f>
        <v>40280</v>
      </c>
      <c r="I66" s="2" t="str">
        <f>INDEX('38'!$E$1:$O$1361,MATCH('39'!$F66,'38'!$E:$E,0),MATCH('38'!H$1,'38'!$E$1:$O$1,0))</f>
        <v>Active</v>
      </c>
      <c r="J66" s="2" t="str">
        <f>INDEX('38'!$E$1:$O$1361,MATCH('39'!$F66,'38'!$E:$E,0),MATCH('38'!I$1,'38'!$E$1:$O$1,0))</f>
        <v>X0427</v>
      </c>
      <c r="K66" s="2">
        <f>INDEX('38'!$E$1:$O$1361,MATCH('39'!$F66,'38'!$E:$E,0),MATCH('38'!J$1,'38'!$E$1:$O$1,0))</f>
        <v>423329</v>
      </c>
      <c r="L66" s="2" t="str">
        <f>INDEX('38'!$E$1:$O$1361,MATCH('39'!$F66,'38'!$E:$E,0),MATCH('38'!K$1,'38'!$E$1:$O$1,0))</f>
        <v>Mr. Kalyan Kumar Kanasani</v>
      </c>
      <c r="M66" s="2" t="str">
        <f>INDEX('38'!$E$1:$O$1361,MATCH('39'!$F66,'38'!$E:$E,0),MATCH('38'!L$1,'38'!$E$1:$O$1,0))</f>
        <v>Relationship Associate</v>
      </c>
      <c r="N66" s="2" t="str">
        <f>INDEX('38'!$E$1:$O$1361,MATCH('39'!$F66,'38'!$E:$E,0),MATCH('38'!M$1,'38'!$E$1:$O$1,0))</f>
        <v>BG 5</v>
      </c>
      <c r="O66" s="2">
        <f>INDEX('38'!$E$1:$O$1361,MATCH('39'!$F66,'38'!$E:$E,0),MATCH('38'!N$1,'38'!$E$1:$O$1,0))</f>
        <v>1621987.1430000002</v>
      </c>
      <c r="P66" s="2">
        <f>INDEX('38'!$E$1:$O$1361,MATCH('39'!$F66,'38'!$E:$E,0),MATCH('38'!O$1,'38'!$E$1:$O$1,0))</f>
        <v>1466423.9136000001</v>
      </c>
    </row>
    <row r="67" spans="6:16">
      <c r="F67" s="128">
        <v>378019</v>
      </c>
      <c r="G67" s="2" t="str">
        <f>INDEX('38'!$E$1:$O$1361,MATCH('39'!$F67,'38'!$E:$E,0),MATCH('38'!F$1,'38'!$E$1:$O$1,0))</f>
        <v>Pimmy Manchanda</v>
      </c>
      <c r="H67" s="2">
        <f>INDEX('38'!$E$1:$O$1361,MATCH('39'!$F67,'38'!$E:$E,0),MATCH('38'!G$1,'38'!$E$1:$O$1,0))</f>
        <v>40287</v>
      </c>
      <c r="I67" s="2" t="str">
        <f>INDEX('38'!$E$1:$O$1361,MATCH('39'!$F67,'38'!$E:$E,0),MATCH('38'!H$1,'38'!$E$1:$O$1,0))</f>
        <v>Active</v>
      </c>
      <c r="J67" s="2" t="str">
        <f>INDEX('38'!$E$1:$O$1361,MATCH('39'!$F67,'38'!$E:$E,0),MATCH('38'!I$1,'38'!$E$1:$O$1,0))</f>
        <v>X1011</v>
      </c>
      <c r="K67" s="2">
        <f>INDEX('38'!$E$1:$O$1361,MATCH('39'!$F67,'38'!$E:$E,0),MATCH('38'!J$1,'38'!$E$1:$O$1,0))</f>
        <v>416871</v>
      </c>
      <c r="L67" s="2" t="str">
        <f>INDEX('38'!$E$1:$O$1361,MATCH('39'!$F67,'38'!$E:$E,0),MATCH('38'!K$1,'38'!$E$1:$O$1,0))</f>
        <v>Ms. Shivani Sambyal</v>
      </c>
      <c r="M67" s="2" t="str">
        <f>INDEX('38'!$E$1:$O$1361,MATCH('39'!$F67,'38'!$E:$E,0),MATCH('38'!L$1,'38'!$E$1:$O$1,0))</f>
        <v>Relationship Associate</v>
      </c>
      <c r="N67" s="2" t="str">
        <f>INDEX('38'!$E$1:$O$1361,MATCH('39'!$F67,'38'!$E:$E,0),MATCH('38'!M$1,'38'!$E$1:$O$1,0))</f>
        <v>BG 7</v>
      </c>
      <c r="O67" s="2">
        <f>INDEX('38'!$E$1:$O$1361,MATCH('39'!$F67,'38'!$E:$E,0),MATCH('38'!N$1,'38'!$E$1:$O$1,0))</f>
        <v>719686.94699999993</v>
      </c>
      <c r="P67" s="2">
        <f>INDEX('38'!$E$1:$O$1361,MATCH('39'!$F67,'38'!$E:$E,0),MATCH('38'!O$1,'38'!$E$1:$O$1,0))</f>
        <v>980022.53159999999</v>
      </c>
    </row>
    <row r="68" spans="6:16">
      <c r="F68" s="128">
        <v>378147</v>
      </c>
      <c r="G68" s="2" t="str">
        <f>INDEX('38'!$E$1:$O$1361,MATCH('39'!$F68,'38'!$E:$E,0),MATCH('38'!F$1,'38'!$E$1:$O$1,0))</f>
        <v>Kuldeep Singh</v>
      </c>
      <c r="H68" s="2">
        <f>INDEX('38'!$E$1:$O$1361,MATCH('39'!$F68,'38'!$E:$E,0),MATCH('38'!G$1,'38'!$E$1:$O$1,0))</f>
        <v>40280</v>
      </c>
      <c r="I68" s="2" t="str">
        <f>INDEX('38'!$E$1:$O$1361,MATCH('39'!$F68,'38'!$E:$E,0),MATCH('38'!H$1,'38'!$E$1:$O$1,0))</f>
        <v>Active</v>
      </c>
      <c r="J68" s="2" t="str">
        <f>INDEX('38'!$E$1:$O$1361,MATCH('39'!$F68,'38'!$E:$E,0),MATCH('38'!I$1,'38'!$E$1:$O$1,0))</f>
        <v>X0057</v>
      </c>
      <c r="K68" s="2">
        <f>INDEX('38'!$E$1:$O$1361,MATCH('39'!$F68,'38'!$E:$E,0),MATCH('38'!J$1,'38'!$E$1:$O$1,0))</f>
        <v>373036</v>
      </c>
      <c r="L68" s="2" t="str">
        <f>INDEX('38'!$E$1:$O$1361,MATCH('39'!$F68,'38'!$E:$E,0),MATCH('38'!K$1,'38'!$E$1:$O$1,0))</f>
        <v>Mr. Sumit Sehgal</v>
      </c>
      <c r="M68" s="2" t="str">
        <f>INDEX('38'!$E$1:$O$1361,MATCH('39'!$F68,'38'!$E:$E,0),MATCH('38'!L$1,'38'!$E$1:$O$1,0))</f>
        <v>Relationship Associate</v>
      </c>
      <c r="N68" s="2" t="str">
        <f>INDEX('38'!$E$1:$O$1361,MATCH('39'!$F68,'38'!$E:$E,0),MATCH('38'!M$1,'38'!$E$1:$O$1,0))</f>
        <v>BG 5</v>
      </c>
      <c r="O68" s="2">
        <f>INDEX('38'!$E$1:$O$1361,MATCH('39'!$F68,'38'!$E:$E,0),MATCH('38'!N$1,'38'!$E$1:$O$1,0))</f>
        <v>1451064.8460000001</v>
      </c>
      <c r="P68" s="2">
        <f>INDEX('38'!$E$1:$O$1361,MATCH('39'!$F68,'38'!$E:$E,0),MATCH('38'!O$1,'38'!$E$1:$O$1,0))</f>
        <v>1855556.7911999999</v>
      </c>
    </row>
    <row r="69" spans="6:16">
      <c r="F69" s="128">
        <v>378164</v>
      </c>
      <c r="G69" s="2" t="str">
        <f>INDEX('38'!$E$1:$O$1361,MATCH('39'!$F69,'38'!$E:$E,0),MATCH('38'!F$1,'38'!$E$1:$O$1,0))</f>
        <v>Harminder Singh</v>
      </c>
      <c r="H69" s="2">
        <f>INDEX('38'!$E$1:$O$1361,MATCH('39'!$F69,'38'!$E:$E,0),MATCH('38'!G$1,'38'!$E$1:$O$1,0))</f>
        <v>40280</v>
      </c>
      <c r="I69" s="2" t="str">
        <f>INDEX('38'!$E$1:$O$1361,MATCH('39'!$F69,'38'!$E:$E,0),MATCH('38'!H$1,'38'!$E$1:$O$1,0))</f>
        <v>Active</v>
      </c>
      <c r="J69" s="2" t="str">
        <f>INDEX('38'!$E$1:$O$1361,MATCH('39'!$F69,'38'!$E:$E,0),MATCH('38'!I$1,'38'!$E$1:$O$1,0))</f>
        <v>X0088</v>
      </c>
      <c r="K69" s="2">
        <f>INDEX('38'!$E$1:$O$1361,MATCH('39'!$F69,'38'!$E:$E,0),MATCH('38'!J$1,'38'!$E$1:$O$1,0))</f>
        <v>472696</v>
      </c>
      <c r="L69" s="2" t="str">
        <f>INDEX('38'!$E$1:$O$1361,MATCH('39'!$F69,'38'!$E:$E,0),MATCH('38'!K$1,'38'!$E$1:$O$1,0))</f>
        <v>Mr. Priyank Pathak</v>
      </c>
      <c r="M69" s="2" t="str">
        <f>INDEX('38'!$E$1:$O$1361,MATCH('39'!$F69,'38'!$E:$E,0),MATCH('38'!L$1,'38'!$E$1:$O$1,0))</f>
        <v>Relationship Associate</v>
      </c>
      <c r="N69" s="2" t="str">
        <f>INDEX('38'!$E$1:$O$1361,MATCH('39'!$F69,'38'!$E:$E,0),MATCH('38'!M$1,'38'!$E$1:$O$1,0))</f>
        <v>BG 5</v>
      </c>
      <c r="O69" s="2">
        <f>INDEX('38'!$E$1:$O$1361,MATCH('39'!$F69,'38'!$E:$E,0),MATCH('38'!N$1,'38'!$E$1:$O$1,0))</f>
        <v>1662715.152</v>
      </c>
      <c r="P69" s="2">
        <f>INDEX('38'!$E$1:$O$1361,MATCH('39'!$F69,'38'!$E:$E,0),MATCH('38'!O$1,'38'!$E$1:$O$1,0))</f>
        <v>1283853.1428</v>
      </c>
    </row>
    <row r="70" spans="6:16">
      <c r="F70" s="128">
        <v>378167</v>
      </c>
      <c r="G70" s="2" t="str">
        <f>INDEX('38'!$E$1:$O$1361,MATCH('39'!$F70,'38'!$E:$E,0),MATCH('38'!F$1,'38'!$E$1:$O$1,0))</f>
        <v>Monika Rajput</v>
      </c>
      <c r="H70" s="2">
        <f>INDEX('38'!$E$1:$O$1361,MATCH('39'!$F70,'38'!$E:$E,0),MATCH('38'!G$1,'38'!$E$1:$O$1,0))</f>
        <v>40287</v>
      </c>
      <c r="I70" s="2" t="str">
        <f>INDEX('38'!$E$1:$O$1361,MATCH('39'!$F70,'38'!$E:$E,0),MATCH('38'!H$1,'38'!$E$1:$O$1,0))</f>
        <v>Active</v>
      </c>
      <c r="J70" s="2" t="str">
        <f>INDEX('38'!$E$1:$O$1361,MATCH('39'!$F70,'38'!$E:$E,0),MATCH('38'!I$1,'38'!$E$1:$O$1,0))</f>
        <v>X0578</v>
      </c>
      <c r="K70" s="2">
        <f>INDEX('38'!$E$1:$O$1361,MATCH('39'!$F70,'38'!$E:$E,0),MATCH('38'!J$1,'38'!$E$1:$O$1,0))</f>
        <v>386562</v>
      </c>
      <c r="L70" s="2" t="str">
        <f>INDEX('38'!$E$1:$O$1361,MATCH('39'!$F70,'38'!$E:$E,0),MATCH('38'!K$1,'38'!$E$1:$O$1,0))</f>
        <v>Mr. Saurabh Kant Mehta</v>
      </c>
      <c r="M70" s="2" t="str">
        <f>INDEX('38'!$E$1:$O$1361,MATCH('39'!$F70,'38'!$E:$E,0),MATCH('38'!L$1,'38'!$E$1:$O$1,0))</f>
        <v>Relationship Associate</v>
      </c>
      <c r="N70" s="2" t="str">
        <f>INDEX('38'!$E$1:$O$1361,MATCH('39'!$F70,'38'!$E:$E,0),MATCH('38'!M$1,'38'!$E$1:$O$1,0))</f>
        <v>BG 6</v>
      </c>
      <c r="O70" s="2">
        <f>INDEX('38'!$E$1:$O$1361,MATCH('39'!$F70,'38'!$E:$E,0),MATCH('38'!N$1,'38'!$E$1:$O$1,0))</f>
        <v>989392.446</v>
      </c>
      <c r="P70" s="2">
        <f>INDEX('38'!$E$1:$O$1361,MATCH('39'!$F70,'38'!$E:$E,0),MATCH('38'!O$1,'38'!$E$1:$O$1,0))</f>
        <v>743406.50879999995</v>
      </c>
    </row>
    <row r="71" spans="6:16">
      <c r="F71" s="128">
        <v>378172</v>
      </c>
      <c r="G71" s="2" t="str">
        <f>INDEX('38'!$E$1:$O$1361,MATCH('39'!$F71,'38'!$E:$E,0),MATCH('38'!F$1,'38'!$E$1:$O$1,0))</f>
        <v>Narinder Singh Chawla</v>
      </c>
      <c r="H71" s="2">
        <f>INDEX('38'!$E$1:$O$1361,MATCH('39'!$F71,'38'!$E:$E,0),MATCH('38'!G$1,'38'!$E$1:$O$1,0))</f>
        <v>40280</v>
      </c>
      <c r="I71" s="2" t="str">
        <f>INDEX('38'!$E$1:$O$1361,MATCH('39'!$F71,'38'!$E:$E,0),MATCH('38'!H$1,'38'!$E$1:$O$1,0))</f>
        <v>Active</v>
      </c>
      <c r="J71" s="2" t="str">
        <f>INDEX('38'!$E$1:$O$1361,MATCH('39'!$F71,'38'!$E:$E,0),MATCH('38'!I$1,'38'!$E$1:$O$1,0))</f>
        <v>X1278</v>
      </c>
      <c r="K71" s="2">
        <f>INDEX('38'!$E$1:$O$1361,MATCH('39'!$F71,'38'!$E:$E,0),MATCH('38'!J$1,'38'!$E$1:$O$1,0))</f>
        <v>412412</v>
      </c>
      <c r="L71" s="2" t="str">
        <f>INDEX('38'!$E$1:$O$1361,MATCH('39'!$F71,'38'!$E:$E,0),MATCH('38'!K$1,'38'!$E$1:$O$1,0))</f>
        <v>Mr. Vipin Sharma</v>
      </c>
      <c r="M71" s="2" t="str">
        <f>INDEX('38'!$E$1:$O$1361,MATCH('39'!$F71,'38'!$E:$E,0),MATCH('38'!L$1,'38'!$E$1:$O$1,0))</f>
        <v>Relationship Associate</v>
      </c>
      <c r="N71" s="2" t="str">
        <f>INDEX('38'!$E$1:$O$1361,MATCH('39'!$F71,'38'!$E:$E,0),MATCH('38'!M$1,'38'!$E$1:$O$1,0))</f>
        <v>BG 6</v>
      </c>
      <c r="O71" s="2">
        <f>INDEX('38'!$E$1:$O$1361,MATCH('39'!$F71,'38'!$E:$E,0),MATCH('38'!N$1,'38'!$E$1:$O$1,0))</f>
        <v>865872.81900000002</v>
      </c>
      <c r="P71" s="2">
        <f>INDEX('38'!$E$1:$O$1361,MATCH('39'!$F71,'38'!$E:$E,0),MATCH('38'!O$1,'38'!$E$1:$O$1,0))</f>
        <v>885571.06680000003</v>
      </c>
    </row>
    <row r="72" spans="6:16">
      <c r="F72" s="128">
        <v>378177</v>
      </c>
      <c r="G72" s="2" t="str">
        <f>INDEX('38'!$E$1:$O$1361,MATCH('39'!$F72,'38'!$E:$E,0),MATCH('38'!F$1,'38'!$E$1:$O$1,0))</f>
        <v>Kuldeep Singh</v>
      </c>
      <c r="H72" s="2">
        <f>INDEX('38'!$E$1:$O$1361,MATCH('39'!$F72,'38'!$E:$E,0),MATCH('38'!G$1,'38'!$E$1:$O$1,0))</f>
        <v>40280</v>
      </c>
      <c r="I72" s="2" t="str">
        <f>INDEX('38'!$E$1:$O$1361,MATCH('39'!$F72,'38'!$E:$E,0),MATCH('38'!H$1,'38'!$E$1:$O$1,0))</f>
        <v>Active</v>
      </c>
      <c r="J72" s="2" t="str">
        <f>INDEX('38'!$E$1:$O$1361,MATCH('39'!$F72,'38'!$E:$E,0),MATCH('38'!I$1,'38'!$E$1:$O$1,0))</f>
        <v>X0249</v>
      </c>
      <c r="K72" s="2">
        <f>INDEX('38'!$E$1:$O$1361,MATCH('39'!$F72,'38'!$E:$E,0),MATCH('38'!J$1,'38'!$E$1:$O$1,0))</f>
        <v>407302</v>
      </c>
      <c r="L72" s="2" t="str">
        <f>INDEX('38'!$E$1:$O$1361,MATCH('39'!$F72,'38'!$E:$E,0),MATCH('38'!K$1,'38'!$E$1:$O$1,0))</f>
        <v>Mr. Ankit Verma</v>
      </c>
      <c r="M72" s="2" t="str">
        <f>INDEX('38'!$E$1:$O$1361,MATCH('39'!$F72,'38'!$E:$E,0),MATCH('38'!L$1,'38'!$E$1:$O$1,0))</f>
        <v>Associate Sales Manager</v>
      </c>
      <c r="N72" s="2" t="str">
        <f>INDEX('38'!$E$1:$O$1361,MATCH('39'!$F72,'38'!$E:$E,0),MATCH('38'!M$1,'38'!$E$1:$O$1,0))</f>
        <v>BG 4</v>
      </c>
      <c r="O72" s="2">
        <f>INDEX('38'!$E$1:$O$1361,MATCH('39'!$F72,'38'!$E:$E,0),MATCH('38'!N$1,'38'!$E$1:$O$1,0))</f>
        <v>1822682.19</v>
      </c>
      <c r="P72" s="2">
        <f>INDEX('38'!$E$1:$O$1361,MATCH('39'!$F72,'38'!$E:$E,0),MATCH('38'!O$1,'38'!$E$1:$O$1,0))</f>
        <v>1909752.7248</v>
      </c>
    </row>
    <row r="73" spans="6:16">
      <c r="F73" s="128">
        <v>378244</v>
      </c>
      <c r="G73" s="2" t="str">
        <f>INDEX('38'!$E$1:$O$1361,MATCH('39'!$F73,'38'!$E:$E,0),MATCH('38'!F$1,'38'!$E$1:$O$1,0))</f>
        <v>Poonam Maurya</v>
      </c>
      <c r="H73" s="2">
        <f>INDEX('38'!$E$1:$O$1361,MATCH('39'!$F73,'38'!$E:$E,0),MATCH('38'!G$1,'38'!$E$1:$O$1,0))</f>
        <v>40278</v>
      </c>
      <c r="I73" s="2" t="str">
        <f>INDEX('38'!$E$1:$O$1361,MATCH('39'!$F73,'38'!$E:$E,0),MATCH('38'!H$1,'38'!$E$1:$O$1,0))</f>
        <v>Active</v>
      </c>
      <c r="J73" s="2" t="str">
        <f>INDEX('38'!$E$1:$O$1361,MATCH('39'!$F73,'38'!$E:$E,0),MATCH('38'!I$1,'38'!$E$1:$O$1,0))</f>
        <v>X1483</v>
      </c>
      <c r="K73" s="2">
        <f>INDEX('38'!$E$1:$O$1361,MATCH('39'!$F73,'38'!$E:$E,0),MATCH('38'!J$1,'38'!$E$1:$O$1,0))</f>
        <v>379658</v>
      </c>
      <c r="L73" s="2" t="str">
        <f>INDEX('38'!$E$1:$O$1361,MATCH('39'!$F73,'38'!$E:$E,0),MATCH('38'!K$1,'38'!$E$1:$O$1,0))</f>
        <v>Mr. Alok Narayan Prasad</v>
      </c>
      <c r="M73" s="2" t="str">
        <f>INDEX('38'!$E$1:$O$1361,MATCH('39'!$F73,'38'!$E:$E,0),MATCH('38'!L$1,'38'!$E$1:$O$1,0))</f>
        <v>Relationship Associate</v>
      </c>
      <c r="N73" s="2" t="str">
        <f>INDEX('38'!$E$1:$O$1361,MATCH('39'!$F73,'38'!$E:$E,0),MATCH('38'!M$1,'38'!$E$1:$O$1,0))</f>
        <v>BG 7</v>
      </c>
      <c r="O73" s="2">
        <f>INDEX('38'!$E$1:$O$1361,MATCH('39'!$F73,'38'!$E:$E,0),MATCH('38'!N$1,'38'!$E$1:$O$1,0))</f>
        <v>681783.73199999996</v>
      </c>
      <c r="P73" s="2">
        <f>INDEX('38'!$E$1:$O$1361,MATCH('39'!$F73,'38'!$E:$E,0),MATCH('38'!O$1,'38'!$E$1:$O$1,0))</f>
        <v>479388.80160000001</v>
      </c>
    </row>
    <row r="74" spans="6:16">
      <c r="F74" s="128">
        <v>378415</v>
      </c>
      <c r="G74" s="2" t="str">
        <f>INDEX('38'!$E$1:$O$1361,MATCH('39'!$F74,'38'!$E:$E,0),MATCH('38'!F$1,'38'!$E$1:$O$1,0))</f>
        <v>Dilip Kumar</v>
      </c>
      <c r="H74" s="2">
        <f>INDEX('38'!$E$1:$O$1361,MATCH('39'!$F74,'38'!$E:$E,0),MATCH('38'!G$1,'38'!$E$1:$O$1,0))</f>
        <v>40280</v>
      </c>
      <c r="I74" s="2" t="str">
        <f>INDEX('38'!$E$1:$O$1361,MATCH('39'!$F74,'38'!$E:$E,0),MATCH('38'!H$1,'38'!$E$1:$O$1,0))</f>
        <v>Active</v>
      </c>
      <c r="J74" s="2" t="str">
        <f>INDEX('38'!$E$1:$O$1361,MATCH('39'!$F74,'38'!$E:$E,0),MATCH('38'!I$1,'38'!$E$1:$O$1,0))</f>
        <v>X0745</v>
      </c>
      <c r="K74" s="2">
        <f>INDEX('38'!$E$1:$O$1361,MATCH('39'!$F74,'38'!$E:$E,0),MATCH('38'!J$1,'38'!$E$1:$O$1,0))</f>
        <v>414224</v>
      </c>
      <c r="L74" s="2" t="str">
        <f>INDEX('38'!$E$1:$O$1361,MATCH('39'!$F74,'38'!$E:$E,0),MATCH('38'!K$1,'38'!$E$1:$O$1,0))</f>
        <v>Mr. Murari Dutt Bajpai</v>
      </c>
      <c r="M74" s="2" t="str">
        <f>INDEX('38'!$E$1:$O$1361,MATCH('39'!$F74,'38'!$E:$E,0),MATCH('38'!L$1,'38'!$E$1:$O$1,0))</f>
        <v>Relationship Associate</v>
      </c>
      <c r="N74" s="2" t="str">
        <f>INDEX('38'!$E$1:$O$1361,MATCH('39'!$F74,'38'!$E:$E,0),MATCH('38'!M$1,'38'!$E$1:$O$1,0))</f>
        <v>BG 6</v>
      </c>
      <c r="O74" s="2">
        <f>INDEX('38'!$E$1:$O$1361,MATCH('39'!$F74,'38'!$E:$E,0),MATCH('38'!N$1,'38'!$E$1:$O$1,0))</f>
        <v>953091.951</v>
      </c>
      <c r="P74" s="2">
        <f>INDEX('38'!$E$1:$O$1361,MATCH('39'!$F74,'38'!$E:$E,0),MATCH('38'!O$1,'38'!$E$1:$O$1,0))</f>
        <v>765931.05359999998</v>
      </c>
    </row>
    <row r="75" spans="6:16">
      <c r="F75" s="128">
        <v>378419</v>
      </c>
      <c r="G75" s="2" t="str">
        <f>INDEX('38'!$E$1:$O$1361,MATCH('39'!$F75,'38'!$E:$E,0),MATCH('38'!F$1,'38'!$E$1:$O$1,0))</f>
        <v>Narendra Ramashankar Pandey</v>
      </c>
      <c r="H75" s="2">
        <f>INDEX('38'!$E$1:$O$1361,MATCH('39'!$F75,'38'!$E:$E,0),MATCH('38'!G$1,'38'!$E$1:$O$1,0))</f>
        <v>40280</v>
      </c>
      <c r="I75" s="2" t="str">
        <f>INDEX('38'!$E$1:$O$1361,MATCH('39'!$F75,'38'!$E:$E,0),MATCH('38'!H$1,'38'!$E$1:$O$1,0))</f>
        <v>Active</v>
      </c>
      <c r="J75" s="2" t="str">
        <f>INDEX('38'!$E$1:$O$1361,MATCH('39'!$F75,'38'!$E:$E,0),MATCH('38'!I$1,'38'!$E$1:$O$1,0))</f>
        <v>X1346</v>
      </c>
      <c r="K75" s="2">
        <f>INDEX('38'!$E$1:$O$1361,MATCH('39'!$F75,'38'!$E:$E,0),MATCH('38'!J$1,'38'!$E$1:$O$1,0))</f>
        <v>399534</v>
      </c>
      <c r="L75" s="2" t="str">
        <f>INDEX('38'!$E$1:$O$1361,MATCH('39'!$F75,'38'!$E:$E,0),MATCH('38'!K$1,'38'!$E$1:$O$1,0))</f>
        <v>Mr. Shahsidhar Poojary</v>
      </c>
      <c r="M75" s="2" t="str">
        <f>INDEX('38'!$E$1:$O$1361,MATCH('39'!$F75,'38'!$E:$E,0),MATCH('38'!L$1,'38'!$E$1:$O$1,0))</f>
        <v>Associate Sales Manager</v>
      </c>
      <c r="N75" s="2" t="str">
        <f>INDEX('38'!$E$1:$O$1361,MATCH('39'!$F75,'38'!$E:$E,0),MATCH('38'!M$1,'38'!$E$1:$O$1,0))</f>
        <v>BG 8</v>
      </c>
      <c r="O75" s="2">
        <f>INDEX('38'!$E$1:$O$1361,MATCH('39'!$F75,'38'!$E:$E,0),MATCH('38'!N$1,'38'!$E$1:$O$1,0))</f>
        <v>322264.69799999997</v>
      </c>
      <c r="P75" s="2">
        <f>INDEX('38'!$E$1:$O$1361,MATCH('39'!$F75,'38'!$E:$E,0),MATCH('38'!O$1,'38'!$E$1:$O$1,0))</f>
        <v>686054.50200000009</v>
      </c>
    </row>
    <row r="76" spans="6:16">
      <c r="F76" s="128">
        <v>378436</v>
      </c>
      <c r="G76" s="2" t="str">
        <f>INDEX('38'!$E$1:$O$1361,MATCH('39'!$F76,'38'!$E:$E,0),MATCH('38'!F$1,'38'!$E$1:$O$1,0))</f>
        <v>Amit Sharma</v>
      </c>
      <c r="H76" s="2">
        <f>INDEX('38'!$E$1:$O$1361,MATCH('39'!$F76,'38'!$E:$E,0),MATCH('38'!G$1,'38'!$E$1:$O$1,0))</f>
        <v>40280</v>
      </c>
      <c r="I76" s="2" t="str">
        <f>INDEX('38'!$E$1:$O$1361,MATCH('39'!$F76,'38'!$E:$E,0),MATCH('38'!H$1,'38'!$E$1:$O$1,0))</f>
        <v>Active</v>
      </c>
      <c r="J76" s="2" t="str">
        <f>INDEX('38'!$E$1:$O$1361,MATCH('39'!$F76,'38'!$E:$E,0),MATCH('38'!I$1,'38'!$E$1:$O$1,0))</f>
        <v>X0164</v>
      </c>
      <c r="K76" s="2">
        <f>INDEX('38'!$E$1:$O$1361,MATCH('39'!$F76,'38'!$E:$E,0),MATCH('38'!J$1,'38'!$E$1:$O$1,0))</f>
        <v>473191</v>
      </c>
      <c r="L76" s="2" t="str">
        <f>INDEX('38'!$E$1:$O$1361,MATCH('39'!$F76,'38'!$E:$E,0),MATCH('38'!K$1,'38'!$E$1:$O$1,0))</f>
        <v>Mr. Sandeep Chatterjee</v>
      </c>
      <c r="M76" s="2" t="str">
        <f>INDEX('38'!$E$1:$O$1361,MATCH('39'!$F76,'38'!$E:$E,0),MATCH('38'!L$1,'38'!$E$1:$O$1,0))</f>
        <v>Associate Sales Manager</v>
      </c>
      <c r="N76" s="2" t="str">
        <f>INDEX('38'!$E$1:$O$1361,MATCH('39'!$F76,'38'!$E:$E,0),MATCH('38'!M$1,'38'!$E$1:$O$1,0))</f>
        <v>BG 4</v>
      </c>
      <c r="O76" s="2">
        <f>INDEX('38'!$E$1:$O$1361,MATCH('39'!$F76,'38'!$E:$E,0),MATCH('38'!N$1,'38'!$E$1:$O$1,0))</f>
        <v>1725252.3960000002</v>
      </c>
      <c r="P76" s="2">
        <f>INDEX('38'!$E$1:$O$1361,MATCH('39'!$F76,'38'!$E:$E,0),MATCH('38'!O$1,'38'!$E$1:$O$1,0))</f>
        <v>2050923.7259999998</v>
      </c>
    </row>
    <row r="77" spans="6:16">
      <c r="F77" s="128">
        <v>378442</v>
      </c>
      <c r="G77" s="2" t="str">
        <f>INDEX('38'!$E$1:$O$1361,MATCH('39'!$F77,'38'!$E:$E,0),MATCH('38'!F$1,'38'!$E$1:$O$1,0))</f>
        <v>Rahul Sharma</v>
      </c>
      <c r="H77" s="2">
        <f>INDEX('38'!$E$1:$O$1361,MATCH('39'!$F77,'38'!$E:$E,0),MATCH('38'!G$1,'38'!$E$1:$O$1,0))</f>
        <v>40280</v>
      </c>
      <c r="I77" s="2" t="str">
        <f>INDEX('38'!$E$1:$O$1361,MATCH('39'!$F77,'38'!$E:$E,0),MATCH('38'!H$1,'38'!$E$1:$O$1,0))</f>
        <v>Active</v>
      </c>
      <c r="J77" s="2" t="str">
        <f>INDEX('38'!$E$1:$O$1361,MATCH('39'!$F77,'38'!$E:$E,0),MATCH('38'!I$1,'38'!$E$1:$O$1,0))</f>
        <v>X0838</v>
      </c>
      <c r="K77" s="2">
        <f>INDEX('38'!$E$1:$O$1361,MATCH('39'!$F77,'38'!$E:$E,0),MATCH('38'!J$1,'38'!$E$1:$O$1,0))</f>
        <v>410450</v>
      </c>
      <c r="L77" s="2" t="str">
        <f>INDEX('38'!$E$1:$O$1361,MATCH('39'!$F77,'38'!$E:$E,0),MATCH('38'!K$1,'38'!$E$1:$O$1,0))</f>
        <v>Mr. Supriya Mitra</v>
      </c>
      <c r="M77" s="2" t="str">
        <f>INDEX('38'!$E$1:$O$1361,MATCH('39'!$F77,'38'!$E:$E,0),MATCH('38'!L$1,'38'!$E$1:$O$1,0))</f>
        <v>Relationship Associate</v>
      </c>
      <c r="N77" s="2" t="str">
        <f>INDEX('38'!$E$1:$O$1361,MATCH('39'!$F77,'38'!$E:$E,0),MATCH('38'!M$1,'38'!$E$1:$O$1,0))</f>
        <v>BG 7</v>
      </c>
      <c r="O77" s="2">
        <f>INDEX('38'!$E$1:$O$1361,MATCH('39'!$F77,'38'!$E:$E,0),MATCH('38'!N$1,'38'!$E$1:$O$1,0))</f>
        <v>719494.39800000004</v>
      </c>
      <c r="P77" s="2">
        <f>INDEX('38'!$E$1:$O$1361,MATCH('39'!$F77,'38'!$E:$E,0),MATCH('38'!O$1,'38'!$E$1:$O$1,0))</f>
        <v>764359.49159999995</v>
      </c>
    </row>
    <row r="78" spans="6:16">
      <c r="F78" s="128">
        <v>378452</v>
      </c>
      <c r="G78" s="2" t="str">
        <f>INDEX('38'!$E$1:$O$1361,MATCH('39'!$F78,'38'!$E:$E,0),MATCH('38'!F$1,'38'!$E$1:$O$1,0))</f>
        <v>Sushil Vishwakarma</v>
      </c>
      <c r="H78" s="2">
        <f>INDEX('38'!$E$1:$O$1361,MATCH('39'!$F78,'38'!$E:$E,0),MATCH('38'!G$1,'38'!$E$1:$O$1,0))</f>
        <v>40280</v>
      </c>
      <c r="I78" s="2" t="str">
        <f>INDEX('38'!$E$1:$O$1361,MATCH('39'!$F78,'38'!$E:$E,0),MATCH('38'!H$1,'38'!$E$1:$O$1,0))</f>
        <v>Active</v>
      </c>
      <c r="J78" s="2" t="str">
        <f>INDEX('38'!$E$1:$O$1361,MATCH('39'!$F78,'38'!$E:$E,0),MATCH('38'!I$1,'38'!$E$1:$O$1,0))</f>
        <v>X0202</v>
      </c>
      <c r="K78" s="2">
        <f>INDEX('38'!$E$1:$O$1361,MATCH('39'!$F78,'38'!$E:$E,0),MATCH('38'!J$1,'38'!$E$1:$O$1,0))</f>
        <v>406698</v>
      </c>
      <c r="L78" s="2" t="str">
        <f>INDEX('38'!$E$1:$O$1361,MATCH('39'!$F78,'38'!$E:$E,0),MATCH('38'!K$1,'38'!$E$1:$O$1,0))</f>
        <v>Mr. Md Ehesanul Haque</v>
      </c>
      <c r="M78" s="2" t="str">
        <f>INDEX('38'!$E$1:$O$1361,MATCH('39'!$F78,'38'!$E:$E,0),MATCH('38'!L$1,'38'!$E$1:$O$1,0))</f>
        <v>Associate Sales Manager</v>
      </c>
      <c r="N78" s="2" t="str">
        <f>INDEX('38'!$E$1:$O$1361,MATCH('39'!$F78,'38'!$E:$E,0),MATCH('38'!M$1,'38'!$E$1:$O$1,0))</f>
        <v>BG 6</v>
      </c>
      <c r="O78" s="2">
        <f>INDEX('38'!$E$1:$O$1361,MATCH('39'!$F78,'38'!$E:$E,0),MATCH('38'!N$1,'38'!$E$1:$O$1,0))</f>
        <v>1075597.635</v>
      </c>
      <c r="P78" s="2">
        <f>INDEX('38'!$E$1:$O$1361,MATCH('39'!$F78,'38'!$E:$E,0),MATCH('38'!O$1,'38'!$E$1:$O$1,0))</f>
        <v>279620.31599999999</v>
      </c>
    </row>
    <row r="79" spans="6:16">
      <c r="F79" s="128">
        <v>378550</v>
      </c>
      <c r="G79" s="2" t="str">
        <f>INDEX('38'!$E$1:$O$1361,MATCH('39'!$F79,'38'!$E:$E,0),MATCH('38'!F$1,'38'!$E$1:$O$1,0))</f>
        <v>Mahesh Narendrakumar Khanna</v>
      </c>
      <c r="H79" s="2">
        <f>INDEX('38'!$E$1:$O$1361,MATCH('39'!$F79,'38'!$E:$E,0),MATCH('38'!G$1,'38'!$E$1:$O$1,0))</f>
        <v>40287</v>
      </c>
      <c r="I79" s="2" t="str">
        <f>INDEX('38'!$E$1:$O$1361,MATCH('39'!$F79,'38'!$E:$E,0),MATCH('38'!H$1,'38'!$E$1:$O$1,0))</f>
        <v>Active</v>
      </c>
      <c r="J79" s="2" t="str">
        <f>INDEX('38'!$E$1:$O$1361,MATCH('39'!$F79,'38'!$E:$E,0),MATCH('38'!I$1,'38'!$E$1:$O$1,0))</f>
        <v>X0032</v>
      </c>
      <c r="K79" s="2">
        <f>INDEX('38'!$E$1:$O$1361,MATCH('39'!$F79,'38'!$E:$E,0),MATCH('38'!J$1,'38'!$E$1:$O$1,0))</f>
        <v>411975</v>
      </c>
      <c r="L79" s="2" t="str">
        <f>INDEX('38'!$E$1:$O$1361,MATCH('39'!$F79,'38'!$E:$E,0),MATCH('38'!K$1,'38'!$E$1:$O$1,0))</f>
        <v>Mr. Mahendra Kesharbhai Chaudhary</v>
      </c>
      <c r="M79" s="2" t="str">
        <f>INDEX('38'!$E$1:$O$1361,MATCH('39'!$F79,'38'!$E:$E,0),MATCH('38'!L$1,'38'!$E$1:$O$1,0))</f>
        <v>Relationship Associate</v>
      </c>
      <c r="N79" s="2" t="str">
        <f>INDEX('38'!$E$1:$O$1361,MATCH('39'!$F79,'38'!$E:$E,0),MATCH('38'!M$1,'38'!$E$1:$O$1,0))</f>
        <v>BG 5</v>
      </c>
      <c r="O79" s="2">
        <f>INDEX('38'!$E$1:$O$1361,MATCH('39'!$F79,'38'!$E:$E,0),MATCH('38'!N$1,'38'!$E$1:$O$1,0))</f>
        <v>1301428.6739999999</v>
      </c>
      <c r="P79" s="2">
        <f>INDEX('38'!$E$1:$O$1361,MATCH('39'!$F79,'38'!$E:$E,0),MATCH('38'!O$1,'38'!$E$1:$O$1,0))</f>
        <v>1009560.834</v>
      </c>
    </row>
    <row r="80" spans="6:16">
      <c r="F80" s="128">
        <v>378558</v>
      </c>
      <c r="G80" s="2" t="str">
        <f>INDEX('38'!$E$1:$O$1361,MATCH('39'!$F80,'38'!$E:$E,0),MATCH('38'!F$1,'38'!$E$1:$O$1,0))</f>
        <v>Ritesh Navnitrao Jadhav</v>
      </c>
      <c r="H80" s="2">
        <f>INDEX('38'!$E$1:$O$1361,MATCH('39'!$F80,'38'!$E:$E,0),MATCH('38'!G$1,'38'!$E$1:$O$1,0))</f>
        <v>40294</v>
      </c>
      <c r="I80" s="2" t="str">
        <f>INDEX('38'!$E$1:$O$1361,MATCH('39'!$F80,'38'!$E:$E,0),MATCH('38'!H$1,'38'!$E$1:$O$1,0))</f>
        <v>Active</v>
      </c>
      <c r="J80" s="2" t="str">
        <f>INDEX('38'!$E$1:$O$1361,MATCH('39'!$F80,'38'!$E:$E,0),MATCH('38'!I$1,'38'!$E$1:$O$1,0))</f>
        <v>X0664</v>
      </c>
      <c r="K80" s="2">
        <f>INDEX('38'!$E$1:$O$1361,MATCH('39'!$F80,'38'!$E:$E,0),MATCH('38'!J$1,'38'!$E$1:$O$1,0))</f>
        <v>382658</v>
      </c>
      <c r="L80" s="2" t="str">
        <f>INDEX('38'!$E$1:$O$1361,MATCH('39'!$F80,'38'!$E:$E,0),MATCH('38'!K$1,'38'!$E$1:$O$1,0))</f>
        <v>Mr. Dhaval Dashrathbhai Limbachiya</v>
      </c>
      <c r="M80" s="2" t="str">
        <f>INDEX('38'!$E$1:$O$1361,MATCH('39'!$F80,'38'!$E:$E,0),MATCH('38'!L$1,'38'!$E$1:$O$1,0))</f>
        <v>Relationship Associate</v>
      </c>
      <c r="N80" s="2" t="str">
        <f>INDEX('38'!$E$1:$O$1361,MATCH('39'!$F80,'38'!$E:$E,0),MATCH('38'!M$1,'38'!$E$1:$O$1,0))</f>
        <v>BG 5</v>
      </c>
      <c r="O80" s="2">
        <f>INDEX('38'!$E$1:$O$1361,MATCH('39'!$F80,'38'!$E:$E,0),MATCH('38'!N$1,'38'!$E$1:$O$1,0))</f>
        <v>1350409.578</v>
      </c>
      <c r="P80" s="2">
        <f>INDEX('38'!$E$1:$O$1361,MATCH('39'!$F80,'38'!$E:$E,0),MATCH('38'!O$1,'38'!$E$1:$O$1,0))</f>
        <v>1898971.9272</v>
      </c>
    </row>
    <row r="81" spans="6:16">
      <c r="F81" s="128">
        <v>378561</v>
      </c>
      <c r="G81" s="2" t="str">
        <f>INDEX('38'!$E$1:$O$1361,MATCH('39'!$F81,'38'!$E:$E,0),MATCH('38'!F$1,'38'!$E$1:$O$1,0))</f>
        <v>Tushar Navinchandra Gandhakwala</v>
      </c>
      <c r="H81" s="2">
        <f>INDEX('38'!$E$1:$O$1361,MATCH('39'!$F81,'38'!$E:$E,0),MATCH('38'!G$1,'38'!$E$1:$O$1,0))</f>
        <v>40294</v>
      </c>
      <c r="I81" s="2" t="str">
        <f>INDEX('38'!$E$1:$O$1361,MATCH('39'!$F81,'38'!$E:$E,0),MATCH('38'!H$1,'38'!$E$1:$O$1,0))</f>
        <v>Active</v>
      </c>
      <c r="J81" s="2" t="str">
        <f>INDEX('38'!$E$1:$O$1361,MATCH('39'!$F81,'38'!$E:$E,0),MATCH('38'!I$1,'38'!$E$1:$O$1,0))</f>
        <v>X0003</v>
      </c>
      <c r="K81" s="2">
        <f>INDEX('38'!$E$1:$O$1361,MATCH('39'!$F81,'38'!$E:$E,0),MATCH('38'!J$1,'38'!$E$1:$O$1,0))</f>
        <v>382658</v>
      </c>
      <c r="L81" s="2" t="str">
        <f>INDEX('38'!$E$1:$O$1361,MATCH('39'!$F81,'38'!$E:$E,0),MATCH('38'!K$1,'38'!$E$1:$O$1,0))</f>
        <v>Mr. Dhaval Dashrathbhai Limbachiya</v>
      </c>
      <c r="M81" s="2" t="str">
        <f>INDEX('38'!$E$1:$O$1361,MATCH('39'!$F81,'38'!$E:$E,0),MATCH('38'!L$1,'38'!$E$1:$O$1,0))</f>
        <v>Relationship Associate</v>
      </c>
      <c r="N81" s="2" t="str">
        <f>INDEX('38'!$E$1:$O$1361,MATCH('39'!$F81,'38'!$E:$E,0),MATCH('38'!M$1,'38'!$E$1:$O$1,0))</f>
        <v>BG 4</v>
      </c>
      <c r="O81" s="2">
        <f>INDEX('38'!$E$1:$O$1361,MATCH('39'!$F81,'38'!$E:$E,0),MATCH('38'!N$1,'38'!$E$1:$O$1,0))</f>
        <v>2167254.747</v>
      </c>
      <c r="P81" s="2">
        <f>INDEX('38'!$E$1:$O$1361,MATCH('39'!$F81,'38'!$E:$E,0),MATCH('38'!O$1,'38'!$E$1:$O$1,0))</f>
        <v>2701050.0840000003</v>
      </c>
    </row>
    <row r="82" spans="6:16">
      <c r="F82" s="128">
        <v>378564</v>
      </c>
      <c r="G82" s="2" t="str">
        <f>INDEX('38'!$E$1:$O$1361,MATCH('39'!$F82,'38'!$E:$E,0),MATCH('38'!F$1,'38'!$E$1:$O$1,0))</f>
        <v>Shrikrishna Vijaykumar Joshi</v>
      </c>
      <c r="H82" s="2">
        <f>INDEX('38'!$E$1:$O$1361,MATCH('39'!$F82,'38'!$E:$E,0),MATCH('38'!G$1,'38'!$E$1:$O$1,0))</f>
        <v>40280</v>
      </c>
      <c r="I82" s="2" t="str">
        <f>INDEX('38'!$E$1:$O$1361,MATCH('39'!$F82,'38'!$E:$E,0),MATCH('38'!H$1,'38'!$E$1:$O$1,0))</f>
        <v>Active</v>
      </c>
      <c r="J82" s="2" t="str">
        <f>INDEX('38'!$E$1:$O$1361,MATCH('39'!$F82,'38'!$E:$E,0),MATCH('38'!I$1,'38'!$E$1:$O$1,0))</f>
        <v>X1723</v>
      </c>
      <c r="K82" s="2">
        <f>INDEX('38'!$E$1:$O$1361,MATCH('39'!$F82,'38'!$E:$E,0),MATCH('38'!J$1,'38'!$E$1:$O$1,0))</f>
        <v>376339</v>
      </c>
      <c r="L82" s="2" t="str">
        <f>INDEX('38'!$E$1:$O$1361,MATCH('39'!$F82,'38'!$E:$E,0),MATCH('38'!K$1,'38'!$E$1:$O$1,0))</f>
        <v>Mr. Amol Vijay Sarda</v>
      </c>
      <c r="M82" s="2" t="str">
        <f>INDEX('38'!$E$1:$O$1361,MATCH('39'!$F82,'38'!$E:$E,0),MATCH('38'!L$1,'38'!$E$1:$O$1,0))</f>
        <v>Associate Sales Manager</v>
      </c>
      <c r="N82" s="2" t="str">
        <f>INDEX('38'!$E$1:$O$1361,MATCH('39'!$F82,'38'!$E:$E,0),MATCH('38'!M$1,'38'!$E$1:$O$1,0))</f>
        <v>BG 7</v>
      </c>
      <c r="O82" s="2">
        <f>INDEX('38'!$E$1:$O$1361,MATCH('39'!$F82,'38'!$E:$E,0),MATCH('38'!N$1,'38'!$E$1:$O$1,0))</f>
        <v>596293.08900000004</v>
      </c>
      <c r="P82" s="2">
        <f>INDEX('38'!$E$1:$O$1361,MATCH('39'!$F82,'38'!$E:$E,0),MATCH('38'!O$1,'38'!$E$1:$O$1,0))</f>
        <v>986660.76240000001</v>
      </c>
    </row>
    <row r="83" spans="6:16">
      <c r="F83" s="128">
        <v>378835</v>
      </c>
      <c r="G83" s="2" t="str">
        <f>INDEX('38'!$E$1:$O$1361,MATCH('39'!$F83,'38'!$E:$E,0),MATCH('38'!F$1,'38'!$E$1:$O$1,0))</f>
        <v>Prashanth L.</v>
      </c>
      <c r="H83" s="2">
        <f>INDEX('38'!$E$1:$O$1361,MATCH('39'!$F83,'38'!$E:$E,0),MATCH('38'!G$1,'38'!$E$1:$O$1,0))</f>
        <v>40280</v>
      </c>
      <c r="I83" s="2" t="str">
        <f>INDEX('38'!$E$1:$O$1361,MATCH('39'!$F83,'38'!$E:$E,0),MATCH('38'!H$1,'38'!$E$1:$O$1,0))</f>
        <v>Active</v>
      </c>
      <c r="J83" s="2" t="str">
        <f>INDEX('38'!$E$1:$O$1361,MATCH('39'!$F83,'38'!$E:$E,0),MATCH('38'!I$1,'38'!$E$1:$O$1,0))</f>
        <v>X0009</v>
      </c>
      <c r="K83" s="2">
        <f>INDEX('38'!$E$1:$O$1361,MATCH('39'!$F83,'38'!$E:$E,0),MATCH('38'!J$1,'38'!$E$1:$O$1,0))</f>
        <v>460862</v>
      </c>
      <c r="L83" s="2" t="str">
        <f>INDEX('38'!$E$1:$O$1361,MATCH('39'!$F83,'38'!$E:$E,0),MATCH('38'!K$1,'38'!$E$1:$O$1,0))</f>
        <v>Mr. Mallikarjunappa T K</v>
      </c>
      <c r="M83" s="2" t="str">
        <f>INDEX('38'!$E$1:$O$1361,MATCH('39'!$F83,'38'!$E:$E,0),MATCH('38'!L$1,'38'!$E$1:$O$1,0))</f>
        <v>Relationship Associate</v>
      </c>
      <c r="N83" s="2" t="str">
        <f>INDEX('38'!$E$1:$O$1361,MATCH('39'!$F83,'38'!$E:$E,0),MATCH('38'!M$1,'38'!$E$1:$O$1,0))</f>
        <v>BG 4</v>
      </c>
      <c r="O83" s="2">
        <f>INDEX('38'!$E$1:$O$1361,MATCH('39'!$F83,'38'!$E:$E,0),MATCH('38'!N$1,'38'!$E$1:$O$1,0))</f>
        <v>1878039.4710000001</v>
      </c>
      <c r="P83" s="2">
        <f>INDEX('38'!$E$1:$O$1361,MATCH('39'!$F83,'38'!$E:$E,0),MATCH('38'!O$1,'38'!$E$1:$O$1,0))</f>
        <v>665261.61840000004</v>
      </c>
    </row>
    <row r="84" spans="6:16">
      <c r="F84" s="128">
        <v>378837</v>
      </c>
      <c r="G84" s="2" t="str">
        <f>INDEX('38'!$E$1:$O$1361,MATCH('39'!$F84,'38'!$E:$E,0),MATCH('38'!F$1,'38'!$E$1:$O$1,0))</f>
        <v>Mohan Kumar BR</v>
      </c>
      <c r="H84" s="2">
        <f>INDEX('38'!$E$1:$O$1361,MATCH('39'!$F84,'38'!$E:$E,0),MATCH('38'!G$1,'38'!$E$1:$O$1,0))</f>
        <v>40280</v>
      </c>
      <c r="I84" s="2" t="str">
        <f>INDEX('38'!$E$1:$O$1361,MATCH('39'!$F84,'38'!$E:$E,0),MATCH('38'!H$1,'38'!$E$1:$O$1,0))</f>
        <v>Active</v>
      </c>
      <c r="J84" s="2" t="str">
        <f>INDEX('38'!$E$1:$O$1361,MATCH('39'!$F84,'38'!$E:$E,0),MATCH('38'!I$1,'38'!$E$1:$O$1,0))</f>
        <v>X0343</v>
      </c>
      <c r="K84" s="2">
        <f>INDEX('38'!$E$1:$O$1361,MATCH('39'!$F84,'38'!$E:$E,0),MATCH('38'!J$1,'38'!$E$1:$O$1,0))</f>
        <v>454565</v>
      </c>
      <c r="L84" s="2" t="str">
        <f>INDEX('38'!$E$1:$O$1361,MATCH('39'!$F84,'38'!$E:$E,0),MATCH('38'!K$1,'38'!$E$1:$O$1,0))</f>
        <v>Mr Saravanan R</v>
      </c>
      <c r="M84" s="2" t="str">
        <f>INDEX('38'!$E$1:$O$1361,MATCH('39'!$F84,'38'!$E:$E,0),MATCH('38'!L$1,'38'!$E$1:$O$1,0))</f>
        <v>Relationship Associate</v>
      </c>
      <c r="N84" s="2" t="str">
        <f>INDEX('38'!$E$1:$O$1361,MATCH('39'!$F84,'38'!$E:$E,0),MATCH('38'!M$1,'38'!$E$1:$O$1,0))</f>
        <v>BG 6</v>
      </c>
      <c r="O84" s="2">
        <f>INDEX('38'!$E$1:$O$1361,MATCH('39'!$F84,'38'!$E:$E,0),MATCH('38'!N$1,'38'!$E$1:$O$1,0))</f>
        <v>921725.38500000001</v>
      </c>
      <c r="P84" s="2">
        <f>INDEX('38'!$E$1:$O$1361,MATCH('39'!$F84,'38'!$E:$E,0),MATCH('38'!O$1,'38'!$E$1:$O$1,0))</f>
        <v>1040152.7304</v>
      </c>
    </row>
    <row r="85" spans="6:16">
      <c r="F85" s="128">
        <v>378860</v>
      </c>
      <c r="G85" s="2" t="str">
        <f>INDEX('38'!$E$1:$O$1361,MATCH('39'!$F85,'38'!$E:$E,0),MATCH('38'!F$1,'38'!$E$1:$O$1,0))</f>
        <v>Deepak Kumar Sharma</v>
      </c>
      <c r="H85" s="2">
        <f>INDEX('38'!$E$1:$O$1361,MATCH('39'!$F85,'38'!$E:$E,0),MATCH('38'!G$1,'38'!$E$1:$O$1,0))</f>
        <v>40280</v>
      </c>
      <c r="I85" s="2" t="str">
        <f>INDEX('38'!$E$1:$O$1361,MATCH('39'!$F85,'38'!$E:$E,0),MATCH('38'!H$1,'38'!$E$1:$O$1,0))</f>
        <v>Active</v>
      </c>
      <c r="J85" s="2" t="str">
        <f>INDEX('38'!$E$1:$O$1361,MATCH('39'!$F85,'38'!$E:$E,0),MATCH('38'!I$1,'38'!$E$1:$O$1,0))</f>
        <v>X0560</v>
      </c>
      <c r="K85" s="2">
        <f>INDEX('38'!$E$1:$O$1361,MATCH('39'!$F85,'38'!$E:$E,0),MATCH('38'!J$1,'38'!$E$1:$O$1,0))</f>
        <v>454565</v>
      </c>
      <c r="L85" s="2" t="str">
        <f>INDEX('38'!$E$1:$O$1361,MATCH('39'!$F85,'38'!$E:$E,0),MATCH('38'!K$1,'38'!$E$1:$O$1,0))</f>
        <v>Mr Saravanan R</v>
      </c>
      <c r="M85" s="2" t="str">
        <f>INDEX('38'!$E$1:$O$1361,MATCH('39'!$F85,'38'!$E:$E,0),MATCH('38'!L$1,'38'!$E$1:$O$1,0))</f>
        <v>Relationship Associate</v>
      </c>
      <c r="N85" s="2" t="str">
        <f>INDEX('38'!$E$1:$O$1361,MATCH('39'!$F85,'38'!$E:$E,0),MATCH('38'!M$1,'38'!$E$1:$O$1,0))</f>
        <v>BG 5</v>
      </c>
      <c r="O85" s="2">
        <f>INDEX('38'!$E$1:$O$1361,MATCH('39'!$F85,'38'!$E:$E,0),MATCH('38'!N$1,'38'!$E$1:$O$1,0))</f>
        <v>1407126.9450000001</v>
      </c>
      <c r="P85" s="2">
        <f>INDEX('38'!$E$1:$O$1361,MATCH('39'!$F85,'38'!$E:$E,0),MATCH('38'!O$1,'38'!$E$1:$O$1,0))</f>
        <v>1105632.1259999999</v>
      </c>
    </row>
    <row r="86" spans="6:16">
      <c r="F86" s="128">
        <v>378953</v>
      </c>
      <c r="G86" s="2" t="str">
        <f>INDEX('38'!$E$1:$O$1361,MATCH('39'!$F86,'38'!$E:$E,0),MATCH('38'!F$1,'38'!$E$1:$O$1,0))</f>
        <v>Baba Vali Sheik</v>
      </c>
      <c r="H86" s="2">
        <f>INDEX('38'!$E$1:$O$1361,MATCH('39'!$F86,'38'!$E:$E,0),MATCH('38'!G$1,'38'!$E$1:$O$1,0))</f>
        <v>40280</v>
      </c>
      <c r="I86" s="2" t="str">
        <f>INDEX('38'!$E$1:$O$1361,MATCH('39'!$F86,'38'!$E:$E,0),MATCH('38'!H$1,'38'!$E$1:$O$1,0))</f>
        <v>Active</v>
      </c>
      <c r="J86" s="2" t="str">
        <f>INDEX('38'!$E$1:$O$1361,MATCH('39'!$F86,'38'!$E:$E,0),MATCH('38'!I$1,'38'!$E$1:$O$1,0))</f>
        <v>X1380</v>
      </c>
      <c r="K86" s="2">
        <f>INDEX('38'!$E$1:$O$1361,MATCH('39'!$F86,'38'!$E:$E,0),MATCH('38'!J$1,'38'!$E$1:$O$1,0))</f>
        <v>378859</v>
      </c>
      <c r="L86" s="2" t="str">
        <f>INDEX('38'!$E$1:$O$1361,MATCH('39'!$F86,'38'!$E:$E,0),MATCH('38'!K$1,'38'!$E$1:$O$1,0))</f>
        <v>Mr. Gundlavoila Jai Chandra</v>
      </c>
      <c r="M86" s="2" t="str">
        <f>INDEX('38'!$E$1:$O$1361,MATCH('39'!$F86,'38'!$E:$E,0),MATCH('38'!L$1,'38'!$E$1:$O$1,0))</f>
        <v>Relationship Associate</v>
      </c>
      <c r="N86" s="2" t="str">
        <f>INDEX('38'!$E$1:$O$1361,MATCH('39'!$F86,'38'!$E:$E,0),MATCH('38'!M$1,'38'!$E$1:$O$1,0))</f>
        <v>BG 7</v>
      </c>
      <c r="O86" s="2">
        <f>INDEX('38'!$E$1:$O$1361,MATCH('39'!$F86,'38'!$E:$E,0),MATCH('38'!N$1,'38'!$E$1:$O$1,0))</f>
        <v>540312.52799999993</v>
      </c>
      <c r="P86" s="2">
        <f>INDEX('38'!$E$1:$O$1361,MATCH('39'!$F86,'38'!$E:$E,0),MATCH('38'!O$1,'38'!$E$1:$O$1,0))</f>
        <v>1096041.4776000001</v>
      </c>
    </row>
    <row r="87" spans="6:16">
      <c r="F87" s="128">
        <v>379004</v>
      </c>
      <c r="G87" s="2" t="str">
        <f>INDEX('38'!$E$1:$O$1361,MATCH('39'!$F87,'38'!$E:$E,0),MATCH('38'!F$1,'38'!$E$1:$O$1,0))</f>
        <v>Vijay Kumar Gowari Shetty</v>
      </c>
      <c r="H87" s="2">
        <f>INDEX('38'!$E$1:$O$1361,MATCH('39'!$F87,'38'!$E:$E,0),MATCH('38'!G$1,'38'!$E$1:$O$1,0))</f>
        <v>40294</v>
      </c>
      <c r="I87" s="2" t="str">
        <f>INDEX('38'!$E$1:$O$1361,MATCH('39'!$F87,'38'!$E:$E,0),MATCH('38'!H$1,'38'!$E$1:$O$1,0))</f>
        <v>Active</v>
      </c>
      <c r="J87" s="2" t="str">
        <f>INDEX('38'!$E$1:$O$1361,MATCH('39'!$F87,'38'!$E:$E,0),MATCH('38'!I$1,'38'!$E$1:$O$1,0))</f>
        <v>X0030</v>
      </c>
      <c r="K87" s="2">
        <f>INDEX('38'!$E$1:$O$1361,MATCH('39'!$F87,'38'!$E:$E,0),MATCH('38'!J$1,'38'!$E$1:$O$1,0))</f>
        <v>447935</v>
      </c>
      <c r="L87" s="2" t="str">
        <f>INDEX('38'!$E$1:$O$1361,MATCH('39'!$F87,'38'!$E:$E,0),MATCH('38'!K$1,'38'!$E$1:$O$1,0))</f>
        <v>Mr. Kiran Kumar Goud Dudela</v>
      </c>
      <c r="M87" s="2" t="str">
        <f>INDEX('38'!$E$1:$O$1361,MATCH('39'!$F87,'38'!$E:$E,0),MATCH('38'!L$1,'38'!$E$1:$O$1,0))</f>
        <v>Associate Sales Manager</v>
      </c>
      <c r="N87" s="2" t="str">
        <f>INDEX('38'!$E$1:$O$1361,MATCH('39'!$F87,'38'!$E:$E,0),MATCH('38'!M$1,'38'!$E$1:$O$1,0))</f>
        <v>BG 4</v>
      </c>
      <c r="O87" s="2">
        <f>INDEX('38'!$E$1:$O$1361,MATCH('39'!$F87,'38'!$E:$E,0),MATCH('38'!N$1,'38'!$E$1:$O$1,0))</f>
        <v>2291088.2400000002</v>
      </c>
      <c r="P87" s="2">
        <f>INDEX('38'!$E$1:$O$1361,MATCH('39'!$F87,'38'!$E:$E,0),MATCH('38'!O$1,'38'!$E$1:$O$1,0))</f>
        <v>1095454.0548</v>
      </c>
    </row>
    <row r="88" spans="6:16">
      <c r="F88" s="128">
        <v>379009</v>
      </c>
      <c r="G88" s="2" t="str">
        <f>INDEX('38'!$E$1:$O$1361,MATCH('39'!$F88,'38'!$E:$E,0),MATCH('38'!F$1,'38'!$E$1:$O$1,0))</f>
        <v>Vasu Devamurthy Nara</v>
      </c>
      <c r="H88" s="2">
        <f>INDEX('38'!$E$1:$O$1361,MATCH('39'!$F88,'38'!$E:$E,0),MATCH('38'!G$1,'38'!$E$1:$O$1,0))</f>
        <v>40284</v>
      </c>
      <c r="I88" s="2" t="str">
        <f>INDEX('38'!$E$1:$O$1361,MATCH('39'!$F88,'38'!$E:$E,0),MATCH('38'!H$1,'38'!$E$1:$O$1,0))</f>
        <v>Active</v>
      </c>
      <c r="J88" s="2" t="str">
        <f>INDEX('38'!$E$1:$O$1361,MATCH('39'!$F88,'38'!$E:$E,0),MATCH('38'!I$1,'38'!$E$1:$O$1,0))</f>
        <v>X0068</v>
      </c>
      <c r="K88" s="2">
        <f>INDEX('38'!$E$1:$O$1361,MATCH('39'!$F88,'38'!$E:$E,0),MATCH('38'!J$1,'38'!$E$1:$O$1,0))</f>
        <v>447935</v>
      </c>
      <c r="L88" s="2" t="str">
        <f>INDEX('38'!$E$1:$O$1361,MATCH('39'!$F88,'38'!$E:$E,0),MATCH('38'!K$1,'38'!$E$1:$O$1,0))</f>
        <v>Mr. Kiran Kumar Goud Dudela</v>
      </c>
      <c r="M88" s="2" t="str">
        <f>INDEX('38'!$E$1:$O$1361,MATCH('39'!$F88,'38'!$E:$E,0),MATCH('38'!L$1,'38'!$E$1:$O$1,0))</f>
        <v>Associate Sales Manager</v>
      </c>
      <c r="N88" s="2" t="str">
        <f>INDEX('38'!$E$1:$O$1361,MATCH('39'!$F88,'38'!$E:$E,0),MATCH('38'!M$1,'38'!$E$1:$O$1,0))</f>
        <v>BG 4</v>
      </c>
      <c r="O88" s="2">
        <f>INDEX('38'!$E$1:$O$1361,MATCH('39'!$F88,'38'!$E:$E,0),MATCH('38'!N$1,'38'!$E$1:$O$1,0))</f>
        <v>2240569.17</v>
      </c>
      <c r="P88" s="2">
        <f>INDEX('38'!$E$1:$O$1361,MATCH('39'!$F88,'38'!$E:$E,0),MATCH('38'!O$1,'38'!$E$1:$O$1,0))</f>
        <v>1314211.9536000001</v>
      </c>
    </row>
    <row r="89" spans="6:16">
      <c r="F89" s="128">
        <v>379015</v>
      </c>
      <c r="G89" s="2" t="str">
        <f>INDEX('38'!$E$1:$O$1361,MATCH('39'!$F89,'38'!$E:$E,0),MATCH('38'!F$1,'38'!$E$1:$O$1,0))</f>
        <v>Lavanya Balaji</v>
      </c>
      <c r="H89" s="2">
        <f>INDEX('38'!$E$1:$O$1361,MATCH('39'!$F89,'38'!$E:$E,0),MATCH('38'!G$1,'38'!$E$1:$O$1,0))</f>
        <v>40280</v>
      </c>
      <c r="I89" s="2" t="str">
        <f>INDEX('38'!$E$1:$O$1361,MATCH('39'!$F89,'38'!$E:$E,0),MATCH('38'!H$1,'38'!$E$1:$O$1,0))</f>
        <v>Active</v>
      </c>
      <c r="J89" s="2" t="str">
        <f>INDEX('38'!$E$1:$O$1361,MATCH('39'!$F89,'38'!$E:$E,0),MATCH('38'!I$1,'38'!$E$1:$O$1,0))</f>
        <v>X1134</v>
      </c>
      <c r="K89" s="2">
        <f>INDEX('38'!$E$1:$O$1361,MATCH('39'!$F89,'38'!$E:$E,0),MATCH('38'!J$1,'38'!$E$1:$O$1,0))</f>
        <v>423329</v>
      </c>
      <c r="L89" s="2" t="str">
        <f>INDEX('38'!$E$1:$O$1361,MATCH('39'!$F89,'38'!$E:$E,0),MATCH('38'!K$1,'38'!$E$1:$O$1,0))</f>
        <v>Mr. Kalyan Kumar Kanasani</v>
      </c>
      <c r="M89" s="2" t="str">
        <f>INDEX('38'!$E$1:$O$1361,MATCH('39'!$F89,'38'!$E:$E,0),MATCH('38'!L$1,'38'!$E$1:$O$1,0))</f>
        <v>Relationship Associate</v>
      </c>
      <c r="N89" s="2" t="str">
        <f>INDEX('38'!$E$1:$O$1361,MATCH('39'!$F89,'38'!$E:$E,0),MATCH('38'!M$1,'38'!$E$1:$O$1,0))</f>
        <v>BG 7</v>
      </c>
      <c r="O89" s="2">
        <f>INDEX('38'!$E$1:$O$1361,MATCH('39'!$F89,'38'!$E:$E,0),MATCH('38'!N$1,'38'!$E$1:$O$1,0))</f>
        <v>446008.038</v>
      </c>
      <c r="P89" s="2">
        <f>INDEX('38'!$E$1:$O$1361,MATCH('39'!$F89,'38'!$E:$E,0),MATCH('38'!O$1,'38'!$E$1:$O$1,0))</f>
        <v>1383200.5824000002</v>
      </c>
    </row>
    <row r="90" spans="6:16">
      <c r="F90" s="128">
        <v>379023</v>
      </c>
      <c r="G90" s="2" t="str">
        <f>INDEX('38'!$E$1:$O$1361,MATCH('39'!$F90,'38'!$E:$E,0),MATCH('38'!F$1,'38'!$E$1:$O$1,0))</f>
        <v>Gaurav Sharma</v>
      </c>
      <c r="H90" s="2">
        <f>INDEX('38'!$E$1:$O$1361,MATCH('39'!$F90,'38'!$E:$E,0),MATCH('38'!G$1,'38'!$E$1:$O$1,0))</f>
        <v>40287</v>
      </c>
      <c r="I90" s="2" t="str">
        <f>INDEX('38'!$E$1:$O$1361,MATCH('39'!$F90,'38'!$E:$E,0),MATCH('38'!H$1,'38'!$E$1:$O$1,0))</f>
        <v>Active</v>
      </c>
      <c r="J90" s="2" t="str">
        <f>INDEX('38'!$E$1:$O$1361,MATCH('39'!$F90,'38'!$E:$E,0),MATCH('38'!I$1,'38'!$E$1:$O$1,0))</f>
        <v>X1379</v>
      </c>
      <c r="K90" s="2">
        <f>INDEX('38'!$E$1:$O$1361,MATCH('39'!$F90,'38'!$E:$E,0),MATCH('38'!J$1,'38'!$E$1:$O$1,0))</f>
        <v>423329</v>
      </c>
      <c r="L90" s="2" t="str">
        <f>INDEX('38'!$E$1:$O$1361,MATCH('39'!$F90,'38'!$E:$E,0),MATCH('38'!K$1,'38'!$E$1:$O$1,0))</f>
        <v>Mr. Kalyan Kumar Kanasani</v>
      </c>
      <c r="M90" s="2" t="str">
        <f>INDEX('38'!$E$1:$O$1361,MATCH('39'!$F90,'38'!$E:$E,0),MATCH('38'!L$1,'38'!$E$1:$O$1,0))</f>
        <v>Associate Sales Manager</v>
      </c>
      <c r="N90" s="2" t="str">
        <f>INDEX('38'!$E$1:$O$1361,MATCH('39'!$F90,'38'!$E:$E,0),MATCH('38'!M$1,'38'!$E$1:$O$1,0))</f>
        <v>BG 7</v>
      </c>
      <c r="O90" s="2">
        <f>INDEX('38'!$E$1:$O$1361,MATCH('39'!$F90,'38'!$E:$E,0),MATCH('38'!N$1,'38'!$E$1:$O$1,0))</f>
        <v>494953.326</v>
      </c>
      <c r="P90" s="2">
        <f>INDEX('38'!$E$1:$O$1361,MATCH('39'!$F90,'38'!$E:$E,0),MATCH('38'!O$1,'38'!$E$1:$O$1,0))</f>
        <v>1044521.3195999999</v>
      </c>
    </row>
    <row r="91" spans="6:16">
      <c r="F91" s="128">
        <v>379031</v>
      </c>
      <c r="G91" s="2" t="str">
        <f>INDEX('38'!$E$1:$O$1361,MATCH('39'!$F91,'38'!$E:$E,0),MATCH('38'!F$1,'38'!$E$1:$O$1,0))</f>
        <v>A. Santhosh Yadav</v>
      </c>
      <c r="H91" s="2">
        <f>INDEX('38'!$E$1:$O$1361,MATCH('39'!$F91,'38'!$E:$E,0),MATCH('38'!G$1,'38'!$E$1:$O$1,0))</f>
        <v>40294</v>
      </c>
      <c r="I91" s="2" t="str">
        <f>INDEX('38'!$E$1:$O$1361,MATCH('39'!$F91,'38'!$E:$E,0),MATCH('38'!H$1,'38'!$E$1:$O$1,0))</f>
        <v>Active</v>
      </c>
      <c r="J91" s="2" t="str">
        <f>INDEX('38'!$E$1:$O$1361,MATCH('39'!$F91,'38'!$E:$E,0),MATCH('38'!I$1,'38'!$E$1:$O$1,0))</f>
        <v>X0027</v>
      </c>
      <c r="K91" s="2">
        <f>INDEX('38'!$E$1:$O$1361,MATCH('39'!$F91,'38'!$E:$E,0),MATCH('38'!J$1,'38'!$E$1:$O$1,0))</f>
        <v>378859</v>
      </c>
      <c r="L91" s="2" t="str">
        <f>INDEX('38'!$E$1:$O$1361,MATCH('39'!$F91,'38'!$E:$E,0),MATCH('38'!K$1,'38'!$E$1:$O$1,0))</f>
        <v>Mr. Gundlavoila Jai Chandra</v>
      </c>
      <c r="M91" s="2" t="str">
        <f>INDEX('38'!$E$1:$O$1361,MATCH('39'!$F91,'38'!$E:$E,0),MATCH('38'!L$1,'38'!$E$1:$O$1,0))</f>
        <v>Relationship Associate</v>
      </c>
      <c r="N91" s="2" t="str">
        <f>INDEX('38'!$E$1:$O$1361,MATCH('39'!$F91,'38'!$E:$E,0),MATCH('38'!M$1,'38'!$E$1:$O$1,0))</f>
        <v>BG 3</v>
      </c>
      <c r="O91" s="2">
        <f>INDEX('38'!$E$1:$O$1361,MATCH('39'!$F91,'38'!$E:$E,0),MATCH('38'!N$1,'38'!$E$1:$O$1,0))</f>
        <v>2764157.76</v>
      </c>
      <c r="P91" s="2">
        <f>INDEX('38'!$E$1:$O$1361,MATCH('39'!$F91,'38'!$E:$E,0),MATCH('38'!O$1,'38'!$E$1:$O$1,0))</f>
        <v>3664636.5491999998</v>
      </c>
    </row>
    <row r="92" spans="6:16">
      <c r="F92" s="128">
        <v>379034</v>
      </c>
      <c r="G92" s="2" t="str">
        <f>INDEX('38'!$E$1:$O$1361,MATCH('39'!$F92,'38'!$E:$E,0),MATCH('38'!F$1,'38'!$E$1:$O$1,0))</f>
        <v>Medi Shyam Kumar</v>
      </c>
      <c r="H92" s="2">
        <f>INDEX('38'!$E$1:$O$1361,MATCH('39'!$F92,'38'!$E:$E,0),MATCH('38'!G$1,'38'!$E$1:$O$1,0))</f>
        <v>40280</v>
      </c>
      <c r="I92" s="2" t="str">
        <f>INDEX('38'!$E$1:$O$1361,MATCH('39'!$F92,'38'!$E:$E,0),MATCH('38'!H$1,'38'!$E$1:$O$1,0))</f>
        <v>Active</v>
      </c>
      <c r="J92" s="2" t="str">
        <f>INDEX('38'!$E$1:$O$1361,MATCH('39'!$F92,'38'!$E:$E,0),MATCH('38'!I$1,'38'!$E$1:$O$1,0))</f>
        <v>X1194</v>
      </c>
      <c r="K92" s="2">
        <f>INDEX('38'!$E$1:$O$1361,MATCH('39'!$F92,'38'!$E:$E,0),MATCH('38'!J$1,'38'!$E$1:$O$1,0))</f>
        <v>423329</v>
      </c>
      <c r="L92" s="2" t="str">
        <f>INDEX('38'!$E$1:$O$1361,MATCH('39'!$F92,'38'!$E:$E,0),MATCH('38'!K$1,'38'!$E$1:$O$1,0))</f>
        <v>Mr. Kalyan Kumar Kanasani</v>
      </c>
      <c r="M92" s="2" t="str">
        <f>INDEX('38'!$E$1:$O$1361,MATCH('39'!$F92,'38'!$E:$E,0),MATCH('38'!L$1,'38'!$E$1:$O$1,0))</f>
        <v>Relationship Associate</v>
      </c>
      <c r="N92" s="2" t="str">
        <f>INDEX('38'!$E$1:$O$1361,MATCH('39'!$F92,'38'!$E:$E,0),MATCH('38'!M$1,'38'!$E$1:$O$1,0))</f>
        <v>BG 7</v>
      </c>
      <c r="O92" s="2">
        <f>INDEX('38'!$E$1:$O$1361,MATCH('39'!$F92,'38'!$E:$E,0),MATCH('38'!N$1,'38'!$E$1:$O$1,0))</f>
        <v>484800.54</v>
      </c>
      <c r="P92" s="2">
        <f>INDEX('38'!$E$1:$O$1361,MATCH('39'!$F92,'38'!$E:$E,0),MATCH('38'!O$1,'38'!$E$1:$O$1,0))</f>
        <v>1312177.7520000001</v>
      </c>
    </row>
    <row r="93" spans="6:16">
      <c r="F93" s="128">
        <v>379041</v>
      </c>
      <c r="G93" s="2" t="str">
        <f>INDEX('38'!$E$1:$O$1361,MATCH('39'!$F93,'38'!$E:$E,0),MATCH('38'!F$1,'38'!$E$1:$O$1,0))</f>
        <v>Pankaj Dowarah</v>
      </c>
      <c r="H93" s="2">
        <f>INDEX('38'!$E$1:$O$1361,MATCH('39'!$F93,'38'!$E:$E,0),MATCH('38'!G$1,'38'!$E$1:$O$1,0))</f>
        <v>40278</v>
      </c>
      <c r="I93" s="2" t="str">
        <f>INDEX('38'!$E$1:$O$1361,MATCH('39'!$F93,'38'!$E:$E,0),MATCH('38'!H$1,'38'!$E$1:$O$1,0))</f>
        <v>Active</v>
      </c>
      <c r="J93" s="2" t="str">
        <f>INDEX('38'!$E$1:$O$1361,MATCH('39'!$F93,'38'!$E:$E,0),MATCH('38'!I$1,'38'!$E$1:$O$1,0))</f>
        <v>X1066</v>
      </c>
      <c r="K93" s="2">
        <f>INDEX('38'!$E$1:$O$1361,MATCH('39'!$F93,'38'!$E:$E,0),MATCH('38'!J$1,'38'!$E$1:$O$1,0))</f>
        <v>403187</v>
      </c>
      <c r="L93" s="2" t="str">
        <f>INDEX('38'!$E$1:$O$1361,MATCH('39'!$F93,'38'!$E:$E,0),MATCH('38'!K$1,'38'!$E$1:$O$1,0))</f>
        <v>Mr. Sujoy Chowdhury</v>
      </c>
      <c r="M93" s="2" t="str">
        <f>INDEX('38'!$E$1:$O$1361,MATCH('39'!$F93,'38'!$E:$E,0),MATCH('38'!L$1,'38'!$E$1:$O$1,0))</f>
        <v>Relationship Associate</v>
      </c>
      <c r="N93" s="2" t="str">
        <f>INDEX('38'!$E$1:$O$1361,MATCH('39'!$F93,'38'!$E:$E,0),MATCH('38'!M$1,'38'!$E$1:$O$1,0))</f>
        <v>BG 6</v>
      </c>
      <c r="O93" s="2">
        <f>INDEX('38'!$E$1:$O$1361,MATCH('39'!$F93,'38'!$E:$E,0),MATCH('38'!N$1,'38'!$E$1:$O$1,0))</f>
        <v>869038.19099999999</v>
      </c>
      <c r="P93" s="2">
        <f>INDEX('38'!$E$1:$O$1361,MATCH('39'!$F93,'38'!$E:$E,0),MATCH('38'!O$1,'38'!$E$1:$O$1,0))</f>
        <v>1076647.1076</v>
      </c>
    </row>
    <row r="94" spans="6:16">
      <c r="F94" s="128">
        <v>379043</v>
      </c>
      <c r="G94" s="2" t="str">
        <f>INDEX('38'!$E$1:$O$1361,MATCH('39'!$F94,'38'!$E:$E,0),MATCH('38'!F$1,'38'!$E$1:$O$1,0))</f>
        <v>Bidhan Sinha</v>
      </c>
      <c r="H94" s="2">
        <f>INDEX('38'!$E$1:$O$1361,MATCH('39'!$F94,'38'!$E:$E,0),MATCH('38'!G$1,'38'!$E$1:$O$1,0))</f>
        <v>40278</v>
      </c>
      <c r="I94" s="2" t="str">
        <f>INDEX('38'!$E$1:$O$1361,MATCH('39'!$F94,'38'!$E:$E,0),MATCH('38'!H$1,'38'!$E$1:$O$1,0))</f>
        <v>Active</v>
      </c>
      <c r="J94" s="2" t="str">
        <f>INDEX('38'!$E$1:$O$1361,MATCH('39'!$F94,'38'!$E:$E,0),MATCH('38'!I$1,'38'!$E$1:$O$1,0))</f>
        <v>X1442</v>
      </c>
      <c r="K94" s="2">
        <f>INDEX('38'!$E$1:$O$1361,MATCH('39'!$F94,'38'!$E:$E,0),MATCH('38'!J$1,'38'!$E$1:$O$1,0))</f>
        <v>410827</v>
      </c>
      <c r="L94" s="2" t="str">
        <f>INDEX('38'!$E$1:$O$1361,MATCH('39'!$F94,'38'!$E:$E,0),MATCH('38'!K$1,'38'!$E$1:$O$1,0))</f>
        <v>Mr. Pradipta Pranjal Mahanta</v>
      </c>
      <c r="M94" s="2" t="str">
        <f>INDEX('38'!$E$1:$O$1361,MATCH('39'!$F94,'38'!$E:$E,0),MATCH('38'!L$1,'38'!$E$1:$O$1,0))</f>
        <v>Relationship Associate</v>
      </c>
      <c r="N94" s="2" t="str">
        <f>INDEX('38'!$E$1:$O$1361,MATCH('39'!$F94,'38'!$E:$E,0),MATCH('38'!M$1,'38'!$E$1:$O$1,0))</f>
        <v>BG 7</v>
      </c>
      <c r="O94" s="2">
        <f>INDEX('38'!$E$1:$O$1361,MATCH('39'!$F94,'38'!$E:$E,0),MATCH('38'!N$1,'38'!$E$1:$O$1,0))</f>
        <v>458296.67099999997</v>
      </c>
      <c r="P94" s="2">
        <f>INDEX('38'!$E$1:$O$1361,MATCH('39'!$F94,'38'!$E:$E,0),MATCH('38'!O$1,'38'!$E$1:$O$1,0))</f>
        <v>1279987.2179999999</v>
      </c>
    </row>
    <row r="95" spans="6:16">
      <c r="F95" s="128">
        <v>379045</v>
      </c>
      <c r="G95" s="2" t="str">
        <f>INDEX('38'!$E$1:$O$1361,MATCH('39'!$F95,'38'!$E:$E,0),MATCH('38'!F$1,'38'!$E$1:$O$1,0))</f>
        <v>Jayanta Kumar Keat</v>
      </c>
      <c r="H95" s="2">
        <f>INDEX('38'!$E$1:$O$1361,MATCH('39'!$F95,'38'!$E:$E,0),MATCH('38'!G$1,'38'!$E$1:$O$1,0))</f>
        <v>40278</v>
      </c>
      <c r="I95" s="2" t="str">
        <f>INDEX('38'!$E$1:$O$1361,MATCH('39'!$F95,'38'!$E:$E,0),MATCH('38'!H$1,'38'!$E$1:$O$1,0))</f>
        <v>Active</v>
      </c>
      <c r="J95" s="2" t="str">
        <f>INDEX('38'!$E$1:$O$1361,MATCH('39'!$F95,'38'!$E:$E,0),MATCH('38'!I$1,'38'!$E$1:$O$1,0))</f>
        <v>X0607</v>
      </c>
      <c r="K95" s="2">
        <f>INDEX('38'!$E$1:$O$1361,MATCH('39'!$F95,'38'!$E:$E,0),MATCH('38'!J$1,'38'!$E$1:$O$1,0))</f>
        <v>410827</v>
      </c>
      <c r="L95" s="2" t="str">
        <f>INDEX('38'!$E$1:$O$1361,MATCH('39'!$F95,'38'!$E:$E,0),MATCH('38'!K$1,'38'!$E$1:$O$1,0))</f>
        <v>Mr. Pradipta Pranjal Mahanta</v>
      </c>
      <c r="M95" s="2" t="str">
        <f>INDEX('38'!$E$1:$O$1361,MATCH('39'!$F95,'38'!$E:$E,0),MATCH('38'!L$1,'38'!$E$1:$O$1,0))</f>
        <v>Relationship Associate</v>
      </c>
      <c r="N95" s="2" t="str">
        <f>INDEX('38'!$E$1:$O$1361,MATCH('39'!$F95,'38'!$E:$E,0),MATCH('38'!M$1,'38'!$E$1:$O$1,0))</f>
        <v>BG 7</v>
      </c>
      <c r="O95" s="2">
        <f>INDEX('38'!$E$1:$O$1361,MATCH('39'!$F95,'38'!$E:$E,0),MATCH('38'!N$1,'38'!$E$1:$O$1,0))</f>
        <v>769977.85199999996</v>
      </c>
      <c r="P95" s="2">
        <f>INDEX('38'!$E$1:$O$1361,MATCH('39'!$F95,'38'!$E:$E,0),MATCH('38'!O$1,'38'!$E$1:$O$1,0))</f>
        <v>1023302.2895999999</v>
      </c>
    </row>
    <row r="96" spans="6:16">
      <c r="F96" s="128">
        <v>379046</v>
      </c>
      <c r="G96" s="2" t="str">
        <f>INDEX('38'!$E$1:$O$1361,MATCH('39'!$F96,'38'!$E:$E,0),MATCH('38'!F$1,'38'!$E$1:$O$1,0))</f>
        <v>Kudrat Kariul Karim</v>
      </c>
      <c r="H96" s="2">
        <f>INDEX('38'!$E$1:$O$1361,MATCH('39'!$F96,'38'!$E:$E,0),MATCH('38'!G$1,'38'!$E$1:$O$1,0))</f>
        <v>40278</v>
      </c>
      <c r="I96" s="2" t="str">
        <f>INDEX('38'!$E$1:$O$1361,MATCH('39'!$F96,'38'!$E:$E,0),MATCH('38'!H$1,'38'!$E$1:$O$1,0))</f>
        <v>Active</v>
      </c>
      <c r="J96" s="2" t="str">
        <f>INDEX('38'!$E$1:$O$1361,MATCH('39'!$F96,'38'!$E:$E,0),MATCH('38'!I$1,'38'!$E$1:$O$1,0))</f>
        <v>X0722</v>
      </c>
      <c r="K96" s="2">
        <f>INDEX('38'!$E$1:$O$1361,MATCH('39'!$F96,'38'!$E:$E,0),MATCH('38'!J$1,'38'!$E$1:$O$1,0))</f>
        <v>381549</v>
      </c>
      <c r="L96" s="2" t="str">
        <f>INDEX('38'!$E$1:$O$1361,MATCH('39'!$F96,'38'!$E:$E,0),MATCH('38'!K$1,'38'!$E$1:$O$1,0))</f>
        <v>Mr. Mohammad Sarfaraz</v>
      </c>
      <c r="M96" s="2" t="str">
        <f>INDEX('38'!$E$1:$O$1361,MATCH('39'!$F96,'38'!$E:$E,0),MATCH('38'!L$1,'38'!$E$1:$O$1,0))</f>
        <v>Relationship Associate</v>
      </c>
      <c r="N96" s="2" t="str">
        <f>INDEX('38'!$E$1:$O$1361,MATCH('39'!$F96,'38'!$E:$E,0),MATCH('38'!M$1,'38'!$E$1:$O$1,0))</f>
        <v>BG 6</v>
      </c>
      <c r="O96" s="2">
        <f>INDEX('38'!$E$1:$O$1361,MATCH('39'!$F96,'38'!$E:$E,0),MATCH('38'!N$1,'38'!$E$1:$O$1,0))</f>
        <v>902183.33100000001</v>
      </c>
      <c r="P96" s="2">
        <f>INDEX('38'!$E$1:$O$1361,MATCH('39'!$F96,'38'!$E:$E,0),MATCH('38'!O$1,'38'!$E$1:$O$1,0))</f>
        <v>1443920.5584</v>
      </c>
    </row>
    <row r="97" spans="6:16">
      <c r="F97" s="128">
        <v>379047</v>
      </c>
      <c r="G97" s="2" t="str">
        <f>INDEX('38'!$E$1:$O$1361,MATCH('39'!$F97,'38'!$E:$E,0),MATCH('38'!F$1,'38'!$E$1:$O$1,0))</f>
        <v>Hemanta Kumar Saikia</v>
      </c>
      <c r="H97" s="2">
        <f>INDEX('38'!$E$1:$O$1361,MATCH('39'!$F97,'38'!$E:$E,0),MATCH('38'!G$1,'38'!$E$1:$O$1,0))</f>
        <v>40278</v>
      </c>
      <c r="I97" s="2" t="str">
        <f>INDEX('38'!$E$1:$O$1361,MATCH('39'!$F97,'38'!$E:$E,0),MATCH('38'!H$1,'38'!$E$1:$O$1,0))</f>
        <v>Active</v>
      </c>
      <c r="J97" s="2" t="str">
        <f>INDEX('38'!$E$1:$O$1361,MATCH('39'!$F97,'38'!$E:$E,0),MATCH('38'!I$1,'38'!$E$1:$O$1,0))</f>
        <v>X0596</v>
      </c>
      <c r="K97" s="2">
        <f>INDEX('38'!$E$1:$O$1361,MATCH('39'!$F97,'38'!$E:$E,0),MATCH('38'!J$1,'38'!$E$1:$O$1,0))</f>
        <v>381549</v>
      </c>
      <c r="L97" s="2" t="str">
        <f>INDEX('38'!$E$1:$O$1361,MATCH('39'!$F97,'38'!$E:$E,0),MATCH('38'!K$1,'38'!$E$1:$O$1,0))</f>
        <v>Mr. Mohammad Sarfaraz</v>
      </c>
      <c r="M97" s="2" t="str">
        <f>INDEX('38'!$E$1:$O$1361,MATCH('39'!$F97,'38'!$E:$E,0),MATCH('38'!L$1,'38'!$E$1:$O$1,0))</f>
        <v>Relationship Associate</v>
      </c>
      <c r="N97" s="2" t="str">
        <f>INDEX('38'!$E$1:$O$1361,MATCH('39'!$F97,'38'!$E:$E,0),MATCH('38'!M$1,'38'!$E$1:$O$1,0))</f>
        <v>BG 6</v>
      </c>
      <c r="O97" s="2">
        <f>INDEX('38'!$E$1:$O$1361,MATCH('39'!$F97,'38'!$E:$E,0),MATCH('38'!N$1,'38'!$E$1:$O$1,0))</f>
        <v>1020700.023</v>
      </c>
      <c r="P97" s="2">
        <f>INDEX('38'!$E$1:$O$1361,MATCH('39'!$F97,'38'!$E:$E,0),MATCH('38'!O$1,'38'!$E$1:$O$1,0))</f>
        <v>1459578.4956</v>
      </c>
    </row>
    <row r="98" spans="6:16">
      <c r="F98" s="128">
        <v>379050</v>
      </c>
      <c r="G98" s="2" t="str">
        <f>INDEX('38'!$E$1:$O$1361,MATCH('39'!$F98,'38'!$E:$E,0),MATCH('38'!F$1,'38'!$E$1:$O$1,0))</f>
        <v>Nilim Bhuyan</v>
      </c>
      <c r="H98" s="2">
        <f>INDEX('38'!$E$1:$O$1361,MATCH('39'!$F98,'38'!$E:$E,0),MATCH('38'!G$1,'38'!$E$1:$O$1,0))</f>
        <v>40278</v>
      </c>
      <c r="I98" s="2" t="str">
        <f>INDEX('38'!$E$1:$O$1361,MATCH('39'!$F98,'38'!$E:$E,0),MATCH('38'!H$1,'38'!$E$1:$O$1,0))</f>
        <v>Active</v>
      </c>
      <c r="J98" s="2" t="str">
        <f>INDEX('38'!$E$1:$O$1361,MATCH('39'!$F98,'38'!$E:$E,0),MATCH('38'!I$1,'38'!$E$1:$O$1,0))</f>
        <v>X0595</v>
      </c>
      <c r="K98" s="2">
        <f>INDEX('38'!$E$1:$O$1361,MATCH('39'!$F98,'38'!$E:$E,0),MATCH('38'!J$1,'38'!$E$1:$O$1,0))</f>
        <v>381721</v>
      </c>
      <c r="L98" s="2" t="str">
        <f>INDEX('38'!$E$1:$O$1361,MATCH('39'!$F98,'38'!$E:$E,0),MATCH('38'!K$1,'38'!$E$1:$O$1,0))</f>
        <v>Mr. Abhijit Shome</v>
      </c>
      <c r="M98" s="2" t="str">
        <f>INDEX('38'!$E$1:$O$1361,MATCH('39'!$F98,'38'!$E:$E,0),MATCH('38'!L$1,'38'!$E$1:$O$1,0))</f>
        <v>Relationship Associate</v>
      </c>
      <c r="N98" s="2" t="str">
        <f>INDEX('38'!$E$1:$O$1361,MATCH('39'!$F98,'38'!$E:$E,0),MATCH('38'!M$1,'38'!$E$1:$O$1,0))</f>
        <v>BG 7</v>
      </c>
      <c r="O98" s="2">
        <f>INDEX('38'!$E$1:$O$1361,MATCH('39'!$F98,'38'!$E:$E,0),MATCH('38'!N$1,'38'!$E$1:$O$1,0))</f>
        <v>669179.00699999998</v>
      </c>
      <c r="P98" s="2">
        <f>INDEX('38'!$E$1:$O$1361,MATCH('39'!$F98,'38'!$E:$E,0),MATCH('38'!O$1,'38'!$E$1:$O$1,0))</f>
        <v>542757.47759999998</v>
      </c>
    </row>
    <row r="99" spans="6:16">
      <c r="F99" s="128">
        <v>379097</v>
      </c>
      <c r="G99" s="2" t="str">
        <f>INDEX('38'!$E$1:$O$1361,MATCH('39'!$F99,'38'!$E:$E,0),MATCH('38'!F$1,'38'!$E$1:$O$1,0))</f>
        <v>Suman Kumar Roy</v>
      </c>
      <c r="H99" s="2">
        <f>INDEX('38'!$E$1:$O$1361,MATCH('39'!$F99,'38'!$E:$E,0),MATCH('38'!G$1,'38'!$E$1:$O$1,0))</f>
        <v>40278</v>
      </c>
      <c r="I99" s="2" t="str">
        <f>INDEX('38'!$E$1:$O$1361,MATCH('39'!$F99,'38'!$E:$E,0),MATCH('38'!H$1,'38'!$E$1:$O$1,0))</f>
        <v>Active</v>
      </c>
      <c r="J99" s="2" t="str">
        <f>INDEX('38'!$E$1:$O$1361,MATCH('39'!$F99,'38'!$E:$E,0),MATCH('38'!I$1,'38'!$E$1:$O$1,0))</f>
        <v>X0391</v>
      </c>
      <c r="K99" s="2">
        <f>INDEX('38'!$E$1:$O$1361,MATCH('39'!$F99,'38'!$E:$E,0),MATCH('38'!J$1,'38'!$E$1:$O$1,0))</f>
        <v>378503</v>
      </c>
      <c r="L99" s="2" t="str">
        <f>INDEX('38'!$E$1:$O$1361,MATCH('39'!$F99,'38'!$E:$E,0),MATCH('38'!K$1,'38'!$E$1:$O$1,0))</f>
        <v>Mr. Rakib Ali</v>
      </c>
      <c r="M99" s="2" t="str">
        <f>INDEX('38'!$E$1:$O$1361,MATCH('39'!$F99,'38'!$E:$E,0),MATCH('38'!L$1,'38'!$E$1:$O$1,0))</f>
        <v>Relationship Associate</v>
      </c>
      <c r="N99" s="2" t="str">
        <f>INDEX('38'!$E$1:$O$1361,MATCH('39'!$F99,'38'!$E:$E,0),MATCH('38'!M$1,'38'!$E$1:$O$1,0))</f>
        <v>BG 4</v>
      </c>
      <c r="O99" s="2">
        <f>INDEX('38'!$E$1:$O$1361,MATCH('39'!$F99,'38'!$E:$E,0),MATCH('38'!N$1,'38'!$E$1:$O$1,0))</f>
        <v>1909918.017</v>
      </c>
      <c r="P99" s="2">
        <f>INDEX('38'!$E$1:$O$1361,MATCH('39'!$F99,'38'!$E:$E,0),MATCH('38'!O$1,'38'!$E$1:$O$1,0))</f>
        <v>2358308.304</v>
      </c>
    </row>
    <row r="100" spans="6:16">
      <c r="F100" s="128">
        <v>379101</v>
      </c>
      <c r="G100" s="2" t="str">
        <f>INDEX('38'!$E$1:$O$1361,MATCH('39'!$F100,'38'!$E:$E,0),MATCH('38'!F$1,'38'!$E$1:$O$1,0))</f>
        <v>Sanchita Bal</v>
      </c>
      <c r="H100" s="2">
        <f>INDEX('38'!$E$1:$O$1361,MATCH('39'!$F100,'38'!$E:$E,0),MATCH('38'!G$1,'38'!$E$1:$O$1,0))</f>
        <v>40278</v>
      </c>
      <c r="I100" s="2" t="str">
        <f>INDEX('38'!$E$1:$O$1361,MATCH('39'!$F100,'38'!$E:$E,0),MATCH('38'!H$1,'38'!$E$1:$O$1,0))</f>
        <v>Active</v>
      </c>
      <c r="J100" s="2" t="str">
        <f>INDEX('38'!$E$1:$O$1361,MATCH('39'!$F100,'38'!$E:$E,0),MATCH('38'!I$1,'38'!$E$1:$O$1,0))</f>
        <v>X0021</v>
      </c>
      <c r="K100" s="2">
        <f>INDEX('38'!$E$1:$O$1361,MATCH('39'!$F100,'38'!$E:$E,0),MATCH('38'!J$1,'38'!$E$1:$O$1,0))</f>
        <v>378504</v>
      </c>
      <c r="L100" s="2" t="str">
        <f>INDEX('38'!$E$1:$O$1361,MATCH('39'!$F100,'38'!$E:$E,0),MATCH('38'!K$1,'38'!$E$1:$O$1,0))</f>
        <v>Ms. Sonia Nag Chowdhury</v>
      </c>
      <c r="M100" s="2" t="str">
        <f>INDEX('38'!$E$1:$O$1361,MATCH('39'!$F100,'38'!$E:$E,0),MATCH('38'!L$1,'38'!$E$1:$O$1,0))</f>
        <v>Relationship Associate</v>
      </c>
      <c r="N100" s="2" t="str">
        <f>INDEX('38'!$E$1:$O$1361,MATCH('39'!$F100,'38'!$E:$E,0),MATCH('38'!M$1,'38'!$E$1:$O$1,0))</f>
        <v>BG 4</v>
      </c>
      <c r="O100" s="2">
        <f>INDEX('38'!$E$1:$O$1361,MATCH('39'!$F100,'38'!$E:$E,0),MATCH('38'!N$1,'38'!$E$1:$O$1,0))</f>
        <v>2191480.3050000002</v>
      </c>
      <c r="P100" s="2">
        <f>INDEX('38'!$E$1:$O$1361,MATCH('39'!$F100,'38'!$E:$E,0),MATCH('38'!O$1,'38'!$E$1:$O$1,0))</f>
        <v>5236284.4847999997</v>
      </c>
    </row>
    <row r="101" spans="6:16">
      <c r="F101" s="128">
        <v>379107</v>
      </c>
      <c r="G101" s="2" t="str">
        <f>INDEX('38'!$E$1:$O$1361,MATCH('39'!$F101,'38'!$E:$E,0),MATCH('38'!F$1,'38'!$E$1:$O$1,0))</f>
        <v>Md. Sabbir Ali</v>
      </c>
      <c r="H101" s="2">
        <f>INDEX('38'!$E$1:$O$1361,MATCH('39'!$F101,'38'!$E:$E,0),MATCH('38'!G$1,'38'!$E$1:$O$1,0))</f>
        <v>40278</v>
      </c>
      <c r="I101" s="2" t="str">
        <f>INDEX('38'!$E$1:$O$1361,MATCH('39'!$F101,'38'!$E:$E,0),MATCH('38'!H$1,'38'!$E$1:$O$1,0))</f>
        <v>Active</v>
      </c>
      <c r="J101" s="2" t="str">
        <f>INDEX('38'!$E$1:$O$1361,MATCH('39'!$F101,'38'!$E:$E,0),MATCH('38'!I$1,'38'!$E$1:$O$1,0))</f>
        <v>X0319</v>
      </c>
      <c r="K101" s="2">
        <f>INDEX('38'!$E$1:$O$1361,MATCH('39'!$F101,'38'!$E:$E,0),MATCH('38'!J$1,'38'!$E$1:$O$1,0))</f>
        <v>381325</v>
      </c>
      <c r="L101" s="2" t="str">
        <f>INDEX('38'!$E$1:$O$1361,MATCH('39'!$F101,'38'!$E:$E,0),MATCH('38'!K$1,'38'!$E$1:$O$1,0))</f>
        <v>Mr. Animesh Dutta</v>
      </c>
      <c r="M101" s="2" t="str">
        <f>INDEX('38'!$E$1:$O$1361,MATCH('39'!$F101,'38'!$E:$E,0),MATCH('38'!L$1,'38'!$E$1:$O$1,0))</f>
        <v>Associate Sales Manager</v>
      </c>
      <c r="N101" s="2" t="str">
        <f>INDEX('38'!$E$1:$O$1361,MATCH('39'!$F101,'38'!$E:$E,0),MATCH('38'!M$1,'38'!$E$1:$O$1,0))</f>
        <v>BG 6</v>
      </c>
      <c r="O101" s="2">
        <f>INDEX('38'!$E$1:$O$1361,MATCH('39'!$F101,'38'!$E:$E,0),MATCH('38'!N$1,'38'!$E$1:$O$1,0))</f>
        <v>1203754.02</v>
      </c>
      <c r="P101" s="2">
        <f>INDEX('38'!$E$1:$O$1361,MATCH('39'!$F101,'38'!$E:$E,0),MATCH('38'!O$1,'38'!$E$1:$O$1,0))</f>
        <v>710628.55200000003</v>
      </c>
    </row>
    <row r="102" spans="6:16">
      <c r="F102" s="128">
        <v>379111</v>
      </c>
      <c r="G102" s="2" t="str">
        <f>INDEX('38'!$E$1:$O$1361,MATCH('39'!$F102,'38'!$E:$E,0),MATCH('38'!F$1,'38'!$E$1:$O$1,0))</f>
        <v>Rupam Das</v>
      </c>
      <c r="H102" s="2">
        <f>INDEX('38'!$E$1:$O$1361,MATCH('39'!$F102,'38'!$E:$E,0),MATCH('38'!G$1,'38'!$E$1:$O$1,0))</f>
        <v>40278</v>
      </c>
      <c r="I102" s="2" t="str">
        <f>INDEX('38'!$E$1:$O$1361,MATCH('39'!$F102,'38'!$E:$E,0),MATCH('38'!H$1,'38'!$E$1:$O$1,0))</f>
        <v>Active</v>
      </c>
      <c r="J102" s="2" t="str">
        <f>INDEX('38'!$E$1:$O$1361,MATCH('39'!$F102,'38'!$E:$E,0),MATCH('38'!I$1,'38'!$E$1:$O$1,0))</f>
        <v>X0409</v>
      </c>
      <c r="K102" s="2">
        <f>INDEX('38'!$E$1:$O$1361,MATCH('39'!$F102,'38'!$E:$E,0),MATCH('38'!J$1,'38'!$E$1:$O$1,0))</f>
        <v>378503</v>
      </c>
      <c r="L102" s="2" t="str">
        <f>INDEX('38'!$E$1:$O$1361,MATCH('39'!$F102,'38'!$E:$E,0),MATCH('38'!K$1,'38'!$E$1:$O$1,0))</f>
        <v>Mr. Rakib Ali</v>
      </c>
      <c r="M102" s="2" t="str">
        <f>INDEX('38'!$E$1:$O$1361,MATCH('39'!$F102,'38'!$E:$E,0),MATCH('38'!L$1,'38'!$E$1:$O$1,0))</f>
        <v>Relationship Associate</v>
      </c>
      <c r="N102" s="2" t="str">
        <f>INDEX('38'!$E$1:$O$1361,MATCH('39'!$F102,'38'!$E:$E,0),MATCH('38'!M$1,'38'!$E$1:$O$1,0))</f>
        <v>BG 5</v>
      </c>
      <c r="O102" s="2">
        <f>INDEX('38'!$E$1:$O$1361,MATCH('39'!$F102,'38'!$E:$E,0),MATCH('38'!N$1,'38'!$E$1:$O$1,0))</f>
        <v>1392943.986</v>
      </c>
      <c r="P102" s="2">
        <f>INDEX('38'!$E$1:$O$1361,MATCH('39'!$F102,'38'!$E:$E,0),MATCH('38'!O$1,'38'!$E$1:$O$1,0))</f>
        <v>3194015.5331999999</v>
      </c>
    </row>
    <row r="103" spans="6:16">
      <c r="F103" s="128">
        <v>379114</v>
      </c>
      <c r="G103" s="2" t="str">
        <f>INDEX('38'!$E$1:$O$1361,MATCH('39'!$F103,'38'!$E:$E,0),MATCH('38'!F$1,'38'!$E$1:$O$1,0))</f>
        <v>Samiran Biswas</v>
      </c>
      <c r="H103" s="2">
        <f>INDEX('38'!$E$1:$O$1361,MATCH('39'!$F103,'38'!$E:$E,0),MATCH('38'!G$1,'38'!$E$1:$O$1,0))</f>
        <v>40278</v>
      </c>
      <c r="I103" s="2" t="str">
        <f>INDEX('38'!$E$1:$O$1361,MATCH('39'!$F103,'38'!$E:$E,0),MATCH('38'!H$1,'38'!$E$1:$O$1,0))</f>
        <v>Active</v>
      </c>
      <c r="J103" s="2" t="str">
        <f>INDEX('38'!$E$1:$O$1361,MATCH('39'!$F103,'38'!$E:$E,0),MATCH('38'!I$1,'38'!$E$1:$O$1,0))</f>
        <v>X1357</v>
      </c>
      <c r="K103" s="2">
        <f>INDEX('38'!$E$1:$O$1361,MATCH('39'!$F103,'38'!$E:$E,0),MATCH('38'!J$1,'38'!$E$1:$O$1,0))</f>
        <v>410449</v>
      </c>
      <c r="L103" s="2" t="str">
        <f>INDEX('38'!$E$1:$O$1361,MATCH('39'!$F103,'38'!$E:$E,0),MATCH('38'!K$1,'38'!$E$1:$O$1,0))</f>
        <v>Mr. Sudipta Roy</v>
      </c>
      <c r="M103" s="2" t="str">
        <f>INDEX('38'!$E$1:$O$1361,MATCH('39'!$F103,'38'!$E:$E,0),MATCH('38'!L$1,'38'!$E$1:$O$1,0))</f>
        <v>Relationship Associate</v>
      </c>
      <c r="N103" s="2" t="str">
        <f>INDEX('38'!$E$1:$O$1361,MATCH('39'!$F103,'38'!$E:$E,0),MATCH('38'!M$1,'38'!$E$1:$O$1,0))</f>
        <v>BG 6</v>
      </c>
      <c r="O103" s="2">
        <f>INDEX('38'!$E$1:$O$1361,MATCH('39'!$F103,'38'!$E:$E,0),MATCH('38'!N$1,'38'!$E$1:$O$1,0))</f>
        <v>1102597.902</v>
      </c>
      <c r="P103" s="2">
        <f>INDEX('38'!$E$1:$O$1361,MATCH('39'!$F103,'38'!$E:$E,0),MATCH('38'!O$1,'38'!$E$1:$O$1,0))</f>
        <v>1614534.5088</v>
      </c>
    </row>
    <row r="104" spans="6:16">
      <c r="F104" s="128">
        <v>379116</v>
      </c>
      <c r="G104" s="2" t="str">
        <f>INDEX('38'!$E$1:$O$1361,MATCH('39'!$F104,'38'!$E:$E,0),MATCH('38'!F$1,'38'!$E$1:$O$1,0))</f>
        <v>Prasanta Kumar Das</v>
      </c>
      <c r="H104" s="2">
        <f>INDEX('38'!$E$1:$O$1361,MATCH('39'!$F104,'38'!$E:$E,0),MATCH('38'!G$1,'38'!$E$1:$O$1,0))</f>
        <v>40278</v>
      </c>
      <c r="I104" s="2" t="str">
        <f>INDEX('38'!$E$1:$O$1361,MATCH('39'!$F104,'38'!$E:$E,0),MATCH('38'!H$1,'38'!$E$1:$O$1,0))</f>
        <v>Active</v>
      </c>
      <c r="J104" s="2" t="str">
        <f>INDEX('38'!$E$1:$O$1361,MATCH('39'!$F104,'38'!$E:$E,0),MATCH('38'!I$1,'38'!$E$1:$O$1,0))</f>
        <v>X1356</v>
      </c>
      <c r="K104" s="2">
        <f>INDEX('38'!$E$1:$O$1361,MATCH('39'!$F104,'38'!$E:$E,0),MATCH('38'!J$1,'38'!$E$1:$O$1,0))</f>
        <v>406515</v>
      </c>
      <c r="L104" s="2" t="str">
        <f>INDEX('38'!$E$1:$O$1361,MATCH('39'!$F104,'38'!$E:$E,0),MATCH('38'!K$1,'38'!$E$1:$O$1,0))</f>
        <v>Mr. Sabyasachi Guin</v>
      </c>
      <c r="M104" s="2" t="str">
        <f>INDEX('38'!$E$1:$O$1361,MATCH('39'!$F104,'38'!$E:$E,0),MATCH('38'!L$1,'38'!$E$1:$O$1,0))</f>
        <v>Relationship Associate</v>
      </c>
      <c r="N104" s="2" t="str">
        <f>INDEX('38'!$E$1:$O$1361,MATCH('39'!$F104,'38'!$E:$E,0),MATCH('38'!M$1,'38'!$E$1:$O$1,0))</f>
        <v>BG 6</v>
      </c>
      <c r="O104" s="2">
        <f>INDEX('38'!$E$1:$O$1361,MATCH('39'!$F104,'38'!$E:$E,0),MATCH('38'!N$1,'38'!$E$1:$O$1,0))</f>
        <v>978453.88199999998</v>
      </c>
      <c r="P104" s="2">
        <f>INDEX('38'!$E$1:$O$1361,MATCH('39'!$F104,'38'!$E:$E,0),MATCH('38'!O$1,'38'!$E$1:$O$1,0))</f>
        <v>2095404.2279999999</v>
      </c>
    </row>
    <row r="105" spans="6:16">
      <c r="F105" s="128">
        <v>379168</v>
      </c>
      <c r="G105" s="2" t="str">
        <f>INDEX('38'!$E$1:$O$1361,MATCH('39'!$F105,'38'!$E:$E,0),MATCH('38'!F$1,'38'!$E$1:$O$1,0))</f>
        <v>Sunil Upadhyay</v>
      </c>
      <c r="H105" s="2">
        <f>INDEX('38'!$E$1:$O$1361,MATCH('39'!$F105,'38'!$E:$E,0),MATCH('38'!G$1,'38'!$E$1:$O$1,0))</f>
        <v>40278</v>
      </c>
      <c r="I105" s="2" t="str">
        <f>INDEX('38'!$E$1:$O$1361,MATCH('39'!$F105,'38'!$E:$E,0),MATCH('38'!H$1,'38'!$E$1:$O$1,0))</f>
        <v>Active</v>
      </c>
      <c r="J105" s="2" t="str">
        <f>INDEX('38'!$E$1:$O$1361,MATCH('39'!$F105,'38'!$E:$E,0),MATCH('38'!I$1,'38'!$E$1:$O$1,0))</f>
        <v>X1300</v>
      </c>
      <c r="K105" s="2">
        <f>INDEX('38'!$E$1:$O$1361,MATCH('39'!$F105,'38'!$E:$E,0),MATCH('38'!J$1,'38'!$E$1:$O$1,0))</f>
        <v>381132</v>
      </c>
      <c r="L105" s="2" t="str">
        <f>INDEX('38'!$E$1:$O$1361,MATCH('39'!$F105,'38'!$E:$E,0),MATCH('38'!K$1,'38'!$E$1:$O$1,0))</f>
        <v>Mr. Kangkan Dutta</v>
      </c>
      <c r="M105" s="2" t="str">
        <f>INDEX('38'!$E$1:$O$1361,MATCH('39'!$F105,'38'!$E:$E,0),MATCH('38'!L$1,'38'!$E$1:$O$1,0))</f>
        <v>Relationship Associate</v>
      </c>
      <c r="N105" s="2" t="str">
        <f>INDEX('38'!$E$1:$O$1361,MATCH('39'!$F105,'38'!$E:$E,0),MATCH('38'!M$1,'38'!$E$1:$O$1,0))</f>
        <v>BG 6</v>
      </c>
      <c r="O105" s="2">
        <f>INDEX('38'!$E$1:$O$1361,MATCH('39'!$F105,'38'!$E:$E,0),MATCH('38'!N$1,'38'!$E$1:$O$1,0))</f>
        <v>1160754.378</v>
      </c>
      <c r="P105" s="2">
        <f>INDEX('38'!$E$1:$O$1361,MATCH('39'!$F105,'38'!$E:$E,0),MATCH('38'!O$1,'38'!$E$1:$O$1,0))</f>
        <v>2230775.1647999999</v>
      </c>
    </row>
    <row r="106" spans="6:16">
      <c r="F106" s="128">
        <v>379176</v>
      </c>
      <c r="G106" s="2" t="str">
        <f>INDEX('38'!$E$1:$O$1361,MATCH('39'!$F106,'38'!$E:$E,0),MATCH('38'!F$1,'38'!$E$1:$O$1,0))</f>
        <v>Shantanu Maikap</v>
      </c>
      <c r="H106" s="2">
        <f>INDEX('38'!$E$1:$O$1361,MATCH('39'!$F106,'38'!$E:$E,0),MATCH('38'!G$1,'38'!$E$1:$O$1,0))</f>
        <v>40278</v>
      </c>
      <c r="I106" s="2" t="str">
        <f>INDEX('38'!$E$1:$O$1361,MATCH('39'!$F106,'38'!$E:$E,0),MATCH('38'!H$1,'38'!$E$1:$O$1,0))</f>
        <v>Active</v>
      </c>
      <c r="J106" s="2" t="str">
        <f>INDEX('38'!$E$1:$O$1361,MATCH('39'!$F106,'38'!$E:$E,0),MATCH('38'!I$1,'38'!$E$1:$O$1,0))</f>
        <v>X0498</v>
      </c>
      <c r="K106" s="2">
        <f>INDEX('38'!$E$1:$O$1361,MATCH('39'!$F106,'38'!$E:$E,0),MATCH('38'!J$1,'38'!$E$1:$O$1,0))</f>
        <v>381132</v>
      </c>
      <c r="L106" s="2" t="str">
        <f>INDEX('38'!$E$1:$O$1361,MATCH('39'!$F106,'38'!$E:$E,0),MATCH('38'!K$1,'38'!$E$1:$O$1,0))</f>
        <v>Mr. Kangkan Dutta</v>
      </c>
      <c r="M106" s="2" t="str">
        <f>INDEX('38'!$E$1:$O$1361,MATCH('39'!$F106,'38'!$E:$E,0),MATCH('38'!L$1,'38'!$E$1:$O$1,0))</f>
        <v>Relationship Associate</v>
      </c>
      <c r="N106" s="2" t="str">
        <f>INDEX('38'!$E$1:$O$1361,MATCH('39'!$F106,'38'!$E:$E,0),MATCH('38'!M$1,'38'!$E$1:$O$1,0))</f>
        <v>BG 5</v>
      </c>
      <c r="O106" s="2">
        <f>INDEX('38'!$E$1:$O$1361,MATCH('39'!$F106,'38'!$E:$E,0),MATCH('38'!N$1,'38'!$E$1:$O$1,0))</f>
        <v>1458649.9410000001</v>
      </c>
      <c r="P106" s="2">
        <f>INDEX('38'!$E$1:$O$1361,MATCH('39'!$F106,'38'!$E:$E,0),MATCH('38'!O$1,'38'!$E$1:$O$1,0))</f>
        <v>1898860.0932</v>
      </c>
    </row>
    <row r="107" spans="6:16">
      <c r="F107" s="128">
        <v>379352</v>
      </c>
      <c r="G107" s="2" t="str">
        <f>INDEX('38'!$E$1:$O$1361,MATCH('39'!$F107,'38'!$E:$E,0),MATCH('38'!F$1,'38'!$E$1:$O$1,0))</f>
        <v>Deepak Kumar</v>
      </c>
      <c r="H107" s="2">
        <f>INDEX('38'!$E$1:$O$1361,MATCH('39'!$F107,'38'!$E:$E,0),MATCH('38'!G$1,'38'!$E$1:$O$1,0))</f>
        <v>39872</v>
      </c>
      <c r="I107" s="2" t="str">
        <f>INDEX('38'!$E$1:$O$1361,MATCH('39'!$F107,'38'!$E:$E,0),MATCH('38'!H$1,'38'!$E$1:$O$1,0))</f>
        <v>Active</v>
      </c>
      <c r="J107" s="2" t="str">
        <f>INDEX('38'!$E$1:$O$1361,MATCH('39'!$F107,'38'!$E:$E,0),MATCH('38'!I$1,'38'!$E$1:$O$1,0))</f>
        <v>X0131</v>
      </c>
      <c r="K107" s="2">
        <f>INDEX('38'!$E$1:$O$1361,MATCH('39'!$F107,'38'!$E:$E,0),MATCH('38'!J$1,'38'!$E$1:$O$1,0))</f>
        <v>359519</v>
      </c>
      <c r="L107" s="2" t="str">
        <f>INDEX('38'!$E$1:$O$1361,MATCH('39'!$F107,'38'!$E:$E,0),MATCH('38'!K$1,'38'!$E$1:$O$1,0))</f>
        <v>Mr. Akash Pandey</v>
      </c>
      <c r="M107" s="2" t="str">
        <f>INDEX('38'!$E$1:$O$1361,MATCH('39'!$F107,'38'!$E:$E,0),MATCH('38'!L$1,'38'!$E$1:$O$1,0))</f>
        <v>Associate Sales Manager</v>
      </c>
      <c r="N107" s="2" t="str">
        <f>INDEX('38'!$E$1:$O$1361,MATCH('39'!$F107,'38'!$E:$E,0),MATCH('38'!M$1,'38'!$E$1:$O$1,0))</f>
        <v>BG 5</v>
      </c>
      <c r="O107" s="2">
        <f>INDEX('38'!$E$1:$O$1361,MATCH('39'!$F107,'38'!$E:$E,0),MATCH('38'!N$1,'38'!$E$1:$O$1,0))</f>
        <v>1633939.65</v>
      </c>
      <c r="P107" s="2">
        <f>INDEX('38'!$E$1:$O$1361,MATCH('39'!$F107,'38'!$E:$E,0),MATCH('38'!O$1,'38'!$E$1:$O$1,0))</f>
        <v>101486.412</v>
      </c>
    </row>
    <row r="108" spans="6:16">
      <c r="F108" s="128">
        <v>379398</v>
      </c>
      <c r="G108" s="2" t="str">
        <f>INDEX('38'!$E$1:$O$1361,MATCH('39'!$F108,'38'!$E:$E,0),MATCH('38'!F$1,'38'!$E$1:$O$1,0))</f>
        <v>Shibarghya Basu</v>
      </c>
      <c r="H108" s="2">
        <f>INDEX('38'!$E$1:$O$1361,MATCH('39'!$F108,'38'!$E:$E,0),MATCH('38'!G$1,'38'!$E$1:$O$1,0))</f>
        <v>40278</v>
      </c>
      <c r="I108" s="2" t="str">
        <f>INDEX('38'!$E$1:$O$1361,MATCH('39'!$F108,'38'!$E:$E,0),MATCH('38'!H$1,'38'!$E$1:$O$1,0))</f>
        <v>Active</v>
      </c>
      <c r="J108" s="2" t="str">
        <f>INDEX('38'!$E$1:$O$1361,MATCH('39'!$F108,'38'!$E:$E,0),MATCH('38'!I$1,'38'!$E$1:$O$1,0))</f>
        <v>X0721</v>
      </c>
      <c r="K108" s="2">
        <f>INDEX('38'!$E$1:$O$1361,MATCH('39'!$F108,'38'!$E:$E,0),MATCH('38'!J$1,'38'!$E$1:$O$1,0))</f>
        <v>379146</v>
      </c>
      <c r="L108" s="2" t="str">
        <f>INDEX('38'!$E$1:$O$1361,MATCH('39'!$F108,'38'!$E:$E,0),MATCH('38'!K$1,'38'!$E$1:$O$1,0))</f>
        <v>Mr. Anirban Dastidar</v>
      </c>
      <c r="M108" s="2" t="str">
        <f>INDEX('38'!$E$1:$O$1361,MATCH('39'!$F108,'38'!$E:$E,0),MATCH('38'!L$1,'38'!$E$1:$O$1,0))</f>
        <v>Relationship Associate</v>
      </c>
      <c r="N108" s="2" t="str">
        <f>INDEX('38'!$E$1:$O$1361,MATCH('39'!$F108,'38'!$E:$E,0),MATCH('38'!M$1,'38'!$E$1:$O$1,0))</f>
        <v>BG 5</v>
      </c>
      <c r="O108" s="2">
        <f>INDEX('38'!$E$1:$O$1361,MATCH('39'!$F108,'38'!$E:$E,0),MATCH('38'!N$1,'38'!$E$1:$O$1,0))</f>
        <v>1542249.5970000001</v>
      </c>
      <c r="P108" s="2">
        <f>INDEX('38'!$E$1:$O$1361,MATCH('39'!$F108,'38'!$E:$E,0),MATCH('38'!O$1,'38'!$E$1:$O$1,0))</f>
        <v>1614495.6612</v>
      </c>
    </row>
    <row r="109" spans="6:16">
      <c r="F109" s="128">
        <v>379405</v>
      </c>
      <c r="G109" s="2" t="str">
        <f>INDEX('38'!$E$1:$O$1361,MATCH('39'!$F109,'38'!$E:$E,0),MATCH('38'!F$1,'38'!$E$1:$O$1,0))</f>
        <v>Manas Mukherjee</v>
      </c>
      <c r="H109" s="2">
        <f>INDEX('38'!$E$1:$O$1361,MATCH('39'!$F109,'38'!$E:$E,0),MATCH('38'!G$1,'38'!$E$1:$O$1,0))</f>
        <v>40278</v>
      </c>
      <c r="I109" s="2" t="str">
        <f>INDEX('38'!$E$1:$O$1361,MATCH('39'!$F109,'38'!$E:$E,0),MATCH('38'!H$1,'38'!$E$1:$O$1,0))</f>
        <v>Active</v>
      </c>
      <c r="J109" s="2" t="str">
        <f>INDEX('38'!$E$1:$O$1361,MATCH('39'!$F109,'38'!$E:$E,0),MATCH('38'!I$1,'38'!$E$1:$O$1,0))</f>
        <v>X0547</v>
      </c>
      <c r="K109" s="2">
        <f>INDEX('38'!$E$1:$O$1361,MATCH('39'!$F109,'38'!$E:$E,0),MATCH('38'!J$1,'38'!$E$1:$O$1,0))</f>
        <v>378504</v>
      </c>
      <c r="L109" s="2" t="str">
        <f>INDEX('38'!$E$1:$O$1361,MATCH('39'!$F109,'38'!$E:$E,0),MATCH('38'!K$1,'38'!$E$1:$O$1,0))</f>
        <v>Ms. Sonia Nag Chowdhury</v>
      </c>
      <c r="M109" s="2" t="str">
        <f>INDEX('38'!$E$1:$O$1361,MATCH('39'!$F109,'38'!$E:$E,0),MATCH('38'!L$1,'38'!$E$1:$O$1,0))</f>
        <v>Relationship Associate</v>
      </c>
      <c r="N109" s="2" t="str">
        <f>INDEX('38'!$E$1:$O$1361,MATCH('39'!$F109,'38'!$E:$E,0),MATCH('38'!M$1,'38'!$E$1:$O$1,0))</f>
        <v>BG 5</v>
      </c>
      <c r="O109" s="2">
        <f>INDEX('38'!$E$1:$O$1361,MATCH('39'!$F109,'38'!$E:$E,0),MATCH('38'!N$1,'38'!$E$1:$O$1,0))</f>
        <v>1524175.59</v>
      </c>
      <c r="P109" s="2">
        <f>INDEX('38'!$E$1:$O$1361,MATCH('39'!$F109,'38'!$E:$E,0),MATCH('38'!O$1,'38'!$E$1:$O$1,0))</f>
        <v>1979613.6588000001</v>
      </c>
    </row>
    <row r="110" spans="6:16">
      <c r="F110" s="128">
        <v>379432</v>
      </c>
      <c r="G110" s="2" t="str">
        <f>INDEX('38'!$E$1:$O$1361,MATCH('39'!$F110,'38'!$E:$E,0),MATCH('38'!F$1,'38'!$E$1:$O$1,0))</f>
        <v>Abhijit Kumar Mallick</v>
      </c>
      <c r="H110" s="2">
        <f>INDEX('38'!$E$1:$O$1361,MATCH('39'!$F110,'38'!$E:$E,0),MATCH('38'!G$1,'38'!$E$1:$O$1,0))</f>
        <v>40278</v>
      </c>
      <c r="I110" s="2" t="str">
        <f>INDEX('38'!$E$1:$O$1361,MATCH('39'!$F110,'38'!$E:$E,0),MATCH('38'!H$1,'38'!$E$1:$O$1,0))</f>
        <v>Active</v>
      </c>
      <c r="J110" s="2" t="str">
        <f>INDEX('38'!$E$1:$O$1361,MATCH('39'!$F110,'38'!$E:$E,0),MATCH('38'!I$1,'38'!$E$1:$O$1,0))</f>
        <v>X0411</v>
      </c>
      <c r="K110" s="2">
        <f>INDEX('38'!$E$1:$O$1361,MATCH('39'!$F110,'38'!$E:$E,0),MATCH('38'!J$1,'38'!$E$1:$O$1,0))</f>
        <v>410449</v>
      </c>
      <c r="L110" s="2" t="str">
        <f>INDEX('38'!$E$1:$O$1361,MATCH('39'!$F110,'38'!$E:$E,0),MATCH('38'!K$1,'38'!$E$1:$O$1,0))</f>
        <v>Mr. Sudipta Roy</v>
      </c>
      <c r="M110" s="2" t="str">
        <f>INDEX('38'!$E$1:$O$1361,MATCH('39'!$F110,'38'!$E:$E,0),MATCH('38'!L$1,'38'!$E$1:$O$1,0))</f>
        <v>Relationship Associate</v>
      </c>
      <c r="N110" s="2" t="str">
        <f>INDEX('38'!$E$1:$O$1361,MATCH('39'!$F110,'38'!$E:$E,0),MATCH('38'!M$1,'38'!$E$1:$O$1,0))</f>
        <v>BG 5</v>
      </c>
      <c r="O110" s="2">
        <f>INDEX('38'!$E$1:$O$1361,MATCH('39'!$F110,'38'!$E:$E,0),MATCH('38'!N$1,'38'!$E$1:$O$1,0))</f>
        <v>1485328.551</v>
      </c>
      <c r="P110" s="2">
        <f>INDEX('38'!$E$1:$O$1361,MATCH('39'!$F110,'38'!$E:$E,0),MATCH('38'!O$1,'38'!$E$1:$O$1,0))</f>
        <v>2155280.1516</v>
      </c>
    </row>
    <row r="111" spans="6:16">
      <c r="F111" s="128">
        <v>379444</v>
      </c>
      <c r="G111" s="2" t="str">
        <f>INDEX('38'!$E$1:$O$1361,MATCH('39'!$F111,'38'!$E:$E,0),MATCH('38'!F$1,'38'!$E$1:$O$1,0))</f>
        <v>Pradipta Dutta</v>
      </c>
      <c r="H111" s="2">
        <f>INDEX('38'!$E$1:$O$1361,MATCH('39'!$F111,'38'!$E:$E,0),MATCH('38'!G$1,'38'!$E$1:$O$1,0))</f>
        <v>40278</v>
      </c>
      <c r="I111" s="2" t="str">
        <f>INDEX('38'!$E$1:$O$1361,MATCH('39'!$F111,'38'!$E:$E,0),MATCH('38'!H$1,'38'!$E$1:$O$1,0))</f>
        <v>Active</v>
      </c>
      <c r="J111" s="2" t="str">
        <f>INDEX('38'!$E$1:$O$1361,MATCH('39'!$F111,'38'!$E:$E,0),MATCH('38'!I$1,'38'!$E$1:$O$1,0))</f>
        <v>X0236</v>
      </c>
      <c r="K111" s="2">
        <f>INDEX('38'!$E$1:$O$1361,MATCH('39'!$F111,'38'!$E:$E,0),MATCH('38'!J$1,'38'!$E$1:$O$1,0))</f>
        <v>379146</v>
      </c>
      <c r="L111" s="2" t="str">
        <f>INDEX('38'!$E$1:$O$1361,MATCH('39'!$F111,'38'!$E:$E,0),MATCH('38'!K$1,'38'!$E$1:$O$1,0))</f>
        <v>Mr. Anirban Dastidar</v>
      </c>
      <c r="M111" s="2" t="str">
        <f>INDEX('38'!$E$1:$O$1361,MATCH('39'!$F111,'38'!$E:$E,0),MATCH('38'!L$1,'38'!$E$1:$O$1,0))</f>
        <v>Relationship Associate</v>
      </c>
      <c r="N111" s="2" t="str">
        <f>INDEX('38'!$E$1:$O$1361,MATCH('39'!$F111,'38'!$E:$E,0),MATCH('38'!M$1,'38'!$E$1:$O$1,0))</f>
        <v>BG 4</v>
      </c>
      <c r="O111" s="2">
        <f>INDEX('38'!$E$1:$O$1361,MATCH('39'!$F111,'38'!$E:$E,0),MATCH('38'!N$1,'38'!$E$1:$O$1,0))</f>
        <v>2081866.5</v>
      </c>
      <c r="P111" s="2">
        <f>INDEX('38'!$E$1:$O$1361,MATCH('39'!$F111,'38'!$E:$E,0),MATCH('38'!O$1,'38'!$E$1:$O$1,0))</f>
        <v>3156592.3451999999</v>
      </c>
    </row>
    <row r="112" spans="6:16">
      <c r="F112" s="128">
        <v>379450</v>
      </c>
      <c r="G112" s="2" t="str">
        <f>INDEX('38'!$E$1:$O$1361,MATCH('39'!$F112,'38'!$E:$E,0),MATCH('38'!F$1,'38'!$E$1:$O$1,0))</f>
        <v>Rajat Sarkar</v>
      </c>
      <c r="H112" s="2">
        <f>INDEX('38'!$E$1:$O$1361,MATCH('39'!$F112,'38'!$E:$E,0),MATCH('38'!G$1,'38'!$E$1:$O$1,0))</f>
        <v>40278</v>
      </c>
      <c r="I112" s="2" t="str">
        <f>INDEX('38'!$E$1:$O$1361,MATCH('39'!$F112,'38'!$E:$E,0),MATCH('38'!H$1,'38'!$E$1:$O$1,0))</f>
        <v>Active</v>
      </c>
      <c r="J112" s="2" t="str">
        <f>INDEX('38'!$E$1:$O$1361,MATCH('39'!$F112,'38'!$E:$E,0),MATCH('38'!I$1,'38'!$E$1:$O$1,0))</f>
        <v>X1143</v>
      </c>
      <c r="K112" s="2">
        <f>INDEX('38'!$E$1:$O$1361,MATCH('39'!$F112,'38'!$E:$E,0),MATCH('38'!J$1,'38'!$E$1:$O$1,0))</f>
        <v>381325</v>
      </c>
      <c r="L112" s="2" t="str">
        <f>INDEX('38'!$E$1:$O$1361,MATCH('39'!$F112,'38'!$E:$E,0),MATCH('38'!K$1,'38'!$E$1:$O$1,0))</f>
        <v>Mr. Animesh Dutta</v>
      </c>
      <c r="M112" s="2" t="str">
        <f>INDEX('38'!$E$1:$O$1361,MATCH('39'!$F112,'38'!$E:$E,0),MATCH('38'!L$1,'38'!$E$1:$O$1,0))</f>
        <v>Relationship Associate</v>
      </c>
      <c r="N112" s="2" t="str">
        <f>INDEX('38'!$E$1:$O$1361,MATCH('39'!$F112,'38'!$E:$E,0),MATCH('38'!M$1,'38'!$E$1:$O$1,0))</f>
        <v>BG 6</v>
      </c>
      <c r="O112" s="2">
        <f>INDEX('38'!$E$1:$O$1361,MATCH('39'!$F112,'38'!$E:$E,0),MATCH('38'!N$1,'38'!$E$1:$O$1,0))</f>
        <v>835450.07699999993</v>
      </c>
      <c r="P112" s="2">
        <f>INDEX('38'!$E$1:$O$1361,MATCH('39'!$F112,'38'!$E:$E,0),MATCH('38'!O$1,'38'!$E$1:$O$1,0))</f>
        <v>1188731.8511999999</v>
      </c>
    </row>
    <row r="113" spans="6:16">
      <c r="F113" s="128">
        <v>379458</v>
      </c>
      <c r="G113" s="2" t="str">
        <f>INDEX('38'!$E$1:$O$1361,MATCH('39'!$F113,'38'!$E:$E,0),MATCH('38'!F$1,'38'!$E$1:$O$1,0))</f>
        <v>Dwaipayon Sen</v>
      </c>
      <c r="H113" s="2">
        <f>INDEX('38'!$E$1:$O$1361,MATCH('39'!$F113,'38'!$E:$E,0),MATCH('38'!G$1,'38'!$E$1:$O$1,0))</f>
        <v>40278</v>
      </c>
      <c r="I113" s="2" t="str">
        <f>INDEX('38'!$E$1:$O$1361,MATCH('39'!$F113,'38'!$E:$E,0),MATCH('38'!H$1,'38'!$E$1:$O$1,0))</f>
        <v>Active</v>
      </c>
      <c r="J113" s="2" t="str">
        <f>INDEX('38'!$E$1:$O$1361,MATCH('39'!$F113,'38'!$E:$E,0),MATCH('38'!I$1,'38'!$E$1:$O$1,0))</f>
        <v>X0034</v>
      </c>
      <c r="K113" s="2">
        <f>INDEX('38'!$E$1:$O$1361,MATCH('39'!$F113,'38'!$E:$E,0),MATCH('38'!J$1,'38'!$E$1:$O$1,0))</f>
        <v>406515</v>
      </c>
      <c r="L113" s="2" t="str">
        <f>INDEX('38'!$E$1:$O$1361,MATCH('39'!$F113,'38'!$E:$E,0),MATCH('38'!K$1,'38'!$E$1:$O$1,0))</f>
        <v>Mr. Sabyasachi Guin</v>
      </c>
      <c r="M113" s="2" t="str">
        <f>INDEX('38'!$E$1:$O$1361,MATCH('39'!$F113,'38'!$E:$E,0),MATCH('38'!L$1,'38'!$E$1:$O$1,0))</f>
        <v>Relationship Associate</v>
      </c>
      <c r="N113" s="2" t="str">
        <f>INDEX('38'!$E$1:$O$1361,MATCH('39'!$F113,'38'!$E:$E,0),MATCH('38'!M$1,'38'!$E$1:$O$1,0))</f>
        <v>BG 4</v>
      </c>
      <c r="O113" s="2">
        <f>INDEX('38'!$E$1:$O$1361,MATCH('39'!$F113,'38'!$E:$E,0),MATCH('38'!N$1,'38'!$E$1:$O$1,0))</f>
        <v>1945154.4839999999</v>
      </c>
      <c r="P113" s="2">
        <f>INDEX('38'!$E$1:$O$1361,MATCH('39'!$F113,'38'!$E:$E,0),MATCH('38'!O$1,'38'!$E$1:$O$1,0))</f>
        <v>1808100.3276</v>
      </c>
    </row>
    <row r="114" spans="6:16">
      <c r="F114" s="128">
        <v>379462</v>
      </c>
      <c r="G114" s="2" t="str">
        <f>INDEX('38'!$E$1:$O$1361,MATCH('39'!$F114,'38'!$E:$E,0),MATCH('38'!F$1,'38'!$E$1:$O$1,0))</f>
        <v>Avijit Ghosh</v>
      </c>
      <c r="H114" s="2">
        <f>INDEX('38'!$E$1:$O$1361,MATCH('39'!$F114,'38'!$E:$E,0),MATCH('38'!G$1,'38'!$E$1:$O$1,0))</f>
        <v>40278</v>
      </c>
      <c r="I114" s="2" t="str">
        <f>INDEX('38'!$E$1:$O$1361,MATCH('39'!$F114,'38'!$E:$E,0),MATCH('38'!H$1,'38'!$E$1:$O$1,0))</f>
        <v>Active</v>
      </c>
      <c r="J114" s="2" t="str">
        <f>INDEX('38'!$E$1:$O$1361,MATCH('39'!$F114,'38'!$E:$E,0),MATCH('38'!I$1,'38'!$E$1:$O$1,0))</f>
        <v>X0443</v>
      </c>
      <c r="K114" s="2">
        <f>INDEX('38'!$E$1:$O$1361,MATCH('39'!$F114,'38'!$E:$E,0),MATCH('38'!J$1,'38'!$E$1:$O$1,0))</f>
        <v>378503</v>
      </c>
      <c r="L114" s="2" t="str">
        <f>INDEX('38'!$E$1:$O$1361,MATCH('39'!$F114,'38'!$E:$E,0),MATCH('38'!K$1,'38'!$E$1:$O$1,0))</f>
        <v>Mr. Rakib Ali</v>
      </c>
      <c r="M114" s="2" t="str">
        <f>INDEX('38'!$E$1:$O$1361,MATCH('39'!$F114,'38'!$E:$E,0),MATCH('38'!L$1,'38'!$E$1:$O$1,0))</f>
        <v>Relationship Associate</v>
      </c>
      <c r="N114" s="2" t="str">
        <f>INDEX('38'!$E$1:$O$1361,MATCH('39'!$F114,'38'!$E:$E,0),MATCH('38'!M$1,'38'!$E$1:$O$1,0))</f>
        <v>BG 4</v>
      </c>
      <c r="O114" s="2">
        <f>INDEX('38'!$E$1:$O$1361,MATCH('39'!$F114,'38'!$E:$E,0),MATCH('38'!N$1,'38'!$E$1:$O$1,0))</f>
        <v>1900922.7510000002</v>
      </c>
      <c r="P114" s="2">
        <f>INDEX('38'!$E$1:$O$1361,MATCH('39'!$F114,'38'!$E:$E,0),MATCH('38'!O$1,'38'!$E$1:$O$1,0))</f>
        <v>627618.29399999999</v>
      </c>
    </row>
    <row r="115" spans="6:16">
      <c r="F115" s="128">
        <v>379472</v>
      </c>
      <c r="G115" s="2" t="str">
        <f>INDEX('38'!$E$1:$O$1361,MATCH('39'!$F115,'38'!$E:$E,0),MATCH('38'!F$1,'38'!$E$1:$O$1,0))</f>
        <v>Kumar Ghosh</v>
      </c>
      <c r="H115" s="2">
        <f>INDEX('38'!$E$1:$O$1361,MATCH('39'!$F115,'38'!$E:$E,0),MATCH('38'!G$1,'38'!$E$1:$O$1,0))</f>
        <v>40278</v>
      </c>
      <c r="I115" s="2" t="str">
        <f>INDEX('38'!$E$1:$O$1361,MATCH('39'!$F115,'38'!$E:$E,0),MATCH('38'!H$1,'38'!$E$1:$O$1,0))</f>
        <v>Active</v>
      </c>
      <c r="J115" s="2" t="str">
        <f>INDEX('38'!$E$1:$O$1361,MATCH('39'!$F115,'38'!$E:$E,0),MATCH('38'!I$1,'38'!$E$1:$O$1,0))</f>
        <v>X0874</v>
      </c>
      <c r="K115" s="2">
        <f>INDEX('38'!$E$1:$O$1361,MATCH('39'!$F115,'38'!$E:$E,0),MATCH('38'!J$1,'38'!$E$1:$O$1,0))</f>
        <v>381132</v>
      </c>
      <c r="L115" s="2" t="str">
        <f>INDEX('38'!$E$1:$O$1361,MATCH('39'!$F115,'38'!$E:$E,0),MATCH('38'!K$1,'38'!$E$1:$O$1,0))</f>
        <v>Mr. Kangkan Dutta</v>
      </c>
      <c r="M115" s="2" t="str">
        <f>INDEX('38'!$E$1:$O$1361,MATCH('39'!$F115,'38'!$E:$E,0),MATCH('38'!L$1,'38'!$E$1:$O$1,0))</f>
        <v>Relationship Associate</v>
      </c>
      <c r="N115" s="2" t="str">
        <f>INDEX('38'!$E$1:$O$1361,MATCH('39'!$F115,'38'!$E:$E,0),MATCH('38'!M$1,'38'!$E$1:$O$1,0))</f>
        <v>BG 5</v>
      </c>
      <c r="O115" s="2">
        <f>INDEX('38'!$E$1:$O$1361,MATCH('39'!$F115,'38'!$E:$E,0),MATCH('38'!N$1,'38'!$E$1:$O$1,0))</f>
        <v>1466997.4410000001</v>
      </c>
      <c r="P115" s="2">
        <f>INDEX('38'!$E$1:$O$1361,MATCH('39'!$F115,'38'!$E:$E,0),MATCH('38'!O$1,'38'!$E$1:$O$1,0))</f>
        <v>1581257.4191999999</v>
      </c>
    </row>
    <row r="116" spans="6:16">
      <c r="F116" s="128">
        <v>379475</v>
      </c>
      <c r="G116" s="2" t="str">
        <f>INDEX('38'!$E$1:$O$1361,MATCH('39'!$F116,'38'!$E:$E,0),MATCH('38'!F$1,'38'!$E$1:$O$1,0))</f>
        <v>Avishek Saha</v>
      </c>
      <c r="H116" s="2">
        <f>INDEX('38'!$E$1:$O$1361,MATCH('39'!$F116,'38'!$E:$E,0),MATCH('38'!G$1,'38'!$E$1:$O$1,0))</f>
        <v>40278</v>
      </c>
      <c r="I116" s="2" t="str">
        <f>INDEX('38'!$E$1:$O$1361,MATCH('39'!$F116,'38'!$E:$E,0),MATCH('38'!H$1,'38'!$E$1:$O$1,0))</f>
        <v>Active</v>
      </c>
      <c r="J116" s="2" t="str">
        <f>INDEX('38'!$E$1:$O$1361,MATCH('39'!$F116,'38'!$E:$E,0),MATCH('38'!I$1,'38'!$E$1:$O$1,0))</f>
        <v>X0232</v>
      </c>
      <c r="K116" s="2">
        <f>INDEX('38'!$E$1:$O$1361,MATCH('39'!$F116,'38'!$E:$E,0),MATCH('38'!J$1,'38'!$E$1:$O$1,0))</f>
        <v>406515</v>
      </c>
      <c r="L116" s="2" t="str">
        <f>INDEX('38'!$E$1:$O$1361,MATCH('39'!$F116,'38'!$E:$E,0),MATCH('38'!K$1,'38'!$E$1:$O$1,0))</f>
        <v>Mr. Sabyasachi Guin</v>
      </c>
      <c r="M116" s="2" t="str">
        <f>INDEX('38'!$E$1:$O$1361,MATCH('39'!$F116,'38'!$E:$E,0),MATCH('38'!L$1,'38'!$E$1:$O$1,0))</f>
        <v>Relationship Associate</v>
      </c>
      <c r="N116" s="2" t="str">
        <f>INDEX('38'!$E$1:$O$1361,MATCH('39'!$F116,'38'!$E:$E,0),MATCH('38'!M$1,'38'!$E$1:$O$1,0))</f>
        <v>BG 3</v>
      </c>
      <c r="O116" s="2">
        <f>INDEX('38'!$E$1:$O$1361,MATCH('39'!$F116,'38'!$E:$E,0),MATCH('38'!N$1,'38'!$E$1:$O$1,0))</f>
        <v>2761377.486</v>
      </c>
      <c r="P116" s="2">
        <f>INDEX('38'!$E$1:$O$1361,MATCH('39'!$F116,'38'!$E:$E,0),MATCH('38'!O$1,'38'!$E$1:$O$1,0))</f>
        <v>1743076.5083999999</v>
      </c>
    </row>
    <row r="117" spans="6:16">
      <c r="F117" s="128">
        <v>379479</v>
      </c>
      <c r="G117" s="2" t="str">
        <f>INDEX('38'!$E$1:$O$1361,MATCH('39'!$F117,'38'!$E:$E,0),MATCH('38'!F$1,'38'!$E$1:$O$1,0))</f>
        <v>Hindol Das</v>
      </c>
      <c r="H117" s="2">
        <f>INDEX('38'!$E$1:$O$1361,MATCH('39'!$F117,'38'!$E:$E,0),MATCH('38'!G$1,'38'!$E$1:$O$1,0))</f>
        <v>40278</v>
      </c>
      <c r="I117" s="2" t="str">
        <f>INDEX('38'!$E$1:$O$1361,MATCH('39'!$F117,'38'!$E:$E,0),MATCH('38'!H$1,'38'!$E$1:$O$1,0))</f>
        <v>Active</v>
      </c>
      <c r="J117" s="2" t="str">
        <f>INDEX('38'!$E$1:$O$1361,MATCH('39'!$F117,'38'!$E:$E,0),MATCH('38'!I$1,'38'!$E$1:$O$1,0))</f>
        <v>X0543</v>
      </c>
      <c r="K117" s="2">
        <f>INDEX('38'!$E$1:$O$1361,MATCH('39'!$F117,'38'!$E:$E,0),MATCH('38'!J$1,'38'!$E$1:$O$1,0))</f>
        <v>448126</v>
      </c>
      <c r="L117" s="2" t="str">
        <f>INDEX('38'!$E$1:$O$1361,MATCH('39'!$F117,'38'!$E:$E,0),MATCH('38'!K$1,'38'!$E$1:$O$1,0))</f>
        <v>Mr. Mohit Gupta</v>
      </c>
      <c r="M117" s="2" t="str">
        <f>INDEX('38'!$E$1:$O$1361,MATCH('39'!$F117,'38'!$E:$E,0),MATCH('38'!L$1,'38'!$E$1:$O$1,0))</f>
        <v>Relationship Associate</v>
      </c>
      <c r="N117" s="2" t="str">
        <f>INDEX('38'!$E$1:$O$1361,MATCH('39'!$F117,'38'!$E:$E,0),MATCH('38'!M$1,'38'!$E$1:$O$1,0))</f>
        <v>BG 6</v>
      </c>
      <c r="O117" s="2">
        <f>INDEX('38'!$E$1:$O$1361,MATCH('39'!$F117,'38'!$E:$E,0),MATCH('38'!N$1,'38'!$E$1:$O$1,0))</f>
        <v>1110775.1130000001</v>
      </c>
      <c r="P117" s="2">
        <f>INDEX('38'!$E$1:$O$1361,MATCH('39'!$F117,'38'!$E:$E,0),MATCH('38'!O$1,'38'!$E$1:$O$1,0))</f>
        <v>1870028.1108000001</v>
      </c>
    </row>
    <row r="118" spans="6:16">
      <c r="F118" s="128">
        <v>379482</v>
      </c>
      <c r="G118" s="2" t="str">
        <f>INDEX('38'!$E$1:$O$1361,MATCH('39'!$F118,'38'!$E:$E,0),MATCH('38'!F$1,'38'!$E$1:$O$1,0))</f>
        <v>Sudip Hazra</v>
      </c>
      <c r="H118" s="2">
        <f>INDEX('38'!$E$1:$O$1361,MATCH('39'!$F118,'38'!$E:$E,0),MATCH('38'!G$1,'38'!$E$1:$O$1,0))</f>
        <v>40278</v>
      </c>
      <c r="I118" s="2" t="str">
        <f>INDEX('38'!$E$1:$O$1361,MATCH('39'!$F118,'38'!$E:$E,0),MATCH('38'!H$1,'38'!$E$1:$O$1,0))</f>
        <v>Active</v>
      </c>
      <c r="J118" s="2" t="str">
        <f>INDEX('38'!$E$1:$O$1361,MATCH('39'!$F118,'38'!$E:$E,0),MATCH('38'!I$1,'38'!$E$1:$O$1,0))</f>
        <v>X0532</v>
      </c>
      <c r="K118" s="2">
        <f>INDEX('38'!$E$1:$O$1361,MATCH('39'!$F118,'38'!$E:$E,0),MATCH('38'!J$1,'38'!$E$1:$O$1,0))</f>
        <v>379915</v>
      </c>
      <c r="L118" s="2" t="str">
        <f>INDEX('38'!$E$1:$O$1361,MATCH('39'!$F118,'38'!$E:$E,0),MATCH('38'!K$1,'38'!$E$1:$O$1,0))</f>
        <v>Mr. Indranil Roy</v>
      </c>
      <c r="M118" s="2" t="str">
        <f>INDEX('38'!$E$1:$O$1361,MATCH('39'!$F118,'38'!$E:$E,0),MATCH('38'!L$1,'38'!$E$1:$O$1,0))</f>
        <v>Relationship Associate</v>
      </c>
      <c r="N118" s="2" t="str">
        <f>INDEX('38'!$E$1:$O$1361,MATCH('39'!$F118,'38'!$E:$E,0),MATCH('38'!M$1,'38'!$E$1:$O$1,0))</f>
        <v>BG 4</v>
      </c>
      <c r="O118" s="2">
        <f>INDEX('38'!$E$1:$O$1361,MATCH('39'!$F118,'38'!$E:$E,0),MATCH('38'!N$1,'38'!$E$1:$O$1,0))</f>
        <v>1732649.3939999999</v>
      </c>
      <c r="P118" s="2">
        <f>INDEX('38'!$E$1:$O$1361,MATCH('39'!$F118,'38'!$E:$E,0),MATCH('38'!O$1,'38'!$E$1:$O$1,0))</f>
        <v>2361150.0648000003</v>
      </c>
    </row>
    <row r="119" spans="6:16">
      <c r="F119" s="128">
        <v>379487</v>
      </c>
      <c r="G119" s="2" t="str">
        <f>INDEX('38'!$E$1:$O$1361,MATCH('39'!$F119,'38'!$E:$E,0),MATCH('38'!F$1,'38'!$E$1:$O$1,0))</f>
        <v>Utpal Mukherjee</v>
      </c>
      <c r="H119" s="2">
        <f>INDEX('38'!$E$1:$O$1361,MATCH('39'!$F119,'38'!$E:$E,0),MATCH('38'!G$1,'38'!$E$1:$O$1,0))</f>
        <v>40278</v>
      </c>
      <c r="I119" s="2" t="str">
        <f>INDEX('38'!$E$1:$O$1361,MATCH('39'!$F119,'38'!$E:$E,0),MATCH('38'!H$1,'38'!$E$1:$O$1,0))</f>
        <v>Active</v>
      </c>
      <c r="J119" s="2" t="str">
        <f>INDEX('38'!$E$1:$O$1361,MATCH('39'!$F119,'38'!$E:$E,0),MATCH('38'!I$1,'38'!$E$1:$O$1,0))</f>
        <v>X0150</v>
      </c>
      <c r="K119" s="2">
        <f>INDEX('38'!$E$1:$O$1361,MATCH('39'!$F119,'38'!$E:$E,0),MATCH('38'!J$1,'38'!$E$1:$O$1,0))</f>
        <v>448126</v>
      </c>
      <c r="L119" s="2" t="str">
        <f>INDEX('38'!$E$1:$O$1361,MATCH('39'!$F119,'38'!$E:$E,0),MATCH('38'!K$1,'38'!$E$1:$O$1,0))</f>
        <v>Mr. Mohit Gupta</v>
      </c>
      <c r="M119" s="2" t="str">
        <f>INDEX('38'!$E$1:$O$1361,MATCH('39'!$F119,'38'!$E:$E,0),MATCH('38'!L$1,'38'!$E$1:$O$1,0))</f>
        <v>Relationship Associate</v>
      </c>
      <c r="N119" s="2" t="str">
        <f>INDEX('38'!$E$1:$O$1361,MATCH('39'!$F119,'38'!$E:$E,0),MATCH('38'!M$1,'38'!$E$1:$O$1,0))</f>
        <v>BG 4</v>
      </c>
      <c r="O119" s="2">
        <f>INDEX('38'!$E$1:$O$1361,MATCH('39'!$F119,'38'!$E:$E,0),MATCH('38'!N$1,'38'!$E$1:$O$1,0))</f>
        <v>2482353.9509999999</v>
      </c>
      <c r="P119" s="2">
        <f>INDEX('38'!$E$1:$O$1361,MATCH('39'!$F119,'38'!$E:$E,0),MATCH('38'!O$1,'38'!$E$1:$O$1,0))</f>
        <v>1931196.6</v>
      </c>
    </row>
    <row r="120" spans="6:16">
      <c r="F120" s="128">
        <v>379495</v>
      </c>
      <c r="G120" s="2" t="str">
        <f>INDEX('38'!$E$1:$O$1361,MATCH('39'!$F120,'38'!$E:$E,0),MATCH('38'!F$1,'38'!$E$1:$O$1,0))</f>
        <v>Samir Sadhu</v>
      </c>
      <c r="H120" s="2">
        <f>INDEX('38'!$E$1:$O$1361,MATCH('39'!$F120,'38'!$E:$E,0),MATCH('38'!G$1,'38'!$E$1:$O$1,0))</f>
        <v>40278</v>
      </c>
      <c r="I120" s="2" t="str">
        <f>INDEX('38'!$E$1:$O$1361,MATCH('39'!$F120,'38'!$E:$E,0),MATCH('38'!H$1,'38'!$E$1:$O$1,0))</f>
        <v>Active</v>
      </c>
      <c r="J120" s="2" t="str">
        <f>INDEX('38'!$E$1:$O$1361,MATCH('39'!$F120,'38'!$E:$E,0),MATCH('38'!I$1,'38'!$E$1:$O$1,0))</f>
        <v>X0238</v>
      </c>
      <c r="K120" s="2">
        <f>INDEX('38'!$E$1:$O$1361,MATCH('39'!$F120,'38'!$E:$E,0),MATCH('38'!J$1,'38'!$E$1:$O$1,0))</f>
        <v>381154</v>
      </c>
      <c r="L120" s="2" t="str">
        <f>INDEX('38'!$E$1:$O$1361,MATCH('39'!$F120,'38'!$E:$E,0),MATCH('38'!K$1,'38'!$E$1:$O$1,0))</f>
        <v>Mr. Pranabesh Pyne</v>
      </c>
      <c r="M120" s="2" t="str">
        <f>INDEX('38'!$E$1:$O$1361,MATCH('39'!$F120,'38'!$E:$E,0),MATCH('38'!L$1,'38'!$E$1:$O$1,0))</f>
        <v>Relationship Associate</v>
      </c>
      <c r="N120" s="2" t="str">
        <f>INDEX('38'!$E$1:$O$1361,MATCH('39'!$F120,'38'!$E:$E,0),MATCH('38'!M$1,'38'!$E$1:$O$1,0))</f>
        <v>BG 4</v>
      </c>
      <c r="O120" s="2">
        <f>INDEX('38'!$E$1:$O$1361,MATCH('39'!$F120,'38'!$E:$E,0),MATCH('38'!N$1,'38'!$E$1:$O$1,0))</f>
        <v>1851246.2220000001</v>
      </c>
      <c r="P120" s="2">
        <f>INDEX('38'!$E$1:$O$1361,MATCH('39'!$F120,'38'!$E:$E,0),MATCH('38'!O$1,'38'!$E$1:$O$1,0))</f>
        <v>2834807.0795999998</v>
      </c>
    </row>
    <row r="121" spans="6:16">
      <c r="F121" s="128">
        <v>379499</v>
      </c>
      <c r="G121" s="2" t="str">
        <f>INDEX('38'!$E$1:$O$1361,MATCH('39'!$F121,'38'!$E:$E,0),MATCH('38'!F$1,'38'!$E$1:$O$1,0))</f>
        <v>Raju Paul</v>
      </c>
      <c r="H121" s="2">
        <f>INDEX('38'!$E$1:$O$1361,MATCH('39'!$F121,'38'!$E:$E,0),MATCH('38'!G$1,'38'!$E$1:$O$1,0))</f>
        <v>40278</v>
      </c>
      <c r="I121" s="2" t="str">
        <f>INDEX('38'!$E$1:$O$1361,MATCH('39'!$F121,'38'!$E:$E,0),MATCH('38'!H$1,'38'!$E$1:$O$1,0))</f>
        <v>Active</v>
      </c>
      <c r="J121" s="2" t="str">
        <f>INDEX('38'!$E$1:$O$1361,MATCH('39'!$F121,'38'!$E:$E,0),MATCH('38'!I$1,'38'!$E$1:$O$1,0))</f>
        <v>X0237</v>
      </c>
      <c r="K121" s="2">
        <f>INDEX('38'!$E$1:$O$1361,MATCH('39'!$F121,'38'!$E:$E,0),MATCH('38'!J$1,'38'!$E$1:$O$1,0))</f>
        <v>379915</v>
      </c>
      <c r="L121" s="2" t="str">
        <f>INDEX('38'!$E$1:$O$1361,MATCH('39'!$F121,'38'!$E:$E,0),MATCH('38'!K$1,'38'!$E$1:$O$1,0))</f>
        <v>Mr. Indranil Roy</v>
      </c>
      <c r="M121" s="2" t="str">
        <f>INDEX('38'!$E$1:$O$1361,MATCH('39'!$F121,'38'!$E:$E,0),MATCH('38'!L$1,'38'!$E$1:$O$1,0))</f>
        <v>Relationship Associate</v>
      </c>
      <c r="N121" s="2" t="str">
        <f>INDEX('38'!$E$1:$O$1361,MATCH('39'!$F121,'38'!$E:$E,0),MATCH('38'!M$1,'38'!$E$1:$O$1,0))</f>
        <v>BG 4</v>
      </c>
      <c r="O121" s="2">
        <f>INDEX('38'!$E$1:$O$1361,MATCH('39'!$F121,'38'!$E:$E,0),MATCH('38'!N$1,'38'!$E$1:$O$1,0))</f>
        <v>2505150.4170000004</v>
      </c>
      <c r="P121" s="2">
        <f>INDEX('38'!$E$1:$O$1361,MATCH('39'!$F121,'38'!$E:$E,0),MATCH('38'!O$1,'38'!$E$1:$O$1,0))</f>
        <v>1829318.1804</v>
      </c>
    </row>
    <row r="122" spans="6:16">
      <c r="F122" s="128">
        <v>379502</v>
      </c>
      <c r="G122" s="2" t="str">
        <f>INDEX('38'!$E$1:$O$1361,MATCH('39'!$F122,'38'!$E:$E,0),MATCH('38'!F$1,'38'!$E$1:$O$1,0))</f>
        <v>Atanu Dey</v>
      </c>
      <c r="H122" s="2">
        <f>INDEX('38'!$E$1:$O$1361,MATCH('39'!$F122,'38'!$E:$E,0),MATCH('38'!G$1,'38'!$E$1:$O$1,0))</f>
        <v>40278</v>
      </c>
      <c r="I122" s="2" t="str">
        <f>INDEX('38'!$E$1:$O$1361,MATCH('39'!$F122,'38'!$E:$E,0),MATCH('38'!H$1,'38'!$E$1:$O$1,0))</f>
        <v>Active</v>
      </c>
      <c r="J122" s="2" t="str">
        <f>INDEX('38'!$E$1:$O$1361,MATCH('39'!$F122,'38'!$E:$E,0),MATCH('38'!I$1,'38'!$E$1:$O$1,0))</f>
        <v>X1179</v>
      </c>
      <c r="K122" s="2">
        <f>INDEX('38'!$E$1:$O$1361,MATCH('39'!$F122,'38'!$E:$E,0),MATCH('38'!J$1,'38'!$E$1:$O$1,0))</f>
        <v>448126</v>
      </c>
      <c r="L122" s="2" t="str">
        <f>INDEX('38'!$E$1:$O$1361,MATCH('39'!$F122,'38'!$E:$E,0),MATCH('38'!K$1,'38'!$E$1:$O$1,0))</f>
        <v>Mr. Mohit Gupta</v>
      </c>
      <c r="M122" s="2" t="str">
        <f>INDEX('38'!$E$1:$O$1361,MATCH('39'!$F122,'38'!$E:$E,0),MATCH('38'!L$1,'38'!$E$1:$O$1,0))</f>
        <v>Relationship Associate</v>
      </c>
      <c r="N122" s="2" t="str">
        <f>INDEX('38'!$E$1:$O$1361,MATCH('39'!$F122,'38'!$E:$E,0),MATCH('38'!M$1,'38'!$E$1:$O$1,0))</f>
        <v>BG 6</v>
      </c>
      <c r="O122" s="2">
        <f>INDEX('38'!$E$1:$O$1361,MATCH('39'!$F122,'38'!$E:$E,0),MATCH('38'!N$1,'38'!$E$1:$O$1,0))</f>
        <v>974757.60900000005</v>
      </c>
      <c r="P122" s="2">
        <f>INDEX('38'!$E$1:$O$1361,MATCH('39'!$F122,'38'!$E:$E,0),MATCH('38'!O$1,'38'!$E$1:$O$1,0))</f>
        <v>832452.27120000008</v>
      </c>
    </row>
    <row r="123" spans="6:16">
      <c r="F123" s="128">
        <v>379505</v>
      </c>
      <c r="G123" s="2" t="str">
        <f>INDEX('38'!$E$1:$O$1361,MATCH('39'!$F123,'38'!$E:$E,0),MATCH('38'!F$1,'38'!$E$1:$O$1,0))</f>
        <v>Soumyadeep Konar</v>
      </c>
      <c r="H123" s="2">
        <f>INDEX('38'!$E$1:$O$1361,MATCH('39'!$F123,'38'!$E:$E,0),MATCH('38'!G$1,'38'!$E$1:$O$1,0))</f>
        <v>40278</v>
      </c>
      <c r="I123" s="2" t="str">
        <f>INDEX('38'!$E$1:$O$1361,MATCH('39'!$F123,'38'!$E:$E,0),MATCH('38'!H$1,'38'!$E$1:$O$1,0))</f>
        <v>Active</v>
      </c>
      <c r="J123" s="2" t="str">
        <f>INDEX('38'!$E$1:$O$1361,MATCH('39'!$F123,'38'!$E:$E,0),MATCH('38'!I$1,'38'!$E$1:$O$1,0))</f>
        <v>X1657</v>
      </c>
      <c r="K123" s="2">
        <f>INDEX('38'!$E$1:$O$1361,MATCH('39'!$F123,'38'!$E:$E,0),MATCH('38'!J$1,'38'!$E$1:$O$1,0))</f>
        <v>381154</v>
      </c>
      <c r="L123" s="2" t="str">
        <f>INDEX('38'!$E$1:$O$1361,MATCH('39'!$F123,'38'!$E:$E,0),MATCH('38'!K$1,'38'!$E$1:$O$1,0))</f>
        <v>Mr. Pranabesh Pyne</v>
      </c>
      <c r="M123" s="2" t="str">
        <f>INDEX('38'!$E$1:$O$1361,MATCH('39'!$F123,'38'!$E:$E,0),MATCH('38'!L$1,'38'!$E$1:$O$1,0))</f>
        <v>Relationship Associate</v>
      </c>
      <c r="N123" s="2" t="str">
        <f>INDEX('38'!$E$1:$O$1361,MATCH('39'!$F123,'38'!$E:$E,0),MATCH('38'!M$1,'38'!$E$1:$O$1,0))</f>
        <v>BG 7</v>
      </c>
      <c r="O123" s="2">
        <f>INDEX('38'!$E$1:$O$1361,MATCH('39'!$F123,'38'!$E:$E,0),MATCH('38'!N$1,'38'!$E$1:$O$1,0))</f>
        <v>542758.902</v>
      </c>
      <c r="P123" s="2">
        <f>INDEX('38'!$E$1:$O$1361,MATCH('39'!$F123,'38'!$E:$E,0),MATCH('38'!O$1,'38'!$E$1:$O$1,0))</f>
        <v>815531.19839999999</v>
      </c>
    </row>
    <row r="124" spans="6:16">
      <c r="F124" s="128">
        <v>379513</v>
      </c>
      <c r="G124" s="2" t="str">
        <f>INDEX('38'!$E$1:$O$1361,MATCH('39'!$F124,'38'!$E:$E,0),MATCH('38'!F$1,'38'!$E$1:$O$1,0))</f>
        <v>Avijit Ghosh</v>
      </c>
      <c r="H124" s="2">
        <f>INDEX('38'!$E$1:$O$1361,MATCH('39'!$F124,'38'!$E:$E,0),MATCH('38'!G$1,'38'!$E$1:$O$1,0))</f>
        <v>40278</v>
      </c>
      <c r="I124" s="2" t="str">
        <f>INDEX('38'!$E$1:$O$1361,MATCH('39'!$F124,'38'!$E:$E,0),MATCH('38'!H$1,'38'!$E$1:$O$1,0))</f>
        <v>Active</v>
      </c>
      <c r="J124" s="2" t="str">
        <f>INDEX('38'!$E$1:$O$1361,MATCH('39'!$F124,'38'!$E:$E,0),MATCH('38'!I$1,'38'!$E$1:$O$1,0))</f>
        <v>X1405</v>
      </c>
      <c r="K124" s="2">
        <f>INDEX('38'!$E$1:$O$1361,MATCH('39'!$F124,'38'!$E:$E,0),MATCH('38'!J$1,'38'!$E$1:$O$1,0))</f>
        <v>448126</v>
      </c>
      <c r="L124" s="2" t="str">
        <f>INDEX('38'!$E$1:$O$1361,MATCH('39'!$F124,'38'!$E:$E,0),MATCH('38'!K$1,'38'!$E$1:$O$1,0))</f>
        <v>Mr. Mohit Gupta</v>
      </c>
      <c r="M124" s="2" t="str">
        <f>INDEX('38'!$E$1:$O$1361,MATCH('39'!$F124,'38'!$E:$E,0),MATCH('38'!L$1,'38'!$E$1:$O$1,0))</f>
        <v>Relationship Associate</v>
      </c>
      <c r="N124" s="2" t="str">
        <f>INDEX('38'!$E$1:$O$1361,MATCH('39'!$F124,'38'!$E:$E,0),MATCH('38'!M$1,'38'!$E$1:$O$1,0))</f>
        <v>BG 6</v>
      </c>
      <c r="O124" s="2">
        <f>INDEX('38'!$E$1:$O$1361,MATCH('39'!$F124,'38'!$E:$E,0),MATCH('38'!N$1,'38'!$E$1:$O$1,0))</f>
        <v>841414.64399999997</v>
      </c>
      <c r="P124" s="2">
        <f>INDEX('38'!$E$1:$O$1361,MATCH('39'!$F124,'38'!$E:$E,0),MATCH('38'!O$1,'38'!$E$1:$O$1,0))</f>
        <v>717329.17440000002</v>
      </c>
    </row>
    <row r="125" spans="6:16">
      <c r="F125" s="128">
        <v>379514</v>
      </c>
      <c r="G125" s="2" t="str">
        <f>INDEX('38'!$E$1:$O$1361,MATCH('39'!$F125,'38'!$E:$E,0),MATCH('38'!F$1,'38'!$E$1:$O$1,0))</f>
        <v>Pratap Pramanick</v>
      </c>
      <c r="H125" s="2">
        <f>INDEX('38'!$E$1:$O$1361,MATCH('39'!$F125,'38'!$E:$E,0),MATCH('38'!G$1,'38'!$E$1:$O$1,0))</f>
        <v>40278</v>
      </c>
      <c r="I125" s="2" t="str">
        <f>INDEX('38'!$E$1:$O$1361,MATCH('39'!$F125,'38'!$E:$E,0),MATCH('38'!H$1,'38'!$E$1:$O$1,0))</f>
        <v>Active</v>
      </c>
      <c r="J125" s="2" t="str">
        <f>INDEX('38'!$E$1:$O$1361,MATCH('39'!$F125,'38'!$E:$E,0),MATCH('38'!I$1,'38'!$E$1:$O$1,0))</f>
        <v>X0364</v>
      </c>
      <c r="K125" s="2">
        <f>INDEX('38'!$E$1:$O$1361,MATCH('39'!$F125,'38'!$E:$E,0),MATCH('38'!J$1,'38'!$E$1:$O$1,0))</f>
        <v>381154</v>
      </c>
      <c r="L125" s="2" t="str">
        <f>INDEX('38'!$E$1:$O$1361,MATCH('39'!$F125,'38'!$E:$E,0),MATCH('38'!K$1,'38'!$E$1:$O$1,0))</f>
        <v>Mr. Pranabesh Pyne</v>
      </c>
      <c r="M125" s="2" t="str">
        <f>INDEX('38'!$E$1:$O$1361,MATCH('39'!$F125,'38'!$E:$E,0),MATCH('38'!L$1,'38'!$E$1:$O$1,0))</f>
        <v>Relationship Associate</v>
      </c>
      <c r="N125" s="2" t="str">
        <f>INDEX('38'!$E$1:$O$1361,MATCH('39'!$F125,'38'!$E:$E,0),MATCH('38'!M$1,'38'!$E$1:$O$1,0))</f>
        <v>BG 4</v>
      </c>
      <c r="O125" s="2">
        <f>INDEX('38'!$E$1:$O$1361,MATCH('39'!$F125,'38'!$E:$E,0),MATCH('38'!N$1,'38'!$E$1:$O$1,0))</f>
        <v>2037573.5519999999</v>
      </c>
      <c r="P125" s="2">
        <f>INDEX('38'!$E$1:$O$1361,MATCH('39'!$F125,'38'!$E:$E,0),MATCH('38'!O$1,'38'!$E$1:$O$1,0))</f>
        <v>1003487.6592</v>
      </c>
    </row>
    <row r="126" spans="6:16">
      <c r="F126" s="128">
        <v>379516</v>
      </c>
      <c r="G126" s="2" t="str">
        <f>INDEX('38'!$E$1:$O$1361,MATCH('39'!$F126,'38'!$E:$E,0),MATCH('38'!F$1,'38'!$E$1:$O$1,0))</f>
        <v>Chandrachur Goswami</v>
      </c>
      <c r="H126" s="2">
        <f>INDEX('38'!$E$1:$O$1361,MATCH('39'!$F126,'38'!$E:$E,0),MATCH('38'!G$1,'38'!$E$1:$O$1,0))</f>
        <v>40278</v>
      </c>
      <c r="I126" s="2" t="str">
        <f>INDEX('38'!$E$1:$O$1361,MATCH('39'!$F126,'38'!$E:$E,0),MATCH('38'!H$1,'38'!$E$1:$O$1,0))</f>
        <v>Active</v>
      </c>
      <c r="J126" s="2" t="str">
        <f>INDEX('38'!$E$1:$O$1361,MATCH('39'!$F126,'38'!$E:$E,0),MATCH('38'!I$1,'38'!$E$1:$O$1,0))</f>
        <v>X0213</v>
      </c>
      <c r="K126" s="2">
        <f>INDEX('38'!$E$1:$O$1361,MATCH('39'!$F126,'38'!$E:$E,0),MATCH('38'!J$1,'38'!$E$1:$O$1,0))</f>
        <v>448126</v>
      </c>
      <c r="L126" s="2" t="str">
        <f>INDEX('38'!$E$1:$O$1361,MATCH('39'!$F126,'38'!$E:$E,0),MATCH('38'!K$1,'38'!$E$1:$O$1,0))</f>
        <v>Mr. Mohit Gupta</v>
      </c>
      <c r="M126" s="2" t="str">
        <f>INDEX('38'!$E$1:$O$1361,MATCH('39'!$F126,'38'!$E:$E,0),MATCH('38'!L$1,'38'!$E$1:$O$1,0))</f>
        <v>Relationship Associate</v>
      </c>
      <c r="N126" s="2" t="str">
        <f>INDEX('38'!$E$1:$O$1361,MATCH('39'!$F126,'38'!$E:$E,0),MATCH('38'!M$1,'38'!$E$1:$O$1,0))</f>
        <v>BG 4</v>
      </c>
      <c r="O126" s="2">
        <f>INDEX('38'!$E$1:$O$1361,MATCH('39'!$F126,'38'!$E:$E,0),MATCH('38'!N$1,'38'!$E$1:$O$1,0))</f>
        <v>2128206.2549999999</v>
      </c>
      <c r="P126" s="2">
        <f>INDEX('38'!$E$1:$O$1361,MATCH('39'!$F126,'38'!$E:$E,0),MATCH('38'!O$1,'38'!$E$1:$O$1,0))</f>
        <v>2269435.59</v>
      </c>
    </row>
    <row r="127" spans="6:16">
      <c r="F127" s="128">
        <v>379529</v>
      </c>
      <c r="G127" s="2" t="str">
        <f>INDEX('38'!$E$1:$O$1361,MATCH('39'!$F127,'38'!$E:$E,0),MATCH('38'!F$1,'38'!$E$1:$O$1,0))</f>
        <v>Saurav Das</v>
      </c>
      <c r="H127" s="2">
        <f>INDEX('38'!$E$1:$O$1361,MATCH('39'!$F127,'38'!$E:$E,0),MATCH('38'!G$1,'38'!$E$1:$O$1,0))</f>
        <v>40278</v>
      </c>
      <c r="I127" s="2" t="str">
        <f>INDEX('38'!$E$1:$O$1361,MATCH('39'!$F127,'38'!$E:$E,0),MATCH('38'!H$1,'38'!$E$1:$O$1,0))</f>
        <v>Active</v>
      </c>
      <c r="J127" s="2" t="str">
        <f>INDEX('38'!$E$1:$O$1361,MATCH('39'!$F127,'38'!$E:$E,0),MATCH('38'!I$1,'38'!$E$1:$O$1,0))</f>
        <v>X0549</v>
      </c>
      <c r="K127" s="2">
        <f>INDEX('38'!$E$1:$O$1361,MATCH('39'!$F127,'38'!$E:$E,0),MATCH('38'!J$1,'38'!$E$1:$O$1,0))</f>
        <v>379915</v>
      </c>
      <c r="L127" s="2" t="str">
        <f>INDEX('38'!$E$1:$O$1361,MATCH('39'!$F127,'38'!$E:$E,0),MATCH('38'!K$1,'38'!$E$1:$O$1,0))</f>
        <v>Mr. Indranil Roy</v>
      </c>
      <c r="M127" s="2" t="str">
        <f>INDEX('38'!$E$1:$O$1361,MATCH('39'!$F127,'38'!$E:$E,0),MATCH('38'!L$1,'38'!$E$1:$O$1,0))</f>
        <v>Relationship Associate</v>
      </c>
      <c r="N127" s="2" t="str">
        <f>INDEX('38'!$E$1:$O$1361,MATCH('39'!$F127,'38'!$E:$E,0),MATCH('38'!M$1,'38'!$E$1:$O$1,0))</f>
        <v>BG 5</v>
      </c>
      <c r="O127" s="2">
        <f>INDEX('38'!$E$1:$O$1361,MATCH('39'!$F127,'38'!$E:$E,0),MATCH('38'!N$1,'38'!$E$1:$O$1,0))</f>
        <v>1436395.5060000001</v>
      </c>
      <c r="P127" s="2">
        <f>INDEX('38'!$E$1:$O$1361,MATCH('39'!$F127,'38'!$E:$E,0),MATCH('38'!O$1,'38'!$E$1:$O$1,0))</f>
        <v>1668916.44</v>
      </c>
    </row>
    <row r="128" spans="6:16">
      <c r="F128" s="128">
        <v>379578</v>
      </c>
      <c r="G128" s="2" t="str">
        <f>INDEX('38'!$E$1:$O$1361,MATCH('39'!$F128,'38'!$E:$E,0),MATCH('38'!F$1,'38'!$E$1:$O$1,0))</f>
        <v>Manoj Kumar S.</v>
      </c>
      <c r="H128" s="2">
        <f>INDEX('38'!$E$1:$O$1361,MATCH('39'!$F128,'38'!$E:$E,0),MATCH('38'!G$1,'38'!$E$1:$O$1,0))</f>
        <v>40294</v>
      </c>
      <c r="I128" s="2" t="str">
        <f>INDEX('38'!$E$1:$O$1361,MATCH('39'!$F128,'38'!$E:$E,0),MATCH('38'!H$1,'38'!$E$1:$O$1,0))</f>
        <v>Active</v>
      </c>
      <c r="J128" s="2" t="str">
        <f>INDEX('38'!$E$1:$O$1361,MATCH('39'!$F128,'38'!$E:$E,0),MATCH('38'!I$1,'38'!$E$1:$O$1,0))</f>
        <v>X0842</v>
      </c>
      <c r="K128" s="2">
        <f>INDEX('38'!$E$1:$O$1361,MATCH('39'!$F128,'38'!$E:$E,0),MATCH('38'!J$1,'38'!$E$1:$O$1,0))</f>
        <v>474340</v>
      </c>
      <c r="L128" s="2" t="str">
        <f>INDEX('38'!$E$1:$O$1361,MATCH('39'!$F128,'38'!$E:$E,0),MATCH('38'!K$1,'38'!$E$1:$O$1,0))</f>
        <v>Mr. Zulfikhar Ahamed T A</v>
      </c>
      <c r="M128" s="2" t="str">
        <f>INDEX('38'!$E$1:$O$1361,MATCH('39'!$F128,'38'!$E:$E,0),MATCH('38'!L$1,'38'!$E$1:$O$1,0))</f>
        <v>Relationship Associate</v>
      </c>
      <c r="N128" s="2" t="str">
        <f>INDEX('38'!$E$1:$O$1361,MATCH('39'!$F128,'38'!$E:$E,0),MATCH('38'!M$1,'38'!$E$1:$O$1,0))</f>
        <v>BG 6</v>
      </c>
      <c r="O128" s="2">
        <f>INDEX('38'!$E$1:$O$1361,MATCH('39'!$F128,'38'!$E:$E,0),MATCH('38'!N$1,'38'!$E$1:$O$1,0))</f>
        <v>826942.30500000005</v>
      </c>
      <c r="P128" s="2">
        <f>INDEX('38'!$E$1:$O$1361,MATCH('39'!$F128,'38'!$E:$E,0),MATCH('38'!O$1,'38'!$E$1:$O$1,0))</f>
        <v>590840.21160000004</v>
      </c>
    </row>
    <row r="129" spans="6:16">
      <c r="F129" s="128">
        <v>379647</v>
      </c>
      <c r="G129" s="2" t="str">
        <f>INDEX('38'!$E$1:$O$1361,MATCH('39'!$F129,'38'!$E:$E,0),MATCH('38'!F$1,'38'!$E$1:$O$1,0))</f>
        <v>Pradeep Golla</v>
      </c>
      <c r="H129" s="2">
        <f>INDEX('38'!$E$1:$O$1361,MATCH('39'!$F129,'38'!$E:$E,0),MATCH('38'!G$1,'38'!$E$1:$O$1,0))</f>
        <v>40280</v>
      </c>
      <c r="I129" s="2" t="str">
        <f>INDEX('38'!$E$1:$O$1361,MATCH('39'!$F129,'38'!$E:$E,0),MATCH('38'!H$1,'38'!$E$1:$O$1,0))</f>
        <v>Active</v>
      </c>
      <c r="J129" s="2" t="str">
        <f>INDEX('38'!$E$1:$O$1361,MATCH('39'!$F129,'38'!$E:$E,0),MATCH('38'!I$1,'38'!$E$1:$O$1,0))</f>
        <v>X0555</v>
      </c>
      <c r="K129" s="2">
        <f>INDEX('38'!$E$1:$O$1361,MATCH('39'!$F129,'38'!$E:$E,0),MATCH('38'!J$1,'38'!$E$1:$O$1,0))</f>
        <v>421959</v>
      </c>
      <c r="L129" s="2" t="str">
        <f>INDEX('38'!$E$1:$O$1361,MATCH('39'!$F129,'38'!$E:$E,0),MATCH('38'!K$1,'38'!$E$1:$O$1,0))</f>
        <v>Mr. Kunapareddy Subrahmanyam</v>
      </c>
      <c r="M129" s="2" t="str">
        <f>INDEX('38'!$E$1:$O$1361,MATCH('39'!$F129,'38'!$E:$E,0),MATCH('38'!L$1,'38'!$E$1:$O$1,0))</f>
        <v>Relationship Associate</v>
      </c>
      <c r="N129" s="2" t="str">
        <f>INDEX('38'!$E$1:$O$1361,MATCH('39'!$F129,'38'!$E:$E,0),MATCH('38'!M$1,'38'!$E$1:$O$1,0))</f>
        <v>BG 4</v>
      </c>
      <c r="O129" s="2">
        <f>INDEX('38'!$E$1:$O$1361,MATCH('39'!$F129,'38'!$E:$E,0),MATCH('38'!N$1,'38'!$E$1:$O$1,0))</f>
        <v>1712468.4780000001</v>
      </c>
      <c r="P129" s="2">
        <f>INDEX('38'!$E$1:$O$1361,MATCH('39'!$F129,'38'!$E:$E,0),MATCH('38'!O$1,'38'!$E$1:$O$1,0))</f>
        <v>1846675.9944</v>
      </c>
    </row>
    <row r="130" spans="6:16">
      <c r="F130" s="128">
        <v>379661</v>
      </c>
      <c r="G130" s="2" t="str">
        <f>INDEX('38'!$E$1:$O$1361,MATCH('39'!$F130,'38'!$E:$E,0),MATCH('38'!F$1,'38'!$E$1:$O$1,0))</f>
        <v>Sunil Kumar Changalasetty</v>
      </c>
      <c r="H130" s="2">
        <f>INDEX('38'!$E$1:$O$1361,MATCH('39'!$F130,'38'!$E:$E,0),MATCH('38'!G$1,'38'!$E$1:$O$1,0))</f>
        <v>40280</v>
      </c>
      <c r="I130" s="2" t="str">
        <f>INDEX('38'!$E$1:$O$1361,MATCH('39'!$F130,'38'!$E:$E,0),MATCH('38'!H$1,'38'!$E$1:$O$1,0))</f>
        <v>Active</v>
      </c>
      <c r="J130" s="2" t="str">
        <f>INDEX('38'!$E$1:$O$1361,MATCH('39'!$F130,'38'!$E:$E,0),MATCH('38'!I$1,'38'!$E$1:$O$1,0))</f>
        <v>X1413</v>
      </c>
      <c r="K130" s="2">
        <f>INDEX('38'!$E$1:$O$1361,MATCH('39'!$F130,'38'!$E:$E,0),MATCH('38'!J$1,'38'!$E$1:$O$1,0))</f>
        <v>421959</v>
      </c>
      <c r="L130" s="2" t="str">
        <f>INDEX('38'!$E$1:$O$1361,MATCH('39'!$F130,'38'!$E:$E,0),MATCH('38'!K$1,'38'!$E$1:$O$1,0))</f>
        <v>Mr. Kunapareddy Subrahmanyam</v>
      </c>
      <c r="M130" s="2" t="str">
        <f>INDEX('38'!$E$1:$O$1361,MATCH('39'!$F130,'38'!$E:$E,0),MATCH('38'!L$1,'38'!$E$1:$O$1,0))</f>
        <v>Relationship Associate</v>
      </c>
      <c r="N130" s="2" t="str">
        <f>INDEX('38'!$E$1:$O$1361,MATCH('39'!$F130,'38'!$E:$E,0),MATCH('38'!M$1,'38'!$E$1:$O$1,0))</f>
        <v>BG 7</v>
      </c>
      <c r="O130" s="2">
        <f>INDEX('38'!$E$1:$O$1361,MATCH('39'!$F130,'38'!$E:$E,0),MATCH('38'!N$1,'38'!$E$1:$O$1,0))</f>
        <v>740760.48900000006</v>
      </c>
      <c r="P130" s="2">
        <f>INDEX('38'!$E$1:$O$1361,MATCH('39'!$F130,'38'!$E:$E,0),MATCH('38'!O$1,'38'!$E$1:$O$1,0))</f>
        <v>1562878.9727999999</v>
      </c>
    </row>
    <row r="131" spans="6:16">
      <c r="F131" s="128">
        <v>379677</v>
      </c>
      <c r="G131" s="2" t="str">
        <f>INDEX('38'!$E$1:$O$1361,MATCH('39'!$F131,'38'!$E:$E,0),MATCH('38'!F$1,'38'!$E$1:$O$1,0))</f>
        <v>Sulaman Shaik</v>
      </c>
      <c r="H131" s="2">
        <f>INDEX('38'!$E$1:$O$1361,MATCH('39'!$F131,'38'!$E:$E,0),MATCH('38'!G$1,'38'!$E$1:$O$1,0))</f>
        <v>40280</v>
      </c>
      <c r="I131" s="2" t="str">
        <f>INDEX('38'!$E$1:$O$1361,MATCH('39'!$F131,'38'!$E:$E,0),MATCH('38'!H$1,'38'!$E$1:$O$1,0))</f>
        <v>Active</v>
      </c>
      <c r="J131" s="2" t="str">
        <f>INDEX('38'!$E$1:$O$1361,MATCH('39'!$F131,'38'!$E:$E,0),MATCH('38'!I$1,'38'!$E$1:$O$1,0))</f>
        <v>X0474</v>
      </c>
      <c r="K131" s="2">
        <f>INDEX('38'!$E$1:$O$1361,MATCH('39'!$F131,'38'!$E:$E,0),MATCH('38'!J$1,'38'!$E$1:$O$1,0))</f>
        <v>421959</v>
      </c>
      <c r="L131" s="2" t="str">
        <f>INDEX('38'!$E$1:$O$1361,MATCH('39'!$F131,'38'!$E:$E,0),MATCH('38'!K$1,'38'!$E$1:$O$1,0))</f>
        <v>Mr. Kunapareddy Subrahmanyam</v>
      </c>
      <c r="M131" s="2" t="str">
        <f>INDEX('38'!$E$1:$O$1361,MATCH('39'!$F131,'38'!$E:$E,0),MATCH('38'!L$1,'38'!$E$1:$O$1,0))</f>
        <v>Relationship Associate</v>
      </c>
      <c r="N131" s="2" t="str">
        <f>INDEX('38'!$E$1:$O$1361,MATCH('39'!$F131,'38'!$E:$E,0),MATCH('38'!M$1,'38'!$E$1:$O$1,0))</f>
        <v>BG 5</v>
      </c>
      <c r="O131" s="2">
        <f>INDEX('38'!$E$1:$O$1361,MATCH('39'!$F131,'38'!$E:$E,0),MATCH('38'!N$1,'38'!$E$1:$O$1,0))</f>
        <v>1331940.456</v>
      </c>
      <c r="P131" s="2">
        <f>INDEX('38'!$E$1:$O$1361,MATCH('39'!$F131,'38'!$E:$E,0),MATCH('38'!O$1,'38'!$E$1:$O$1,0))</f>
        <v>1672649.3411999999</v>
      </c>
    </row>
    <row r="132" spans="6:16">
      <c r="F132" s="128">
        <v>379681</v>
      </c>
      <c r="G132" s="2" t="str">
        <f>INDEX('38'!$E$1:$O$1361,MATCH('39'!$F132,'38'!$E:$E,0),MATCH('38'!F$1,'38'!$E$1:$O$1,0))</f>
        <v>Srikanth Sivala Setty</v>
      </c>
      <c r="H132" s="2">
        <f>INDEX('38'!$E$1:$O$1361,MATCH('39'!$F132,'38'!$E:$E,0),MATCH('38'!G$1,'38'!$E$1:$O$1,0))</f>
        <v>40280</v>
      </c>
      <c r="I132" s="2" t="str">
        <f>INDEX('38'!$E$1:$O$1361,MATCH('39'!$F132,'38'!$E:$E,0),MATCH('38'!H$1,'38'!$E$1:$O$1,0))</f>
        <v>Active</v>
      </c>
      <c r="J132" s="2" t="str">
        <f>INDEX('38'!$E$1:$O$1361,MATCH('39'!$F132,'38'!$E:$E,0),MATCH('38'!I$1,'38'!$E$1:$O$1,0))</f>
        <v>X0476</v>
      </c>
      <c r="K132" s="2">
        <f>INDEX('38'!$E$1:$O$1361,MATCH('39'!$F132,'38'!$E:$E,0),MATCH('38'!J$1,'38'!$E$1:$O$1,0))</f>
        <v>459093</v>
      </c>
      <c r="L132" s="2" t="str">
        <f>INDEX('38'!$E$1:$O$1361,MATCH('39'!$F132,'38'!$E:$E,0),MATCH('38'!K$1,'38'!$E$1:$O$1,0))</f>
        <v>Mr. Naveen Golla</v>
      </c>
      <c r="M132" s="2" t="str">
        <f>INDEX('38'!$E$1:$O$1361,MATCH('39'!$F132,'38'!$E:$E,0),MATCH('38'!L$1,'38'!$E$1:$O$1,0))</f>
        <v>Relationship Associate</v>
      </c>
      <c r="N132" s="2" t="str">
        <f>INDEX('38'!$E$1:$O$1361,MATCH('39'!$F132,'38'!$E:$E,0),MATCH('38'!M$1,'38'!$E$1:$O$1,0))</f>
        <v>BG 6</v>
      </c>
      <c r="O132" s="2">
        <f>INDEX('38'!$E$1:$O$1361,MATCH('39'!$F132,'38'!$E:$E,0),MATCH('38'!N$1,'38'!$E$1:$O$1,0))</f>
        <v>959850.08699999994</v>
      </c>
      <c r="P132" s="2">
        <f>INDEX('38'!$E$1:$O$1361,MATCH('39'!$F132,'38'!$E:$E,0),MATCH('38'!O$1,'38'!$E$1:$O$1,0))</f>
        <v>488261.35800000001</v>
      </c>
    </row>
    <row r="133" spans="6:16">
      <c r="F133" s="128">
        <v>379699</v>
      </c>
      <c r="G133" s="2" t="str">
        <f>INDEX('38'!$E$1:$O$1361,MATCH('39'!$F133,'38'!$E:$E,0),MATCH('38'!F$1,'38'!$E$1:$O$1,0))</f>
        <v>Shiva Naga Raju Katru</v>
      </c>
      <c r="H133" s="2">
        <f>INDEX('38'!$E$1:$O$1361,MATCH('39'!$F133,'38'!$E:$E,0),MATCH('38'!G$1,'38'!$E$1:$O$1,0))</f>
        <v>40280</v>
      </c>
      <c r="I133" s="2" t="str">
        <f>INDEX('38'!$E$1:$O$1361,MATCH('39'!$F133,'38'!$E:$E,0),MATCH('38'!H$1,'38'!$E$1:$O$1,0))</f>
        <v>Active</v>
      </c>
      <c r="J133" s="2" t="str">
        <f>INDEX('38'!$E$1:$O$1361,MATCH('39'!$F133,'38'!$E:$E,0),MATCH('38'!I$1,'38'!$E$1:$O$1,0))</f>
        <v>X0844</v>
      </c>
      <c r="K133" s="2">
        <f>INDEX('38'!$E$1:$O$1361,MATCH('39'!$F133,'38'!$E:$E,0),MATCH('38'!J$1,'38'!$E$1:$O$1,0))</f>
        <v>421959</v>
      </c>
      <c r="L133" s="2" t="str">
        <f>INDEX('38'!$E$1:$O$1361,MATCH('39'!$F133,'38'!$E:$E,0),MATCH('38'!K$1,'38'!$E$1:$O$1,0))</f>
        <v>Mr. Kunapareddy Subrahmanyam</v>
      </c>
      <c r="M133" s="2" t="str">
        <f>INDEX('38'!$E$1:$O$1361,MATCH('39'!$F133,'38'!$E:$E,0),MATCH('38'!L$1,'38'!$E$1:$O$1,0))</f>
        <v>Relationship Associate</v>
      </c>
      <c r="N133" s="2" t="str">
        <f>INDEX('38'!$E$1:$O$1361,MATCH('39'!$F133,'38'!$E:$E,0),MATCH('38'!M$1,'38'!$E$1:$O$1,0))</f>
        <v>BG 6</v>
      </c>
      <c r="O133" s="2">
        <f>INDEX('38'!$E$1:$O$1361,MATCH('39'!$F133,'38'!$E:$E,0),MATCH('38'!N$1,'38'!$E$1:$O$1,0))</f>
        <v>866607.39899999998</v>
      </c>
      <c r="P133" s="2">
        <f>INDEX('38'!$E$1:$O$1361,MATCH('39'!$F133,'38'!$E:$E,0),MATCH('38'!O$1,'38'!$E$1:$O$1,0))</f>
        <v>1490319.8964</v>
      </c>
    </row>
    <row r="134" spans="6:16">
      <c r="F134" s="128">
        <v>379712</v>
      </c>
      <c r="G134" s="2" t="str">
        <f>INDEX('38'!$E$1:$O$1361,MATCH('39'!$F134,'38'!$E:$E,0),MATCH('38'!F$1,'38'!$E$1:$O$1,0))</f>
        <v>Naga Babu Elluri</v>
      </c>
      <c r="H134" s="2">
        <f>INDEX('38'!$E$1:$O$1361,MATCH('39'!$F134,'38'!$E:$E,0),MATCH('38'!G$1,'38'!$E$1:$O$1,0))</f>
        <v>40294</v>
      </c>
      <c r="I134" s="2" t="str">
        <f>INDEX('38'!$E$1:$O$1361,MATCH('39'!$F134,'38'!$E:$E,0),MATCH('38'!H$1,'38'!$E$1:$O$1,0))</f>
        <v>Active</v>
      </c>
      <c r="J134" s="2" t="str">
        <f>INDEX('38'!$E$1:$O$1361,MATCH('39'!$F134,'38'!$E:$E,0),MATCH('38'!I$1,'38'!$E$1:$O$1,0))</f>
        <v>X0076</v>
      </c>
      <c r="K134" s="2">
        <f>INDEX('38'!$E$1:$O$1361,MATCH('39'!$F134,'38'!$E:$E,0),MATCH('38'!J$1,'38'!$E$1:$O$1,0))</f>
        <v>386578</v>
      </c>
      <c r="L134" s="2" t="str">
        <f>INDEX('38'!$E$1:$O$1361,MATCH('39'!$F134,'38'!$E:$E,0),MATCH('38'!K$1,'38'!$E$1:$O$1,0))</f>
        <v>Mr. Ramireddy Y. V.</v>
      </c>
      <c r="M134" s="2" t="str">
        <f>INDEX('38'!$E$1:$O$1361,MATCH('39'!$F134,'38'!$E:$E,0),MATCH('38'!L$1,'38'!$E$1:$O$1,0))</f>
        <v>Relationship Associate</v>
      </c>
      <c r="N134" s="2" t="str">
        <f>INDEX('38'!$E$1:$O$1361,MATCH('39'!$F134,'38'!$E:$E,0),MATCH('38'!M$1,'38'!$E$1:$O$1,0))</f>
        <v>BG 5</v>
      </c>
      <c r="O134" s="2">
        <f>INDEX('38'!$E$1:$O$1361,MATCH('39'!$F134,'38'!$E:$E,0),MATCH('38'!N$1,'38'!$E$1:$O$1,0))</f>
        <v>1399064.3730000001</v>
      </c>
      <c r="P134" s="2">
        <f>INDEX('38'!$E$1:$O$1361,MATCH('39'!$F134,'38'!$E:$E,0),MATCH('38'!O$1,'38'!$E$1:$O$1,0))</f>
        <v>1545054.9875999999</v>
      </c>
    </row>
    <row r="135" spans="6:16">
      <c r="F135" s="128">
        <v>379726</v>
      </c>
      <c r="G135" s="2" t="str">
        <f>INDEX('38'!$E$1:$O$1361,MATCH('39'!$F135,'38'!$E:$E,0),MATCH('38'!F$1,'38'!$E$1:$O$1,0))</f>
        <v>Venkata Gowri Naga Raju Kalepu</v>
      </c>
      <c r="H135" s="2">
        <f>INDEX('38'!$E$1:$O$1361,MATCH('39'!$F135,'38'!$E:$E,0),MATCH('38'!G$1,'38'!$E$1:$O$1,0))</f>
        <v>40280</v>
      </c>
      <c r="I135" s="2" t="str">
        <f>INDEX('38'!$E$1:$O$1361,MATCH('39'!$F135,'38'!$E:$E,0),MATCH('38'!H$1,'38'!$E$1:$O$1,0))</f>
        <v>Active</v>
      </c>
      <c r="J135" s="2" t="str">
        <f>INDEX('38'!$E$1:$O$1361,MATCH('39'!$F135,'38'!$E:$E,0),MATCH('38'!I$1,'38'!$E$1:$O$1,0))</f>
        <v>X0557</v>
      </c>
      <c r="K135" s="2">
        <f>INDEX('38'!$E$1:$O$1361,MATCH('39'!$F135,'38'!$E:$E,0),MATCH('38'!J$1,'38'!$E$1:$O$1,0))</f>
        <v>386578</v>
      </c>
      <c r="L135" s="2" t="str">
        <f>INDEX('38'!$E$1:$O$1361,MATCH('39'!$F135,'38'!$E:$E,0),MATCH('38'!K$1,'38'!$E$1:$O$1,0))</f>
        <v>Mr. Ramireddy Y. V.</v>
      </c>
      <c r="M135" s="2" t="str">
        <f>INDEX('38'!$E$1:$O$1361,MATCH('39'!$F135,'38'!$E:$E,0),MATCH('38'!L$1,'38'!$E$1:$O$1,0))</f>
        <v>Relationship Associate</v>
      </c>
      <c r="N135" s="2" t="str">
        <f>INDEX('38'!$E$1:$O$1361,MATCH('39'!$F135,'38'!$E:$E,0),MATCH('38'!M$1,'38'!$E$1:$O$1,0))</f>
        <v>BG 4</v>
      </c>
      <c r="O135" s="2">
        <f>INDEX('38'!$E$1:$O$1361,MATCH('39'!$F135,'38'!$E:$E,0),MATCH('38'!N$1,'38'!$E$1:$O$1,0))</f>
        <v>1995771.4980000001</v>
      </c>
      <c r="P135" s="2">
        <f>INDEX('38'!$E$1:$O$1361,MATCH('39'!$F135,'38'!$E:$E,0),MATCH('38'!O$1,'38'!$E$1:$O$1,0))</f>
        <v>1268547.1884000001</v>
      </c>
    </row>
    <row r="136" spans="6:16">
      <c r="F136" s="128">
        <v>379732</v>
      </c>
      <c r="G136" s="2" t="str">
        <f>INDEX('38'!$E$1:$O$1361,MATCH('39'!$F136,'38'!$E:$E,0),MATCH('38'!F$1,'38'!$E$1:$O$1,0))</f>
        <v>Ganapathi Rao Kodisi</v>
      </c>
      <c r="H136" s="2">
        <f>INDEX('38'!$E$1:$O$1361,MATCH('39'!$F136,'38'!$E:$E,0),MATCH('38'!G$1,'38'!$E$1:$O$1,0))</f>
        <v>40280</v>
      </c>
      <c r="I136" s="2" t="str">
        <f>INDEX('38'!$E$1:$O$1361,MATCH('39'!$F136,'38'!$E:$E,0),MATCH('38'!H$1,'38'!$E$1:$O$1,0))</f>
        <v>Active</v>
      </c>
      <c r="J136" s="2" t="str">
        <f>INDEX('38'!$E$1:$O$1361,MATCH('39'!$F136,'38'!$E:$E,0),MATCH('38'!I$1,'38'!$E$1:$O$1,0))</f>
        <v>X1328</v>
      </c>
      <c r="K136" s="2">
        <f>INDEX('38'!$E$1:$O$1361,MATCH('39'!$F136,'38'!$E:$E,0),MATCH('38'!J$1,'38'!$E$1:$O$1,0))</f>
        <v>386578</v>
      </c>
      <c r="L136" s="2" t="str">
        <f>INDEX('38'!$E$1:$O$1361,MATCH('39'!$F136,'38'!$E:$E,0),MATCH('38'!K$1,'38'!$E$1:$O$1,0))</f>
        <v>Mr. Ramireddy Y. V.</v>
      </c>
      <c r="M136" s="2" t="str">
        <f>INDEX('38'!$E$1:$O$1361,MATCH('39'!$F136,'38'!$E:$E,0),MATCH('38'!L$1,'38'!$E$1:$O$1,0))</f>
        <v>Relationship Associate</v>
      </c>
      <c r="N136" s="2" t="str">
        <f>INDEX('38'!$E$1:$O$1361,MATCH('39'!$F136,'38'!$E:$E,0),MATCH('38'!M$1,'38'!$E$1:$O$1,0))</f>
        <v>BG 6</v>
      </c>
      <c r="O136" s="2">
        <f>INDEX('38'!$E$1:$O$1361,MATCH('39'!$F136,'38'!$E:$E,0),MATCH('38'!N$1,'38'!$E$1:$O$1,0))</f>
        <v>959880.13800000004</v>
      </c>
      <c r="P136" s="2">
        <f>INDEX('38'!$E$1:$O$1361,MATCH('39'!$F136,'38'!$E:$E,0),MATCH('38'!O$1,'38'!$E$1:$O$1,0))</f>
        <v>948259.32120000001</v>
      </c>
    </row>
    <row r="137" spans="6:16">
      <c r="F137" s="128">
        <v>379738</v>
      </c>
      <c r="G137" s="2" t="str">
        <f>INDEX('38'!$E$1:$O$1361,MATCH('39'!$F137,'38'!$E:$E,0),MATCH('38'!F$1,'38'!$E$1:$O$1,0))</f>
        <v>Kranthi Kumar Chinnari</v>
      </c>
      <c r="H137" s="2">
        <f>INDEX('38'!$E$1:$O$1361,MATCH('39'!$F137,'38'!$E:$E,0),MATCH('38'!G$1,'38'!$E$1:$O$1,0))</f>
        <v>40280</v>
      </c>
      <c r="I137" s="2" t="str">
        <f>INDEX('38'!$E$1:$O$1361,MATCH('39'!$F137,'38'!$E:$E,0),MATCH('38'!H$1,'38'!$E$1:$O$1,0))</f>
        <v>Active</v>
      </c>
      <c r="J137" s="2" t="str">
        <f>INDEX('38'!$E$1:$O$1361,MATCH('39'!$F137,'38'!$E:$E,0),MATCH('38'!I$1,'38'!$E$1:$O$1,0))</f>
        <v>X0369</v>
      </c>
      <c r="K137" s="2">
        <f>INDEX('38'!$E$1:$O$1361,MATCH('39'!$F137,'38'!$E:$E,0),MATCH('38'!J$1,'38'!$E$1:$O$1,0))</f>
        <v>386578</v>
      </c>
      <c r="L137" s="2" t="str">
        <f>INDEX('38'!$E$1:$O$1361,MATCH('39'!$F137,'38'!$E:$E,0),MATCH('38'!K$1,'38'!$E$1:$O$1,0))</f>
        <v>Mr. Ramireddy Y. V.</v>
      </c>
      <c r="M137" s="2" t="str">
        <f>INDEX('38'!$E$1:$O$1361,MATCH('39'!$F137,'38'!$E:$E,0),MATCH('38'!L$1,'38'!$E$1:$O$1,0))</f>
        <v>Relationship Associate</v>
      </c>
      <c r="N137" s="2" t="str">
        <f>INDEX('38'!$E$1:$O$1361,MATCH('39'!$F137,'38'!$E:$E,0),MATCH('38'!M$1,'38'!$E$1:$O$1,0))</f>
        <v>BG 4</v>
      </c>
      <c r="O137" s="2">
        <f>INDEX('38'!$E$1:$O$1361,MATCH('39'!$F137,'38'!$E:$E,0),MATCH('38'!N$1,'38'!$E$1:$O$1,0))</f>
        <v>1741629.078</v>
      </c>
      <c r="P137" s="2">
        <f>INDEX('38'!$E$1:$O$1361,MATCH('39'!$F137,'38'!$E:$E,0),MATCH('38'!O$1,'38'!$E$1:$O$1,0))</f>
        <v>1293605.0676</v>
      </c>
    </row>
    <row r="138" spans="6:16">
      <c r="F138" s="128">
        <v>379746</v>
      </c>
      <c r="G138" s="2" t="str">
        <f>INDEX('38'!$E$1:$O$1361,MATCH('39'!$F138,'38'!$E:$E,0),MATCH('38'!F$1,'38'!$E$1:$O$1,0))</f>
        <v>Anil Kumar Sekhermanthri Venkata</v>
      </c>
      <c r="H138" s="2">
        <f>INDEX('38'!$E$1:$O$1361,MATCH('39'!$F138,'38'!$E:$E,0),MATCH('38'!G$1,'38'!$E$1:$O$1,0))</f>
        <v>40279</v>
      </c>
      <c r="I138" s="2" t="str">
        <f>INDEX('38'!$E$1:$O$1361,MATCH('39'!$F138,'38'!$E:$E,0),MATCH('38'!H$1,'38'!$E$1:$O$1,0))</f>
        <v>Active</v>
      </c>
      <c r="J138" s="2" t="str">
        <f>INDEX('38'!$E$1:$O$1361,MATCH('39'!$F138,'38'!$E:$E,0),MATCH('38'!I$1,'38'!$E$1:$O$1,0))</f>
        <v>X0075</v>
      </c>
      <c r="K138" s="2">
        <f>INDEX('38'!$E$1:$O$1361,MATCH('39'!$F138,'38'!$E:$E,0),MATCH('38'!J$1,'38'!$E$1:$O$1,0))</f>
        <v>386578</v>
      </c>
      <c r="L138" s="2" t="str">
        <f>INDEX('38'!$E$1:$O$1361,MATCH('39'!$F138,'38'!$E:$E,0),MATCH('38'!K$1,'38'!$E$1:$O$1,0))</f>
        <v>Mr. Ramireddy Y. V.</v>
      </c>
      <c r="M138" s="2" t="str">
        <f>INDEX('38'!$E$1:$O$1361,MATCH('39'!$F138,'38'!$E:$E,0),MATCH('38'!L$1,'38'!$E$1:$O$1,0))</f>
        <v>Relationship Associate</v>
      </c>
      <c r="N138" s="2" t="str">
        <f>INDEX('38'!$E$1:$O$1361,MATCH('39'!$F138,'38'!$E:$E,0),MATCH('38'!M$1,'38'!$E$1:$O$1,0))</f>
        <v>BG 4</v>
      </c>
      <c r="O138" s="2">
        <f>INDEX('38'!$E$1:$O$1361,MATCH('39'!$F138,'38'!$E:$E,0),MATCH('38'!N$1,'38'!$E$1:$O$1,0))</f>
        <v>2494727.1720000003</v>
      </c>
      <c r="P138" s="2">
        <f>INDEX('38'!$E$1:$O$1361,MATCH('39'!$F138,'38'!$E:$E,0),MATCH('38'!O$1,'38'!$E$1:$O$1,0))</f>
        <v>1897042.4964000001</v>
      </c>
    </row>
    <row r="139" spans="6:16">
      <c r="F139" s="128">
        <v>379752</v>
      </c>
      <c r="G139" s="2" t="str">
        <f>INDEX('38'!$E$1:$O$1361,MATCH('39'!$F139,'38'!$E:$E,0),MATCH('38'!F$1,'38'!$E$1:$O$1,0))</f>
        <v>Rajashekar Kumar Gangula</v>
      </c>
      <c r="H139" s="2">
        <f>INDEX('38'!$E$1:$O$1361,MATCH('39'!$F139,'38'!$E:$E,0),MATCH('38'!G$1,'38'!$E$1:$O$1,0))</f>
        <v>40293</v>
      </c>
      <c r="I139" s="2" t="str">
        <f>INDEX('38'!$E$1:$O$1361,MATCH('39'!$F139,'38'!$E:$E,0),MATCH('38'!H$1,'38'!$E$1:$O$1,0))</f>
        <v>Active</v>
      </c>
      <c r="J139" s="2" t="str">
        <f>INDEX('38'!$E$1:$O$1361,MATCH('39'!$F139,'38'!$E:$E,0),MATCH('38'!I$1,'38'!$E$1:$O$1,0))</f>
        <v>X0536</v>
      </c>
      <c r="K139" s="2">
        <f>INDEX('38'!$E$1:$O$1361,MATCH('39'!$F139,'38'!$E:$E,0),MATCH('38'!J$1,'38'!$E$1:$O$1,0))</f>
        <v>386578</v>
      </c>
      <c r="L139" s="2" t="str">
        <f>INDEX('38'!$E$1:$O$1361,MATCH('39'!$F139,'38'!$E:$E,0),MATCH('38'!K$1,'38'!$E$1:$O$1,0))</f>
        <v>Mr. Ramireddy Y. V.</v>
      </c>
      <c r="M139" s="2" t="str">
        <f>INDEX('38'!$E$1:$O$1361,MATCH('39'!$F139,'38'!$E:$E,0),MATCH('38'!L$1,'38'!$E$1:$O$1,0))</f>
        <v>Relationship Associate</v>
      </c>
      <c r="N139" s="2" t="str">
        <f>INDEX('38'!$E$1:$O$1361,MATCH('39'!$F139,'38'!$E:$E,0),MATCH('38'!M$1,'38'!$E$1:$O$1,0))</f>
        <v>BG 6</v>
      </c>
      <c r="O139" s="2">
        <f>INDEX('38'!$E$1:$O$1361,MATCH('39'!$F139,'38'!$E:$E,0),MATCH('38'!N$1,'38'!$E$1:$O$1,0))</f>
        <v>1166860.2960000001</v>
      </c>
      <c r="P139" s="2">
        <f>INDEX('38'!$E$1:$O$1361,MATCH('39'!$F139,'38'!$E:$E,0),MATCH('38'!O$1,'38'!$E$1:$O$1,0))</f>
        <v>1114399.9116</v>
      </c>
    </row>
    <row r="140" spans="6:16">
      <c r="F140" s="128">
        <v>379765</v>
      </c>
      <c r="G140" s="2" t="str">
        <f>INDEX('38'!$E$1:$O$1361,MATCH('39'!$F140,'38'!$E:$E,0),MATCH('38'!F$1,'38'!$E$1:$O$1,0))</f>
        <v>Imtiaz Ahmad</v>
      </c>
      <c r="H140" s="2">
        <f>INDEX('38'!$E$1:$O$1361,MATCH('39'!$F140,'38'!$E:$E,0),MATCH('38'!G$1,'38'!$E$1:$O$1,0))</f>
        <v>40278</v>
      </c>
      <c r="I140" s="2" t="str">
        <f>INDEX('38'!$E$1:$O$1361,MATCH('39'!$F140,'38'!$E:$E,0),MATCH('38'!H$1,'38'!$E$1:$O$1,0))</f>
        <v>Active</v>
      </c>
      <c r="J140" s="2" t="str">
        <f>INDEX('38'!$E$1:$O$1361,MATCH('39'!$F140,'38'!$E:$E,0),MATCH('38'!I$1,'38'!$E$1:$O$1,0))</f>
        <v>X0172</v>
      </c>
      <c r="K140" s="2">
        <f>INDEX('38'!$E$1:$O$1361,MATCH('39'!$F140,'38'!$E:$E,0),MATCH('38'!J$1,'38'!$E$1:$O$1,0))</f>
        <v>398778</v>
      </c>
      <c r="L140" s="2" t="str">
        <f>INDEX('38'!$E$1:$O$1361,MATCH('39'!$F140,'38'!$E:$E,0),MATCH('38'!K$1,'38'!$E$1:$O$1,0))</f>
        <v>Mr. Goutam Ghosh</v>
      </c>
      <c r="M140" s="2" t="str">
        <f>INDEX('38'!$E$1:$O$1361,MATCH('39'!$F140,'38'!$E:$E,0),MATCH('38'!L$1,'38'!$E$1:$O$1,0))</f>
        <v>Relationship Associate</v>
      </c>
      <c r="N140" s="2" t="str">
        <f>INDEX('38'!$E$1:$O$1361,MATCH('39'!$F140,'38'!$E:$E,0),MATCH('38'!M$1,'38'!$E$1:$O$1,0))</f>
        <v>BG 5</v>
      </c>
      <c r="O140" s="2">
        <f>INDEX('38'!$E$1:$O$1361,MATCH('39'!$F140,'38'!$E:$E,0),MATCH('38'!N$1,'38'!$E$1:$O$1,0))</f>
        <v>1461849.8160000001</v>
      </c>
      <c r="P140" s="2">
        <f>INDEX('38'!$E$1:$O$1361,MATCH('39'!$F140,'38'!$E:$E,0),MATCH('38'!O$1,'38'!$E$1:$O$1,0))</f>
        <v>1941470.0244</v>
      </c>
    </row>
    <row r="141" spans="6:16">
      <c r="F141" s="128">
        <v>379777</v>
      </c>
      <c r="G141" s="2" t="str">
        <f>INDEX('38'!$E$1:$O$1361,MATCH('39'!$F141,'38'!$E:$E,0),MATCH('38'!F$1,'38'!$E$1:$O$1,0))</f>
        <v>Rohit Dutta</v>
      </c>
      <c r="H141" s="2">
        <f>INDEX('38'!$E$1:$O$1361,MATCH('39'!$F141,'38'!$E:$E,0),MATCH('38'!G$1,'38'!$E$1:$O$1,0))</f>
        <v>40278</v>
      </c>
      <c r="I141" s="2" t="str">
        <f>INDEX('38'!$E$1:$O$1361,MATCH('39'!$F141,'38'!$E:$E,0),MATCH('38'!H$1,'38'!$E$1:$O$1,0))</f>
        <v>Active</v>
      </c>
      <c r="J141" s="2" t="str">
        <f>INDEX('38'!$E$1:$O$1361,MATCH('39'!$F141,'38'!$E:$E,0),MATCH('38'!I$1,'38'!$E$1:$O$1,0))</f>
        <v>X0340</v>
      </c>
      <c r="K141" s="2">
        <f>INDEX('38'!$E$1:$O$1361,MATCH('39'!$F141,'38'!$E:$E,0),MATCH('38'!J$1,'38'!$E$1:$O$1,0))</f>
        <v>398778</v>
      </c>
      <c r="L141" s="2" t="str">
        <f>INDEX('38'!$E$1:$O$1361,MATCH('39'!$F141,'38'!$E:$E,0),MATCH('38'!K$1,'38'!$E$1:$O$1,0))</f>
        <v>Mr. Goutam Ghosh</v>
      </c>
      <c r="M141" s="2" t="str">
        <f>INDEX('38'!$E$1:$O$1361,MATCH('39'!$F141,'38'!$E:$E,0),MATCH('38'!L$1,'38'!$E$1:$O$1,0))</f>
        <v>Relationship Associate</v>
      </c>
      <c r="N141" s="2" t="str">
        <f>INDEX('38'!$E$1:$O$1361,MATCH('39'!$F141,'38'!$E:$E,0),MATCH('38'!M$1,'38'!$E$1:$O$1,0))</f>
        <v>BG 5</v>
      </c>
      <c r="O141" s="2">
        <f>INDEX('38'!$E$1:$O$1361,MATCH('39'!$F141,'38'!$E:$E,0),MATCH('38'!N$1,'38'!$E$1:$O$1,0))</f>
        <v>1330135.17</v>
      </c>
      <c r="P141" s="2">
        <f>INDEX('38'!$E$1:$O$1361,MATCH('39'!$F141,'38'!$E:$E,0),MATCH('38'!O$1,'38'!$E$1:$O$1,0))</f>
        <v>2477678.7383999997</v>
      </c>
    </row>
    <row r="142" spans="6:16">
      <c r="F142" s="128">
        <v>379872</v>
      </c>
      <c r="G142" s="2" t="str">
        <f>INDEX('38'!$E$1:$O$1361,MATCH('39'!$F142,'38'!$E:$E,0),MATCH('38'!F$1,'38'!$E$1:$O$1,0))</f>
        <v>Vatan Rastogi</v>
      </c>
      <c r="H142" s="2">
        <f>INDEX('38'!$E$1:$O$1361,MATCH('39'!$F142,'38'!$E:$E,0),MATCH('38'!G$1,'38'!$E$1:$O$1,0))</f>
        <v>39614</v>
      </c>
      <c r="I142" s="2" t="str">
        <f>INDEX('38'!$E$1:$O$1361,MATCH('39'!$F142,'38'!$E:$E,0),MATCH('38'!H$1,'38'!$E$1:$O$1,0))</f>
        <v>Active</v>
      </c>
      <c r="J142" s="2" t="str">
        <f>INDEX('38'!$E$1:$O$1361,MATCH('39'!$F142,'38'!$E:$E,0),MATCH('38'!I$1,'38'!$E$1:$O$1,0))</f>
        <v>X0286</v>
      </c>
      <c r="K142" s="2">
        <f>INDEX('38'!$E$1:$O$1361,MATCH('39'!$F142,'38'!$E:$E,0),MATCH('38'!J$1,'38'!$E$1:$O$1,0))</f>
        <v>474373</v>
      </c>
      <c r="L142" s="2" t="str">
        <f>INDEX('38'!$E$1:$O$1361,MATCH('39'!$F142,'38'!$E:$E,0),MATCH('38'!K$1,'38'!$E$1:$O$1,0))</f>
        <v>Mr. Niraj Singh</v>
      </c>
      <c r="M142" s="2" t="str">
        <f>INDEX('38'!$E$1:$O$1361,MATCH('39'!$F142,'38'!$E:$E,0),MATCH('38'!L$1,'38'!$E$1:$O$1,0))</f>
        <v>Associate Sales Manager</v>
      </c>
      <c r="N142" s="2" t="str">
        <f>INDEX('38'!$E$1:$O$1361,MATCH('39'!$F142,'38'!$E:$E,0),MATCH('38'!M$1,'38'!$E$1:$O$1,0))</f>
        <v>BG 6</v>
      </c>
      <c r="O142" s="2">
        <f>INDEX('38'!$E$1:$O$1361,MATCH('39'!$F142,'38'!$E:$E,0),MATCH('38'!N$1,'38'!$E$1:$O$1,0))</f>
        <v>1136406.3899999999</v>
      </c>
      <c r="P142" s="2">
        <f>INDEX('38'!$E$1:$O$1361,MATCH('39'!$F142,'38'!$E:$E,0),MATCH('38'!O$1,'38'!$E$1:$O$1,0))</f>
        <v>1758854.52</v>
      </c>
    </row>
    <row r="143" spans="6:16">
      <c r="F143" s="128">
        <v>379885</v>
      </c>
      <c r="G143" s="2" t="str">
        <f>INDEX('38'!$E$1:$O$1361,MATCH('39'!$F143,'38'!$E:$E,0),MATCH('38'!F$1,'38'!$E$1:$O$1,0))</f>
        <v>Tushar Khanna</v>
      </c>
      <c r="H143" s="2">
        <f>INDEX('38'!$E$1:$O$1361,MATCH('39'!$F143,'38'!$E:$E,0),MATCH('38'!G$1,'38'!$E$1:$O$1,0))</f>
        <v>40294</v>
      </c>
      <c r="I143" s="2" t="str">
        <f>INDEX('38'!$E$1:$O$1361,MATCH('39'!$F143,'38'!$E:$E,0),MATCH('38'!H$1,'38'!$E$1:$O$1,0))</f>
        <v>Active</v>
      </c>
      <c r="J143" s="2" t="str">
        <f>INDEX('38'!$E$1:$O$1361,MATCH('39'!$F143,'38'!$E:$E,0),MATCH('38'!I$1,'38'!$E$1:$O$1,0))</f>
        <v>X0331</v>
      </c>
      <c r="K143" s="2">
        <f>INDEX('38'!$E$1:$O$1361,MATCH('39'!$F143,'38'!$E:$E,0),MATCH('38'!J$1,'38'!$E$1:$O$1,0))</f>
        <v>414224</v>
      </c>
      <c r="L143" s="2" t="str">
        <f>INDEX('38'!$E$1:$O$1361,MATCH('39'!$F143,'38'!$E:$E,0),MATCH('38'!K$1,'38'!$E$1:$O$1,0))</f>
        <v>Mr. Murari Dutt Bajpai</v>
      </c>
      <c r="M143" s="2" t="str">
        <f>INDEX('38'!$E$1:$O$1361,MATCH('39'!$F143,'38'!$E:$E,0),MATCH('38'!L$1,'38'!$E$1:$O$1,0))</f>
        <v>Relationship Associate</v>
      </c>
      <c r="N143" s="2" t="str">
        <f>INDEX('38'!$E$1:$O$1361,MATCH('39'!$F143,'38'!$E:$E,0),MATCH('38'!M$1,'38'!$E$1:$O$1,0))</f>
        <v>BG 6</v>
      </c>
      <c r="O143" s="2">
        <f>INDEX('38'!$E$1:$O$1361,MATCH('39'!$F143,'38'!$E:$E,0),MATCH('38'!N$1,'38'!$E$1:$O$1,0))</f>
        <v>1019220.846</v>
      </c>
      <c r="P143" s="2">
        <f>INDEX('38'!$E$1:$O$1361,MATCH('39'!$F143,'38'!$E:$E,0),MATCH('38'!O$1,'38'!$E$1:$O$1,0))</f>
        <v>854597.75760000001</v>
      </c>
    </row>
    <row r="144" spans="6:16">
      <c r="F144" s="128">
        <v>379887</v>
      </c>
      <c r="G144" s="2" t="str">
        <f>INDEX('38'!$E$1:$O$1361,MATCH('39'!$F144,'38'!$E:$E,0),MATCH('38'!F$1,'38'!$E$1:$O$1,0))</f>
        <v>Varun Upadhaya</v>
      </c>
      <c r="H144" s="2">
        <f>INDEX('38'!$E$1:$O$1361,MATCH('39'!$F144,'38'!$E:$E,0),MATCH('38'!G$1,'38'!$E$1:$O$1,0))</f>
        <v>40280</v>
      </c>
      <c r="I144" s="2" t="str">
        <f>INDEX('38'!$E$1:$O$1361,MATCH('39'!$F144,'38'!$E:$E,0),MATCH('38'!H$1,'38'!$E$1:$O$1,0))</f>
        <v>Active</v>
      </c>
      <c r="J144" s="2" t="str">
        <f>INDEX('38'!$E$1:$O$1361,MATCH('39'!$F144,'38'!$E:$E,0),MATCH('38'!I$1,'38'!$E$1:$O$1,0))</f>
        <v>X0643</v>
      </c>
      <c r="K144" s="2">
        <f>INDEX('38'!$E$1:$O$1361,MATCH('39'!$F144,'38'!$E:$E,0),MATCH('38'!J$1,'38'!$E$1:$O$1,0))</f>
        <v>434171</v>
      </c>
      <c r="L144" s="2" t="str">
        <f>INDEX('38'!$E$1:$O$1361,MATCH('39'!$F144,'38'!$E:$E,0),MATCH('38'!K$1,'38'!$E$1:$O$1,0))</f>
        <v>Mr. Amittandra Mishra</v>
      </c>
      <c r="M144" s="2" t="str">
        <f>INDEX('38'!$E$1:$O$1361,MATCH('39'!$F144,'38'!$E:$E,0),MATCH('38'!L$1,'38'!$E$1:$O$1,0))</f>
        <v>Associate Sales Manager</v>
      </c>
      <c r="N144" s="2" t="str">
        <f>INDEX('38'!$E$1:$O$1361,MATCH('39'!$F144,'38'!$E:$E,0),MATCH('38'!M$1,'38'!$E$1:$O$1,0))</f>
        <v>BG 6</v>
      </c>
      <c r="O144" s="2">
        <f>INDEX('38'!$E$1:$O$1361,MATCH('39'!$F144,'38'!$E:$E,0),MATCH('38'!N$1,'38'!$E$1:$O$1,0))</f>
        <v>1036103.9430000001</v>
      </c>
      <c r="P144" s="2">
        <f>INDEX('38'!$E$1:$O$1361,MATCH('39'!$F144,'38'!$E:$E,0),MATCH('38'!O$1,'38'!$E$1:$O$1,0))</f>
        <v>1040492.9412</v>
      </c>
    </row>
    <row r="145" spans="6:16">
      <c r="F145" s="128">
        <v>379960</v>
      </c>
      <c r="G145" s="2" t="str">
        <f>INDEX('38'!$E$1:$O$1361,MATCH('39'!$F145,'38'!$E:$E,0),MATCH('38'!F$1,'38'!$E$1:$O$1,0))</f>
        <v>Anup Kumar Acharyya</v>
      </c>
      <c r="H145" s="2">
        <f>INDEX('38'!$E$1:$O$1361,MATCH('39'!$F145,'38'!$E:$E,0),MATCH('38'!G$1,'38'!$E$1:$O$1,0))</f>
        <v>40278</v>
      </c>
      <c r="I145" s="2" t="str">
        <f>INDEX('38'!$E$1:$O$1361,MATCH('39'!$F145,'38'!$E:$E,0),MATCH('38'!H$1,'38'!$E$1:$O$1,0))</f>
        <v>Active</v>
      </c>
      <c r="J145" s="2" t="str">
        <f>INDEX('38'!$E$1:$O$1361,MATCH('39'!$F145,'38'!$E:$E,0),MATCH('38'!I$1,'38'!$E$1:$O$1,0))</f>
        <v>X0005</v>
      </c>
      <c r="K145" s="2">
        <f>INDEX('38'!$E$1:$O$1361,MATCH('39'!$F145,'38'!$E:$E,0),MATCH('38'!J$1,'38'!$E$1:$O$1,0))</f>
        <v>378504</v>
      </c>
      <c r="L145" s="2" t="str">
        <f>INDEX('38'!$E$1:$O$1361,MATCH('39'!$F145,'38'!$E:$E,0),MATCH('38'!K$1,'38'!$E$1:$O$1,0))</f>
        <v>Ms. Sonia Nag Chowdhury</v>
      </c>
      <c r="M145" s="2" t="str">
        <f>INDEX('38'!$E$1:$O$1361,MATCH('39'!$F145,'38'!$E:$E,0),MATCH('38'!L$1,'38'!$E$1:$O$1,0))</f>
        <v>Relationship Associate</v>
      </c>
      <c r="N145" s="2" t="str">
        <f>INDEX('38'!$E$1:$O$1361,MATCH('39'!$F145,'38'!$E:$E,0),MATCH('38'!M$1,'38'!$E$1:$O$1,0))</f>
        <v>BG 3</v>
      </c>
      <c r="O145" s="2">
        <f>INDEX('38'!$E$1:$O$1361,MATCH('39'!$F145,'38'!$E:$E,0),MATCH('38'!N$1,'38'!$E$1:$O$1,0))</f>
        <v>2569313.7539999997</v>
      </c>
      <c r="P145" s="2">
        <f>INDEX('38'!$E$1:$O$1361,MATCH('39'!$F145,'38'!$E:$E,0),MATCH('38'!O$1,'38'!$E$1:$O$1,0))</f>
        <v>6454985.4935999997</v>
      </c>
    </row>
    <row r="146" spans="6:16">
      <c r="F146" s="128">
        <v>379961</v>
      </c>
      <c r="G146" s="2" t="str">
        <f>INDEX('38'!$E$1:$O$1361,MATCH('39'!$F146,'38'!$E:$E,0),MATCH('38'!F$1,'38'!$E$1:$O$1,0))</f>
        <v>Sanjit Kumar Pratihar</v>
      </c>
      <c r="H146" s="2">
        <f>INDEX('38'!$E$1:$O$1361,MATCH('39'!$F146,'38'!$E:$E,0),MATCH('38'!G$1,'38'!$E$1:$O$1,0))</f>
        <v>40278</v>
      </c>
      <c r="I146" s="2" t="str">
        <f>INDEX('38'!$E$1:$O$1361,MATCH('39'!$F146,'38'!$E:$E,0),MATCH('38'!H$1,'38'!$E$1:$O$1,0))</f>
        <v>Active</v>
      </c>
      <c r="J146" s="2" t="str">
        <f>INDEX('38'!$E$1:$O$1361,MATCH('39'!$F146,'38'!$E:$E,0),MATCH('38'!I$1,'38'!$E$1:$O$1,0))</f>
        <v>X0011</v>
      </c>
      <c r="K146" s="2">
        <f>INDEX('38'!$E$1:$O$1361,MATCH('39'!$F146,'38'!$E:$E,0),MATCH('38'!J$1,'38'!$E$1:$O$1,0))</f>
        <v>379146</v>
      </c>
      <c r="L146" s="2" t="str">
        <f>INDEX('38'!$E$1:$O$1361,MATCH('39'!$F146,'38'!$E:$E,0),MATCH('38'!K$1,'38'!$E$1:$O$1,0))</f>
        <v>Mr. Anirban Dastidar</v>
      </c>
      <c r="M146" s="2" t="str">
        <f>INDEX('38'!$E$1:$O$1361,MATCH('39'!$F146,'38'!$E:$E,0),MATCH('38'!L$1,'38'!$E$1:$O$1,0))</f>
        <v>Relationship Associate</v>
      </c>
      <c r="N146" s="2" t="str">
        <f>INDEX('38'!$E$1:$O$1361,MATCH('39'!$F146,'38'!$E:$E,0),MATCH('38'!M$1,'38'!$E$1:$O$1,0))</f>
        <v>BG 2</v>
      </c>
      <c r="O146" s="2">
        <f>INDEX('38'!$E$1:$O$1361,MATCH('39'!$F146,'38'!$E:$E,0),MATCH('38'!N$1,'38'!$E$1:$O$1,0))</f>
        <v>3610229.196</v>
      </c>
      <c r="P146" s="2">
        <f>INDEX('38'!$E$1:$O$1361,MATCH('39'!$F146,'38'!$E:$E,0),MATCH('38'!O$1,'38'!$E$1:$O$1,0))</f>
        <v>3634773.3396000001</v>
      </c>
    </row>
    <row r="147" spans="6:16">
      <c r="F147" s="128">
        <v>379969</v>
      </c>
      <c r="G147" s="2" t="str">
        <f>INDEX('38'!$E$1:$O$1361,MATCH('39'!$F147,'38'!$E:$E,0),MATCH('38'!F$1,'38'!$E$1:$O$1,0))</f>
        <v>K. Mahaboob Basha</v>
      </c>
      <c r="H147" s="2">
        <f>INDEX('38'!$E$1:$O$1361,MATCH('39'!$F147,'38'!$E:$E,0),MATCH('38'!G$1,'38'!$E$1:$O$1,0))</f>
        <v>40280</v>
      </c>
      <c r="I147" s="2" t="str">
        <f>INDEX('38'!$E$1:$O$1361,MATCH('39'!$F147,'38'!$E:$E,0),MATCH('38'!H$1,'38'!$E$1:$O$1,0))</f>
        <v>Active</v>
      </c>
      <c r="J147" s="2" t="str">
        <f>INDEX('38'!$E$1:$O$1361,MATCH('39'!$F147,'38'!$E:$E,0),MATCH('38'!I$1,'38'!$E$1:$O$1,0))</f>
        <v>X0370</v>
      </c>
      <c r="K147" s="2">
        <f>INDEX('38'!$E$1:$O$1361,MATCH('39'!$F147,'38'!$E:$E,0),MATCH('38'!J$1,'38'!$E$1:$O$1,0))</f>
        <v>378859</v>
      </c>
      <c r="L147" s="2" t="str">
        <f>INDEX('38'!$E$1:$O$1361,MATCH('39'!$F147,'38'!$E:$E,0),MATCH('38'!K$1,'38'!$E$1:$O$1,0))</f>
        <v>Mr. Gundlavoila Jai Chandra</v>
      </c>
      <c r="M147" s="2" t="str">
        <f>INDEX('38'!$E$1:$O$1361,MATCH('39'!$F147,'38'!$E:$E,0),MATCH('38'!L$1,'38'!$E$1:$O$1,0))</f>
        <v>Relationship Associate</v>
      </c>
      <c r="N147" s="2" t="str">
        <f>INDEX('38'!$E$1:$O$1361,MATCH('39'!$F147,'38'!$E:$E,0),MATCH('38'!M$1,'38'!$E$1:$O$1,0))</f>
        <v>BG 5</v>
      </c>
      <c r="O147" s="2">
        <f>INDEX('38'!$E$1:$O$1361,MATCH('39'!$F147,'38'!$E:$E,0),MATCH('38'!N$1,'38'!$E$1:$O$1,0))</f>
        <v>1544879.6160000002</v>
      </c>
      <c r="P147" s="2">
        <f>INDEX('38'!$E$1:$O$1361,MATCH('39'!$F147,'38'!$E:$E,0),MATCH('38'!O$1,'38'!$E$1:$O$1,0))</f>
        <v>1939524.1128</v>
      </c>
    </row>
    <row r="148" spans="6:16">
      <c r="F148" s="128">
        <v>379980</v>
      </c>
      <c r="G148" s="2" t="str">
        <f>INDEX('38'!$E$1:$O$1361,MATCH('39'!$F148,'38'!$E:$E,0),MATCH('38'!F$1,'38'!$E$1:$O$1,0))</f>
        <v>Parikshit Ranjitsinh Rajeshirke</v>
      </c>
      <c r="H148" s="2">
        <f>INDEX('38'!$E$1:$O$1361,MATCH('39'!$F148,'38'!$E:$E,0),MATCH('38'!G$1,'38'!$E$1:$O$1,0))</f>
        <v>40329</v>
      </c>
      <c r="I148" s="2" t="str">
        <f>INDEX('38'!$E$1:$O$1361,MATCH('39'!$F148,'38'!$E:$E,0),MATCH('38'!H$1,'38'!$E$1:$O$1,0))</f>
        <v>Active</v>
      </c>
      <c r="J148" s="2" t="str">
        <f>INDEX('38'!$E$1:$O$1361,MATCH('39'!$F148,'38'!$E:$E,0),MATCH('38'!I$1,'38'!$E$1:$O$1,0))</f>
        <v>X0567</v>
      </c>
      <c r="K148" s="2">
        <f>INDEX('38'!$E$1:$O$1361,MATCH('39'!$F148,'38'!$E:$E,0),MATCH('38'!J$1,'38'!$E$1:$O$1,0))</f>
        <v>448791</v>
      </c>
      <c r="L148" s="2" t="str">
        <f>INDEX('38'!$E$1:$O$1361,MATCH('39'!$F148,'38'!$E:$E,0),MATCH('38'!K$1,'38'!$E$1:$O$1,0))</f>
        <v>Mr. Mandeep Anup Singh</v>
      </c>
      <c r="M148" s="2" t="str">
        <f>INDEX('38'!$E$1:$O$1361,MATCH('39'!$F148,'38'!$E:$E,0),MATCH('38'!L$1,'38'!$E$1:$O$1,0))</f>
        <v>Relationship Associate</v>
      </c>
      <c r="N148" s="2" t="str">
        <f>INDEX('38'!$E$1:$O$1361,MATCH('39'!$F148,'38'!$E:$E,0),MATCH('38'!M$1,'38'!$E$1:$O$1,0))</f>
        <v>BG 7</v>
      </c>
      <c r="O148" s="2">
        <f>INDEX('38'!$E$1:$O$1361,MATCH('39'!$F148,'38'!$E:$E,0),MATCH('38'!N$1,'38'!$E$1:$O$1,0))</f>
        <v>746837.46900000004</v>
      </c>
      <c r="P148" s="2">
        <f>INDEX('38'!$E$1:$O$1361,MATCH('39'!$F148,'38'!$E:$E,0),MATCH('38'!O$1,'38'!$E$1:$O$1,0))</f>
        <v>1156241.1311999999</v>
      </c>
    </row>
    <row r="149" spans="6:16">
      <c r="F149" s="128">
        <v>380004</v>
      </c>
      <c r="G149" s="2" t="str">
        <f>INDEX('38'!$E$1:$O$1361,MATCH('39'!$F149,'38'!$E:$E,0),MATCH('38'!F$1,'38'!$E$1:$O$1,0))</f>
        <v>Raghunandan Ragvendra Chincholkar</v>
      </c>
      <c r="H149" s="2">
        <f>INDEX('38'!$E$1:$O$1361,MATCH('39'!$F149,'38'!$E:$E,0),MATCH('38'!G$1,'38'!$E$1:$O$1,0))</f>
        <v>40329</v>
      </c>
      <c r="I149" s="2" t="str">
        <f>INDEX('38'!$E$1:$O$1361,MATCH('39'!$F149,'38'!$E:$E,0),MATCH('38'!H$1,'38'!$E$1:$O$1,0))</f>
        <v>Active</v>
      </c>
      <c r="J149" s="2" t="str">
        <f>INDEX('38'!$E$1:$O$1361,MATCH('39'!$F149,'38'!$E:$E,0),MATCH('38'!I$1,'38'!$E$1:$O$1,0))</f>
        <v>X1039</v>
      </c>
      <c r="K149" s="2">
        <f>INDEX('38'!$E$1:$O$1361,MATCH('39'!$F149,'38'!$E:$E,0),MATCH('38'!J$1,'38'!$E$1:$O$1,0))</f>
        <v>380148</v>
      </c>
      <c r="L149" s="2" t="str">
        <f>INDEX('38'!$E$1:$O$1361,MATCH('39'!$F149,'38'!$E:$E,0),MATCH('38'!K$1,'38'!$E$1:$O$1,0))</f>
        <v>Mr. Anil Subhashrao Mhetre</v>
      </c>
      <c r="M149" s="2" t="str">
        <f>INDEX('38'!$E$1:$O$1361,MATCH('39'!$F149,'38'!$E:$E,0),MATCH('38'!L$1,'38'!$E$1:$O$1,0))</f>
        <v>Associate Sales Manager</v>
      </c>
      <c r="N149" s="2" t="str">
        <f>INDEX('38'!$E$1:$O$1361,MATCH('39'!$F149,'38'!$E:$E,0),MATCH('38'!M$1,'38'!$E$1:$O$1,0))</f>
        <v>BG 6</v>
      </c>
      <c r="O149" s="2">
        <f>INDEX('38'!$E$1:$O$1361,MATCH('39'!$F149,'38'!$E:$E,0),MATCH('38'!N$1,'38'!$E$1:$O$1,0))</f>
        <v>1080700.74</v>
      </c>
      <c r="P149" s="2">
        <f>INDEX('38'!$E$1:$O$1361,MATCH('39'!$F149,'38'!$E:$E,0),MATCH('38'!O$1,'38'!$E$1:$O$1,0))</f>
        <v>1359686.0124000001</v>
      </c>
    </row>
    <row r="150" spans="6:16">
      <c r="F150" s="128">
        <v>380006</v>
      </c>
      <c r="G150" s="2" t="str">
        <f>INDEX('38'!$E$1:$O$1361,MATCH('39'!$F150,'38'!$E:$E,0),MATCH('38'!F$1,'38'!$E$1:$O$1,0))</f>
        <v>Swapnil Keshav Nalgirkar</v>
      </c>
      <c r="H150" s="2">
        <f>INDEX('38'!$E$1:$O$1361,MATCH('39'!$F150,'38'!$E:$E,0),MATCH('38'!G$1,'38'!$E$1:$O$1,0))</f>
        <v>40329</v>
      </c>
      <c r="I150" s="2" t="str">
        <f>INDEX('38'!$E$1:$O$1361,MATCH('39'!$F150,'38'!$E:$E,0),MATCH('38'!H$1,'38'!$E$1:$O$1,0))</f>
        <v>Active</v>
      </c>
      <c r="J150" s="2" t="str">
        <f>INDEX('38'!$E$1:$O$1361,MATCH('39'!$F150,'38'!$E:$E,0),MATCH('38'!I$1,'38'!$E$1:$O$1,0))</f>
        <v>X0519</v>
      </c>
      <c r="K150" s="2">
        <f>INDEX('38'!$E$1:$O$1361,MATCH('39'!$F150,'38'!$E:$E,0),MATCH('38'!J$1,'38'!$E$1:$O$1,0))</f>
        <v>379975</v>
      </c>
      <c r="L150" s="2" t="str">
        <f>INDEX('38'!$E$1:$O$1361,MATCH('39'!$F150,'38'!$E:$E,0),MATCH('38'!K$1,'38'!$E$1:$O$1,0))</f>
        <v>Mr Anil Tukaram Humane</v>
      </c>
      <c r="M150" s="2" t="str">
        <f>INDEX('38'!$E$1:$O$1361,MATCH('39'!$F150,'38'!$E:$E,0),MATCH('38'!L$1,'38'!$E$1:$O$1,0))</f>
        <v>Associate Sales Manager</v>
      </c>
      <c r="N150" s="2" t="str">
        <f>INDEX('38'!$E$1:$O$1361,MATCH('39'!$F150,'38'!$E:$E,0),MATCH('38'!M$1,'38'!$E$1:$O$1,0))</f>
        <v>BG 6</v>
      </c>
      <c r="O150" s="2">
        <f>INDEX('38'!$E$1:$O$1361,MATCH('39'!$F150,'38'!$E:$E,0),MATCH('38'!N$1,'38'!$E$1:$O$1,0))</f>
        <v>1012890.102</v>
      </c>
      <c r="P150" s="2">
        <f>INDEX('38'!$E$1:$O$1361,MATCH('39'!$F150,'38'!$E:$E,0),MATCH('38'!O$1,'38'!$E$1:$O$1,0))</f>
        <v>2194339.6476000003</v>
      </c>
    </row>
    <row r="151" spans="6:16">
      <c r="F151" s="128">
        <v>380009</v>
      </c>
      <c r="G151" s="2" t="str">
        <f>INDEX('38'!$E$1:$O$1361,MATCH('39'!$F151,'38'!$E:$E,0),MATCH('38'!F$1,'38'!$E$1:$O$1,0))</f>
        <v>Sagar Jayawantrao Shinde</v>
      </c>
      <c r="H151" s="2">
        <f>INDEX('38'!$E$1:$O$1361,MATCH('39'!$F151,'38'!$E:$E,0),MATCH('38'!G$1,'38'!$E$1:$O$1,0))</f>
        <v>40329</v>
      </c>
      <c r="I151" s="2" t="str">
        <f>INDEX('38'!$E$1:$O$1361,MATCH('39'!$F151,'38'!$E:$E,0),MATCH('38'!H$1,'38'!$E$1:$O$1,0))</f>
        <v>Active</v>
      </c>
      <c r="J151" s="2" t="str">
        <f>INDEX('38'!$E$1:$O$1361,MATCH('39'!$F151,'38'!$E:$E,0),MATCH('38'!I$1,'38'!$E$1:$O$1,0))</f>
        <v>X0134</v>
      </c>
      <c r="K151" s="2">
        <f>INDEX('38'!$E$1:$O$1361,MATCH('39'!$F151,'38'!$E:$E,0),MATCH('38'!J$1,'38'!$E$1:$O$1,0))</f>
        <v>376834</v>
      </c>
      <c r="L151" s="2" t="str">
        <f>INDEX('38'!$E$1:$O$1361,MATCH('39'!$F151,'38'!$E:$E,0),MATCH('38'!K$1,'38'!$E$1:$O$1,0))</f>
        <v>Mr. Sushant Anant Pednekar</v>
      </c>
      <c r="M151" s="2" t="str">
        <f>INDEX('38'!$E$1:$O$1361,MATCH('39'!$F151,'38'!$E:$E,0),MATCH('38'!L$1,'38'!$E$1:$O$1,0))</f>
        <v>Relationship Associate</v>
      </c>
      <c r="N151" s="2" t="str">
        <f>INDEX('38'!$E$1:$O$1361,MATCH('39'!$F151,'38'!$E:$E,0),MATCH('38'!M$1,'38'!$E$1:$O$1,0))</f>
        <v>BG 5</v>
      </c>
      <c r="O151" s="2">
        <f>INDEX('38'!$E$1:$O$1361,MATCH('39'!$F151,'38'!$E:$E,0),MATCH('38'!N$1,'38'!$E$1:$O$1,0))</f>
        <v>1356632.361</v>
      </c>
      <c r="P151" s="2">
        <f>INDEX('38'!$E$1:$O$1361,MATCH('39'!$F151,'38'!$E:$E,0),MATCH('38'!O$1,'38'!$E$1:$O$1,0))</f>
        <v>1486486.9331999999</v>
      </c>
    </row>
    <row r="152" spans="6:16">
      <c r="F152" s="128">
        <v>380013</v>
      </c>
      <c r="G152" s="2" t="str">
        <f>INDEX('38'!$E$1:$O$1361,MATCH('39'!$F152,'38'!$E:$E,0),MATCH('38'!F$1,'38'!$E$1:$O$1,0))</f>
        <v>Chandrakant Kallapa Londake</v>
      </c>
      <c r="H152" s="2">
        <f>INDEX('38'!$E$1:$O$1361,MATCH('39'!$F152,'38'!$E:$E,0),MATCH('38'!G$1,'38'!$E$1:$O$1,0))</f>
        <v>40329</v>
      </c>
      <c r="I152" s="2" t="str">
        <f>INDEX('38'!$E$1:$O$1361,MATCH('39'!$F152,'38'!$E:$E,0),MATCH('38'!H$1,'38'!$E$1:$O$1,0))</f>
        <v>Active</v>
      </c>
      <c r="J152" s="2" t="str">
        <f>INDEX('38'!$E$1:$O$1361,MATCH('39'!$F152,'38'!$E:$E,0),MATCH('38'!I$1,'38'!$E$1:$O$1,0))</f>
        <v>X0606</v>
      </c>
      <c r="K152" s="2">
        <f>INDEX('38'!$E$1:$O$1361,MATCH('39'!$F152,'38'!$E:$E,0),MATCH('38'!J$1,'38'!$E$1:$O$1,0))</f>
        <v>379975</v>
      </c>
      <c r="L152" s="2" t="str">
        <f>INDEX('38'!$E$1:$O$1361,MATCH('39'!$F152,'38'!$E:$E,0),MATCH('38'!K$1,'38'!$E$1:$O$1,0))</f>
        <v>Mr Anil Tukaram Humane</v>
      </c>
      <c r="M152" s="2" t="str">
        <f>INDEX('38'!$E$1:$O$1361,MATCH('39'!$F152,'38'!$E:$E,0),MATCH('38'!L$1,'38'!$E$1:$O$1,0))</f>
        <v>Associate Sales Manager</v>
      </c>
      <c r="N152" s="2" t="str">
        <f>INDEX('38'!$E$1:$O$1361,MATCH('39'!$F152,'38'!$E:$E,0),MATCH('38'!M$1,'38'!$E$1:$O$1,0))</f>
        <v>BG 7</v>
      </c>
      <c r="O152" s="2">
        <f>INDEX('38'!$E$1:$O$1361,MATCH('39'!$F152,'38'!$E:$E,0),MATCH('38'!N$1,'38'!$E$1:$O$1,0))</f>
        <v>479415.84599999996</v>
      </c>
      <c r="P152" s="2">
        <f>INDEX('38'!$E$1:$O$1361,MATCH('39'!$F152,'38'!$E:$E,0),MATCH('38'!O$1,'38'!$E$1:$O$1,0))</f>
        <v>850404.57120000001</v>
      </c>
    </row>
    <row r="153" spans="6:16">
      <c r="F153" s="128">
        <v>380197</v>
      </c>
      <c r="G153" s="2" t="str">
        <f>INDEX('38'!$E$1:$O$1361,MATCH('39'!$F153,'38'!$E:$E,0),MATCH('38'!F$1,'38'!$E$1:$O$1,0))</f>
        <v>Apeksha Singh</v>
      </c>
      <c r="H153" s="2">
        <f>INDEX('38'!$E$1:$O$1361,MATCH('39'!$F153,'38'!$E:$E,0),MATCH('38'!G$1,'38'!$E$1:$O$1,0))</f>
        <v>40278</v>
      </c>
      <c r="I153" s="2" t="str">
        <f>INDEX('38'!$E$1:$O$1361,MATCH('39'!$F153,'38'!$E:$E,0),MATCH('38'!H$1,'38'!$E$1:$O$1,0))</f>
        <v>Active</v>
      </c>
      <c r="J153" s="2" t="str">
        <f>INDEX('38'!$E$1:$O$1361,MATCH('39'!$F153,'38'!$E:$E,0),MATCH('38'!I$1,'38'!$E$1:$O$1,0))</f>
        <v>X0295</v>
      </c>
      <c r="K153" s="2">
        <f>INDEX('38'!$E$1:$O$1361,MATCH('39'!$F153,'38'!$E:$E,0),MATCH('38'!J$1,'38'!$E$1:$O$1,0))</f>
        <v>410452</v>
      </c>
      <c r="L153" s="2" t="str">
        <f>INDEX('38'!$E$1:$O$1361,MATCH('39'!$F153,'38'!$E:$E,0),MATCH('38'!K$1,'38'!$E$1:$O$1,0))</f>
        <v>Mr. Arbind Kumar Sahu</v>
      </c>
      <c r="M153" s="2" t="str">
        <f>INDEX('38'!$E$1:$O$1361,MATCH('39'!$F153,'38'!$E:$E,0),MATCH('38'!L$1,'38'!$E$1:$O$1,0))</f>
        <v>Relationship Associate</v>
      </c>
      <c r="N153" s="2" t="str">
        <f>INDEX('38'!$E$1:$O$1361,MATCH('39'!$F153,'38'!$E:$E,0),MATCH('38'!M$1,'38'!$E$1:$O$1,0))</f>
        <v>BG 5</v>
      </c>
      <c r="O153" s="2">
        <f>INDEX('38'!$E$1:$O$1361,MATCH('39'!$F153,'38'!$E:$E,0),MATCH('38'!N$1,'38'!$E$1:$O$1,0))</f>
        <v>1264038.5519999999</v>
      </c>
      <c r="P153" s="2">
        <f>INDEX('38'!$E$1:$O$1361,MATCH('39'!$F153,'38'!$E:$E,0),MATCH('38'!O$1,'38'!$E$1:$O$1,0))</f>
        <v>832495.82759999996</v>
      </c>
    </row>
    <row r="154" spans="6:16">
      <c r="F154" s="128">
        <v>380199</v>
      </c>
      <c r="G154" s="2" t="str">
        <f>INDEX('38'!$E$1:$O$1361,MATCH('39'!$F154,'38'!$E:$E,0),MATCH('38'!F$1,'38'!$E$1:$O$1,0))</f>
        <v>Amit Kumar</v>
      </c>
      <c r="H154" s="2">
        <f>INDEX('38'!$E$1:$O$1361,MATCH('39'!$F154,'38'!$E:$E,0),MATCH('38'!G$1,'38'!$E$1:$O$1,0))</f>
        <v>40278</v>
      </c>
      <c r="I154" s="2" t="str">
        <f>INDEX('38'!$E$1:$O$1361,MATCH('39'!$F154,'38'!$E:$E,0),MATCH('38'!H$1,'38'!$E$1:$O$1,0))</f>
        <v>Active</v>
      </c>
      <c r="J154" s="2" t="str">
        <f>INDEX('38'!$E$1:$O$1361,MATCH('39'!$F154,'38'!$E:$E,0),MATCH('38'!I$1,'38'!$E$1:$O$1,0))</f>
        <v>X0171</v>
      </c>
      <c r="K154" s="2">
        <f>INDEX('38'!$E$1:$O$1361,MATCH('39'!$F154,'38'!$E:$E,0),MATCH('38'!J$1,'38'!$E$1:$O$1,0))</f>
        <v>398778</v>
      </c>
      <c r="L154" s="2" t="str">
        <f>INDEX('38'!$E$1:$O$1361,MATCH('39'!$F154,'38'!$E:$E,0),MATCH('38'!K$1,'38'!$E$1:$O$1,0))</f>
        <v>Mr. Goutam Ghosh</v>
      </c>
      <c r="M154" s="2" t="str">
        <f>INDEX('38'!$E$1:$O$1361,MATCH('39'!$F154,'38'!$E:$E,0),MATCH('38'!L$1,'38'!$E$1:$O$1,0))</f>
        <v>Relationship Associate</v>
      </c>
      <c r="N154" s="2" t="str">
        <f>INDEX('38'!$E$1:$O$1361,MATCH('39'!$F154,'38'!$E:$E,0),MATCH('38'!M$1,'38'!$E$1:$O$1,0))</f>
        <v>BG 5</v>
      </c>
      <c r="O154" s="2">
        <f>INDEX('38'!$E$1:$O$1361,MATCH('39'!$F154,'38'!$E:$E,0),MATCH('38'!N$1,'38'!$E$1:$O$1,0))</f>
        <v>1635739.371</v>
      </c>
      <c r="P154" s="2">
        <f>INDEX('38'!$E$1:$O$1361,MATCH('39'!$F154,'38'!$E:$E,0),MATCH('38'!O$1,'38'!$E$1:$O$1,0))</f>
        <v>1859423.8932</v>
      </c>
    </row>
    <row r="155" spans="6:16">
      <c r="F155" s="128">
        <v>380202</v>
      </c>
      <c r="G155" s="2" t="str">
        <f>INDEX('38'!$E$1:$O$1361,MATCH('39'!$F155,'38'!$E:$E,0),MATCH('38'!F$1,'38'!$E$1:$O$1,0))</f>
        <v>Subrata Roy</v>
      </c>
      <c r="H155" s="2">
        <f>INDEX('38'!$E$1:$O$1361,MATCH('39'!$F155,'38'!$E:$E,0),MATCH('38'!G$1,'38'!$E$1:$O$1,0))</f>
        <v>40294</v>
      </c>
      <c r="I155" s="2" t="str">
        <f>INDEX('38'!$E$1:$O$1361,MATCH('39'!$F155,'38'!$E:$E,0),MATCH('38'!H$1,'38'!$E$1:$O$1,0))</f>
        <v>Active</v>
      </c>
      <c r="J155" s="2" t="str">
        <f>INDEX('38'!$E$1:$O$1361,MATCH('39'!$F155,'38'!$E:$E,0),MATCH('38'!I$1,'38'!$E$1:$O$1,0))</f>
        <v>X0613</v>
      </c>
      <c r="K155" s="2">
        <f>INDEX('38'!$E$1:$O$1361,MATCH('39'!$F155,'38'!$E:$E,0),MATCH('38'!J$1,'38'!$E$1:$O$1,0))</f>
        <v>410452</v>
      </c>
      <c r="L155" s="2" t="str">
        <f>INDEX('38'!$E$1:$O$1361,MATCH('39'!$F155,'38'!$E:$E,0),MATCH('38'!K$1,'38'!$E$1:$O$1,0))</f>
        <v>Mr. Arbind Kumar Sahu</v>
      </c>
      <c r="M155" s="2" t="str">
        <f>INDEX('38'!$E$1:$O$1361,MATCH('39'!$F155,'38'!$E:$E,0),MATCH('38'!L$1,'38'!$E$1:$O$1,0))</f>
        <v>Associate Sales Manager</v>
      </c>
      <c r="N155" s="2" t="str">
        <f>INDEX('38'!$E$1:$O$1361,MATCH('39'!$F155,'38'!$E:$E,0),MATCH('38'!M$1,'38'!$E$1:$O$1,0))</f>
        <v>BG 6</v>
      </c>
      <c r="O155" s="2">
        <f>INDEX('38'!$E$1:$O$1361,MATCH('39'!$F155,'38'!$E:$E,0),MATCH('38'!N$1,'38'!$E$1:$O$1,0))</f>
        <v>892119.58499999996</v>
      </c>
      <c r="P155" s="2">
        <f>INDEX('38'!$E$1:$O$1361,MATCH('39'!$F155,'38'!$E:$E,0),MATCH('38'!O$1,'38'!$E$1:$O$1,0))</f>
        <v>1350155.4012</v>
      </c>
    </row>
    <row r="156" spans="6:16">
      <c r="F156" s="128">
        <v>380205</v>
      </c>
      <c r="G156" s="2" t="str">
        <f>INDEX('38'!$E$1:$O$1361,MATCH('39'!$F156,'38'!$E:$E,0),MATCH('38'!F$1,'38'!$E$1:$O$1,0))</f>
        <v>Md. Javed .</v>
      </c>
      <c r="H156" s="2">
        <f>INDEX('38'!$E$1:$O$1361,MATCH('39'!$F156,'38'!$E:$E,0),MATCH('38'!G$1,'38'!$E$1:$O$1,0))</f>
        <v>40278</v>
      </c>
      <c r="I156" s="2" t="str">
        <f>INDEX('38'!$E$1:$O$1361,MATCH('39'!$F156,'38'!$E:$E,0),MATCH('38'!H$1,'38'!$E$1:$O$1,0))</f>
        <v>Active</v>
      </c>
      <c r="J156" s="2" t="str">
        <f>INDEX('38'!$E$1:$O$1361,MATCH('39'!$F156,'38'!$E:$E,0),MATCH('38'!I$1,'38'!$E$1:$O$1,0))</f>
        <v>X1407</v>
      </c>
      <c r="K156" s="2">
        <f>INDEX('38'!$E$1:$O$1361,MATCH('39'!$F156,'38'!$E:$E,0),MATCH('38'!J$1,'38'!$E$1:$O$1,0))</f>
        <v>410452</v>
      </c>
      <c r="L156" s="2" t="str">
        <f>INDEX('38'!$E$1:$O$1361,MATCH('39'!$F156,'38'!$E:$E,0),MATCH('38'!K$1,'38'!$E$1:$O$1,0))</f>
        <v>Mr. Arbind Kumar Sahu</v>
      </c>
      <c r="M156" s="2" t="str">
        <f>INDEX('38'!$E$1:$O$1361,MATCH('39'!$F156,'38'!$E:$E,0),MATCH('38'!L$1,'38'!$E$1:$O$1,0))</f>
        <v>Relationship Associate</v>
      </c>
      <c r="N156" s="2" t="str">
        <f>INDEX('38'!$E$1:$O$1361,MATCH('39'!$F156,'38'!$E:$E,0),MATCH('38'!M$1,'38'!$E$1:$O$1,0))</f>
        <v>BG 6</v>
      </c>
      <c r="O156" s="2">
        <f>INDEX('38'!$E$1:$O$1361,MATCH('39'!$F156,'38'!$E:$E,0),MATCH('38'!N$1,'38'!$E$1:$O$1,0))</f>
        <v>786998.96100000001</v>
      </c>
      <c r="P156" s="2">
        <f>INDEX('38'!$E$1:$O$1361,MATCH('39'!$F156,'38'!$E:$E,0),MATCH('38'!O$1,'38'!$E$1:$O$1,0))</f>
        <v>1201597.47</v>
      </c>
    </row>
    <row r="157" spans="6:16">
      <c r="F157" s="128">
        <v>380593</v>
      </c>
      <c r="G157" s="2" t="str">
        <f>INDEX('38'!$E$1:$O$1361,MATCH('39'!$F157,'38'!$E:$E,0),MATCH('38'!F$1,'38'!$E$1:$O$1,0))</f>
        <v>Firoz Rafiqe Pathan</v>
      </c>
      <c r="H157" s="2">
        <f>INDEX('38'!$E$1:$O$1361,MATCH('39'!$F157,'38'!$E:$E,0),MATCH('38'!G$1,'38'!$E$1:$O$1,0))</f>
        <v>40278</v>
      </c>
      <c r="I157" s="2" t="str">
        <f>INDEX('38'!$E$1:$O$1361,MATCH('39'!$F157,'38'!$E:$E,0),MATCH('38'!H$1,'38'!$E$1:$O$1,0))</f>
        <v>Active</v>
      </c>
      <c r="J157" s="2" t="str">
        <f>INDEX('38'!$E$1:$O$1361,MATCH('39'!$F157,'38'!$E:$E,0),MATCH('38'!I$1,'38'!$E$1:$O$1,0))</f>
        <v>X0511</v>
      </c>
      <c r="K157" s="2">
        <f>INDEX('38'!$E$1:$O$1361,MATCH('39'!$F157,'38'!$E:$E,0),MATCH('38'!J$1,'38'!$E$1:$O$1,0))</f>
        <v>408443</v>
      </c>
      <c r="L157" s="2" t="str">
        <f>INDEX('38'!$E$1:$O$1361,MATCH('39'!$F157,'38'!$E:$E,0),MATCH('38'!K$1,'38'!$E$1:$O$1,0))</f>
        <v>Mr. Gaurav Ashok Dhokriya</v>
      </c>
      <c r="M157" s="2" t="str">
        <f>INDEX('38'!$E$1:$O$1361,MATCH('39'!$F157,'38'!$E:$E,0),MATCH('38'!L$1,'38'!$E$1:$O$1,0))</f>
        <v>Associate Sales Manager</v>
      </c>
      <c r="N157" s="2" t="str">
        <f>INDEX('38'!$E$1:$O$1361,MATCH('39'!$F157,'38'!$E:$E,0),MATCH('38'!M$1,'38'!$E$1:$O$1,0))</f>
        <v>BG 5</v>
      </c>
      <c r="O157" s="2">
        <f>INDEX('38'!$E$1:$O$1361,MATCH('39'!$F157,'38'!$E:$E,0),MATCH('38'!N$1,'38'!$E$1:$O$1,0))</f>
        <v>1534752.429</v>
      </c>
      <c r="P157" s="2">
        <f>INDEX('38'!$E$1:$O$1361,MATCH('39'!$F157,'38'!$E:$E,0),MATCH('38'!O$1,'38'!$E$1:$O$1,0))</f>
        <v>2071997.9604</v>
      </c>
    </row>
    <row r="158" spans="6:16">
      <c r="F158" s="128">
        <v>380636</v>
      </c>
      <c r="G158" s="2" t="str">
        <f>INDEX('38'!$E$1:$O$1361,MATCH('39'!$F158,'38'!$E:$E,0),MATCH('38'!F$1,'38'!$E$1:$O$1,0))</f>
        <v>Rajnish Mishra</v>
      </c>
      <c r="H158" s="2">
        <f>INDEX('38'!$E$1:$O$1361,MATCH('39'!$F158,'38'!$E:$E,0),MATCH('38'!G$1,'38'!$E$1:$O$1,0))</f>
        <v>40329</v>
      </c>
      <c r="I158" s="2" t="str">
        <f>INDEX('38'!$E$1:$O$1361,MATCH('39'!$F158,'38'!$E:$E,0),MATCH('38'!H$1,'38'!$E$1:$O$1,0))</f>
        <v>Active</v>
      </c>
      <c r="J158" s="2" t="str">
        <f>INDEX('38'!$E$1:$O$1361,MATCH('39'!$F158,'38'!$E:$E,0),MATCH('38'!I$1,'38'!$E$1:$O$1,0))</f>
        <v>X0833</v>
      </c>
      <c r="K158" s="2">
        <f>INDEX('38'!$E$1:$O$1361,MATCH('39'!$F158,'38'!$E:$E,0),MATCH('38'!J$1,'38'!$E$1:$O$1,0))</f>
        <v>414224</v>
      </c>
      <c r="L158" s="2" t="str">
        <f>INDEX('38'!$E$1:$O$1361,MATCH('39'!$F158,'38'!$E:$E,0),MATCH('38'!K$1,'38'!$E$1:$O$1,0))</f>
        <v>Mr. Murari Dutt Bajpai</v>
      </c>
      <c r="M158" s="2" t="str">
        <f>INDEX('38'!$E$1:$O$1361,MATCH('39'!$F158,'38'!$E:$E,0),MATCH('38'!L$1,'38'!$E$1:$O$1,0))</f>
        <v>Relationship Associate</v>
      </c>
      <c r="N158" s="2" t="str">
        <f>INDEX('38'!$E$1:$O$1361,MATCH('39'!$F158,'38'!$E:$E,0),MATCH('38'!M$1,'38'!$E$1:$O$1,0))</f>
        <v>BG 6</v>
      </c>
      <c r="O158" s="2">
        <f>INDEX('38'!$E$1:$O$1361,MATCH('39'!$F158,'38'!$E:$E,0),MATCH('38'!N$1,'38'!$E$1:$O$1,0))</f>
        <v>823041.24</v>
      </c>
      <c r="P158" s="2">
        <f>INDEX('38'!$E$1:$O$1361,MATCH('39'!$F158,'38'!$E:$E,0),MATCH('38'!O$1,'38'!$E$1:$O$1,0))</f>
        <v>1002723.6564</v>
      </c>
    </row>
    <row r="159" spans="6:16">
      <c r="F159" s="128">
        <v>380642</v>
      </c>
      <c r="G159" s="2" t="str">
        <f>INDEX('38'!$E$1:$O$1361,MATCH('39'!$F159,'38'!$E:$E,0),MATCH('38'!F$1,'38'!$E$1:$O$1,0))</f>
        <v>Ankit Mishra</v>
      </c>
      <c r="H159" s="2">
        <f>INDEX('38'!$E$1:$O$1361,MATCH('39'!$F159,'38'!$E:$E,0),MATCH('38'!G$1,'38'!$E$1:$O$1,0))</f>
        <v>40329</v>
      </c>
      <c r="I159" s="2" t="str">
        <f>INDEX('38'!$E$1:$O$1361,MATCH('39'!$F159,'38'!$E:$E,0),MATCH('38'!H$1,'38'!$E$1:$O$1,0))</f>
        <v>Active</v>
      </c>
      <c r="J159" s="2" t="str">
        <f>INDEX('38'!$E$1:$O$1361,MATCH('39'!$F159,'38'!$E:$E,0),MATCH('38'!I$1,'38'!$E$1:$O$1,0))</f>
        <v>X0053</v>
      </c>
      <c r="K159" s="2">
        <f>INDEX('38'!$E$1:$O$1361,MATCH('39'!$F159,'38'!$E:$E,0),MATCH('38'!J$1,'38'!$E$1:$O$1,0))</f>
        <v>377602</v>
      </c>
      <c r="L159" s="2" t="str">
        <f>INDEX('38'!$E$1:$O$1361,MATCH('39'!$F159,'38'!$E:$E,0),MATCH('38'!K$1,'38'!$E$1:$O$1,0))</f>
        <v>Mr. Shailesh Awasthi</v>
      </c>
      <c r="M159" s="2" t="str">
        <f>INDEX('38'!$E$1:$O$1361,MATCH('39'!$F159,'38'!$E:$E,0),MATCH('38'!L$1,'38'!$E$1:$O$1,0))</f>
        <v>Associate Sales Manager</v>
      </c>
      <c r="N159" s="2" t="str">
        <f>INDEX('38'!$E$1:$O$1361,MATCH('39'!$F159,'38'!$E:$E,0),MATCH('38'!M$1,'38'!$E$1:$O$1,0))</f>
        <v>BG 4</v>
      </c>
      <c r="O159" s="2">
        <f>INDEX('38'!$E$1:$O$1361,MATCH('39'!$F159,'38'!$E:$E,0),MATCH('38'!N$1,'38'!$E$1:$O$1,0))</f>
        <v>2486975.1270000003</v>
      </c>
      <c r="P159" s="2">
        <f>INDEX('38'!$E$1:$O$1361,MATCH('39'!$F159,'38'!$E:$E,0),MATCH('38'!O$1,'38'!$E$1:$O$1,0))</f>
        <v>1115665.4016</v>
      </c>
    </row>
    <row r="160" spans="6:16">
      <c r="F160" s="128">
        <v>380643</v>
      </c>
      <c r="G160" s="2" t="str">
        <f>INDEX('38'!$E$1:$O$1361,MATCH('39'!$F160,'38'!$E:$E,0),MATCH('38'!F$1,'38'!$E$1:$O$1,0))</f>
        <v>Gaurav Tiwari</v>
      </c>
      <c r="H160" s="2">
        <f>INDEX('38'!$E$1:$O$1361,MATCH('39'!$F160,'38'!$E:$E,0),MATCH('38'!G$1,'38'!$E$1:$O$1,0))</f>
        <v>40329</v>
      </c>
      <c r="I160" s="2" t="str">
        <f>INDEX('38'!$E$1:$O$1361,MATCH('39'!$F160,'38'!$E:$E,0),MATCH('38'!H$1,'38'!$E$1:$O$1,0))</f>
        <v>Active</v>
      </c>
      <c r="J160" s="2" t="str">
        <f>INDEX('38'!$E$1:$O$1361,MATCH('39'!$F160,'38'!$E:$E,0),MATCH('38'!I$1,'38'!$E$1:$O$1,0))</f>
        <v>X0883</v>
      </c>
      <c r="K160" s="2">
        <f>INDEX('38'!$E$1:$O$1361,MATCH('39'!$F160,'38'!$E:$E,0),MATCH('38'!J$1,'38'!$E$1:$O$1,0))</f>
        <v>474373</v>
      </c>
      <c r="L160" s="2" t="str">
        <f>INDEX('38'!$E$1:$O$1361,MATCH('39'!$F160,'38'!$E:$E,0),MATCH('38'!K$1,'38'!$E$1:$O$1,0))</f>
        <v>Mr. Niraj Singh</v>
      </c>
      <c r="M160" s="2" t="str">
        <f>INDEX('38'!$E$1:$O$1361,MATCH('39'!$F160,'38'!$E:$E,0),MATCH('38'!L$1,'38'!$E$1:$O$1,0))</f>
        <v>Relationship Associate</v>
      </c>
      <c r="N160" s="2" t="str">
        <f>INDEX('38'!$E$1:$O$1361,MATCH('39'!$F160,'38'!$E:$E,0),MATCH('38'!M$1,'38'!$E$1:$O$1,0))</f>
        <v>BG 7</v>
      </c>
      <c r="O160" s="2">
        <f>INDEX('38'!$E$1:$O$1361,MATCH('39'!$F160,'38'!$E:$E,0),MATCH('38'!N$1,'38'!$E$1:$O$1,0))</f>
        <v>475423.51500000001</v>
      </c>
      <c r="P160" s="2">
        <f>INDEX('38'!$E$1:$O$1361,MATCH('39'!$F160,'38'!$E:$E,0),MATCH('38'!O$1,'38'!$E$1:$O$1,0))</f>
        <v>613695.54959999991</v>
      </c>
    </row>
    <row r="161" spans="6:16">
      <c r="F161" s="128">
        <v>380644</v>
      </c>
      <c r="G161" s="2" t="str">
        <f>INDEX('38'!$E$1:$O$1361,MATCH('39'!$F161,'38'!$E:$E,0),MATCH('38'!F$1,'38'!$E$1:$O$1,0))</f>
        <v>Neha Malhotra</v>
      </c>
      <c r="H161" s="2">
        <f>INDEX('38'!$E$1:$O$1361,MATCH('39'!$F161,'38'!$E:$E,0),MATCH('38'!G$1,'38'!$E$1:$O$1,0))</f>
        <v>40329</v>
      </c>
      <c r="I161" s="2" t="str">
        <f>INDEX('38'!$E$1:$O$1361,MATCH('39'!$F161,'38'!$E:$E,0),MATCH('38'!H$1,'38'!$E$1:$O$1,0))</f>
        <v>Active</v>
      </c>
      <c r="J161" s="2" t="str">
        <f>INDEX('38'!$E$1:$O$1361,MATCH('39'!$F161,'38'!$E:$E,0),MATCH('38'!I$1,'38'!$E$1:$O$1,0))</f>
        <v>X1519</v>
      </c>
      <c r="K161" s="2">
        <f>INDEX('38'!$E$1:$O$1361,MATCH('39'!$F161,'38'!$E:$E,0),MATCH('38'!J$1,'38'!$E$1:$O$1,0))</f>
        <v>474373</v>
      </c>
      <c r="L161" s="2" t="str">
        <f>INDEX('38'!$E$1:$O$1361,MATCH('39'!$F161,'38'!$E:$E,0),MATCH('38'!K$1,'38'!$E$1:$O$1,0))</f>
        <v>Mr. Niraj Singh</v>
      </c>
      <c r="M161" s="2" t="str">
        <f>INDEX('38'!$E$1:$O$1361,MATCH('39'!$F161,'38'!$E:$E,0),MATCH('38'!L$1,'38'!$E$1:$O$1,0))</f>
        <v>Relationship Associate</v>
      </c>
      <c r="N161" s="2" t="str">
        <f>INDEX('38'!$E$1:$O$1361,MATCH('39'!$F161,'38'!$E:$E,0),MATCH('38'!M$1,'38'!$E$1:$O$1,0))</f>
        <v>BG 7</v>
      </c>
      <c r="O161" s="2">
        <f>INDEX('38'!$E$1:$O$1361,MATCH('39'!$F161,'38'!$E:$E,0),MATCH('38'!N$1,'38'!$E$1:$O$1,0))</f>
        <v>488335.42799999996</v>
      </c>
      <c r="P161" s="2">
        <f>INDEX('38'!$E$1:$O$1361,MATCH('39'!$F161,'38'!$E:$E,0),MATCH('38'!O$1,'38'!$E$1:$O$1,0))</f>
        <v>729381.348</v>
      </c>
    </row>
    <row r="162" spans="6:16">
      <c r="F162" s="128">
        <v>380646</v>
      </c>
      <c r="G162" s="2" t="str">
        <f>INDEX('38'!$E$1:$O$1361,MATCH('39'!$F162,'38'!$E:$E,0),MATCH('38'!F$1,'38'!$E$1:$O$1,0))</f>
        <v>Yogendra Pratap Singh</v>
      </c>
      <c r="H162" s="2">
        <f>INDEX('38'!$E$1:$O$1361,MATCH('39'!$F162,'38'!$E:$E,0),MATCH('38'!G$1,'38'!$E$1:$O$1,0))</f>
        <v>40329</v>
      </c>
      <c r="I162" s="2" t="str">
        <f>INDEX('38'!$E$1:$O$1361,MATCH('39'!$F162,'38'!$E:$E,0),MATCH('38'!H$1,'38'!$E$1:$O$1,0))</f>
        <v>Active</v>
      </c>
      <c r="J162" s="2" t="str">
        <f>INDEX('38'!$E$1:$O$1361,MATCH('39'!$F162,'38'!$E:$E,0),MATCH('38'!I$1,'38'!$E$1:$O$1,0))</f>
        <v>X0681</v>
      </c>
      <c r="K162" s="2">
        <f>INDEX('38'!$E$1:$O$1361,MATCH('39'!$F162,'38'!$E:$E,0),MATCH('38'!J$1,'38'!$E$1:$O$1,0))</f>
        <v>474373</v>
      </c>
      <c r="L162" s="2" t="str">
        <f>INDEX('38'!$E$1:$O$1361,MATCH('39'!$F162,'38'!$E:$E,0),MATCH('38'!K$1,'38'!$E$1:$O$1,0))</f>
        <v>Mr. Niraj Singh</v>
      </c>
      <c r="M162" s="2" t="str">
        <f>INDEX('38'!$E$1:$O$1361,MATCH('39'!$F162,'38'!$E:$E,0),MATCH('38'!L$1,'38'!$E$1:$O$1,0))</f>
        <v>Relationship Associate</v>
      </c>
      <c r="N162" s="2" t="str">
        <f>INDEX('38'!$E$1:$O$1361,MATCH('39'!$F162,'38'!$E:$E,0),MATCH('38'!M$1,'38'!$E$1:$O$1,0))</f>
        <v>BG 7</v>
      </c>
      <c r="O162" s="2">
        <f>INDEX('38'!$E$1:$O$1361,MATCH('39'!$F162,'38'!$E:$E,0),MATCH('38'!N$1,'38'!$E$1:$O$1,0))</f>
        <v>775681.97699999996</v>
      </c>
      <c r="P162" s="2">
        <f>INDEX('38'!$E$1:$O$1361,MATCH('39'!$F162,'38'!$E:$E,0),MATCH('38'!O$1,'38'!$E$1:$O$1,0))</f>
        <v>1230178.7088000001</v>
      </c>
    </row>
    <row r="163" spans="6:16">
      <c r="F163" s="128">
        <v>380682</v>
      </c>
      <c r="G163" s="2" t="str">
        <f>INDEX('38'!$E$1:$O$1361,MATCH('39'!$F163,'38'!$E:$E,0),MATCH('38'!F$1,'38'!$E$1:$O$1,0))</f>
        <v>Silvi Chopra</v>
      </c>
      <c r="H163" s="2">
        <f>INDEX('38'!$E$1:$O$1361,MATCH('39'!$F163,'38'!$E:$E,0),MATCH('38'!G$1,'38'!$E$1:$O$1,0))</f>
        <v>40329</v>
      </c>
      <c r="I163" s="2" t="str">
        <f>INDEX('38'!$E$1:$O$1361,MATCH('39'!$F163,'38'!$E:$E,0),MATCH('38'!H$1,'38'!$E$1:$O$1,0))</f>
        <v>Active</v>
      </c>
      <c r="J163" s="2" t="str">
        <f>INDEX('38'!$E$1:$O$1361,MATCH('39'!$F163,'38'!$E:$E,0),MATCH('38'!I$1,'38'!$E$1:$O$1,0))</f>
        <v>X0198</v>
      </c>
      <c r="K163" s="2">
        <f>INDEX('38'!$E$1:$O$1361,MATCH('39'!$F163,'38'!$E:$E,0),MATCH('38'!J$1,'38'!$E$1:$O$1,0))</f>
        <v>472010</v>
      </c>
      <c r="L163" s="2" t="str">
        <f>INDEX('38'!$E$1:$O$1361,MATCH('39'!$F163,'38'!$E:$E,0),MATCH('38'!K$1,'38'!$E$1:$O$1,0))</f>
        <v>Mr. Sandeep Kumar</v>
      </c>
      <c r="M163" s="2" t="str">
        <f>INDEX('38'!$E$1:$O$1361,MATCH('39'!$F163,'38'!$E:$E,0),MATCH('38'!L$1,'38'!$E$1:$O$1,0))</f>
        <v>Associate Sales Manager</v>
      </c>
      <c r="N163" s="2" t="str">
        <f>INDEX('38'!$E$1:$O$1361,MATCH('39'!$F163,'38'!$E:$E,0),MATCH('38'!M$1,'38'!$E$1:$O$1,0))</f>
        <v>BG 4</v>
      </c>
      <c r="O163" s="2">
        <f>INDEX('38'!$E$1:$O$1361,MATCH('39'!$F163,'38'!$E:$E,0),MATCH('38'!N$1,'38'!$E$1:$O$1,0))</f>
        <v>1869301.308</v>
      </c>
      <c r="P163" s="2">
        <f>INDEX('38'!$E$1:$O$1361,MATCH('39'!$F163,'38'!$E:$E,0),MATCH('38'!O$1,'38'!$E$1:$O$1,0))</f>
        <v>1323585.9972000001</v>
      </c>
    </row>
    <row r="164" spans="6:16">
      <c r="F164" s="128">
        <v>380683</v>
      </c>
      <c r="G164" s="2" t="str">
        <f>INDEX('38'!$E$1:$O$1361,MATCH('39'!$F164,'38'!$E:$E,0),MATCH('38'!F$1,'38'!$E$1:$O$1,0))</f>
        <v>Kashmir Singh</v>
      </c>
      <c r="H164" s="2">
        <f>INDEX('38'!$E$1:$O$1361,MATCH('39'!$F164,'38'!$E:$E,0),MATCH('38'!G$1,'38'!$E$1:$O$1,0))</f>
        <v>40329</v>
      </c>
      <c r="I164" s="2" t="str">
        <f>INDEX('38'!$E$1:$O$1361,MATCH('39'!$F164,'38'!$E:$E,0),MATCH('38'!H$1,'38'!$E$1:$O$1,0))</f>
        <v>Active</v>
      </c>
      <c r="J164" s="2" t="str">
        <f>INDEX('38'!$E$1:$O$1361,MATCH('39'!$F164,'38'!$E:$E,0),MATCH('38'!I$1,'38'!$E$1:$O$1,0))</f>
        <v>X1392</v>
      </c>
      <c r="K164" s="2">
        <f>INDEX('38'!$E$1:$O$1361,MATCH('39'!$F164,'38'!$E:$E,0),MATCH('38'!J$1,'38'!$E$1:$O$1,0))</f>
        <v>472696</v>
      </c>
      <c r="L164" s="2" t="str">
        <f>INDEX('38'!$E$1:$O$1361,MATCH('39'!$F164,'38'!$E:$E,0),MATCH('38'!K$1,'38'!$E$1:$O$1,0))</f>
        <v>Mr. Priyank Pathak</v>
      </c>
      <c r="M164" s="2" t="str">
        <f>INDEX('38'!$E$1:$O$1361,MATCH('39'!$F164,'38'!$E:$E,0),MATCH('38'!L$1,'38'!$E$1:$O$1,0))</f>
        <v>Relationship Associate</v>
      </c>
      <c r="N164" s="2" t="str">
        <f>INDEX('38'!$E$1:$O$1361,MATCH('39'!$F164,'38'!$E:$E,0),MATCH('38'!M$1,'38'!$E$1:$O$1,0))</f>
        <v>BG 7</v>
      </c>
      <c r="O164" s="2">
        <f>INDEX('38'!$E$1:$O$1361,MATCH('39'!$F164,'38'!$E:$E,0),MATCH('38'!N$1,'38'!$E$1:$O$1,0))</f>
        <v>500050.86599999998</v>
      </c>
      <c r="P164" s="2">
        <f>INDEX('38'!$E$1:$O$1361,MATCH('39'!$F164,'38'!$E:$E,0),MATCH('38'!O$1,'38'!$E$1:$O$1,0))</f>
        <v>159557.68800000002</v>
      </c>
    </row>
    <row r="165" spans="6:16">
      <c r="F165" s="128">
        <v>380685</v>
      </c>
      <c r="G165" s="2" t="str">
        <f>INDEX('38'!$E$1:$O$1361,MATCH('39'!$F165,'38'!$E:$E,0),MATCH('38'!F$1,'38'!$E$1:$O$1,0))</f>
        <v>Harpreet Singh</v>
      </c>
      <c r="H165" s="2">
        <f>INDEX('38'!$E$1:$O$1361,MATCH('39'!$F165,'38'!$E:$E,0),MATCH('38'!G$1,'38'!$E$1:$O$1,0))</f>
        <v>40329</v>
      </c>
      <c r="I165" s="2" t="str">
        <f>INDEX('38'!$E$1:$O$1361,MATCH('39'!$F165,'38'!$E:$E,0),MATCH('38'!H$1,'38'!$E$1:$O$1,0))</f>
        <v>Active</v>
      </c>
      <c r="J165" s="2" t="str">
        <f>INDEX('38'!$E$1:$O$1361,MATCH('39'!$F165,'38'!$E:$E,0),MATCH('38'!I$1,'38'!$E$1:$O$1,0))</f>
        <v>X0665</v>
      </c>
      <c r="K165" s="2">
        <f>INDEX('38'!$E$1:$O$1361,MATCH('39'!$F165,'38'!$E:$E,0),MATCH('38'!J$1,'38'!$E$1:$O$1,0))</f>
        <v>472696</v>
      </c>
      <c r="L165" s="2" t="str">
        <f>INDEX('38'!$E$1:$O$1361,MATCH('39'!$F165,'38'!$E:$E,0),MATCH('38'!K$1,'38'!$E$1:$O$1,0))</f>
        <v>Mr. Priyank Pathak</v>
      </c>
      <c r="M165" s="2" t="str">
        <f>INDEX('38'!$E$1:$O$1361,MATCH('39'!$F165,'38'!$E:$E,0),MATCH('38'!L$1,'38'!$E$1:$O$1,0))</f>
        <v>Relationship Associate</v>
      </c>
      <c r="N165" s="2" t="str">
        <f>INDEX('38'!$E$1:$O$1361,MATCH('39'!$F165,'38'!$E:$E,0),MATCH('38'!M$1,'38'!$E$1:$O$1,0))</f>
        <v>BG 5</v>
      </c>
      <c r="O165" s="2">
        <f>INDEX('38'!$E$1:$O$1361,MATCH('39'!$F165,'38'!$E:$E,0),MATCH('38'!N$1,'38'!$E$1:$O$1,0))</f>
        <v>1393412.5589999999</v>
      </c>
      <c r="P165" s="2">
        <f>INDEX('38'!$E$1:$O$1361,MATCH('39'!$F165,'38'!$E:$E,0),MATCH('38'!O$1,'38'!$E$1:$O$1,0))</f>
        <v>513034.35479999997</v>
      </c>
    </row>
    <row r="166" spans="6:16">
      <c r="F166" s="128">
        <v>380693</v>
      </c>
      <c r="G166" s="2" t="str">
        <f>INDEX('38'!$E$1:$O$1361,MATCH('39'!$F166,'38'!$E:$E,0),MATCH('38'!F$1,'38'!$E$1:$O$1,0))</f>
        <v>Harpreet Singh</v>
      </c>
      <c r="H166" s="2">
        <f>INDEX('38'!$E$1:$O$1361,MATCH('39'!$F166,'38'!$E:$E,0),MATCH('38'!G$1,'38'!$E$1:$O$1,0))</f>
        <v>40329</v>
      </c>
      <c r="I166" s="2" t="str">
        <f>INDEX('38'!$E$1:$O$1361,MATCH('39'!$F166,'38'!$E:$E,0),MATCH('38'!H$1,'38'!$E$1:$O$1,0))</f>
        <v>Active</v>
      </c>
      <c r="J166" s="2" t="str">
        <f>INDEX('38'!$E$1:$O$1361,MATCH('39'!$F166,'38'!$E:$E,0),MATCH('38'!I$1,'38'!$E$1:$O$1,0))</f>
        <v>X0659</v>
      </c>
      <c r="K166" s="2">
        <f>INDEX('38'!$E$1:$O$1361,MATCH('39'!$F166,'38'!$E:$E,0),MATCH('38'!J$1,'38'!$E$1:$O$1,0))</f>
        <v>472696</v>
      </c>
      <c r="L166" s="2" t="str">
        <f>INDEX('38'!$E$1:$O$1361,MATCH('39'!$F166,'38'!$E:$E,0),MATCH('38'!K$1,'38'!$E$1:$O$1,0))</f>
        <v>Mr. Priyank Pathak</v>
      </c>
      <c r="M166" s="2" t="str">
        <f>INDEX('38'!$E$1:$O$1361,MATCH('39'!$F166,'38'!$E:$E,0),MATCH('38'!L$1,'38'!$E$1:$O$1,0))</f>
        <v>Relationship Associate</v>
      </c>
      <c r="N166" s="2" t="str">
        <f>INDEX('38'!$E$1:$O$1361,MATCH('39'!$F166,'38'!$E:$E,0),MATCH('38'!M$1,'38'!$E$1:$O$1,0))</f>
        <v>BG 6</v>
      </c>
      <c r="O166" s="2">
        <f>INDEX('38'!$E$1:$O$1361,MATCH('39'!$F166,'38'!$E:$E,0),MATCH('38'!N$1,'38'!$E$1:$O$1,0))</f>
        <v>825368.52300000004</v>
      </c>
      <c r="P166" s="2">
        <f>INDEX('38'!$E$1:$O$1361,MATCH('39'!$F166,'38'!$E:$E,0),MATCH('38'!O$1,'38'!$E$1:$O$1,0))</f>
        <v>632929.82040000008</v>
      </c>
    </row>
    <row r="167" spans="6:16">
      <c r="F167" s="128">
        <v>380695</v>
      </c>
      <c r="G167" s="2" t="str">
        <f>INDEX('38'!$E$1:$O$1361,MATCH('39'!$F167,'38'!$E:$E,0),MATCH('38'!F$1,'38'!$E$1:$O$1,0))</f>
        <v>Ashwani Kumar</v>
      </c>
      <c r="H167" s="2">
        <f>INDEX('38'!$E$1:$O$1361,MATCH('39'!$F167,'38'!$E:$E,0),MATCH('38'!G$1,'38'!$E$1:$O$1,0))</f>
        <v>40329</v>
      </c>
      <c r="I167" s="2" t="str">
        <f>INDEX('38'!$E$1:$O$1361,MATCH('39'!$F167,'38'!$E:$E,0),MATCH('38'!H$1,'38'!$E$1:$O$1,0))</f>
        <v>Active</v>
      </c>
      <c r="J167" s="2" t="str">
        <f>INDEX('38'!$E$1:$O$1361,MATCH('39'!$F167,'38'!$E:$E,0),MATCH('38'!I$1,'38'!$E$1:$O$1,0))</f>
        <v>X0281</v>
      </c>
      <c r="K167" s="2">
        <f>INDEX('38'!$E$1:$O$1361,MATCH('39'!$F167,'38'!$E:$E,0),MATCH('38'!J$1,'38'!$E$1:$O$1,0))</f>
        <v>386562</v>
      </c>
      <c r="L167" s="2" t="str">
        <f>INDEX('38'!$E$1:$O$1361,MATCH('39'!$F167,'38'!$E:$E,0),MATCH('38'!K$1,'38'!$E$1:$O$1,0))</f>
        <v>Mr. Saurabh Kant Mehta</v>
      </c>
      <c r="M167" s="2" t="str">
        <f>INDEX('38'!$E$1:$O$1361,MATCH('39'!$F167,'38'!$E:$E,0),MATCH('38'!L$1,'38'!$E$1:$O$1,0))</f>
        <v>Relationship Associate</v>
      </c>
      <c r="N167" s="2" t="str">
        <f>INDEX('38'!$E$1:$O$1361,MATCH('39'!$F167,'38'!$E:$E,0),MATCH('38'!M$1,'38'!$E$1:$O$1,0))</f>
        <v>BG 5</v>
      </c>
      <c r="O167" s="2">
        <f>INDEX('38'!$E$1:$O$1361,MATCH('39'!$F167,'38'!$E:$E,0),MATCH('38'!N$1,'38'!$E$1:$O$1,0))</f>
        <v>1263171.5249999999</v>
      </c>
      <c r="P167" s="2">
        <f>INDEX('38'!$E$1:$O$1361,MATCH('39'!$F167,'38'!$E:$E,0),MATCH('38'!O$1,'38'!$E$1:$O$1,0))</f>
        <v>573927.37919999997</v>
      </c>
    </row>
    <row r="168" spans="6:16">
      <c r="F168" s="128">
        <v>380696</v>
      </c>
      <c r="G168" s="2" t="str">
        <f>INDEX('38'!$E$1:$O$1361,MATCH('39'!$F168,'38'!$E:$E,0),MATCH('38'!F$1,'38'!$E$1:$O$1,0))</f>
        <v>Samita Joshi</v>
      </c>
      <c r="H168" s="2">
        <f>INDEX('38'!$E$1:$O$1361,MATCH('39'!$F168,'38'!$E:$E,0),MATCH('38'!G$1,'38'!$E$1:$O$1,0))</f>
        <v>40329</v>
      </c>
      <c r="I168" s="2" t="str">
        <f>INDEX('38'!$E$1:$O$1361,MATCH('39'!$F168,'38'!$E:$E,0),MATCH('38'!H$1,'38'!$E$1:$O$1,0))</f>
        <v>Active</v>
      </c>
      <c r="J168" s="2" t="str">
        <f>INDEX('38'!$E$1:$O$1361,MATCH('39'!$F168,'38'!$E:$E,0),MATCH('38'!I$1,'38'!$E$1:$O$1,0))</f>
        <v>X0813</v>
      </c>
      <c r="K168" s="2">
        <f>INDEX('38'!$E$1:$O$1361,MATCH('39'!$F168,'38'!$E:$E,0),MATCH('38'!J$1,'38'!$E$1:$O$1,0))</f>
        <v>412412</v>
      </c>
      <c r="L168" s="2" t="str">
        <f>INDEX('38'!$E$1:$O$1361,MATCH('39'!$F168,'38'!$E:$E,0),MATCH('38'!K$1,'38'!$E$1:$O$1,0))</f>
        <v>Mr. Vipin Sharma</v>
      </c>
      <c r="M168" s="2" t="str">
        <f>INDEX('38'!$E$1:$O$1361,MATCH('39'!$F168,'38'!$E:$E,0),MATCH('38'!L$1,'38'!$E$1:$O$1,0))</f>
        <v>Relationship Associate</v>
      </c>
      <c r="N168" s="2" t="str">
        <f>INDEX('38'!$E$1:$O$1361,MATCH('39'!$F168,'38'!$E:$E,0),MATCH('38'!M$1,'38'!$E$1:$O$1,0))</f>
        <v>BG 6</v>
      </c>
      <c r="O168" s="2">
        <f>INDEX('38'!$E$1:$O$1361,MATCH('39'!$F168,'38'!$E:$E,0),MATCH('38'!N$1,'38'!$E$1:$O$1,0))</f>
        <v>1173277.8539999998</v>
      </c>
      <c r="P168" s="2">
        <f>INDEX('38'!$E$1:$O$1361,MATCH('39'!$F168,'38'!$E:$E,0),MATCH('38'!O$1,'38'!$E$1:$O$1,0))</f>
        <v>950963.34959999996</v>
      </c>
    </row>
    <row r="169" spans="6:16">
      <c r="F169" s="128">
        <v>380780</v>
      </c>
      <c r="G169" s="2" t="str">
        <f>INDEX('38'!$E$1:$O$1361,MATCH('39'!$F169,'38'!$E:$E,0),MATCH('38'!F$1,'38'!$E$1:$O$1,0))</f>
        <v>Sameerhusen Abdul Gani Shaikh</v>
      </c>
      <c r="H169" s="2">
        <f>INDEX('38'!$E$1:$O$1361,MATCH('39'!$F169,'38'!$E:$E,0),MATCH('38'!G$1,'38'!$E$1:$O$1,0))</f>
        <v>40275</v>
      </c>
      <c r="I169" s="2" t="str">
        <f>INDEX('38'!$E$1:$O$1361,MATCH('39'!$F169,'38'!$E:$E,0),MATCH('38'!H$1,'38'!$E$1:$O$1,0))</f>
        <v>Active</v>
      </c>
      <c r="J169" s="2" t="str">
        <f>INDEX('38'!$E$1:$O$1361,MATCH('39'!$F169,'38'!$E:$E,0),MATCH('38'!I$1,'38'!$E$1:$O$1,0))</f>
        <v>X0779</v>
      </c>
      <c r="K169" s="2">
        <f>INDEX('38'!$E$1:$O$1361,MATCH('39'!$F169,'38'!$E:$E,0),MATCH('38'!J$1,'38'!$E$1:$O$1,0))</f>
        <v>408443</v>
      </c>
      <c r="L169" s="2" t="str">
        <f>INDEX('38'!$E$1:$O$1361,MATCH('39'!$F169,'38'!$E:$E,0),MATCH('38'!K$1,'38'!$E$1:$O$1,0))</f>
        <v>Mr. Gaurav Ashok Dhokriya</v>
      </c>
      <c r="M169" s="2" t="str">
        <f>INDEX('38'!$E$1:$O$1361,MATCH('39'!$F169,'38'!$E:$E,0),MATCH('38'!L$1,'38'!$E$1:$O$1,0))</f>
        <v>Associate Sales Manager</v>
      </c>
      <c r="N169" s="2" t="str">
        <f>INDEX('38'!$E$1:$O$1361,MATCH('39'!$F169,'38'!$E:$E,0),MATCH('38'!M$1,'38'!$E$1:$O$1,0))</f>
        <v>BG 7</v>
      </c>
      <c r="O169" s="2">
        <f>INDEX('38'!$E$1:$O$1361,MATCH('39'!$F169,'38'!$E:$E,0),MATCH('38'!N$1,'38'!$E$1:$O$1,0))</f>
        <v>544421.72400000005</v>
      </c>
      <c r="P169" s="2">
        <f>INDEX('38'!$E$1:$O$1361,MATCH('39'!$F169,'38'!$E:$E,0),MATCH('38'!O$1,'38'!$E$1:$O$1,0))</f>
        <v>165754.4688</v>
      </c>
    </row>
    <row r="170" spans="6:16">
      <c r="F170" s="128">
        <v>380783</v>
      </c>
      <c r="G170" s="2" t="str">
        <f>INDEX('38'!$E$1:$O$1361,MATCH('39'!$F170,'38'!$E:$E,0),MATCH('38'!F$1,'38'!$E$1:$O$1,0))</f>
        <v>Sangeeta Wadhwani</v>
      </c>
      <c r="H170" s="2">
        <f>INDEX('38'!$E$1:$O$1361,MATCH('39'!$F170,'38'!$E:$E,0),MATCH('38'!G$1,'38'!$E$1:$O$1,0))</f>
        <v>40329</v>
      </c>
      <c r="I170" s="2" t="str">
        <f>INDEX('38'!$E$1:$O$1361,MATCH('39'!$F170,'38'!$E:$E,0),MATCH('38'!H$1,'38'!$E$1:$O$1,0))</f>
        <v>Active</v>
      </c>
      <c r="J170" s="2" t="str">
        <f>INDEX('38'!$E$1:$O$1361,MATCH('39'!$F170,'38'!$E:$E,0),MATCH('38'!I$1,'38'!$E$1:$O$1,0))</f>
        <v>X0626</v>
      </c>
      <c r="K170" s="2">
        <f>INDEX('38'!$E$1:$O$1361,MATCH('39'!$F170,'38'!$E:$E,0),MATCH('38'!J$1,'38'!$E$1:$O$1,0))</f>
        <v>424950</v>
      </c>
      <c r="L170" s="2" t="str">
        <f>INDEX('38'!$E$1:$O$1361,MATCH('39'!$F170,'38'!$E:$E,0),MATCH('38'!K$1,'38'!$E$1:$O$1,0))</f>
        <v>Mr. Namit Srivastava</v>
      </c>
      <c r="M170" s="2" t="str">
        <f>INDEX('38'!$E$1:$O$1361,MATCH('39'!$F170,'38'!$E:$E,0),MATCH('38'!L$1,'38'!$E$1:$O$1,0))</f>
        <v>Associate Sales Manager</v>
      </c>
      <c r="N170" s="2" t="str">
        <f>INDEX('38'!$E$1:$O$1361,MATCH('39'!$F170,'38'!$E:$E,0),MATCH('38'!M$1,'38'!$E$1:$O$1,0))</f>
        <v>BG 6</v>
      </c>
      <c r="O170" s="2">
        <f>INDEX('38'!$E$1:$O$1361,MATCH('39'!$F170,'38'!$E:$E,0),MATCH('38'!N$1,'38'!$E$1:$O$1,0))</f>
        <v>1125407.7239999999</v>
      </c>
      <c r="P170" s="2">
        <f>INDEX('38'!$E$1:$O$1361,MATCH('39'!$F170,'38'!$E:$E,0),MATCH('38'!O$1,'38'!$E$1:$O$1,0))</f>
        <v>844145.39879999997</v>
      </c>
    </row>
    <row r="171" spans="6:16">
      <c r="F171" s="128">
        <v>380784</v>
      </c>
      <c r="G171" s="2" t="str">
        <f>INDEX('38'!$E$1:$O$1361,MATCH('39'!$F171,'38'!$E:$E,0),MATCH('38'!F$1,'38'!$E$1:$O$1,0))</f>
        <v>Achala Parashar</v>
      </c>
      <c r="H171" s="2">
        <f>INDEX('38'!$E$1:$O$1361,MATCH('39'!$F171,'38'!$E:$E,0),MATCH('38'!G$1,'38'!$E$1:$O$1,0))</f>
        <v>40329</v>
      </c>
      <c r="I171" s="2" t="str">
        <f>INDEX('38'!$E$1:$O$1361,MATCH('39'!$F171,'38'!$E:$E,0),MATCH('38'!H$1,'38'!$E$1:$O$1,0))</f>
        <v>Active</v>
      </c>
      <c r="J171" s="2" t="str">
        <f>INDEX('38'!$E$1:$O$1361,MATCH('39'!$F171,'38'!$E:$E,0),MATCH('38'!I$1,'38'!$E$1:$O$1,0))</f>
        <v>X0433</v>
      </c>
      <c r="K171" s="2">
        <f>INDEX('38'!$E$1:$O$1361,MATCH('39'!$F171,'38'!$E:$E,0),MATCH('38'!J$1,'38'!$E$1:$O$1,0))</f>
        <v>424950</v>
      </c>
      <c r="L171" s="2" t="str">
        <f>INDEX('38'!$E$1:$O$1361,MATCH('39'!$F171,'38'!$E:$E,0),MATCH('38'!K$1,'38'!$E$1:$O$1,0))</f>
        <v>Mr. Namit Srivastava</v>
      </c>
      <c r="M171" s="2" t="str">
        <f>INDEX('38'!$E$1:$O$1361,MATCH('39'!$F171,'38'!$E:$E,0),MATCH('38'!L$1,'38'!$E$1:$O$1,0))</f>
        <v>Relationship Associate</v>
      </c>
      <c r="N171" s="2" t="str">
        <f>INDEX('38'!$E$1:$O$1361,MATCH('39'!$F171,'38'!$E:$E,0),MATCH('38'!M$1,'38'!$E$1:$O$1,0))</f>
        <v>BG 5</v>
      </c>
      <c r="O171" s="2">
        <f>INDEX('38'!$E$1:$O$1361,MATCH('39'!$F171,'38'!$E:$E,0),MATCH('38'!N$1,'38'!$E$1:$O$1,0))</f>
        <v>1247333.5349999999</v>
      </c>
      <c r="P171" s="2">
        <f>INDEX('38'!$E$1:$O$1361,MATCH('39'!$F171,'38'!$E:$E,0),MATCH('38'!O$1,'38'!$E$1:$O$1,0))</f>
        <v>597261.83759999997</v>
      </c>
    </row>
    <row r="172" spans="6:16">
      <c r="F172" s="128">
        <v>380785</v>
      </c>
      <c r="G172" s="2" t="str">
        <f>INDEX('38'!$E$1:$O$1361,MATCH('39'!$F172,'38'!$E:$E,0),MATCH('38'!F$1,'38'!$E$1:$O$1,0))</f>
        <v>Sachin Hari Shinde</v>
      </c>
      <c r="H172" s="2">
        <f>INDEX('38'!$E$1:$O$1361,MATCH('39'!$F172,'38'!$E:$E,0),MATCH('38'!G$1,'38'!$E$1:$O$1,0))</f>
        <v>40331</v>
      </c>
      <c r="I172" s="2" t="str">
        <f>INDEX('38'!$E$1:$O$1361,MATCH('39'!$F172,'38'!$E:$E,0),MATCH('38'!H$1,'38'!$E$1:$O$1,0))</f>
        <v>Active</v>
      </c>
      <c r="J172" s="2" t="str">
        <f>INDEX('38'!$E$1:$O$1361,MATCH('39'!$F172,'38'!$E:$E,0),MATCH('38'!I$1,'38'!$E$1:$O$1,0))</f>
        <v>X1882</v>
      </c>
      <c r="K172" s="2">
        <f>INDEX('38'!$E$1:$O$1361,MATCH('39'!$F172,'38'!$E:$E,0),MATCH('38'!J$1,'38'!$E$1:$O$1,0))</f>
        <v>408443</v>
      </c>
      <c r="L172" s="2" t="str">
        <f>INDEX('38'!$E$1:$O$1361,MATCH('39'!$F172,'38'!$E:$E,0),MATCH('38'!K$1,'38'!$E$1:$O$1,0))</f>
        <v>Mr. Gaurav Ashok Dhokriya</v>
      </c>
      <c r="M172" s="2" t="str">
        <f>INDEX('38'!$E$1:$O$1361,MATCH('39'!$F172,'38'!$E:$E,0),MATCH('38'!L$1,'38'!$E$1:$O$1,0))</f>
        <v>Relationship Associate</v>
      </c>
      <c r="N172" s="2" t="str">
        <f>INDEX('38'!$E$1:$O$1361,MATCH('39'!$F172,'38'!$E:$E,0),MATCH('38'!M$1,'38'!$E$1:$O$1,0))</f>
        <v>BG 7</v>
      </c>
      <c r="O172" s="2">
        <f>INDEX('38'!$E$1:$O$1361,MATCH('39'!$F172,'38'!$E:$E,0),MATCH('38'!N$1,'38'!$E$1:$O$1,0))</f>
        <v>649524.54</v>
      </c>
      <c r="P172" s="2">
        <f>INDEX('38'!$E$1:$O$1361,MATCH('39'!$F172,'38'!$E:$E,0),MATCH('38'!O$1,'38'!$E$1:$O$1,0))</f>
        <v>1473022.1195999999</v>
      </c>
    </row>
    <row r="173" spans="6:16">
      <c r="F173" s="128">
        <v>380788</v>
      </c>
      <c r="G173" s="2" t="str">
        <f>INDEX('38'!$E$1:$O$1361,MATCH('39'!$F173,'38'!$E:$E,0),MATCH('38'!F$1,'38'!$E$1:$O$1,0))</f>
        <v>Tabbassum Pathan</v>
      </c>
      <c r="H173" s="2">
        <f>INDEX('38'!$E$1:$O$1361,MATCH('39'!$F173,'38'!$E:$E,0),MATCH('38'!G$1,'38'!$E$1:$O$1,0))</f>
        <v>40329</v>
      </c>
      <c r="I173" s="2" t="str">
        <f>INDEX('38'!$E$1:$O$1361,MATCH('39'!$F173,'38'!$E:$E,0),MATCH('38'!H$1,'38'!$E$1:$O$1,0))</f>
        <v>Active</v>
      </c>
      <c r="J173" s="2" t="str">
        <f>INDEX('38'!$E$1:$O$1361,MATCH('39'!$F173,'38'!$E:$E,0),MATCH('38'!I$1,'38'!$E$1:$O$1,0))</f>
        <v>X0031</v>
      </c>
      <c r="K173" s="2">
        <f>INDEX('38'!$E$1:$O$1361,MATCH('39'!$F173,'38'!$E:$E,0),MATCH('38'!J$1,'38'!$E$1:$O$1,0))</f>
        <v>424950</v>
      </c>
      <c r="L173" s="2" t="str">
        <f>INDEX('38'!$E$1:$O$1361,MATCH('39'!$F173,'38'!$E:$E,0),MATCH('38'!K$1,'38'!$E$1:$O$1,0))</f>
        <v>Mr. Namit Srivastava</v>
      </c>
      <c r="M173" s="2" t="str">
        <f>INDEX('38'!$E$1:$O$1361,MATCH('39'!$F173,'38'!$E:$E,0),MATCH('38'!L$1,'38'!$E$1:$O$1,0))</f>
        <v>Relationship Associate</v>
      </c>
      <c r="N173" s="2" t="str">
        <f>INDEX('38'!$E$1:$O$1361,MATCH('39'!$F173,'38'!$E:$E,0),MATCH('38'!M$1,'38'!$E$1:$O$1,0))</f>
        <v>BG 6</v>
      </c>
      <c r="O173" s="2">
        <f>INDEX('38'!$E$1:$O$1361,MATCH('39'!$F173,'38'!$E:$E,0),MATCH('38'!N$1,'38'!$E$1:$O$1,0))</f>
        <v>1023504.7830000001</v>
      </c>
      <c r="P173" s="2">
        <f>INDEX('38'!$E$1:$O$1361,MATCH('39'!$F173,'38'!$E:$E,0),MATCH('38'!O$1,'38'!$E$1:$O$1,0))</f>
        <v>251358.09840000002</v>
      </c>
    </row>
    <row r="174" spans="6:16">
      <c r="F174" s="128">
        <v>380789</v>
      </c>
      <c r="G174" s="2" t="str">
        <f>INDEX('38'!$E$1:$O$1361,MATCH('39'!$F174,'38'!$E:$E,0),MATCH('38'!F$1,'38'!$E$1:$O$1,0))</f>
        <v>Brijvir Choudhary</v>
      </c>
      <c r="H174" s="2">
        <f>INDEX('38'!$E$1:$O$1361,MATCH('39'!$F174,'38'!$E:$E,0),MATCH('38'!G$1,'38'!$E$1:$O$1,0))</f>
        <v>40329</v>
      </c>
      <c r="I174" s="2" t="str">
        <f>INDEX('38'!$E$1:$O$1361,MATCH('39'!$F174,'38'!$E:$E,0),MATCH('38'!H$1,'38'!$E$1:$O$1,0))</f>
        <v>Active</v>
      </c>
      <c r="J174" s="2" t="str">
        <f>INDEX('38'!$E$1:$O$1361,MATCH('39'!$F174,'38'!$E:$E,0),MATCH('38'!I$1,'38'!$E$1:$O$1,0))</f>
        <v>X0748</v>
      </c>
      <c r="K174" s="2">
        <f>INDEX('38'!$E$1:$O$1361,MATCH('39'!$F174,'38'!$E:$E,0),MATCH('38'!J$1,'38'!$E$1:$O$1,0))</f>
        <v>424950</v>
      </c>
      <c r="L174" s="2" t="str">
        <f>INDEX('38'!$E$1:$O$1361,MATCH('39'!$F174,'38'!$E:$E,0),MATCH('38'!K$1,'38'!$E$1:$O$1,0))</f>
        <v>Mr. Namit Srivastava</v>
      </c>
      <c r="M174" s="2" t="str">
        <f>INDEX('38'!$E$1:$O$1361,MATCH('39'!$F174,'38'!$E:$E,0),MATCH('38'!L$1,'38'!$E$1:$O$1,0))</f>
        <v>Relationship Associate</v>
      </c>
      <c r="N174" s="2" t="str">
        <f>INDEX('38'!$E$1:$O$1361,MATCH('39'!$F174,'38'!$E:$E,0),MATCH('38'!M$1,'38'!$E$1:$O$1,0))</f>
        <v>BG 7</v>
      </c>
      <c r="O174" s="2">
        <f>INDEX('38'!$E$1:$O$1361,MATCH('39'!$F174,'38'!$E:$E,0),MATCH('38'!N$1,'38'!$E$1:$O$1,0))</f>
        <v>753702.4530000001</v>
      </c>
      <c r="P174" s="2">
        <f>INDEX('38'!$E$1:$O$1361,MATCH('39'!$F174,'38'!$E:$E,0),MATCH('38'!O$1,'38'!$E$1:$O$1,0))</f>
        <v>284289.09119999997</v>
      </c>
    </row>
    <row r="175" spans="6:16">
      <c r="F175" s="128">
        <v>380792</v>
      </c>
      <c r="G175" s="2" t="str">
        <f>INDEX('38'!$E$1:$O$1361,MATCH('39'!$F175,'38'!$E:$E,0),MATCH('38'!F$1,'38'!$E$1:$O$1,0))</f>
        <v>Vishal Hari Mistari</v>
      </c>
      <c r="H175" s="2">
        <f>INDEX('38'!$E$1:$O$1361,MATCH('39'!$F175,'38'!$E:$E,0),MATCH('38'!G$1,'38'!$E$1:$O$1,0))</f>
        <v>40331</v>
      </c>
      <c r="I175" s="2" t="str">
        <f>INDEX('38'!$E$1:$O$1361,MATCH('39'!$F175,'38'!$E:$E,0),MATCH('38'!H$1,'38'!$E$1:$O$1,0))</f>
        <v>Active</v>
      </c>
      <c r="J175" s="2" t="str">
        <f>INDEX('38'!$E$1:$O$1361,MATCH('39'!$F175,'38'!$E:$E,0),MATCH('38'!I$1,'38'!$E$1:$O$1,0))</f>
        <v>X0472</v>
      </c>
      <c r="K175" s="2">
        <f>INDEX('38'!$E$1:$O$1361,MATCH('39'!$F175,'38'!$E:$E,0),MATCH('38'!J$1,'38'!$E$1:$O$1,0))</f>
        <v>408443</v>
      </c>
      <c r="L175" s="2" t="str">
        <f>INDEX('38'!$E$1:$O$1361,MATCH('39'!$F175,'38'!$E:$E,0),MATCH('38'!K$1,'38'!$E$1:$O$1,0))</f>
        <v>Mr. Gaurav Ashok Dhokriya</v>
      </c>
      <c r="M175" s="2" t="str">
        <f>INDEX('38'!$E$1:$O$1361,MATCH('39'!$F175,'38'!$E:$E,0),MATCH('38'!L$1,'38'!$E$1:$O$1,0))</f>
        <v>Associate Sales Manager</v>
      </c>
      <c r="N175" s="2" t="str">
        <f>INDEX('38'!$E$1:$O$1361,MATCH('39'!$F175,'38'!$E:$E,0),MATCH('38'!M$1,'38'!$E$1:$O$1,0))</f>
        <v>BG 6</v>
      </c>
      <c r="O175" s="2">
        <f>INDEX('38'!$E$1:$O$1361,MATCH('39'!$F175,'38'!$E:$E,0),MATCH('38'!N$1,'38'!$E$1:$O$1,0))</f>
        <v>1035243.594</v>
      </c>
      <c r="P175" s="2">
        <f>INDEX('38'!$E$1:$O$1361,MATCH('39'!$F175,'38'!$E:$E,0),MATCH('38'!O$1,'38'!$E$1:$O$1,0))</f>
        <v>1257034.1724</v>
      </c>
    </row>
    <row r="176" spans="6:16">
      <c r="F176" s="128">
        <v>380793</v>
      </c>
      <c r="G176" s="2" t="str">
        <f>INDEX('38'!$E$1:$O$1361,MATCH('39'!$F176,'38'!$E:$E,0),MATCH('38'!F$1,'38'!$E$1:$O$1,0))</f>
        <v>Ganesh Hiralal Pardeshi</v>
      </c>
      <c r="H176" s="2">
        <f>INDEX('38'!$E$1:$O$1361,MATCH('39'!$F176,'38'!$E:$E,0),MATCH('38'!G$1,'38'!$E$1:$O$1,0))</f>
        <v>40329</v>
      </c>
      <c r="I176" s="2" t="str">
        <f>INDEX('38'!$E$1:$O$1361,MATCH('39'!$F176,'38'!$E:$E,0),MATCH('38'!H$1,'38'!$E$1:$O$1,0))</f>
        <v>Active</v>
      </c>
      <c r="J176" s="2" t="str">
        <f>INDEX('38'!$E$1:$O$1361,MATCH('39'!$F176,'38'!$E:$E,0),MATCH('38'!I$1,'38'!$E$1:$O$1,0))</f>
        <v>X0750</v>
      </c>
      <c r="K176" s="2">
        <f>INDEX('38'!$E$1:$O$1361,MATCH('39'!$F176,'38'!$E:$E,0),MATCH('38'!J$1,'38'!$E$1:$O$1,0))</f>
        <v>408446</v>
      </c>
      <c r="L176" s="2" t="str">
        <f>INDEX('38'!$E$1:$O$1361,MATCH('39'!$F176,'38'!$E:$E,0),MATCH('38'!K$1,'38'!$E$1:$O$1,0))</f>
        <v>Mr. Uday Kundlikrao Shinde</v>
      </c>
      <c r="M176" s="2" t="str">
        <f>INDEX('38'!$E$1:$O$1361,MATCH('39'!$F176,'38'!$E:$E,0),MATCH('38'!L$1,'38'!$E$1:$O$1,0))</f>
        <v>Relationship Associate</v>
      </c>
      <c r="N176" s="2" t="str">
        <f>INDEX('38'!$E$1:$O$1361,MATCH('39'!$F176,'38'!$E:$E,0),MATCH('38'!M$1,'38'!$E$1:$O$1,0))</f>
        <v>BG 6</v>
      </c>
      <c r="O176" s="2">
        <f>INDEX('38'!$E$1:$O$1361,MATCH('39'!$F176,'38'!$E:$E,0),MATCH('38'!N$1,'38'!$E$1:$O$1,0))</f>
        <v>845247.81599999999</v>
      </c>
      <c r="P176" s="2">
        <f>INDEX('38'!$E$1:$O$1361,MATCH('39'!$F176,'38'!$E:$E,0),MATCH('38'!O$1,'38'!$E$1:$O$1,0))</f>
        <v>486708.6312</v>
      </c>
    </row>
    <row r="177" spans="6:16">
      <c r="F177" s="128">
        <v>380794</v>
      </c>
      <c r="G177" s="2" t="str">
        <f>INDEX('38'!$E$1:$O$1361,MATCH('39'!$F177,'38'!$E:$E,0),MATCH('38'!F$1,'38'!$E$1:$O$1,0))</f>
        <v>Deepak Wadhwani</v>
      </c>
      <c r="H177" s="2">
        <f>INDEX('38'!$E$1:$O$1361,MATCH('39'!$F177,'38'!$E:$E,0),MATCH('38'!G$1,'38'!$E$1:$O$1,0))</f>
        <v>40329</v>
      </c>
      <c r="I177" s="2" t="str">
        <f>INDEX('38'!$E$1:$O$1361,MATCH('39'!$F177,'38'!$E:$E,0),MATCH('38'!H$1,'38'!$E$1:$O$1,0))</f>
        <v>Active</v>
      </c>
      <c r="J177" s="2" t="str">
        <f>INDEX('38'!$E$1:$O$1361,MATCH('39'!$F177,'38'!$E:$E,0),MATCH('38'!I$1,'38'!$E$1:$O$1,0))</f>
        <v>X1613</v>
      </c>
      <c r="K177" s="2">
        <f>INDEX('38'!$E$1:$O$1361,MATCH('39'!$F177,'38'!$E:$E,0),MATCH('38'!J$1,'38'!$E$1:$O$1,0))</f>
        <v>424950</v>
      </c>
      <c r="L177" s="2" t="str">
        <f>INDEX('38'!$E$1:$O$1361,MATCH('39'!$F177,'38'!$E:$E,0),MATCH('38'!K$1,'38'!$E$1:$O$1,0))</f>
        <v>Mr. Namit Srivastava</v>
      </c>
      <c r="M177" s="2" t="str">
        <f>INDEX('38'!$E$1:$O$1361,MATCH('39'!$F177,'38'!$E:$E,0),MATCH('38'!L$1,'38'!$E$1:$O$1,0))</f>
        <v>Relationship Associate</v>
      </c>
      <c r="N177" s="2" t="str">
        <f>INDEX('38'!$E$1:$O$1361,MATCH('39'!$F177,'38'!$E:$E,0),MATCH('38'!M$1,'38'!$E$1:$O$1,0))</f>
        <v>BG 7</v>
      </c>
      <c r="O177" s="2">
        <f>INDEX('38'!$E$1:$O$1361,MATCH('39'!$F177,'38'!$E:$E,0),MATCH('38'!N$1,'38'!$E$1:$O$1,0))</f>
        <v>598239.72600000002</v>
      </c>
      <c r="P177" s="2">
        <f>INDEX('38'!$E$1:$O$1361,MATCH('39'!$F177,'38'!$E:$E,0),MATCH('38'!O$1,'38'!$E$1:$O$1,0))</f>
        <v>820249.41599999997</v>
      </c>
    </row>
    <row r="178" spans="6:16">
      <c r="F178" s="128">
        <v>380795</v>
      </c>
      <c r="G178" s="2" t="str">
        <f>INDEX('38'!$E$1:$O$1361,MATCH('39'!$F178,'38'!$E:$E,0),MATCH('38'!F$1,'38'!$E$1:$O$1,0))</f>
        <v>Gopal Shekhawat</v>
      </c>
      <c r="H178" s="2">
        <f>INDEX('38'!$E$1:$O$1361,MATCH('39'!$F178,'38'!$E:$E,0),MATCH('38'!G$1,'38'!$E$1:$O$1,0))</f>
        <v>40329</v>
      </c>
      <c r="I178" s="2" t="str">
        <f>INDEX('38'!$E$1:$O$1361,MATCH('39'!$F178,'38'!$E:$E,0),MATCH('38'!H$1,'38'!$E$1:$O$1,0))</f>
        <v>Active</v>
      </c>
      <c r="J178" s="2" t="str">
        <f>INDEX('38'!$E$1:$O$1361,MATCH('39'!$F178,'38'!$E:$E,0),MATCH('38'!I$1,'38'!$E$1:$O$1,0))</f>
        <v>X1523</v>
      </c>
      <c r="K178" s="2">
        <f>INDEX('38'!$E$1:$O$1361,MATCH('39'!$F178,'38'!$E:$E,0),MATCH('38'!J$1,'38'!$E$1:$O$1,0))</f>
        <v>452815</v>
      </c>
      <c r="L178" s="2" t="str">
        <f>INDEX('38'!$E$1:$O$1361,MATCH('39'!$F178,'38'!$E:$E,0),MATCH('38'!K$1,'38'!$E$1:$O$1,0))</f>
        <v>Mr. Rajeev Gandhi</v>
      </c>
      <c r="M178" s="2" t="str">
        <f>INDEX('38'!$E$1:$O$1361,MATCH('39'!$F178,'38'!$E:$E,0),MATCH('38'!L$1,'38'!$E$1:$O$1,0))</f>
        <v>Relationship Associate</v>
      </c>
      <c r="N178" s="2" t="str">
        <f>INDEX('38'!$E$1:$O$1361,MATCH('39'!$F178,'38'!$E:$E,0),MATCH('38'!M$1,'38'!$E$1:$O$1,0))</f>
        <v>BG 7</v>
      </c>
      <c r="O178" s="2">
        <f>INDEX('38'!$E$1:$O$1361,MATCH('39'!$F178,'38'!$E:$E,0),MATCH('38'!N$1,'38'!$E$1:$O$1,0))</f>
        <v>605847.08100000001</v>
      </c>
      <c r="P178" s="2">
        <f>INDEX('38'!$E$1:$O$1361,MATCH('39'!$F178,'38'!$E:$E,0),MATCH('38'!O$1,'38'!$E$1:$O$1,0))</f>
        <v>553212.19079999998</v>
      </c>
    </row>
    <row r="179" spans="6:16">
      <c r="F179" s="128">
        <v>380827</v>
      </c>
      <c r="G179" s="2" t="str">
        <f>INDEX('38'!$E$1:$O$1361,MATCH('39'!$F179,'38'!$E:$E,0),MATCH('38'!F$1,'38'!$E$1:$O$1,0))</f>
        <v>Praveen Thakriya</v>
      </c>
      <c r="H179" s="2">
        <f>INDEX('38'!$E$1:$O$1361,MATCH('39'!$F179,'38'!$E:$E,0),MATCH('38'!G$1,'38'!$E$1:$O$1,0))</f>
        <v>40323</v>
      </c>
      <c r="I179" s="2" t="str">
        <f>INDEX('38'!$E$1:$O$1361,MATCH('39'!$F179,'38'!$E:$E,0),MATCH('38'!H$1,'38'!$E$1:$O$1,0))</f>
        <v>Active</v>
      </c>
      <c r="J179" s="2" t="str">
        <f>INDEX('38'!$E$1:$O$1361,MATCH('39'!$F179,'38'!$E:$E,0),MATCH('38'!I$1,'38'!$E$1:$O$1,0))</f>
        <v>X0568</v>
      </c>
      <c r="K179" s="2">
        <f>INDEX('38'!$E$1:$O$1361,MATCH('39'!$F179,'38'!$E:$E,0),MATCH('38'!J$1,'38'!$E$1:$O$1,0))</f>
        <v>152562</v>
      </c>
      <c r="L179" s="2" t="str">
        <f>INDEX('38'!$E$1:$O$1361,MATCH('39'!$F179,'38'!$E:$E,0),MATCH('38'!K$1,'38'!$E$1:$O$1,0))</f>
        <v>Mr. Shailesh Vishwakarma</v>
      </c>
      <c r="M179" s="2" t="str">
        <f>INDEX('38'!$E$1:$O$1361,MATCH('39'!$F179,'38'!$E:$E,0),MATCH('38'!L$1,'38'!$E$1:$O$1,0))</f>
        <v>Relationship Associate</v>
      </c>
      <c r="N179" s="2" t="str">
        <f>INDEX('38'!$E$1:$O$1361,MATCH('39'!$F179,'38'!$E:$E,0),MATCH('38'!M$1,'38'!$E$1:$O$1,0))</f>
        <v>BG 6</v>
      </c>
      <c r="O179" s="2">
        <f>INDEX('38'!$E$1:$O$1361,MATCH('39'!$F179,'38'!$E:$E,0),MATCH('38'!N$1,'38'!$E$1:$O$1,0))</f>
        <v>909500.19300000009</v>
      </c>
      <c r="P179" s="2">
        <f>INDEX('38'!$E$1:$O$1361,MATCH('39'!$F179,'38'!$E:$E,0),MATCH('38'!O$1,'38'!$E$1:$O$1,0))</f>
        <v>1563794.8343999998</v>
      </c>
    </row>
    <row r="180" spans="6:16">
      <c r="F180" s="128">
        <v>380831</v>
      </c>
      <c r="G180" s="2" t="str">
        <f>INDEX('38'!$E$1:$O$1361,MATCH('39'!$F180,'38'!$E:$E,0),MATCH('38'!F$1,'38'!$E$1:$O$1,0))</f>
        <v>Raman Sharma</v>
      </c>
      <c r="H180" s="2">
        <f>INDEX('38'!$E$1:$O$1361,MATCH('39'!$F180,'38'!$E:$E,0),MATCH('38'!G$1,'38'!$E$1:$O$1,0))</f>
        <v>39077</v>
      </c>
      <c r="I180" s="2" t="str">
        <f>INDEX('38'!$E$1:$O$1361,MATCH('39'!$F180,'38'!$E:$E,0),MATCH('38'!H$1,'38'!$E$1:$O$1,0))</f>
        <v>Active</v>
      </c>
      <c r="J180" s="2" t="str">
        <f>INDEX('38'!$E$1:$O$1361,MATCH('39'!$F180,'38'!$E:$E,0),MATCH('38'!I$1,'38'!$E$1:$O$1,0))</f>
        <v>X0155</v>
      </c>
      <c r="K180" s="2">
        <f>INDEX('38'!$E$1:$O$1361,MATCH('39'!$F180,'38'!$E:$E,0),MATCH('38'!J$1,'38'!$E$1:$O$1,0))</f>
        <v>472696</v>
      </c>
      <c r="L180" s="2" t="str">
        <f>INDEX('38'!$E$1:$O$1361,MATCH('39'!$F180,'38'!$E:$E,0),MATCH('38'!K$1,'38'!$E$1:$O$1,0))</f>
        <v>Mr. Priyank Pathak</v>
      </c>
      <c r="M180" s="2" t="str">
        <f>INDEX('38'!$E$1:$O$1361,MATCH('39'!$F180,'38'!$E:$E,0),MATCH('38'!L$1,'38'!$E$1:$O$1,0))</f>
        <v>Associate Sales Manager</v>
      </c>
      <c r="N180" s="2" t="str">
        <f>INDEX('38'!$E$1:$O$1361,MATCH('39'!$F180,'38'!$E:$E,0),MATCH('38'!M$1,'38'!$E$1:$O$1,0))</f>
        <v>BG 6</v>
      </c>
      <c r="O180" s="2">
        <f>INDEX('38'!$E$1:$O$1361,MATCH('39'!$F180,'38'!$E:$E,0),MATCH('38'!N$1,'38'!$E$1:$O$1,0))</f>
        <v>933018.99599999993</v>
      </c>
      <c r="P180" s="2">
        <f>INDEX('38'!$E$1:$O$1361,MATCH('39'!$F180,'38'!$E:$E,0),MATCH('38'!O$1,'38'!$E$1:$O$1,0))</f>
        <v>1133980.2792</v>
      </c>
    </row>
    <row r="181" spans="6:16">
      <c r="F181" s="128">
        <v>380832</v>
      </c>
      <c r="G181" s="2" t="str">
        <f>INDEX('38'!$E$1:$O$1361,MATCH('39'!$F181,'38'!$E:$E,0),MATCH('38'!F$1,'38'!$E$1:$O$1,0))</f>
        <v>Aditya Bhatia</v>
      </c>
      <c r="H181" s="2">
        <f>INDEX('38'!$E$1:$O$1361,MATCH('39'!$F181,'38'!$E:$E,0),MATCH('38'!G$1,'38'!$E$1:$O$1,0))</f>
        <v>40026</v>
      </c>
      <c r="I181" s="2" t="str">
        <f>INDEX('38'!$E$1:$O$1361,MATCH('39'!$F181,'38'!$E:$E,0),MATCH('38'!H$1,'38'!$E$1:$O$1,0))</f>
        <v>Active</v>
      </c>
      <c r="J181" s="2" t="str">
        <f>INDEX('38'!$E$1:$O$1361,MATCH('39'!$F181,'38'!$E:$E,0),MATCH('38'!I$1,'38'!$E$1:$O$1,0))</f>
        <v>X0685</v>
      </c>
      <c r="K181" s="2">
        <f>INDEX('38'!$E$1:$O$1361,MATCH('39'!$F181,'38'!$E:$E,0),MATCH('38'!J$1,'38'!$E$1:$O$1,0))</f>
        <v>412289</v>
      </c>
      <c r="L181" s="2" t="str">
        <f>INDEX('38'!$E$1:$O$1361,MATCH('39'!$F181,'38'!$E:$E,0),MATCH('38'!K$1,'38'!$E$1:$O$1,0))</f>
        <v>Mr. Sunil Mahajan</v>
      </c>
      <c r="M181" s="2" t="str">
        <f>INDEX('38'!$E$1:$O$1361,MATCH('39'!$F181,'38'!$E:$E,0),MATCH('38'!L$1,'38'!$E$1:$O$1,0))</f>
        <v>Relationship Associate</v>
      </c>
      <c r="N181" s="2" t="str">
        <f>INDEX('38'!$E$1:$O$1361,MATCH('39'!$F181,'38'!$E:$E,0),MATCH('38'!M$1,'38'!$E$1:$O$1,0))</f>
        <v>BG 7</v>
      </c>
      <c r="O181" s="2">
        <f>INDEX('38'!$E$1:$O$1361,MATCH('39'!$F181,'38'!$E:$E,0),MATCH('38'!N$1,'38'!$E$1:$O$1,0))</f>
        <v>767535.93</v>
      </c>
      <c r="P181" s="2">
        <f>INDEX('38'!$E$1:$O$1361,MATCH('39'!$F181,'38'!$E:$E,0),MATCH('38'!O$1,'38'!$E$1:$O$1,0))</f>
        <v>759252.79799999995</v>
      </c>
    </row>
    <row r="182" spans="6:16">
      <c r="F182" s="128">
        <v>380890</v>
      </c>
      <c r="G182" s="2" t="str">
        <f>INDEX('38'!$E$1:$O$1361,MATCH('39'!$F182,'38'!$E:$E,0),MATCH('38'!F$1,'38'!$E$1:$O$1,0))</f>
        <v>Ashok R. Dubey</v>
      </c>
      <c r="H182" s="2">
        <f>INDEX('38'!$E$1:$O$1361,MATCH('39'!$F182,'38'!$E:$E,0),MATCH('38'!G$1,'38'!$E$1:$O$1,0))</f>
        <v>40323</v>
      </c>
      <c r="I182" s="2" t="str">
        <f>INDEX('38'!$E$1:$O$1361,MATCH('39'!$F182,'38'!$E:$E,0),MATCH('38'!H$1,'38'!$E$1:$O$1,0))</f>
        <v>Active</v>
      </c>
      <c r="J182" s="2" t="str">
        <f>INDEX('38'!$E$1:$O$1361,MATCH('39'!$F182,'38'!$E:$E,0),MATCH('38'!I$1,'38'!$E$1:$O$1,0))</f>
        <v>X0701</v>
      </c>
      <c r="K182" s="2">
        <f>INDEX('38'!$E$1:$O$1361,MATCH('39'!$F182,'38'!$E:$E,0),MATCH('38'!J$1,'38'!$E$1:$O$1,0))</f>
        <v>399534</v>
      </c>
      <c r="L182" s="2" t="str">
        <f>INDEX('38'!$E$1:$O$1361,MATCH('39'!$F182,'38'!$E:$E,0),MATCH('38'!K$1,'38'!$E$1:$O$1,0))</f>
        <v>Mr. Shahsidhar Poojary</v>
      </c>
      <c r="M182" s="2" t="str">
        <f>INDEX('38'!$E$1:$O$1361,MATCH('39'!$F182,'38'!$E:$E,0),MATCH('38'!L$1,'38'!$E$1:$O$1,0))</f>
        <v>Relationship Associate</v>
      </c>
      <c r="N182" s="2" t="str">
        <f>INDEX('38'!$E$1:$O$1361,MATCH('39'!$F182,'38'!$E:$E,0),MATCH('38'!M$1,'38'!$E$1:$O$1,0))</f>
        <v>BG 6</v>
      </c>
      <c r="O182" s="2">
        <f>INDEX('38'!$E$1:$O$1361,MATCH('39'!$F182,'38'!$E:$E,0),MATCH('38'!N$1,'38'!$E$1:$O$1,0))</f>
        <v>920817.17699999991</v>
      </c>
      <c r="P182" s="2">
        <f>INDEX('38'!$E$1:$O$1361,MATCH('39'!$F182,'38'!$E:$E,0),MATCH('38'!O$1,'38'!$E$1:$O$1,0))</f>
        <v>1520119.5372000001</v>
      </c>
    </row>
    <row r="183" spans="6:16">
      <c r="F183" s="128">
        <v>380893</v>
      </c>
      <c r="G183" s="2" t="str">
        <f>INDEX('38'!$E$1:$O$1361,MATCH('39'!$F183,'38'!$E:$E,0),MATCH('38'!F$1,'38'!$E$1:$O$1,0))</f>
        <v>Ravindra Kumar Singh</v>
      </c>
      <c r="H183" s="2">
        <f>INDEX('38'!$E$1:$O$1361,MATCH('39'!$F183,'38'!$E:$E,0),MATCH('38'!G$1,'38'!$E$1:$O$1,0))</f>
        <v>40329</v>
      </c>
      <c r="I183" s="2" t="str">
        <f>INDEX('38'!$E$1:$O$1361,MATCH('39'!$F183,'38'!$E:$E,0),MATCH('38'!H$1,'38'!$E$1:$O$1,0))</f>
        <v>Active</v>
      </c>
      <c r="J183" s="2" t="str">
        <f>INDEX('38'!$E$1:$O$1361,MATCH('39'!$F183,'38'!$E:$E,0),MATCH('38'!I$1,'38'!$E$1:$O$1,0))</f>
        <v>X0228</v>
      </c>
      <c r="K183" s="2">
        <f>INDEX('38'!$E$1:$O$1361,MATCH('39'!$F183,'38'!$E:$E,0),MATCH('38'!J$1,'38'!$E$1:$O$1,0))</f>
        <v>471701</v>
      </c>
      <c r="L183" s="2" t="str">
        <f>INDEX('38'!$E$1:$O$1361,MATCH('39'!$F183,'38'!$E:$E,0),MATCH('38'!K$1,'38'!$E$1:$O$1,0))</f>
        <v>Mr. Anupam Nayyar</v>
      </c>
      <c r="M183" s="2" t="str">
        <f>INDEX('38'!$E$1:$O$1361,MATCH('39'!$F183,'38'!$E:$E,0),MATCH('38'!L$1,'38'!$E$1:$O$1,0))</f>
        <v>Relationship Associate</v>
      </c>
      <c r="N183" s="2" t="str">
        <f>INDEX('38'!$E$1:$O$1361,MATCH('39'!$F183,'38'!$E:$E,0),MATCH('38'!M$1,'38'!$E$1:$O$1,0))</f>
        <v>BG 5</v>
      </c>
      <c r="O183" s="2">
        <f>INDEX('38'!$E$1:$O$1361,MATCH('39'!$F183,'38'!$E:$E,0),MATCH('38'!N$1,'38'!$E$1:$O$1,0))</f>
        <v>1543889.0460000001</v>
      </c>
      <c r="P183" s="2">
        <f>INDEX('38'!$E$1:$O$1361,MATCH('39'!$F183,'38'!$E:$E,0),MATCH('38'!O$1,'38'!$E$1:$O$1,0))</f>
        <v>944243.89199999999</v>
      </c>
    </row>
    <row r="184" spans="6:16">
      <c r="F184" s="128">
        <v>380894</v>
      </c>
      <c r="G184" s="2" t="str">
        <f>INDEX('38'!$E$1:$O$1361,MATCH('39'!$F184,'38'!$E:$E,0),MATCH('38'!F$1,'38'!$E$1:$O$1,0))</f>
        <v>Abhishek Shringi</v>
      </c>
      <c r="H184" s="2">
        <f>INDEX('38'!$E$1:$O$1361,MATCH('39'!$F184,'38'!$E:$E,0),MATCH('38'!G$1,'38'!$E$1:$O$1,0))</f>
        <v>40329</v>
      </c>
      <c r="I184" s="2" t="str">
        <f>INDEX('38'!$E$1:$O$1361,MATCH('39'!$F184,'38'!$E:$E,0),MATCH('38'!H$1,'38'!$E$1:$O$1,0))</f>
        <v>Active</v>
      </c>
      <c r="J184" s="2" t="str">
        <f>INDEX('38'!$E$1:$O$1361,MATCH('39'!$F184,'38'!$E:$E,0),MATCH('38'!I$1,'38'!$E$1:$O$1,0))</f>
        <v>X1955</v>
      </c>
      <c r="K184" s="2">
        <f>INDEX('38'!$E$1:$O$1361,MATCH('39'!$F184,'38'!$E:$E,0),MATCH('38'!J$1,'38'!$E$1:$O$1,0))</f>
        <v>471701</v>
      </c>
      <c r="L184" s="2" t="str">
        <f>INDEX('38'!$E$1:$O$1361,MATCH('39'!$F184,'38'!$E:$E,0),MATCH('38'!K$1,'38'!$E$1:$O$1,0))</f>
        <v>Mr. Anupam Nayyar</v>
      </c>
      <c r="M184" s="2" t="str">
        <f>INDEX('38'!$E$1:$O$1361,MATCH('39'!$F184,'38'!$E:$E,0),MATCH('38'!L$1,'38'!$E$1:$O$1,0))</f>
        <v>Relationship Associate</v>
      </c>
      <c r="N184" s="2" t="str">
        <f>INDEX('38'!$E$1:$O$1361,MATCH('39'!$F184,'38'!$E:$E,0),MATCH('38'!M$1,'38'!$E$1:$O$1,0))</f>
        <v>BG 8</v>
      </c>
      <c r="O184" s="2">
        <f>INDEX('38'!$E$1:$O$1361,MATCH('39'!$F184,'38'!$E:$E,0),MATCH('38'!N$1,'38'!$E$1:$O$1,0))</f>
        <v>145789.644</v>
      </c>
      <c r="P184" s="2">
        <f>INDEX('38'!$E$1:$O$1361,MATCH('39'!$F184,'38'!$E:$E,0),MATCH('38'!O$1,'38'!$E$1:$O$1,0))</f>
        <v>167201.2476</v>
      </c>
    </row>
    <row r="185" spans="6:16">
      <c r="F185" s="128">
        <v>381111</v>
      </c>
      <c r="G185" s="2" t="str">
        <f>INDEX('38'!$E$1:$O$1361,MATCH('39'!$F185,'38'!$E:$E,0),MATCH('38'!F$1,'38'!$E$1:$O$1,0))</f>
        <v>Haresh Odhavdas Kamani</v>
      </c>
      <c r="H185" s="2">
        <f>INDEX('38'!$E$1:$O$1361,MATCH('39'!$F185,'38'!$E:$E,0),MATCH('38'!G$1,'38'!$E$1:$O$1,0))</f>
        <v>40329</v>
      </c>
      <c r="I185" s="2" t="str">
        <f>INDEX('38'!$E$1:$O$1361,MATCH('39'!$F185,'38'!$E:$E,0),MATCH('38'!H$1,'38'!$E$1:$O$1,0))</f>
        <v>Active</v>
      </c>
      <c r="J185" s="2" t="str">
        <f>INDEX('38'!$E$1:$O$1361,MATCH('39'!$F185,'38'!$E:$E,0),MATCH('38'!I$1,'38'!$E$1:$O$1,0))</f>
        <v>X0247</v>
      </c>
      <c r="K185" s="2">
        <f>INDEX('38'!$E$1:$O$1361,MATCH('39'!$F185,'38'!$E:$E,0),MATCH('38'!J$1,'38'!$E$1:$O$1,0))</f>
        <v>411975</v>
      </c>
      <c r="L185" s="2" t="str">
        <f>INDEX('38'!$E$1:$O$1361,MATCH('39'!$F185,'38'!$E:$E,0),MATCH('38'!K$1,'38'!$E$1:$O$1,0))</f>
        <v>Mr. Mahendra Kesharbhai Chaudhary</v>
      </c>
      <c r="M185" s="2" t="str">
        <f>INDEX('38'!$E$1:$O$1361,MATCH('39'!$F185,'38'!$E:$E,0),MATCH('38'!L$1,'38'!$E$1:$O$1,0))</f>
        <v>Associate Sales Manager</v>
      </c>
      <c r="N185" s="2" t="str">
        <f>INDEX('38'!$E$1:$O$1361,MATCH('39'!$F185,'38'!$E:$E,0),MATCH('38'!M$1,'38'!$E$1:$O$1,0))</f>
        <v>BG 5</v>
      </c>
      <c r="O185" s="2">
        <f>INDEX('38'!$E$1:$O$1361,MATCH('39'!$F185,'38'!$E:$E,0),MATCH('38'!N$1,'38'!$E$1:$O$1,0))</f>
        <v>1505688.66</v>
      </c>
      <c r="P185" s="2">
        <f>INDEX('38'!$E$1:$O$1361,MATCH('39'!$F185,'38'!$E:$E,0),MATCH('38'!O$1,'38'!$E$1:$O$1,0))</f>
        <v>2542065.6924000001</v>
      </c>
    </row>
    <row r="186" spans="6:16">
      <c r="F186" s="128">
        <v>381119</v>
      </c>
      <c r="G186" s="2" t="str">
        <f>INDEX('38'!$E$1:$O$1361,MATCH('39'!$F186,'38'!$E:$E,0),MATCH('38'!F$1,'38'!$E$1:$O$1,0))</f>
        <v>Gaurav Rajendrakumar Mehta</v>
      </c>
      <c r="H186" s="2">
        <f>INDEX('38'!$E$1:$O$1361,MATCH('39'!$F186,'38'!$E:$E,0),MATCH('38'!G$1,'38'!$E$1:$O$1,0))</f>
        <v>40329</v>
      </c>
      <c r="I186" s="2" t="str">
        <f>INDEX('38'!$E$1:$O$1361,MATCH('39'!$F186,'38'!$E:$E,0),MATCH('38'!H$1,'38'!$E$1:$O$1,0))</f>
        <v>Active</v>
      </c>
      <c r="J186" s="2" t="str">
        <f>INDEX('38'!$E$1:$O$1361,MATCH('39'!$F186,'38'!$E:$E,0),MATCH('38'!I$1,'38'!$E$1:$O$1,0))</f>
        <v>X0566</v>
      </c>
      <c r="K186" s="2">
        <f>INDEX('38'!$E$1:$O$1361,MATCH('39'!$F186,'38'!$E:$E,0),MATCH('38'!J$1,'38'!$E$1:$O$1,0))</f>
        <v>448841</v>
      </c>
      <c r="L186" s="2" t="str">
        <f>INDEX('38'!$E$1:$O$1361,MATCH('39'!$F186,'38'!$E:$E,0),MATCH('38'!K$1,'38'!$E$1:$O$1,0))</f>
        <v>Mr. Ashish Rakesh Sharma</v>
      </c>
      <c r="M186" s="2" t="str">
        <f>INDEX('38'!$E$1:$O$1361,MATCH('39'!$F186,'38'!$E:$E,0),MATCH('38'!L$1,'38'!$E$1:$O$1,0))</f>
        <v>Relationship Associate</v>
      </c>
      <c r="N186" s="2" t="str">
        <f>INDEX('38'!$E$1:$O$1361,MATCH('39'!$F186,'38'!$E:$E,0),MATCH('38'!M$1,'38'!$E$1:$O$1,0))</f>
        <v>BG 5</v>
      </c>
      <c r="O186" s="2">
        <f>INDEX('38'!$E$1:$O$1361,MATCH('39'!$F186,'38'!$E:$E,0),MATCH('38'!N$1,'38'!$E$1:$O$1,0))</f>
        <v>1598724.33</v>
      </c>
      <c r="P186" s="2">
        <f>INDEX('38'!$E$1:$O$1361,MATCH('39'!$F186,'38'!$E:$E,0),MATCH('38'!O$1,'38'!$E$1:$O$1,0))</f>
        <v>3207931.2143999999</v>
      </c>
    </row>
    <row r="187" spans="6:16">
      <c r="F187" s="128">
        <v>381129</v>
      </c>
      <c r="G187" s="2" t="str">
        <f>INDEX('38'!$E$1:$O$1361,MATCH('39'!$F187,'38'!$E:$E,0),MATCH('38'!F$1,'38'!$E$1:$O$1,0))</f>
        <v>Vinod Patel</v>
      </c>
      <c r="H187" s="2">
        <f>INDEX('38'!$E$1:$O$1361,MATCH('39'!$F187,'38'!$E:$E,0),MATCH('38'!G$1,'38'!$E$1:$O$1,0))</f>
        <v>40329</v>
      </c>
      <c r="I187" s="2" t="str">
        <f>INDEX('38'!$E$1:$O$1361,MATCH('39'!$F187,'38'!$E:$E,0),MATCH('38'!H$1,'38'!$E$1:$O$1,0))</f>
        <v>Active</v>
      </c>
      <c r="J187" s="2" t="str">
        <f>INDEX('38'!$E$1:$O$1361,MATCH('39'!$F187,'38'!$E:$E,0),MATCH('38'!I$1,'38'!$E$1:$O$1,0))</f>
        <v>X0679</v>
      </c>
      <c r="K187" s="2">
        <f>INDEX('38'!$E$1:$O$1361,MATCH('39'!$F187,'38'!$E:$E,0),MATCH('38'!J$1,'38'!$E$1:$O$1,0))</f>
        <v>454526</v>
      </c>
      <c r="L187" s="2" t="str">
        <f>INDEX('38'!$E$1:$O$1361,MATCH('39'!$F187,'38'!$E:$E,0),MATCH('38'!K$1,'38'!$E$1:$O$1,0))</f>
        <v>Mr. Amit Srivastava</v>
      </c>
      <c r="M187" s="2" t="str">
        <f>INDEX('38'!$E$1:$O$1361,MATCH('39'!$F187,'38'!$E:$E,0),MATCH('38'!L$1,'38'!$E$1:$O$1,0))</f>
        <v>Associate Sales Manager</v>
      </c>
      <c r="N187" s="2" t="str">
        <f>INDEX('38'!$E$1:$O$1361,MATCH('39'!$F187,'38'!$E:$E,0),MATCH('38'!M$1,'38'!$E$1:$O$1,0))</f>
        <v>BG 7</v>
      </c>
      <c r="O187" s="2">
        <f>INDEX('38'!$E$1:$O$1361,MATCH('39'!$F187,'38'!$E:$E,0),MATCH('38'!N$1,'38'!$E$1:$O$1,0))</f>
        <v>748840.86900000006</v>
      </c>
      <c r="P187" s="2">
        <f>INDEX('38'!$E$1:$O$1361,MATCH('39'!$F187,'38'!$E:$E,0),MATCH('38'!O$1,'38'!$E$1:$O$1,0))</f>
        <v>792560.49479999999</v>
      </c>
    </row>
    <row r="188" spans="6:16">
      <c r="F188" s="128">
        <v>381130</v>
      </c>
      <c r="G188" s="2" t="str">
        <f>INDEX('38'!$E$1:$O$1361,MATCH('39'!$F188,'38'!$E:$E,0),MATCH('38'!F$1,'38'!$E$1:$O$1,0))</f>
        <v>Yogendra Sahu</v>
      </c>
      <c r="H188" s="2">
        <f>INDEX('38'!$E$1:$O$1361,MATCH('39'!$F188,'38'!$E:$E,0),MATCH('38'!G$1,'38'!$E$1:$O$1,0))</f>
        <v>40329</v>
      </c>
      <c r="I188" s="2" t="str">
        <f>INDEX('38'!$E$1:$O$1361,MATCH('39'!$F188,'38'!$E:$E,0),MATCH('38'!H$1,'38'!$E$1:$O$1,0))</f>
        <v>Active</v>
      </c>
      <c r="J188" s="2" t="str">
        <f>INDEX('38'!$E$1:$O$1361,MATCH('39'!$F188,'38'!$E:$E,0),MATCH('38'!I$1,'38'!$E$1:$O$1,0))</f>
        <v>X0463</v>
      </c>
      <c r="K188" s="2">
        <f>INDEX('38'!$E$1:$O$1361,MATCH('39'!$F188,'38'!$E:$E,0),MATCH('38'!J$1,'38'!$E$1:$O$1,0))</f>
        <v>454526</v>
      </c>
      <c r="L188" s="2" t="str">
        <f>INDEX('38'!$E$1:$O$1361,MATCH('39'!$F188,'38'!$E:$E,0),MATCH('38'!K$1,'38'!$E$1:$O$1,0))</f>
        <v>Mr. Amit Srivastava</v>
      </c>
      <c r="M188" s="2" t="str">
        <f>INDEX('38'!$E$1:$O$1361,MATCH('39'!$F188,'38'!$E:$E,0),MATCH('38'!L$1,'38'!$E$1:$O$1,0))</f>
        <v>Relationship Associate</v>
      </c>
      <c r="N188" s="2" t="str">
        <f>INDEX('38'!$E$1:$O$1361,MATCH('39'!$F188,'38'!$E:$E,0),MATCH('38'!M$1,'38'!$E$1:$O$1,0))</f>
        <v>BG 7</v>
      </c>
      <c r="O188" s="2">
        <f>INDEX('38'!$E$1:$O$1361,MATCH('39'!$F188,'38'!$E:$E,0),MATCH('38'!N$1,'38'!$E$1:$O$1,0))</f>
        <v>671333.77500000002</v>
      </c>
      <c r="P188" s="2">
        <f>INDEX('38'!$E$1:$O$1361,MATCH('39'!$F188,'38'!$E:$E,0),MATCH('38'!O$1,'38'!$E$1:$O$1,0))</f>
        <v>1159720.9343999999</v>
      </c>
    </row>
    <row r="189" spans="6:16">
      <c r="F189" s="128">
        <v>381133</v>
      </c>
      <c r="G189" s="2" t="str">
        <f>INDEX('38'!$E$1:$O$1361,MATCH('39'!$F189,'38'!$E:$E,0),MATCH('38'!F$1,'38'!$E$1:$O$1,0))</f>
        <v>Amit Kar</v>
      </c>
      <c r="H189" s="2">
        <f>INDEX('38'!$E$1:$O$1361,MATCH('39'!$F189,'38'!$E:$E,0),MATCH('38'!G$1,'38'!$E$1:$O$1,0))</f>
        <v>40330</v>
      </c>
      <c r="I189" s="2" t="str">
        <f>INDEX('38'!$E$1:$O$1361,MATCH('39'!$F189,'38'!$E:$E,0),MATCH('38'!H$1,'38'!$E$1:$O$1,0))</f>
        <v>Active</v>
      </c>
      <c r="J189" s="2" t="str">
        <f>INDEX('38'!$E$1:$O$1361,MATCH('39'!$F189,'38'!$E:$E,0),MATCH('38'!I$1,'38'!$E$1:$O$1,0))</f>
        <v>X1906</v>
      </c>
      <c r="K189" s="2">
        <f>INDEX('38'!$E$1:$O$1361,MATCH('39'!$F189,'38'!$E:$E,0),MATCH('38'!J$1,'38'!$E$1:$O$1,0))</f>
        <v>379915</v>
      </c>
      <c r="L189" s="2" t="str">
        <f>INDEX('38'!$E$1:$O$1361,MATCH('39'!$F189,'38'!$E:$E,0),MATCH('38'!K$1,'38'!$E$1:$O$1,0))</f>
        <v>Mr. Indranil Roy</v>
      </c>
      <c r="M189" s="2" t="str">
        <f>INDEX('38'!$E$1:$O$1361,MATCH('39'!$F189,'38'!$E:$E,0),MATCH('38'!L$1,'38'!$E$1:$O$1,0))</f>
        <v>Associate Sales Manager</v>
      </c>
      <c r="N189" s="2" t="str">
        <f>INDEX('38'!$E$1:$O$1361,MATCH('39'!$F189,'38'!$E:$E,0),MATCH('38'!M$1,'38'!$E$1:$O$1,0))</f>
        <v>BG 8</v>
      </c>
      <c r="O189" s="2">
        <f>INDEX('38'!$E$1:$O$1361,MATCH('39'!$F189,'38'!$E:$E,0),MATCH('38'!N$1,'38'!$E$1:$O$1,0))</f>
        <v>243088.10399999999</v>
      </c>
      <c r="P189" s="2">
        <f>INDEX('38'!$E$1:$O$1361,MATCH('39'!$F189,'38'!$E:$E,0),MATCH('38'!O$1,'38'!$E$1:$O$1,0))</f>
        <v>913500.13679999998</v>
      </c>
    </row>
    <row r="190" spans="6:16">
      <c r="F190" s="128">
        <v>381137</v>
      </c>
      <c r="G190" s="2" t="str">
        <f>INDEX('38'!$E$1:$O$1361,MATCH('39'!$F190,'38'!$E:$E,0),MATCH('38'!F$1,'38'!$E$1:$O$1,0))</f>
        <v>Shakti Sharma</v>
      </c>
      <c r="H190" s="2">
        <f>INDEX('38'!$E$1:$O$1361,MATCH('39'!$F190,'38'!$E:$E,0),MATCH('38'!G$1,'38'!$E$1:$O$1,0))</f>
        <v>40329</v>
      </c>
      <c r="I190" s="2" t="str">
        <f>INDEX('38'!$E$1:$O$1361,MATCH('39'!$F190,'38'!$E:$E,0),MATCH('38'!H$1,'38'!$E$1:$O$1,0))</f>
        <v>Active</v>
      </c>
      <c r="J190" s="2" t="str">
        <f>INDEX('38'!$E$1:$O$1361,MATCH('39'!$F190,'38'!$E:$E,0),MATCH('38'!I$1,'38'!$E$1:$O$1,0))</f>
        <v>X0725</v>
      </c>
      <c r="K190" s="2">
        <f>INDEX('38'!$E$1:$O$1361,MATCH('39'!$F190,'38'!$E:$E,0),MATCH('38'!J$1,'38'!$E$1:$O$1,0))</f>
        <v>378015</v>
      </c>
      <c r="L190" s="2" t="str">
        <f>INDEX('38'!$E$1:$O$1361,MATCH('39'!$F190,'38'!$E:$E,0),MATCH('38'!K$1,'38'!$E$1:$O$1,0))</f>
        <v>Mr. Ashish Gulati</v>
      </c>
      <c r="M190" s="2" t="str">
        <f>INDEX('38'!$E$1:$O$1361,MATCH('39'!$F190,'38'!$E:$E,0),MATCH('38'!L$1,'38'!$E$1:$O$1,0))</f>
        <v>Relationship Associate</v>
      </c>
      <c r="N190" s="2" t="str">
        <f>INDEX('38'!$E$1:$O$1361,MATCH('39'!$F190,'38'!$E:$E,0),MATCH('38'!M$1,'38'!$E$1:$O$1,0))</f>
        <v>BG 6</v>
      </c>
      <c r="O190" s="2">
        <f>INDEX('38'!$E$1:$O$1361,MATCH('39'!$F190,'38'!$E:$E,0),MATCH('38'!N$1,'38'!$E$1:$O$1,0))</f>
        <v>911218.66500000004</v>
      </c>
      <c r="P190" s="2">
        <f>INDEX('38'!$E$1:$O$1361,MATCH('39'!$F190,'38'!$E:$E,0),MATCH('38'!O$1,'38'!$E$1:$O$1,0))</f>
        <v>1697205.7331999999</v>
      </c>
    </row>
    <row r="191" spans="6:16">
      <c r="F191" s="128">
        <v>381144</v>
      </c>
      <c r="G191" s="2" t="str">
        <f>INDEX('38'!$E$1:$O$1361,MATCH('39'!$F191,'38'!$E:$E,0),MATCH('38'!F$1,'38'!$E$1:$O$1,0))</f>
        <v>Vishal Walia</v>
      </c>
      <c r="H191" s="2">
        <f>INDEX('38'!$E$1:$O$1361,MATCH('39'!$F191,'38'!$E:$E,0),MATCH('38'!G$1,'38'!$E$1:$O$1,0))</f>
        <v>40329</v>
      </c>
      <c r="I191" s="2" t="str">
        <f>INDEX('38'!$E$1:$O$1361,MATCH('39'!$F191,'38'!$E:$E,0),MATCH('38'!H$1,'38'!$E$1:$O$1,0))</f>
        <v>Active</v>
      </c>
      <c r="J191" s="2" t="str">
        <f>INDEX('38'!$E$1:$O$1361,MATCH('39'!$F191,'38'!$E:$E,0),MATCH('38'!I$1,'38'!$E$1:$O$1,0))</f>
        <v>X0126</v>
      </c>
      <c r="K191" s="2">
        <f>INDEX('38'!$E$1:$O$1361,MATCH('39'!$F191,'38'!$E:$E,0),MATCH('38'!J$1,'38'!$E$1:$O$1,0))</f>
        <v>391321</v>
      </c>
      <c r="L191" s="2" t="str">
        <f>INDEX('38'!$E$1:$O$1361,MATCH('39'!$F191,'38'!$E:$E,0),MATCH('38'!K$1,'38'!$E$1:$O$1,0))</f>
        <v>Mr. Ashish Rawat</v>
      </c>
      <c r="M191" s="2" t="str">
        <f>INDEX('38'!$E$1:$O$1361,MATCH('39'!$F191,'38'!$E:$E,0),MATCH('38'!L$1,'38'!$E$1:$O$1,0))</f>
        <v>Relationship Associate</v>
      </c>
      <c r="N191" s="2" t="str">
        <f>INDEX('38'!$E$1:$O$1361,MATCH('39'!$F191,'38'!$E:$E,0),MATCH('38'!M$1,'38'!$E$1:$O$1,0))</f>
        <v>BG 4</v>
      </c>
      <c r="O191" s="2">
        <f>INDEX('38'!$E$1:$O$1361,MATCH('39'!$F191,'38'!$E:$E,0),MATCH('38'!N$1,'38'!$E$1:$O$1,0))</f>
        <v>2216837.784</v>
      </c>
      <c r="P191" s="2">
        <f>INDEX('38'!$E$1:$O$1361,MATCH('39'!$F191,'38'!$E:$E,0),MATCH('38'!O$1,'38'!$E$1:$O$1,0))</f>
        <v>1948062.3443999998</v>
      </c>
    </row>
    <row r="192" spans="6:16">
      <c r="F192" s="128">
        <v>381158</v>
      </c>
      <c r="G192" s="2" t="str">
        <f>INDEX('38'!$E$1:$O$1361,MATCH('39'!$F192,'38'!$E:$E,0),MATCH('38'!F$1,'38'!$E$1:$O$1,0))</f>
        <v>Ruma Walia</v>
      </c>
      <c r="H192" s="2">
        <f>INDEX('38'!$E$1:$O$1361,MATCH('39'!$F192,'38'!$E:$E,0),MATCH('38'!G$1,'38'!$E$1:$O$1,0))</f>
        <v>40329</v>
      </c>
      <c r="I192" s="2" t="str">
        <f>INDEX('38'!$E$1:$O$1361,MATCH('39'!$F192,'38'!$E:$E,0),MATCH('38'!H$1,'38'!$E$1:$O$1,0))</f>
        <v>Active</v>
      </c>
      <c r="J192" s="2" t="str">
        <f>INDEX('38'!$E$1:$O$1361,MATCH('39'!$F192,'38'!$E:$E,0),MATCH('38'!I$1,'38'!$E$1:$O$1,0))</f>
        <v>X1105</v>
      </c>
      <c r="K192" s="2">
        <f>INDEX('38'!$E$1:$O$1361,MATCH('39'!$F192,'38'!$E:$E,0),MATCH('38'!J$1,'38'!$E$1:$O$1,0))</f>
        <v>411082</v>
      </c>
      <c r="L192" s="2" t="str">
        <f>INDEX('38'!$E$1:$O$1361,MATCH('39'!$F192,'38'!$E:$E,0),MATCH('38'!K$1,'38'!$E$1:$O$1,0))</f>
        <v>Ms. Vinny Bhagal</v>
      </c>
      <c r="M192" s="2" t="str">
        <f>INDEX('38'!$E$1:$O$1361,MATCH('39'!$F192,'38'!$E:$E,0),MATCH('38'!L$1,'38'!$E$1:$O$1,0))</f>
        <v>Relationship Associate</v>
      </c>
      <c r="N192" s="2" t="str">
        <f>INDEX('38'!$E$1:$O$1361,MATCH('39'!$F192,'38'!$E:$E,0),MATCH('38'!M$1,'38'!$E$1:$O$1,0))</f>
        <v>BG 6</v>
      </c>
      <c r="O192" s="2">
        <f>INDEX('38'!$E$1:$O$1361,MATCH('39'!$F192,'38'!$E:$E,0),MATCH('38'!N$1,'38'!$E$1:$O$1,0))</f>
        <v>926940.90300000005</v>
      </c>
      <c r="P192" s="2">
        <f>INDEX('38'!$E$1:$O$1361,MATCH('39'!$F192,'38'!$E:$E,0),MATCH('38'!O$1,'38'!$E$1:$O$1,0))</f>
        <v>1960012.1015999999</v>
      </c>
    </row>
    <row r="193" spans="6:16">
      <c r="F193" s="128">
        <v>381159</v>
      </c>
      <c r="G193" s="2" t="str">
        <f>INDEX('38'!$E$1:$O$1361,MATCH('39'!$F193,'38'!$E:$E,0),MATCH('38'!F$1,'38'!$E$1:$O$1,0))</f>
        <v>Monoj Naskar</v>
      </c>
      <c r="H193" s="2">
        <f>INDEX('38'!$E$1:$O$1361,MATCH('39'!$F193,'38'!$E:$E,0),MATCH('38'!G$1,'38'!$E$1:$O$1,0))</f>
        <v>40331</v>
      </c>
      <c r="I193" s="2" t="str">
        <f>INDEX('38'!$E$1:$O$1361,MATCH('39'!$F193,'38'!$E:$E,0),MATCH('38'!H$1,'38'!$E$1:$O$1,0))</f>
        <v>Active</v>
      </c>
      <c r="J193" s="2" t="str">
        <f>INDEX('38'!$E$1:$O$1361,MATCH('39'!$F193,'38'!$E:$E,0),MATCH('38'!I$1,'38'!$E$1:$O$1,0))</f>
        <v>X0163</v>
      </c>
      <c r="K193" s="2">
        <f>INDEX('38'!$E$1:$O$1361,MATCH('39'!$F193,'38'!$E:$E,0),MATCH('38'!J$1,'38'!$E$1:$O$1,0))</f>
        <v>460222</v>
      </c>
      <c r="L193" s="2" t="str">
        <f>INDEX('38'!$E$1:$O$1361,MATCH('39'!$F193,'38'!$E:$E,0),MATCH('38'!K$1,'38'!$E$1:$O$1,0))</f>
        <v>Mr. Chiranjib Mallick</v>
      </c>
      <c r="M193" s="2" t="str">
        <f>INDEX('38'!$E$1:$O$1361,MATCH('39'!$F193,'38'!$E:$E,0),MATCH('38'!L$1,'38'!$E$1:$O$1,0))</f>
        <v>Associate Sales Manager</v>
      </c>
      <c r="N193" s="2" t="str">
        <f>INDEX('38'!$E$1:$O$1361,MATCH('39'!$F193,'38'!$E:$E,0),MATCH('38'!M$1,'38'!$E$1:$O$1,0))</f>
        <v>BG 4</v>
      </c>
      <c r="O193" s="2">
        <f>INDEX('38'!$E$1:$O$1361,MATCH('39'!$F193,'38'!$E:$E,0),MATCH('38'!N$1,'38'!$E$1:$O$1,0))</f>
        <v>1817057.088</v>
      </c>
      <c r="P193" s="2">
        <f>INDEX('38'!$E$1:$O$1361,MATCH('39'!$F193,'38'!$E:$E,0),MATCH('38'!O$1,'38'!$E$1:$O$1,0))</f>
        <v>2181735.3672000002</v>
      </c>
    </row>
    <row r="194" spans="6:16">
      <c r="F194" s="128">
        <v>381164</v>
      </c>
      <c r="G194" s="2" t="str">
        <f>INDEX('38'!$E$1:$O$1361,MATCH('39'!$F194,'38'!$E:$E,0),MATCH('38'!F$1,'38'!$E$1:$O$1,0))</f>
        <v>Sandip Kumar Kundu</v>
      </c>
      <c r="H194" s="2">
        <f>INDEX('38'!$E$1:$O$1361,MATCH('39'!$F194,'38'!$E:$E,0),MATCH('38'!G$1,'38'!$E$1:$O$1,0))</f>
        <v>40331</v>
      </c>
      <c r="I194" s="2" t="str">
        <f>INDEX('38'!$E$1:$O$1361,MATCH('39'!$F194,'38'!$E:$E,0),MATCH('38'!H$1,'38'!$E$1:$O$1,0))</f>
        <v>Active</v>
      </c>
      <c r="J194" s="2" t="str">
        <f>INDEX('38'!$E$1:$O$1361,MATCH('39'!$F194,'38'!$E:$E,0),MATCH('38'!I$1,'38'!$E$1:$O$1,0))</f>
        <v>X0441</v>
      </c>
      <c r="K194" s="2">
        <f>INDEX('38'!$E$1:$O$1361,MATCH('39'!$F194,'38'!$E:$E,0),MATCH('38'!J$1,'38'!$E$1:$O$1,0))</f>
        <v>379915</v>
      </c>
      <c r="L194" s="2" t="str">
        <f>INDEX('38'!$E$1:$O$1361,MATCH('39'!$F194,'38'!$E:$E,0),MATCH('38'!K$1,'38'!$E$1:$O$1,0))</f>
        <v>Mr. Indranil Roy</v>
      </c>
      <c r="M194" s="2" t="str">
        <f>INDEX('38'!$E$1:$O$1361,MATCH('39'!$F194,'38'!$E:$E,0),MATCH('38'!L$1,'38'!$E$1:$O$1,0))</f>
        <v>Relationship Associate</v>
      </c>
      <c r="N194" s="2" t="str">
        <f>INDEX('38'!$E$1:$O$1361,MATCH('39'!$F194,'38'!$E:$E,0),MATCH('38'!M$1,'38'!$E$1:$O$1,0))</f>
        <v>BG 5</v>
      </c>
      <c r="O194" s="2">
        <f>INDEX('38'!$E$1:$O$1361,MATCH('39'!$F194,'38'!$E:$E,0),MATCH('38'!N$1,'38'!$E$1:$O$1,0))</f>
        <v>1439388.3630000001</v>
      </c>
      <c r="P194" s="2">
        <f>INDEX('38'!$E$1:$O$1361,MATCH('39'!$F194,'38'!$E:$E,0),MATCH('38'!O$1,'38'!$E$1:$O$1,0))</f>
        <v>914811.53760000004</v>
      </c>
    </row>
    <row r="195" spans="6:16">
      <c r="F195" s="128">
        <v>381166</v>
      </c>
      <c r="G195" s="2" t="str">
        <f>INDEX('38'!$E$1:$O$1361,MATCH('39'!$F195,'38'!$E:$E,0),MATCH('38'!F$1,'38'!$E$1:$O$1,0))</f>
        <v>Rana Pratap Sinha</v>
      </c>
      <c r="H195" s="2">
        <f>INDEX('38'!$E$1:$O$1361,MATCH('39'!$F195,'38'!$E:$E,0),MATCH('38'!G$1,'38'!$E$1:$O$1,0))</f>
        <v>40339</v>
      </c>
      <c r="I195" s="2" t="str">
        <f>INDEX('38'!$E$1:$O$1361,MATCH('39'!$F195,'38'!$E:$E,0),MATCH('38'!H$1,'38'!$E$1:$O$1,0))</f>
        <v>Active</v>
      </c>
      <c r="J195" s="2" t="str">
        <f>INDEX('38'!$E$1:$O$1361,MATCH('39'!$F195,'38'!$E:$E,0),MATCH('38'!I$1,'38'!$E$1:$O$1,0))</f>
        <v>X0442</v>
      </c>
      <c r="K195" s="2">
        <f>INDEX('38'!$E$1:$O$1361,MATCH('39'!$F195,'38'!$E:$E,0),MATCH('38'!J$1,'38'!$E$1:$O$1,0))</f>
        <v>379915</v>
      </c>
      <c r="L195" s="2" t="str">
        <f>INDEX('38'!$E$1:$O$1361,MATCH('39'!$F195,'38'!$E:$E,0),MATCH('38'!K$1,'38'!$E$1:$O$1,0))</f>
        <v>Mr. Indranil Roy</v>
      </c>
      <c r="M195" s="2" t="str">
        <f>INDEX('38'!$E$1:$O$1361,MATCH('39'!$F195,'38'!$E:$E,0),MATCH('38'!L$1,'38'!$E$1:$O$1,0))</f>
        <v>Relationship Associate</v>
      </c>
      <c r="N195" s="2" t="str">
        <f>INDEX('38'!$E$1:$O$1361,MATCH('39'!$F195,'38'!$E:$E,0),MATCH('38'!M$1,'38'!$E$1:$O$1,0))</f>
        <v>BG 5</v>
      </c>
      <c r="O195" s="2">
        <f>INDEX('38'!$E$1:$O$1361,MATCH('39'!$F195,'38'!$E:$E,0),MATCH('38'!N$1,'38'!$E$1:$O$1,0))</f>
        <v>1630425.909</v>
      </c>
      <c r="P195" s="2">
        <f>INDEX('38'!$E$1:$O$1361,MATCH('39'!$F195,'38'!$E:$E,0),MATCH('38'!O$1,'38'!$E$1:$O$1,0))</f>
        <v>917460.23759999999</v>
      </c>
    </row>
    <row r="196" spans="6:16">
      <c r="F196" s="128">
        <v>381167</v>
      </c>
      <c r="G196" s="2" t="str">
        <f>INDEX('38'!$E$1:$O$1361,MATCH('39'!$F196,'38'!$E:$E,0),MATCH('38'!F$1,'38'!$E$1:$O$1,0))</f>
        <v>Pulak Simlai</v>
      </c>
      <c r="H196" s="2">
        <f>INDEX('38'!$E$1:$O$1361,MATCH('39'!$F196,'38'!$E:$E,0),MATCH('38'!G$1,'38'!$E$1:$O$1,0))</f>
        <v>40338</v>
      </c>
      <c r="I196" s="2" t="str">
        <f>INDEX('38'!$E$1:$O$1361,MATCH('39'!$F196,'38'!$E:$E,0),MATCH('38'!H$1,'38'!$E$1:$O$1,0))</f>
        <v>Active</v>
      </c>
      <c r="J196" s="2" t="str">
        <f>INDEX('38'!$E$1:$O$1361,MATCH('39'!$F196,'38'!$E:$E,0),MATCH('38'!I$1,'38'!$E$1:$O$1,0))</f>
        <v>X0325</v>
      </c>
      <c r="K196" s="2">
        <f>INDEX('38'!$E$1:$O$1361,MATCH('39'!$F196,'38'!$E:$E,0),MATCH('38'!J$1,'38'!$E$1:$O$1,0))</f>
        <v>381132</v>
      </c>
      <c r="L196" s="2" t="str">
        <f>INDEX('38'!$E$1:$O$1361,MATCH('39'!$F196,'38'!$E:$E,0),MATCH('38'!K$1,'38'!$E$1:$O$1,0))</f>
        <v>Mr. Kangkan Dutta</v>
      </c>
      <c r="M196" s="2" t="str">
        <f>INDEX('38'!$E$1:$O$1361,MATCH('39'!$F196,'38'!$E:$E,0),MATCH('38'!L$1,'38'!$E$1:$O$1,0))</f>
        <v>Associate Sales Manager</v>
      </c>
      <c r="N196" s="2" t="str">
        <f>INDEX('38'!$E$1:$O$1361,MATCH('39'!$F196,'38'!$E:$E,0),MATCH('38'!M$1,'38'!$E$1:$O$1,0))</f>
        <v>BG 4</v>
      </c>
      <c r="O196" s="2">
        <f>INDEX('38'!$E$1:$O$1361,MATCH('39'!$F196,'38'!$E:$E,0),MATCH('38'!N$1,'38'!$E$1:$O$1,0))</f>
        <v>2296441.77</v>
      </c>
      <c r="P196" s="2">
        <f>INDEX('38'!$E$1:$O$1361,MATCH('39'!$F196,'38'!$E:$E,0),MATCH('38'!O$1,'38'!$E$1:$O$1,0))</f>
        <v>3282079.5108000003</v>
      </c>
    </row>
    <row r="197" spans="6:16">
      <c r="F197" s="128">
        <v>381255</v>
      </c>
      <c r="G197" s="2" t="str">
        <f>INDEX('38'!$E$1:$O$1361,MATCH('39'!$F197,'38'!$E:$E,0),MATCH('38'!F$1,'38'!$E$1:$O$1,0))</f>
        <v>Ramashankar Gupta</v>
      </c>
      <c r="H197" s="2">
        <f>INDEX('38'!$E$1:$O$1361,MATCH('39'!$F197,'38'!$E:$E,0),MATCH('38'!G$1,'38'!$E$1:$O$1,0))</f>
        <v>39835</v>
      </c>
      <c r="I197" s="2" t="str">
        <f>INDEX('38'!$E$1:$O$1361,MATCH('39'!$F197,'38'!$E:$E,0),MATCH('38'!H$1,'38'!$E$1:$O$1,0))</f>
        <v>Active</v>
      </c>
      <c r="J197" s="2" t="str">
        <f>INDEX('38'!$E$1:$O$1361,MATCH('39'!$F197,'38'!$E:$E,0),MATCH('38'!I$1,'38'!$E$1:$O$1,0))</f>
        <v>X0026</v>
      </c>
      <c r="K197" s="2">
        <f>INDEX('38'!$E$1:$O$1361,MATCH('39'!$F197,'38'!$E:$E,0),MATCH('38'!J$1,'38'!$E$1:$O$1,0))</f>
        <v>381325</v>
      </c>
      <c r="L197" s="2" t="str">
        <f>INDEX('38'!$E$1:$O$1361,MATCH('39'!$F197,'38'!$E:$E,0),MATCH('38'!K$1,'38'!$E$1:$O$1,0))</f>
        <v>Mr. Animesh Dutta</v>
      </c>
      <c r="M197" s="2" t="str">
        <f>INDEX('38'!$E$1:$O$1361,MATCH('39'!$F197,'38'!$E:$E,0),MATCH('38'!L$1,'38'!$E$1:$O$1,0))</f>
        <v>Relationship Associate</v>
      </c>
      <c r="N197" s="2" t="str">
        <f>INDEX('38'!$E$1:$O$1361,MATCH('39'!$F197,'38'!$E:$E,0),MATCH('38'!M$1,'38'!$E$1:$O$1,0))</f>
        <v>BG 4</v>
      </c>
      <c r="O197" s="2">
        <f>INDEX('38'!$E$1:$O$1361,MATCH('39'!$F197,'38'!$E:$E,0),MATCH('38'!N$1,'38'!$E$1:$O$1,0))</f>
        <v>2151854.1660000002</v>
      </c>
      <c r="P197" s="2">
        <f>INDEX('38'!$E$1:$O$1361,MATCH('39'!$F197,'38'!$E:$E,0),MATCH('38'!O$1,'38'!$E$1:$O$1,0))</f>
        <v>2452380.7104000002</v>
      </c>
    </row>
    <row r="198" spans="6:16">
      <c r="F198" s="128">
        <v>381262</v>
      </c>
      <c r="G198" s="2" t="str">
        <f>INDEX('38'!$E$1:$O$1361,MATCH('39'!$F198,'38'!$E:$E,0),MATCH('38'!F$1,'38'!$E$1:$O$1,0))</f>
        <v>Tushar Ashok Muley</v>
      </c>
      <c r="H198" s="2">
        <f>INDEX('38'!$E$1:$O$1361,MATCH('39'!$F198,'38'!$E:$E,0),MATCH('38'!G$1,'38'!$E$1:$O$1,0))</f>
        <v>40337</v>
      </c>
      <c r="I198" s="2" t="str">
        <f>INDEX('38'!$E$1:$O$1361,MATCH('39'!$F198,'38'!$E:$E,0),MATCH('38'!H$1,'38'!$E$1:$O$1,0))</f>
        <v>Active</v>
      </c>
      <c r="J198" s="2" t="str">
        <f>INDEX('38'!$E$1:$O$1361,MATCH('39'!$F198,'38'!$E:$E,0),MATCH('38'!I$1,'38'!$E$1:$O$1,0))</f>
        <v>X1041</v>
      </c>
      <c r="K198" s="2">
        <f>INDEX('38'!$E$1:$O$1361,MATCH('39'!$F198,'38'!$E:$E,0),MATCH('38'!J$1,'38'!$E$1:$O$1,0))</f>
        <v>408443</v>
      </c>
      <c r="L198" s="2" t="str">
        <f>INDEX('38'!$E$1:$O$1361,MATCH('39'!$F198,'38'!$E:$E,0),MATCH('38'!K$1,'38'!$E$1:$O$1,0))</f>
        <v>Mr. Gaurav Ashok Dhokriya</v>
      </c>
      <c r="M198" s="2" t="str">
        <f>INDEX('38'!$E$1:$O$1361,MATCH('39'!$F198,'38'!$E:$E,0),MATCH('38'!L$1,'38'!$E$1:$O$1,0))</f>
        <v>Associate Sales Manager</v>
      </c>
      <c r="N198" s="2" t="str">
        <f>INDEX('38'!$E$1:$O$1361,MATCH('39'!$F198,'38'!$E:$E,0),MATCH('38'!M$1,'38'!$E$1:$O$1,0))</f>
        <v>BG 6</v>
      </c>
      <c r="O198" s="2">
        <f>INDEX('38'!$E$1:$O$1361,MATCH('39'!$F198,'38'!$E:$E,0),MATCH('38'!N$1,'38'!$E$1:$O$1,0))</f>
        <v>857828.05500000005</v>
      </c>
      <c r="P198" s="2">
        <f>INDEX('38'!$E$1:$O$1361,MATCH('39'!$F198,'38'!$E:$E,0),MATCH('38'!O$1,'38'!$E$1:$O$1,0))</f>
        <v>1768651.1784000001</v>
      </c>
    </row>
    <row r="199" spans="6:16">
      <c r="F199" s="128">
        <v>381382</v>
      </c>
      <c r="G199" s="2" t="str">
        <f>INDEX('38'!$E$1:$O$1361,MATCH('39'!$F199,'38'!$E:$E,0),MATCH('38'!F$1,'38'!$E$1:$O$1,0))</f>
        <v>Parikshit Saha</v>
      </c>
      <c r="H199" s="2">
        <f>INDEX('38'!$E$1:$O$1361,MATCH('39'!$F199,'38'!$E:$E,0),MATCH('38'!G$1,'38'!$E$1:$O$1,0))</f>
        <v>40331</v>
      </c>
      <c r="I199" s="2" t="str">
        <f>INDEX('38'!$E$1:$O$1361,MATCH('39'!$F199,'38'!$E:$E,0),MATCH('38'!H$1,'38'!$E$1:$O$1,0))</f>
        <v>Active</v>
      </c>
      <c r="J199" s="2" t="str">
        <f>INDEX('38'!$E$1:$O$1361,MATCH('39'!$F199,'38'!$E:$E,0),MATCH('38'!I$1,'38'!$E$1:$O$1,0))</f>
        <v>X0729</v>
      </c>
      <c r="K199" s="2">
        <f>INDEX('38'!$E$1:$O$1361,MATCH('39'!$F199,'38'!$E:$E,0),MATCH('38'!J$1,'38'!$E$1:$O$1,0))</f>
        <v>379915</v>
      </c>
      <c r="L199" s="2" t="str">
        <f>INDEX('38'!$E$1:$O$1361,MATCH('39'!$F199,'38'!$E:$E,0),MATCH('38'!K$1,'38'!$E$1:$O$1,0))</f>
        <v>Mr. Indranil Roy</v>
      </c>
      <c r="M199" s="2" t="str">
        <f>INDEX('38'!$E$1:$O$1361,MATCH('39'!$F199,'38'!$E:$E,0),MATCH('38'!L$1,'38'!$E$1:$O$1,0))</f>
        <v>Relationship Associate</v>
      </c>
      <c r="N199" s="2" t="str">
        <f>INDEX('38'!$E$1:$O$1361,MATCH('39'!$F199,'38'!$E:$E,0),MATCH('38'!M$1,'38'!$E$1:$O$1,0))</f>
        <v>BG 5</v>
      </c>
      <c r="O199" s="2">
        <f>INDEX('38'!$E$1:$O$1361,MATCH('39'!$F199,'38'!$E:$E,0),MATCH('38'!N$1,'38'!$E$1:$O$1,0))</f>
        <v>1254938.6639999999</v>
      </c>
      <c r="P199" s="2">
        <f>INDEX('38'!$E$1:$O$1361,MATCH('39'!$F199,'38'!$E:$E,0),MATCH('38'!O$1,'38'!$E$1:$O$1,0))</f>
        <v>1220323.1904</v>
      </c>
    </row>
    <row r="200" spans="6:16">
      <c r="F200" s="128">
        <v>381385</v>
      </c>
      <c r="G200" s="2" t="str">
        <f>INDEX('38'!$E$1:$O$1361,MATCH('39'!$F200,'38'!$E:$E,0),MATCH('38'!F$1,'38'!$E$1:$O$1,0))</f>
        <v>Kalyan Ashish Halder</v>
      </c>
      <c r="H200" s="2">
        <f>INDEX('38'!$E$1:$O$1361,MATCH('39'!$F200,'38'!$E:$E,0),MATCH('38'!G$1,'38'!$E$1:$O$1,0))</f>
        <v>40331</v>
      </c>
      <c r="I200" s="2" t="str">
        <f>INDEX('38'!$E$1:$O$1361,MATCH('39'!$F200,'38'!$E:$E,0),MATCH('38'!H$1,'38'!$E$1:$O$1,0))</f>
        <v>Active</v>
      </c>
      <c r="J200" s="2" t="str">
        <f>INDEX('38'!$E$1:$O$1361,MATCH('39'!$F200,'38'!$E:$E,0),MATCH('38'!I$1,'38'!$E$1:$O$1,0))</f>
        <v>X0323</v>
      </c>
      <c r="K200" s="2">
        <f>INDEX('38'!$E$1:$O$1361,MATCH('39'!$F200,'38'!$E:$E,0),MATCH('38'!J$1,'38'!$E$1:$O$1,0))</f>
        <v>448126</v>
      </c>
      <c r="L200" s="2" t="str">
        <f>INDEX('38'!$E$1:$O$1361,MATCH('39'!$F200,'38'!$E:$E,0),MATCH('38'!K$1,'38'!$E$1:$O$1,0))</f>
        <v>Mr. Mohit Gupta</v>
      </c>
      <c r="M200" s="2" t="str">
        <f>INDEX('38'!$E$1:$O$1361,MATCH('39'!$F200,'38'!$E:$E,0),MATCH('38'!L$1,'38'!$E$1:$O$1,0))</f>
        <v>Relationship Associate</v>
      </c>
      <c r="N200" s="2" t="str">
        <f>INDEX('38'!$E$1:$O$1361,MATCH('39'!$F200,'38'!$E:$E,0),MATCH('38'!M$1,'38'!$E$1:$O$1,0))</f>
        <v>BG 5</v>
      </c>
      <c r="O200" s="2">
        <f>INDEX('38'!$E$1:$O$1361,MATCH('39'!$F200,'38'!$E:$E,0),MATCH('38'!N$1,'38'!$E$1:$O$1,0))</f>
        <v>1491088.3260000001</v>
      </c>
      <c r="P200" s="2">
        <f>INDEX('38'!$E$1:$O$1361,MATCH('39'!$F200,'38'!$E:$E,0),MATCH('38'!O$1,'38'!$E$1:$O$1,0))</f>
        <v>1250945.6940000001</v>
      </c>
    </row>
    <row r="201" spans="6:16">
      <c r="F201" s="128">
        <v>381387</v>
      </c>
      <c r="G201" s="2" t="str">
        <f>INDEX('38'!$E$1:$O$1361,MATCH('39'!$F201,'38'!$E:$E,0),MATCH('38'!F$1,'38'!$E$1:$O$1,0))</f>
        <v>Ankit Dineshbhai Daftari</v>
      </c>
      <c r="H201" s="2">
        <f>INDEX('38'!$E$1:$O$1361,MATCH('39'!$F201,'38'!$E:$E,0),MATCH('38'!G$1,'38'!$E$1:$O$1,0))</f>
        <v>40319</v>
      </c>
      <c r="I201" s="2" t="str">
        <f>INDEX('38'!$E$1:$O$1361,MATCH('39'!$F201,'38'!$E:$E,0),MATCH('38'!H$1,'38'!$E$1:$O$1,0))</f>
        <v>Active</v>
      </c>
      <c r="J201" s="2" t="str">
        <f>INDEX('38'!$E$1:$O$1361,MATCH('39'!$F201,'38'!$E:$E,0),MATCH('38'!I$1,'38'!$E$1:$O$1,0))</f>
        <v>X0388</v>
      </c>
      <c r="K201" s="2">
        <f>INDEX('38'!$E$1:$O$1361,MATCH('39'!$F201,'38'!$E:$E,0),MATCH('38'!J$1,'38'!$E$1:$O$1,0))</f>
        <v>160376</v>
      </c>
      <c r="L201" s="2" t="str">
        <f>INDEX('38'!$E$1:$O$1361,MATCH('39'!$F201,'38'!$E:$E,0),MATCH('38'!K$1,'38'!$E$1:$O$1,0))</f>
        <v>Mr. Anant J. Chokshi</v>
      </c>
      <c r="M201" s="2" t="str">
        <f>INDEX('38'!$E$1:$O$1361,MATCH('39'!$F201,'38'!$E:$E,0),MATCH('38'!L$1,'38'!$E$1:$O$1,0))</f>
        <v>Relationship Associate</v>
      </c>
      <c r="N201" s="2" t="str">
        <f>INDEX('38'!$E$1:$O$1361,MATCH('39'!$F201,'38'!$E:$E,0),MATCH('38'!M$1,'38'!$E$1:$O$1,0))</f>
        <v>BG 6</v>
      </c>
      <c r="O201" s="2">
        <f>INDEX('38'!$E$1:$O$1361,MATCH('39'!$F201,'38'!$E:$E,0),MATCH('38'!N$1,'38'!$E$1:$O$1,0))</f>
        <v>1150378.9919999999</v>
      </c>
      <c r="P201" s="2">
        <f>INDEX('38'!$E$1:$O$1361,MATCH('39'!$F201,'38'!$E:$E,0),MATCH('38'!O$1,'38'!$E$1:$O$1,0))</f>
        <v>1154620.1268</v>
      </c>
    </row>
    <row r="202" spans="6:16">
      <c r="F202" s="128">
        <v>381394</v>
      </c>
      <c r="G202" s="2" t="str">
        <f>INDEX('38'!$E$1:$O$1361,MATCH('39'!$F202,'38'!$E:$E,0),MATCH('38'!F$1,'38'!$E$1:$O$1,0))</f>
        <v>Gunja Shekhar Pashine</v>
      </c>
      <c r="H202" s="2">
        <f>INDEX('38'!$E$1:$O$1361,MATCH('39'!$F202,'38'!$E:$E,0),MATCH('38'!G$1,'38'!$E$1:$O$1,0))</f>
        <v>40329</v>
      </c>
      <c r="I202" s="2" t="str">
        <f>INDEX('38'!$E$1:$O$1361,MATCH('39'!$F202,'38'!$E:$E,0),MATCH('38'!H$1,'38'!$E$1:$O$1,0))</f>
        <v>Active</v>
      </c>
      <c r="J202" s="2" t="str">
        <f>INDEX('38'!$E$1:$O$1361,MATCH('39'!$F202,'38'!$E:$E,0),MATCH('38'!I$1,'38'!$E$1:$O$1,0))</f>
        <v>X1044</v>
      </c>
      <c r="K202" s="2">
        <f>INDEX('38'!$E$1:$O$1361,MATCH('39'!$F202,'38'!$E:$E,0),MATCH('38'!J$1,'38'!$E$1:$O$1,0))</f>
        <v>381123</v>
      </c>
      <c r="L202" s="2" t="str">
        <f>INDEX('38'!$E$1:$O$1361,MATCH('39'!$F202,'38'!$E:$E,0),MATCH('38'!K$1,'38'!$E$1:$O$1,0))</f>
        <v>Mr. Himanshu Gupta</v>
      </c>
      <c r="M202" s="2" t="str">
        <f>INDEX('38'!$E$1:$O$1361,MATCH('39'!$F202,'38'!$E:$E,0),MATCH('38'!L$1,'38'!$E$1:$O$1,0))</f>
        <v>Associate Sales Manager</v>
      </c>
      <c r="N202" s="2" t="str">
        <f>INDEX('38'!$E$1:$O$1361,MATCH('39'!$F202,'38'!$E:$E,0),MATCH('38'!M$1,'38'!$E$1:$O$1,0))</f>
        <v>BG 7</v>
      </c>
      <c r="O202" s="2">
        <f>INDEX('38'!$E$1:$O$1361,MATCH('39'!$F202,'38'!$E:$E,0),MATCH('38'!N$1,'38'!$E$1:$O$1,0))</f>
        <v>617959.86</v>
      </c>
      <c r="P202" s="2">
        <f>INDEX('38'!$E$1:$O$1361,MATCH('39'!$F202,'38'!$E:$E,0),MATCH('38'!O$1,'38'!$E$1:$O$1,0))</f>
        <v>974282.50439999998</v>
      </c>
    </row>
    <row r="203" spans="6:16">
      <c r="F203" s="128">
        <v>381395</v>
      </c>
      <c r="G203" s="2" t="str">
        <f>INDEX('38'!$E$1:$O$1361,MATCH('39'!$F203,'38'!$E:$E,0),MATCH('38'!F$1,'38'!$E$1:$O$1,0))</f>
        <v>Roushan C. Kumar</v>
      </c>
      <c r="H203" s="2">
        <f>INDEX('38'!$E$1:$O$1361,MATCH('39'!$F203,'38'!$E:$E,0),MATCH('38'!G$1,'38'!$E$1:$O$1,0))</f>
        <v>40323</v>
      </c>
      <c r="I203" s="2" t="str">
        <f>INDEX('38'!$E$1:$O$1361,MATCH('39'!$F203,'38'!$E:$E,0),MATCH('38'!H$1,'38'!$E$1:$O$1,0))</f>
        <v>Active</v>
      </c>
      <c r="J203" s="2" t="str">
        <f>INDEX('38'!$E$1:$O$1361,MATCH('39'!$F203,'38'!$E:$E,0),MATCH('38'!I$1,'38'!$E$1:$O$1,0))</f>
        <v>X0219</v>
      </c>
      <c r="K203" s="2">
        <f>INDEX('38'!$E$1:$O$1361,MATCH('39'!$F203,'38'!$E:$E,0),MATCH('38'!J$1,'38'!$E$1:$O$1,0))</f>
        <v>406343</v>
      </c>
      <c r="L203" s="2" t="str">
        <f>INDEX('38'!$E$1:$O$1361,MATCH('39'!$F203,'38'!$E:$E,0),MATCH('38'!K$1,'38'!$E$1:$O$1,0))</f>
        <v>Mr. Chirag Vithlani</v>
      </c>
      <c r="M203" s="2" t="str">
        <f>INDEX('38'!$E$1:$O$1361,MATCH('39'!$F203,'38'!$E:$E,0),MATCH('38'!L$1,'38'!$E$1:$O$1,0))</f>
        <v>Relationship Associate</v>
      </c>
      <c r="N203" s="2" t="str">
        <f>INDEX('38'!$E$1:$O$1361,MATCH('39'!$F203,'38'!$E:$E,0),MATCH('38'!M$1,'38'!$E$1:$O$1,0))</f>
        <v>BG 7</v>
      </c>
      <c r="O203" s="2">
        <f>INDEX('38'!$E$1:$O$1361,MATCH('39'!$F203,'38'!$E:$E,0),MATCH('38'!N$1,'38'!$E$1:$O$1,0))</f>
        <v>686625.28199999989</v>
      </c>
      <c r="P203" s="2">
        <f>INDEX('38'!$E$1:$O$1361,MATCH('39'!$F203,'38'!$E:$E,0),MATCH('38'!O$1,'38'!$E$1:$O$1,0))</f>
        <v>664783.67520000006</v>
      </c>
    </row>
    <row r="204" spans="6:16">
      <c r="F204" s="128">
        <v>381403</v>
      </c>
      <c r="G204" s="2" t="str">
        <f>INDEX('38'!$E$1:$O$1361,MATCH('39'!$F204,'38'!$E:$E,0),MATCH('38'!F$1,'38'!$E$1:$O$1,0))</f>
        <v>Rajeev Kumar Tiwari</v>
      </c>
      <c r="H204" s="2">
        <f>INDEX('38'!$E$1:$O$1361,MATCH('39'!$F204,'38'!$E:$E,0),MATCH('38'!G$1,'38'!$E$1:$O$1,0))</f>
        <v>40329</v>
      </c>
      <c r="I204" s="2" t="str">
        <f>INDEX('38'!$E$1:$O$1361,MATCH('39'!$F204,'38'!$E:$E,0),MATCH('38'!H$1,'38'!$E$1:$O$1,0))</f>
        <v>Active</v>
      </c>
      <c r="J204" s="2" t="str">
        <f>INDEX('38'!$E$1:$O$1361,MATCH('39'!$F204,'38'!$E:$E,0),MATCH('38'!I$1,'38'!$E$1:$O$1,0))</f>
        <v>X0490</v>
      </c>
      <c r="K204" s="2">
        <f>INDEX('38'!$E$1:$O$1361,MATCH('39'!$F204,'38'!$E:$E,0),MATCH('38'!J$1,'38'!$E$1:$O$1,0))</f>
        <v>473191</v>
      </c>
      <c r="L204" s="2" t="str">
        <f>INDEX('38'!$E$1:$O$1361,MATCH('39'!$F204,'38'!$E:$E,0),MATCH('38'!K$1,'38'!$E$1:$O$1,0))</f>
        <v>Mr. Sandeep Chatterjee</v>
      </c>
      <c r="M204" s="2" t="str">
        <f>INDEX('38'!$E$1:$O$1361,MATCH('39'!$F204,'38'!$E:$E,0),MATCH('38'!L$1,'38'!$E$1:$O$1,0))</f>
        <v>Relationship Associate</v>
      </c>
      <c r="N204" s="2" t="str">
        <f>INDEX('38'!$E$1:$O$1361,MATCH('39'!$F204,'38'!$E:$E,0),MATCH('38'!M$1,'38'!$E$1:$O$1,0))</f>
        <v>BG 5</v>
      </c>
      <c r="O204" s="2">
        <f>INDEX('38'!$E$1:$O$1361,MATCH('39'!$F204,'38'!$E:$E,0),MATCH('38'!N$1,'38'!$E$1:$O$1,0))</f>
        <v>1364437.83</v>
      </c>
      <c r="P204" s="2">
        <f>INDEX('38'!$E$1:$O$1361,MATCH('39'!$F204,'38'!$E:$E,0),MATCH('38'!O$1,'38'!$E$1:$O$1,0))</f>
        <v>1003685.4288000001</v>
      </c>
    </row>
    <row r="205" spans="6:16">
      <c r="F205" s="128">
        <v>381407</v>
      </c>
      <c r="G205" s="2" t="str">
        <f>INDEX('38'!$E$1:$O$1361,MATCH('39'!$F205,'38'!$E:$E,0),MATCH('38'!F$1,'38'!$E$1:$O$1,0))</f>
        <v>Ravindra Parmeshwar Gupta</v>
      </c>
      <c r="H205" s="2">
        <f>INDEX('38'!$E$1:$O$1361,MATCH('39'!$F205,'38'!$E:$E,0),MATCH('38'!G$1,'38'!$E$1:$O$1,0))</f>
        <v>40329</v>
      </c>
      <c r="I205" s="2" t="str">
        <f>INDEX('38'!$E$1:$O$1361,MATCH('39'!$F205,'38'!$E:$E,0),MATCH('38'!H$1,'38'!$E$1:$O$1,0))</f>
        <v>Active</v>
      </c>
      <c r="J205" s="2" t="str">
        <f>INDEX('38'!$E$1:$O$1361,MATCH('39'!$F205,'38'!$E:$E,0),MATCH('38'!I$1,'38'!$E$1:$O$1,0))</f>
        <v>X0695</v>
      </c>
      <c r="K205" s="2">
        <f>INDEX('38'!$E$1:$O$1361,MATCH('39'!$F205,'38'!$E:$E,0),MATCH('38'!J$1,'38'!$E$1:$O$1,0))</f>
        <v>380836</v>
      </c>
      <c r="L205" s="2" t="str">
        <f>INDEX('38'!$E$1:$O$1361,MATCH('39'!$F205,'38'!$E:$E,0),MATCH('38'!K$1,'38'!$E$1:$O$1,0))</f>
        <v>Mr. Arunkumar Manikchand Sharma</v>
      </c>
      <c r="M205" s="2" t="str">
        <f>INDEX('38'!$E$1:$O$1361,MATCH('39'!$F205,'38'!$E:$E,0),MATCH('38'!L$1,'38'!$E$1:$O$1,0))</f>
        <v>Relationship Associate</v>
      </c>
      <c r="N205" s="2" t="str">
        <f>INDEX('38'!$E$1:$O$1361,MATCH('39'!$F205,'38'!$E:$E,0),MATCH('38'!M$1,'38'!$E$1:$O$1,0))</f>
        <v>BG 7</v>
      </c>
      <c r="O205" s="2">
        <f>INDEX('38'!$E$1:$O$1361,MATCH('39'!$F205,'38'!$E:$E,0),MATCH('38'!N$1,'38'!$E$1:$O$1,0))</f>
        <v>578370.44999999995</v>
      </c>
      <c r="P205" s="2">
        <f>INDEX('38'!$E$1:$O$1361,MATCH('39'!$F205,'38'!$E:$E,0),MATCH('38'!O$1,'38'!$E$1:$O$1,0))</f>
        <v>331773.8076</v>
      </c>
    </row>
    <row r="206" spans="6:16">
      <c r="F206" s="128">
        <v>381408</v>
      </c>
      <c r="G206" s="2" t="str">
        <f>INDEX('38'!$E$1:$O$1361,MATCH('39'!$F206,'38'!$E:$E,0),MATCH('38'!F$1,'38'!$E$1:$O$1,0))</f>
        <v>Murli Krishna</v>
      </c>
      <c r="H206" s="2">
        <f>INDEX('38'!$E$1:$O$1361,MATCH('39'!$F206,'38'!$E:$E,0),MATCH('38'!G$1,'38'!$E$1:$O$1,0))</f>
        <v>40329</v>
      </c>
      <c r="I206" s="2" t="str">
        <f>INDEX('38'!$E$1:$O$1361,MATCH('39'!$F206,'38'!$E:$E,0),MATCH('38'!H$1,'38'!$E$1:$O$1,0))</f>
        <v>Active</v>
      </c>
      <c r="J206" s="2" t="str">
        <f>INDEX('38'!$E$1:$O$1361,MATCH('39'!$F206,'38'!$E:$E,0),MATCH('38'!I$1,'38'!$E$1:$O$1,0))</f>
        <v>X1069</v>
      </c>
      <c r="K206" s="2">
        <f>INDEX('38'!$E$1:$O$1361,MATCH('39'!$F206,'38'!$E:$E,0),MATCH('38'!J$1,'38'!$E$1:$O$1,0))</f>
        <v>473191</v>
      </c>
      <c r="L206" s="2" t="str">
        <f>INDEX('38'!$E$1:$O$1361,MATCH('39'!$F206,'38'!$E:$E,0),MATCH('38'!K$1,'38'!$E$1:$O$1,0))</f>
        <v>Mr. Sandeep Chatterjee</v>
      </c>
      <c r="M206" s="2" t="str">
        <f>INDEX('38'!$E$1:$O$1361,MATCH('39'!$F206,'38'!$E:$E,0),MATCH('38'!L$1,'38'!$E$1:$O$1,0))</f>
        <v>Relationship Associate</v>
      </c>
      <c r="N206" s="2" t="str">
        <f>INDEX('38'!$E$1:$O$1361,MATCH('39'!$F206,'38'!$E:$E,0),MATCH('38'!M$1,'38'!$E$1:$O$1,0))</f>
        <v>BG 7</v>
      </c>
      <c r="O206" s="2">
        <f>INDEX('38'!$E$1:$O$1361,MATCH('39'!$F206,'38'!$E:$E,0),MATCH('38'!N$1,'38'!$E$1:$O$1,0))</f>
        <v>743918.07</v>
      </c>
      <c r="P206" s="2">
        <f>INDEX('38'!$E$1:$O$1361,MATCH('39'!$F206,'38'!$E:$E,0),MATCH('38'!O$1,'38'!$E$1:$O$1,0))</f>
        <v>674911.12679999997</v>
      </c>
    </row>
    <row r="207" spans="6:16">
      <c r="F207" s="128">
        <v>381410</v>
      </c>
      <c r="G207" s="2" t="str">
        <f>INDEX('38'!$E$1:$O$1361,MATCH('39'!$F207,'38'!$E:$E,0),MATCH('38'!F$1,'38'!$E$1:$O$1,0))</f>
        <v>Satish kumar</v>
      </c>
      <c r="H207" s="2">
        <f>INDEX('38'!$E$1:$O$1361,MATCH('39'!$F207,'38'!$E:$E,0),MATCH('38'!G$1,'38'!$E$1:$O$1,0))</f>
        <v>40329</v>
      </c>
      <c r="I207" s="2" t="str">
        <f>INDEX('38'!$E$1:$O$1361,MATCH('39'!$F207,'38'!$E:$E,0),MATCH('38'!H$1,'38'!$E$1:$O$1,0))</f>
        <v>Active</v>
      </c>
      <c r="J207" s="2" t="str">
        <f>INDEX('38'!$E$1:$O$1361,MATCH('39'!$F207,'38'!$E:$E,0),MATCH('38'!I$1,'38'!$E$1:$O$1,0))</f>
        <v>X0139</v>
      </c>
      <c r="K207" s="2">
        <f>INDEX('38'!$E$1:$O$1361,MATCH('39'!$F207,'38'!$E:$E,0),MATCH('38'!J$1,'38'!$E$1:$O$1,0))</f>
        <v>410450</v>
      </c>
      <c r="L207" s="2" t="str">
        <f>INDEX('38'!$E$1:$O$1361,MATCH('39'!$F207,'38'!$E:$E,0),MATCH('38'!K$1,'38'!$E$1:$O$1,0))</f>
        <v>Mr. Supriya Mitra</v>
      </c>
      <c r="M207" s="2" t="str">
        <f>INDEX('38'!$E$1:$O$1361,MATCH('39'!$F207,'38'!$E:$E,0),MATCH('38'!L$1,'38'!$E$1:$O$1,0))</f>
        <v>Relationship Associate</v>
      </c>
      <c r="N207" s="2" t="str">
        <f>INDEX('38'!$E$1:$O$1361,MATCH('39'!$F207,'38'!$E:$E,0),MATCH('38'!M$1,'38'!$E$1:$O$1,0))</f>
        <v>BG 4</v>
      </c>
      <c r="O207" s="2">
        <f>INDEX('38'!$E$1:$O$1361,MATCH('39'!$F207,'38'!$E:$E,0),MATCH('38'!N$1,'38'!$E$1:$O$1,0))</f>
        <v>1704438.183</v>
      </c>
      <c r="P207" s="2">
        <f>INDEX('38'!$E$1:$O$1361,MATCH('39'!$F207,'38'!$E:$E,0),MATCH('38'!O$1,'38'!$E$1:$O$1,0))</f>
        <v>647450.58239999996</v>
      </c>
    </row>
    <row r="208" spans="6:16">
      <c r="F208" s="128">
        <v>381411</v>
      </c>
      <c r="G208" s="2" t="str">
        <f>INDEX('38'!$E$1:$O$1361,MATCH('39'!$F208,'38'!$E:$E,0),MATCH('38'!F$1,'38'!$E$1:$O$1,0))</f>
        <v>Archana Singh</v>
      </c>
      <c r="H208" s="2">
        <f>INDEX('38'!$E$1:$O$1361,MATCH('39'!$F208,'38'!$E:$E,0),MATCH('38'!G$1,'38'!$E$1:$O$1,0))</f>
        <v>40278</v>
      </c>
      <c r="I208" s="2" t="str">
        <f>INDEX('38'!$E$1:$O$1361,MATCH('39'!$F208,'38'!$E:$E,0),MATCH('38'!H$1,'38'!$E$1:$O$1,0))</f>
        <v>Active</v>
      </c>
      <c r="J208" s="2" t="str">
        <f>INDEX('38'!$E$1:$O$1361,MATCH('39'!$F208,'38'!$E:$E,0),MATCH('38'!I$1,'38'!$E$1:$O$1,0))</f>
        <v>X1127</v>
      </c>
      <c r="K208" s="2">
        <f>INDEX('38'!$E$1:$O$1361,MATCH('39'!$F208,'38'!$E:$E,0),MATCH('38'!J$1,'38'!$E$1:$O$1,0))</f>
        <v>381248</v>
      </c>
      <c r="L208" s="2" t="str">
        <f>INDEX('38'!$E$1:$O$1361,MATCH('39'!$F208,'38'!$E:$E,0),MATCH('38'!K$1,'38'!$E$1:$O$1,0))</f>
        <v>Mr. Nirjhar Saha</v>
      </c>
      <c r="M208" s="2" t="str">
        <f>INDEX('38'!$E$1:$O$1361,MATCH('39'!$F208,'38'!$E:$E,0),MATCH('38'!L$1,'38'!$E$1:$O$1,0))</f>
        <v>Relationship Associate</v>
      </c>
      <c r="N208" s="2" t="str">
        <f>INDEX('38'!$E$1:$O$1361,MATCH('39'!$F208,'38'!$E:$E,0),MATCH('38'!M$1,'38'!$E$1:$O$1,0))</f>
        <v>BG 6</v>
      </c>
      <c r="O208" s="2">
        <f>INDEX('38'!$E$1:$O$1361,MATCH('39'!$F208,'38'!$E:$E,0),MATCH('38'!N$1,'38'!$E$1:$O$1,0))</f>
        <v>842067.97499999998</v>
      </c>
      <c r="P208" s="2">
        <f>INDEX('38'!$E$1:$O$1361,MATCH('39'!$F208,'38'!$E:$E,0),MATCH('38'!O$1,'38'!$E$1:$O$1,0))</f>
        <v>1808612.4095999999</v>
      </c>
    </row>
    <row r="209" spans="6:16">
      <c r="F209" s="128">
        <v>381413</v>
      </c>
      <c r="G209" s="2" t="str">
        <f>INDEX('38'!$E$1:$O$1361,MATCH('39'!$F209,'38'!$E:$E,0),MATCH('38'!F$1,'38'!$E$1:$O$1,0))</f>
        <v>MANMOHAN SONI</v>
      </c>
      <c r="H209" s="2">
        <f>INDEX('38'!$E$1:$O$1361,MATCH('39'!$F209,'38'!$E:$E,0),MATCH('38'!G$1,'38'!$E$1:$O$1,0))</f>
        <v>40329</v>
      </c>
      <c r="I209" s="2" t="str">
        <f>INDEX('38'!$E$1:$O$1361,MATCH('39'!$F209,'38'!$E:$E,0),MATCH('38'!H$1,'38'!$E$1:$O$1,0))</f>
        <v>Active</v>
      </c>
      <c r="J209" s="2" t="str">
        <f>INDEX('38'!$E$1:$O$1361,MATCH('39'!$F209,'38'!$E:$E,0),MATCH('38'!I$1,'38'!$E$1:$O$1,0))</f>
        <v>X0521</v>
      </c>
      <c r="K209" s="2">
        <f>INDEX('38'!$E$1:$O$1361,MATCH('39'!$F209,'38'!$E:$E,0),MATCH('38'!J$1,'38'!$E$1:$O$1,0))</f>
        <v>448733</v>
      </c>
      <c r="L209" s="2" t="str">
        <f>INDEX('38'!$E$1:$O$1361,MATCH('39'!$F209,'38'!$E:$E,0),MATCH('38'!K$1,'38'!$E$1:$O$1,0))</f>
        <v>Mr. Sandip Nandi</v>
      </c>
      <c r="M209" s="2" t="str">
        <f>INDEX('38'!$E$1:$O$1361,MATCH('39'!$F209,'38'!$E:$E,0),MATCH('38'!L$1,'38'!$E$1:$O$1,0))</f>
        <v>Relationship Associate</v>
      </c>
      <c r="N209" s="2" t="str">
        <f>INDEX('38'!$E$1:$O$1361,MATCH('39'!$F209,'38'!$E:$E,0),MATCH('38'!M$1,'38'!$E$1:$O$1,0))</f>
        <v>BG 6</v>
      </c>
      <c r="O209" s="2">
        <f>INDEX('38'!$E$1:$O$1361,MATCH('39'!$F209,'38'!$E:$E,0),MATCH('38'!N$1,'38'!$E$1:$O$1,0))</f>
        <v>826984.59900000005</v>
      </c>
      <c r="P209" s="2">
        <f>INDEX('38'!$E$1:$O$1361,MATCH('39'!$F209,'38'!$E:$E,0),MATCH('38'!O$1,'38'!$E$1:$O$1,0))</f>
        <v>983209.21200000006</v>
      </c>
    </row>
    <row r="210" spans="6:16">
      <c r="F210" s="128">
        <v>381414</v>
      </c>
      <c r="G210" s="2" t="str">
        <f>INDEX('38'!$E$1:$O$1361,MATCH('39'!$F210,'38'!$E:$E,0),MATCH('38'!F$1,'38'!$E$1:$O$1,0))</f>
        <v>Prasant Panigrahi</v>
      </c>
      <c r="H210" s="2">
        <f>INDEX('38'!$E$1:$O$1361,MATCH('39'!$F210,'38'!$E:$E,0),MATCH('38'!G$1,'38'!$E$1:$O$1,0))</f>
        <v>40278</v>
      </c>
      <c r="I210" s="2" t="str">
        <f>INDEX('38'!$E$1:$O$1361,MATCH('39'!$F210,'38'!$E:$E,0),MATCH('38'!H$1,'38'!$E$1:$O$1,0))</f>
        <v>Active</v>
      </c>
      <c r="J210" s="2" t="str">
        <f>INDEX('38'!$E$1:$O$1361,MATCH('39'!$F210,'38'!$E:$E,0),MATCH('38'!I$1,'38'!$E$1:$O$1,0))</f>
        <v>X0212</v>
      </c>
      <c r="K210" s="2">
        <f>INDEX('38'!$E$1:$O$1361,MATCH('39'!$F210,'38'!$E:$E,0),MATCH('38'!J$1,'38'!$E$1:$O$1,0))</f>
        <v>381248</v>
      </c>
      <c r="L210" s="2" t="str">
        <f>INDEX('38'!$E$1:$O$1361,MATCH('39'!$F210,'38'!$E:$E,0),MATCH('38'!K$1,'38'!$E$1:$O$1,0))</f>
        <v>Mr. Nirjhar Saha</v>
      </c>
      <c r="M210" s="2" t="str">
        <f>INDEX('38'!$E$1:$O$1361,MATCH('39'!$F210,'38'!$E:$E,0),MATCH('38'!L$1,'38'!$E$1:$O$1,0))</f>
        <v>Relationship Associate</v>
      </c>
      <c r="N210" s="2" t="str">
        <f>INDEX('38'!$E$1:$O$1361,MATCH('39'!$F210,'38'!$E:$E,0),MATCH('38'!M$1,'38'!$E$1:$O$1,0))</f>
        <v>BG 4</v>
      </c>
      <c r="O210" s="2">
        <f>INDEX('38'!$E$1:$O$1361,MATCH('39'!$F210,'38'!$E:$E,0),MATCH('38'!N$1,'38'!$E$1:$O$1,0))</f>
        <v>1671130.5449999999</v>
      </c>
      <c r="P210" s="2">
        <f>INDEX('38'!$E$1:$O$1361,MATCH('39'!$F210,'38'!$E:$E,0),MATCH('38'!O$1,'38'!$E$1:$O$1,0))</f>
        <v>1907209.9727999999</v>
      </c>
    </row>
    <row r="211" spans="6:16">
      <c r="F211" s="128">
        <v>381423</v>
      </c>
      <c r="G211" s="2" t="str">
        <f>INDEX('38'!$E$1:$O$1361,MATCH('39'!$F211,'38'!$E:$E,0),MATCH('38'!F$1,'38'!$E$1:$O$1,0))</f>
        <v>Dipak  Kumar Mishra</v>
      </c>
      <c r="H211" s="2">
        <f>INDEX('38'!$E$1:$O$1361,MATCH('39'!$F211,'38'!$E:$E,0),MATCH('38'!G$1,'38'!$E$1:$O$1,0))</f>
        <v>40336</v>
      </c>
      <c r="I211" s="2" t="str">
        <f>INDEX('38'!$E$1:$O$1361,MATCH('39'!$F211,'38'!$E:$E,0),MATCH('38'!H$1,'38'!$E$1:$O$1,0))</f>
        <v>Active</v>
      </c>
      <c r="J211" s="2" t="str">
        <f>INDEX('38'!$E$1:$O$1361,MATCH('39'!$F211,'38'!$E:$E,0),MATCH('38'!I$1,'38'!$E$1:$O$1,0))</f>
        <v>X1071</v>
      </c>
      <c r="K211" s="2">
        <f>INDEX('38'!$E$1:$O$1361,MATCH('39'!$F211,'38'!$E:$E,0),MATCH('38'!J$1,'38'!$E$1:$O$1,0))</f>
        <v>381248</v>
      </c>
      <c r="L211" s="2" t="str">
        <f>INDEX('38'!$E$1:$O$1361,MATCH('39'!$F211,'38'!$E:$E,0),MATCH('38'!K$1,'38'!$E$1:$O$1,0))</f>
        <v>Mr. Nirjhar Saha</v>
      </c>
      <c r="M211" s="2" t="str">
        <f>INDEX('38'!$E$1:$O$1361,MATCH('39'!$F211,'38'!$E:$E,0),MATCH('38'!L$1,'38'!$E$1:$O$1,0))</f>
        <v>Associate Sales Manager</v>
      </c>
      <c r="N211" s="2" t="str">
        <f>INDEX('38'!$E$1:$O$1361,MATCH('39'!$F211,'38'!$E:$E,0),MATCH('38'!M$1,'38'!$E$1:$O$1,0))</f>
        <v>BG 7</v>
      </c>
      <c r="O211" s="2">
        <f>INDEX('38'!$E$1:$O$1361,MATCH('39'!$F211,'38'!$E:$E,0),MATCH('38'!N$1,'38'!$E$1:$O$1,0))</f>
        <v>446625.75299999997</v>
      </c>
      <c r="P211" s="2">
        <f>INDEX('38'!$E$1:$O$1361,MATCH('39'!$F211,'38'!$E:$E,0),MATCH('38'!O$1,'38'!$E$1:$O$1,0))</f>
        <v>564241.37760000001</v>
      </c>
    </row>
    <row r="212" spans="6:16">
      <c r="F212" s="128">
        <v>381424</v>
      </c>
      <c r="G212" s="2" t="str">
        <f>INDEX('38'!$E$1:$O$1361,MATCH('39'!$F212,'38'!$E:$E,0),MATCH('38'!F$1,'38'!$E$1:$O$1,0))</f>
        <v>Amit Sahu</v>
      </c>
      <c r="H212" s="2">
        <f>INDEX('38'!$E$1:$O$1361,MATCH('39'!$F212,'38'!$E:$E,0),MATCH('38'!G$1,'38'!$E$1:$O$1,0))</f>
        <v>40329</v>
      </c>
      <c r="I212" s="2" t="str">
        <f>INDEX('38'!$E$1:$O$1361,MATCH('39'!$F212,'38'!$E:$E,0),MATCH('38'!H$1,'38'!$E$1:$O$1,0))</f>
        <v>Active</v>
      </c>
      <c r="J212" s="2" t="str">
        <f>INDEX('38'!$E$1:$O$1361,MATCH('39'!$F212,'38'!$E:$E,0),MATCH('38'!I$1,'38'!$E$1:$O$1,0))</f>
        <v>X0670</v>
      </c>
      <c r="K212" s="2">
        <f>INDEX('38'!$E$1:$O$1361,MATCH('39'!$F212,'38'!$E:$E,0),MATCH('38'!J$1,'38'!$E$1:$O$1,0))</f>
        <v>448733</v>
      </c>
      <c r="L212" s="2" t="str">
        <f>INDEX('38'!$E$1:$O$1361,MATCH('39'!$F212,'38'!$E:$E,0),MATCH('38'!K$1,'38'!$E$1:$O$1,0))</f>
        <v>Mr. Sandip Nandi</v>
      </c>
      <c r="M212" s="2" t="str">
        <f>INDEX('38'!$E$1:$O$1361,MATCH('39'!$F212,'38'!$E:$E,0),MATCH('38'!L$1,'38'!$E$1:$O$1,0))</f>
        <v>Relationship Associate</v>
      </c>
      <c r="N212" s="2" t="str">
        <f>INDEX('38'!$E$1:$O$1361,MATCH('39'!$F212,'38'!$E:$E,0),MATCH('38'!M$1,'38'!$E$1:$O$1,0))</f>
        <v>BG 7</v>
      </c>
      <c r="O212" s="2">
        <f>INDEX('38'!$E$1:$O$1361,MATCH('39'!$F212,'38'!$E:$E,0),MATCH('38'!N$1,'38'!$E$1:$O$1,0))</f>
        <v>697058.54399999999</v>
      </c>
      <c r="P212" s="2">
        <f>INDEX('38'!$E$1:$O$1361,MATCH('39'!$F212,'38'!$E:$E,0),MATCH('38'!O$1,'38'!$E$1:$O$1,0))</f>
        <v>934135.27559999994</v>
      </c>
    </row>
    <row r="213" spans="6:16">
      <c r="F213" s="128">
        <v>381429</v>
      </c>
      <c r="G213" s="2" t="str">
        <f>INDEX('38'!$E$1:$O$1361,MATCH('39'!$F213,'38'!$E:$E,0),MATCH('38'!F$1,'38'!$E$1:$O$1,0))</f>
        <v>Ramnarayan Rajak</v>
      </c>
      <c r="H213" s="2">
        <f>INDEX('38'!$E$1:$O$1361,MATCH('39'!$F213,'38'!$E:$E,0),MATCH('38'!G$1,'38'!$E$1:$O$1,0))</f>
        <v>40329</v>
      </c>
      <c r="I213" s="2" t="str">
        <f>INDEX('38'!$E$1:$O$1361,MATCH('39'!$F213,'38'!$E:$E,0),MATCH('38'!H$1,'38'!$E$1:$O$1,0))</f>
        <v>Active</v>
      </c>
      <c r="J213" s="2" t="str">
        <f>INDEX('38'!$E$1:$O$1361,MATCH('39'!$F213,'38'!$E:$E,0),MATCH('38'!I$1,'38'!$E$1:$O$1,0))</f>
        <v>X0612</v>
      </c>
      <c r="K213" s="2">
        <f>INDEX('38'!$E$1:$O$1361,MATCH('39'!$F213,'38'!$E:$E,0),MATCH('38'!J$1,'38'!$E$1:$O$1,0))</f>
        <v>406698</v>
      </c>
      <c r="L213" s="2" t="str">
        <f>INDEX('38'!$E$1:$O$1361,MATCH('39'!$F213,'38'!$E:$E,0),MATCH('38'!K$1,'38'!$E$1:$O$1,0))</f>
        <v>Mr. Md Ehesanul Haque</v>
      </c>
      <c r="M213" s="2" t="str">
        <f>INDEX('38'!$E$1:$O$1361,MATCH('39'!$F213,'38'!$E:$E,0),MATCH('38'!L$1,'38'!$E$1:$O$1,0))</f>
        <v>Relationship Associate</v>
      </c>
      <c r="N213" s="2" t="str">
        <f>INDEX('38'!$E$1:$O$1361,MATCH('39'!$F213,'38'!$E:$E,0),MATCH('38'!M$1,'38'!$E$1:$O$1,0))</f>
        <v>BG 6</v>
      </c>
      <c r="O213" s="2">
        <f>INDEX('38'!$E$1:$O$1361,MATCH('39'!$F213,'38'!$E:$E,0),MATCH('38'!N$1,'38'!$E$1:$O$1,0))</f>
        <v>993046.42500000005</v>
      </c>
      <c r="P213" s="2">
        <f>INDEX('38'!$E$1:$O$1361,MATCH('39'!$F213,'38'!$E:$E,0),MATCH('38'!O$1,'38'!$E$1:$O$1,0))</f>
        <v>1154269.3211999999</v>
      </c>
    </row>
    <row r="214" spans="6:16">
      <c r="F214" s="128">
        <v>381530</v>
      </c>
      <c r="G214" s="2" t="str">
        <f>INDEX('38'!$E$1:$O$1361,MATCH('39'!$F214,'38'!$E:$E,0),MATCH('38'!F$1,'38'!$E$1:$O$1,0))</f>
        <v>Pradeep Kumar Mishra</v>
      </c>
      <c r="H214" s="2">
        <f>INDEX('38'!$E$1:$O$1361,MATCH('39'!$F214,'38'!$E:$E,0),MATCH('38'!G$1,'38'!$E$1:$O$1,0))</f>
        <v>40336</v>
      </c>
      <c r="I214" s="2" t="str">
        <f>INDEX('38'!$E$1:$O$1361,MATCH('39'!$F214,'38'!$E:$E,0),MATCH('38'!H$1,'38'!$E$1:$O$1,0))</f>
        <v>Active</v>
      </c>
      <c r="J214" s="2" t="str">
        <f>INDEX('38'!$E$1:$O$1361,MATCH('39'!$F214,'38'!$E:$E,0),MATCH('38'!I$1,'38'!$E$1:$O$1,0))</f>
        <v>X0091</v>
      </c>
      <c r="K214" s="2">
        <f>INDEX('38'!$E$1:$O$1361,MATCH('39'!$F214,'38'!$E:$E,0),MATCH('38'!J$1,'38'!$E$1:$O$1,0))</f>
        <v>460392</v>
      </c>
      <c r="L214" s="2" t="str">
        <f>INDEX('38'!$E$1:$O$1361,MATCH('39'!$F214,'38'!$E:$E,0),MATCH('38'!K$1,'38'!$E$1:$O$1,0))</f>
        <v>Mr. Sanjay Kumar Mohanty</v>
      </c>
      <c r="M214" s="2" t="str">
        <f>INDEX('38'!$E$1:$O$1361,MATCH('39'!$F214,'38'!$E:$E,0),MATCH('38'!L$1,'38'!$E$1:$O$1,0))</f>
        <v>Associate Sales Manager</v>
      </c>
      <c r="N214" s="2" t="str">
        <f>INDEX('38'!$E$1:$O$1361,MATCH('39'!$F214,'38'!$E:$E,0),MATCH('38'!M$1,'38'!$E$1:$O$1,0))</f>
        <v>BG 4</v>
      </c>
      <c r="O214" s="2">
        <f>INDEX('38'!$E$1:$O$1361,MATCH('39'!$F214,'38'!$E:$E,0),MATCH('38'!N$1,'38'!$E$1:$O$1,0))</f>
        <v>1807382.892</v>
      </c>
      <c r="P214" s="2">
        <f>INDEX('38'!$E$1:$O$1361,MATCH('39'!$F214,'38'!$E:$E,0),MATCH('38'!O$1,'38'!$E$1:$O$1,0))</f>
        <v>2605727.4912</v>
      </c>
    </row>
    <row r="215" spans="6:16">
      <c r="F215" s="128">
        <v>381534</v>
      </c>
      <c r="G215" s="2" t="str">
        <f>INDEX('38'!$E$1:$O$1361,MATCH('39'!$F215,'38'!$E:$E,0),MATCH('38'!F$1,'38'!$E$1:$O$1,0))</f>
        <v>Sudeb Saha</v>
      </c>
      <c r="H215" s="2">
        <f>INDEX('38'!$E$1:$O$1361,MATCH('39'!$F215,'38'!$E:$E,0),MATCH('38'!G$1,'38'!$E$1:$O$1,0))</f>
        <v>40336</v>
      </c>
      <c r="I215" s="2" t="str">
        <f>INDEX('38'!$E$1:$O$1361,MATCH('39'!$F215,'38'!$E:$E,0),MATCH('38'!H$1,'38'!$E$1:$O$1,0))</f>
        <v>Active</v>
      </c>
      <c r="J215" s="2" t="str">
        <f>INDEX('38'!$E$1:$O$1361,MATCH('39'!$F215,'38'!$E:$E,0),MATCH('38'!I$1,'38'!$E$1:$O$1,0))</f>
        <v>X1481</v>
      </c>
      <c r="K215" s="2">
        <f>INDEX('38'!$E$1:$O$1361,MATCH('39'!$F215,'38'!$E:$E,0),MATCH('38'!J$1,'38'!$E$1:$O$1,0))</f>
        <v>406515</v>
      </c>
      <c r="L215" s="2" t="str">
        <f>INDEX('38'!$E$1:$O$1361,MATCH('39'!$F215,'38'!$E:$E,0),MATCH('38'!K$1,'38'!$E$1:$O$1,0))</f>
        <v>Mr. Sabyasachi Guin</v>
      </c>
      <c r="M215" s="2" t="str">
        <f>INDEX('38'!$E$1:$O$1361,MATCH('39'!$F215,'38'!$E:$E,0),MATCH('38'!L$1,'38'!$E$1:$O$1,0))</f>
        <v>Associate Sales Manager</v>
      </c>
      <c r="N215" s="2" t="str">
        <f>INDEX('38'!$E$1:$O$1361,MATCH('39'!$F215,'38'!$E:$E,0),MATCH('38'!M$1,'38'!$E$1:$O$1,0))</f>
        <v>BG 6</v>
      </c>
      <c r="O215" s="2">
        <f>INDEX('38'!$E$1:$O$1361,MATCH('39'!$F215,'38'!$E:$E,0),MATCH('38'!N$1,'38'!$E$1:$O$1,0))</f>
        <v>936612.87300000002</v>
      </c>
      <c r="P215" s="2">
        <f>INDEX('38'!$E$1:$O$1361,MATCH('39'!$F215,'38'!$E:$E,0),MATCH('38'!O$1,'38'!$E$1:$O$1,0))</f>
        <v>1586738.4624000001</v>
      </c>
    </row>
    <row r="216" spans="6:16">
      <c r="F216" s="128">
        <v>381545</v>
      </c>
      <c r="G216" s="2" t="str">
        <f>INDEX('38'!$E$1:$O$1361,MATCH('39'!$F216,'38'!$E:$E,0),MATCH('38'!F$1,'38'!$E$1:$O$1,0))</f>
        <v>Pradeep Kumar Muduli</v>
      </c>
      <c r="H216" s="2">
        <f>INDEX('38'!$E$1:$O$1361,MATCH('39'!$F216,'38'!$E:$E,0),MATCH('38'!G$1,'38'!$E$1:$O$1,0))</f>
        <v>40336</v>
      </c>
      <c r="I216" s="2" t="str">
        <f>INDEX('38'!$E$1:$O$1361,MATCH('39'!$F216,'38'!$E:$E,0),MATCH('38'!H$1,'38'!$E$1:$O$1,0))</f>
        <v>Active</v>
      </c>
      <c r="J216" s="2" t="str">
        <f>INDEX('38'!$E$1:$O$1361,MATCH('39'!$F216,'38'!$E:$E,0),MATCH('38'!I$1,'38'!$E$1:$O$1,0))</f>
        <v>X0492</v>
      </c>
      <c r="K216" s="2">
        <f>INDEX('38'!$E$1:$O$1361,MATCH('39'!$F216,'38'!$E:$E,0),MATCH('38'!J$1,'38'!$E$1:$O$1,0))</f>
        <v>381248</v>
      </c>
      <c r="L216" s="2" t="str">
        <f>INDEX('38'!$E$1:$O$1361,MATCH('39'!$F216,'38'!$E:$E,0),MATCH('38'!K$1,'38'!$E$1:$O$1,0))</f>
        <v>Mr. Nirjhar Saha</v>
      </c>
      <c r="M216" s="2" t="str">
        <f>INDEX('38'!$E$1:$O$1361,MATCH('39'!$F216,'38'!$E:$E,0),MATCH('38'!L$1,'38'!$E$1:$O$1,0))</f>
        <v>Relationship Associate</v>
      </c>
      <c r="N216" s="2" t="str">
        <f>INDEX('38'!$E$1:$O$1361,MATCH('39'!$F216,'38'!$E:$E,0),MATCH('38'!M$1,'38'!$E$1:$O$1,0))</f>
        <v>BG 6</v>
      </c>
      <c r="O216" s="2">
        <f>INDEX('38'!$E$1:$O$1361,MATCH('39'!$F216,'38'!$E:$E,0),MATCH('38'!N$1,'38'!$E$1:$O$1,0))</f>
        <v>965434.00800000003</v>
      </c>
      <c r="P216" s="2">
        <f>INDEX('38'!$E$1:$O$1361,MATCH('39'!$F216,'38'!$E:$E,0),MATCH('38'!O$1,'38'!$E$1:$O$1,0))</f>
        <v>772973.06400000001</v>
      </c>
    </row>
    <row r="217" spans="6:16">
      <c r="F217" s="128">
        <v>381546</v>
      </c>
      <c r="G217" s="2" t="str">
        <f>INDEX('38'!$E$1:$O$1361,MATCH('39'!$F217,'38'!$E:$E,0),MATCH('38'!F$1,'38'!$E$1:$O$1,0))</f>
        <v>Sunil Kumar Patro</v>
      </c>
      <c r="H217" s="2">
        <f>INDEX('38'!$E$1:$O$1361,MATCH('39'!$F217,'38'!$E:$E,0),MATCH('38'!G$1,'38'!$E$1:$O$1,0))</f>
        <v>40336</v>
      </c>
      <c r="I217" s="2" t="str">
        <f>INDEX('38'!$E$1:$O$1361,MATCH('39'!$F217,'38'!$E:$E,0),MATCH('38'!H$1,'38'!$E$1:$O$1,0))</f>
        <v>Active</v>
      </c>
      <c r="J217" s="2" t="str">
        <f>INDEX('38'!$E$1:$O$1361,MATCH('39'!$F217,'38'!$E:$E,0),MATCH('38'!I$1,'38'!$E$1:$O$1,0))</f>
        <v>X0678</v>
      </c>
      <c r="K217" s="2">
        <f>INDEX('38'!$E$1:$O$1361,MATCH('39'!$F217,'38'!$E:$E,0),MATCH('38'!J$1,'38'!$E$1:$O$1,0))</f>
        <v>381248</v>
      </c>
      <c r="L217" s="2" t="str">
        <f>INDEX('38'!$E$1:$O$1361,MATCH('39'!$F217,'38'!$E:$E,0),MATCH('38'!K$1,'38'!$E$1:$O$1,0))</f>
        <v>Mr. Nirjhar Saha</v>
      </c>
      <c r="M217" s="2" t="str">
        <f>INDEX('38'!$E$1:$O$1361,MATCH('39'!$F217,'38'!$E:$E,0),MATCH('38'!L$1,'38'!$E$1:$O$1,0))</f>
        <v>Relationship Associate</v>
      </c>
      <c r="N217" s="2" t="str">
        <f>INDEX('38'!$E$1:$O$1361,MATCH('39'!$F217,'38'!$E:$E,0),MATCH('38'!M$1,'38'!$E$1:$O$1,0))</f>
        <v>BG 6</v>
      </c>
      <c r="O217" s="2">
        <f>INDEX('38'!$E$1:$O$1361,MATCH('39'!$F217,'38'!$E:$E,0),MATCH('38'!N$1,'38'!$E$1:$O$1,0))</f>
        <v>812955.23400000005</v>
      </c>
      <c r="P217" s="2">
        <f>INDEX('38'!$E$1:$O$1361,MATCH('39'!$F217,'38'!$E:$E,0),MATCH('38'!O$1,'38'!$E$1:$O$1,0))</f>
        <v>786849.89760000003</v>
      </c>
    </row>
    <row r="218" spans="6:16">
      <c r="F218" s="128">
        <v>381547</v>
      </c>
      <c r="G218" s="2" t="str">
        <f>INDEX('38'!$E$1:$O$1361,MATCH('39'!$F218,'38'!$E:$E,0),MATCH('38'!F$1,'38'!$E$1:$O$1,0))</f>
        <v>Badal Saha</v>
      </c>
      <c r="H218" s="2">
        <f>INDEX('38'!$E$1:$O$1361,MATCH('39'!$F218,'38'!$E:$E,0),MATCH('38'!G$1,'38'!$E$1:$O$1,0))</f>
        <v>40336</v>
      </c>
      <c r="I218" s="2" t="str">
        <f>INDEX('38'!$E$1:$O$1361,MATCH('39'!$F218,'38'!$E:$E,0),MATCH('38'!H$1,'38'!$E$1:$O$1,0))</f>
        <v>Active</v>
      </c>
      <c r="J218" s="2" t="str">
        <f>INDEX('38'!$E$1:$O$1361,MATCH('39'!$F218,'38'!$E:$E,0),MATCH('38'!I$1,'38'!$E$1:$O$1,0))</f>
        <v>X0436</v>
      </c>
      <c r="K218" s="2">
        <f>INDEX('38'!$E$1:$O$1361,MATCH('39'!$F218,'38'!$E:$E,0),MATCH('38'!J$1,'38'!$E$1:$O$1,0))</f>
        <v>406515</v>
      </c>
      <c r="L218" s="2" t="str">
        <f>INDEX('38'!$E$1:$O$1361,MATCH('39'!$F218,'38'!$E:$E,0),MATCH('38'!K$1,'38'!$E$1:$O$1,0))</f>
        <v>Mr. Sabyasachi Guin</v>
      </c>
      <c r="M218" s="2" t="str">
        <f>INDEX('38'!$E$1:$O$1361,MATCH('39'!$F218,'38'!$E:$E,0),MATCH('38'!L$1,'38'!$E$1:$O$1,0))</f>
        <v>Associate Sales Manager</v>
      </c>
      <c r="N218" s="2" t="str">
        <f>INDEX('38'!$E$1:$O$1361,MATCH('39'!$F218,'38'!$E:$E,0),MATCH('38'!M$1,'38'!$E$1:$O$1,0))</f>
        <v>BG 4</v>
      </c>
      <c r="O218" s="2">
        <f>INDEX('38'!$E$1:$O$1361,MATCH('39'!$F218,'38'!$E:$E,0),MATCH('38'!N$1,'38'!$E$1:$O$1,0))</f>
        <v>1868036.94</v>
      </c>
      <c r="P218" s="2">
        <f>INDEX('38'!$E$1:$O$1361,MATCH('39'!$F218,'38'!$E:$E,0),MATCH('38'!O$1,'38'!$E$1:$O$1,0))</f>
        <v>3290279.8859999999</v>
      </c>
    </row>
    <row r="219" spans="6:16">
      <c r="F219" s="128">
        <v>381571</v>
      </c>
      <c r="G219" s="2" t="str">
        <f>INDEX('38'!$E$1:$O$1361,MATCH('39'!$F219,'38'!$E:$E,0),MATCH('38'!F$1,'38'!$E$1:$O$1,0))</f>
        <v>Subodh Kapoor</v>
      </c>
      <c r="H219" s="2">
        <f>INDEX('38'!$E$1:$O$1361,MATCH('39'!$F219,'38'!$E:$E,0),MATCH('38'!G$1,'38'!$E$1:$O$1,0))</f>
        <v>40344</v>
      </c>
      <c r="I219" s="2" t="str">
        <f>INDEX('38'!$E$1:$O$1361,MATCH('39'!$F219,'38'!$E:$E,0),MATCH('38'!H$1,'38'!$E$1:$O$1,0))</f>
        <v>Active</v>
      </c>
      <c r="J219" s="2" t="str">
        <f>INDEX('38'!$E$1:$O$1361,MATCH('39'!$F219,'38'!$E:$E,0),MATCH('38'!I$1,'38'!$E$1:$O$1,0))</f>
        <v>X0366</v>
      </c>
      <c r="K219" s="2">
        <f>INDEX('38'!$E$1:$O$1361,MATCH('39'!$F219,'38'!$E:$E,0),MATCH('38'!J$1,'38'!$E$1:$O$1,0))</f>
        <v>425654</v>
      </c>
      <c r="L219" s="2" t="str">
        <f>INDEX('38'!$E$1:$O$1361,MATCH('39'!$F219,'38'!$E:$E,0),MATCH('38'!K$1,'38'!$E$1:$O$1,0))</f>
        <v>Mr. Himat Singh</v>
      </c>
      <c r="M219" s="2" t="str">
        <f>INDEX('38'!$E$1:$O$1361,MATCH('39'!$F219,'38'!$E:$E,0),MATCH('38'!L$1,'38'!$E$1:$O$1,0))</f>
        <v>Associate Sales Manager</v>
      </c>
      <c r="N219" s="2" t="str">
        <f>INDEX('38'!$E$1:$O$1361,MATCH('39'!$F219,'38'!$E:$E,0),MATCH('38'!M$1,'38'!$E$1:$O$1,0))</f>
        <v>BG 6</v>
      </c>
      <c r="O219" s="2">
        <f>INDEX('38'!$E$1:$O$1361,MATCH('39'!$F219,'38'!$E:$E,0),MATCH('38'!N$1,'38'!$E$1:$O$1,0))</f>
        <v>1212620.1780000001</v>
      </c>
      <c r="P219" s="2">
        <f>INDEX('38'!$E$1:$O$1361,MATCH('39'!$F219,'38'!$E:$E,0),MATCH('38'!O$1,'38'!$E$1:$O$1,0))</f>
        <v>746818.0344</v>
      </c>
    </row>
    <row r="220" spans="6:16">
      <c r="F220" s="128">
        <v>381576</v>
      </c>
      <c r="G220" s="2" t="str">
        <f>INDEX('38'!$E$1:$O$1361,MATCH('39'!$F220,'38'!$E:$E,0),MATCH('38'!F$1,'38'!$E$1:$O$1,0))</f>
        <v>Deepak Jain</v>
      </c>
      <c r="H220" s="2">
        <f>INDEX('38'!$E$1:$O$1361,MATCH('39'!$F220,'38'!$E:$E,0),MATCH('38'!G$1,'38'!$E$1:$O$1,0))</f>
        <v>40329</v>
      </c>
      <c r="I220" s="2" t="str">
        <f>INDEX('38'!$E$1:$O$1361,MATCH('39'!$F220,'38'!$E:$E,0),MATCH('38'!H$1,'38'!$E$1:$O$1,0))</f>
        <v>Active</v>
      </c>
      <c r="J220" s="2" t="str">
        <f>INDEX('38'!$E$1:$O$1361,MATCH('39'!$F220,'38'!$E:$E,0),MATCH('38'!I$1,'38'!$E$1:$O$1,0))</f>
        <v>X0241</v>
      </c>
      <c r="K220" s="2">
        <f>INDEX('38'!$E$1:$O$1361,MATCH('39'!$F220,'38'!$E:$E,0),MATCH('38'!J$1,'38'!$E$1:$O$1,0))</f>
        <v>471701</v>
      </c>
      <c r="L220" s="2" t="str">
        <f>INDEX('38'!$E$1:$O$1361,MATCH('39'!$F220,'38'!$E:$E,0),MATCH('38'!K$1,'38'!$E$1:$O$1,0))</f>
        <v>Mr. Anupam Nayyar</v>
      </c>
      <c r="M220" s="2" t="str">
        <f>INDEX('38'!$E$1:$O$1361,MATCH('39'!$F220,'38'!$E:$E,0),MATCH('38'!L$1,'38'!$E$1:$O$1,0))</f>
        <v>Associate Sales Manager</v>
      </c>
      <c r="N220" s="2" t="str">
        <f>INDEX('38'!$E$1:$O$1361,MATCH('39'!$F220,'38'!$E:$E,0),MATCH('38'!M$1,'38'!$E$1:$O$1,0))</f>
        <v>BG 7</v>
      </c>
      <c r="O220" s="2">
        <f>INDEX('38'!$E$1:$O$1361,MATCH('39'!$F220,'38'!$E:$E,0),MATCH('38'!N$1,'38'!$E$1:$O$1,0))</f>
        <v>748216.47600000002</v>
      </c>
      <c r="P220" s="2">
        <f>INDEX('38'!$E$1:$O$1361,MATCH('39'!$F220,'38'!$E:$E,0),MATCH('38'!O$1,'38'!$E$1:$O$1,0))</f>
        <v>669804.43319999997</v>
      </c>
    </row>
    <row r="221" spans="6:16">
      <c r="F221" s="128">
        <v>381580</v>
      </c>
      <c r="G221" s="2" t="str">
        <f>INDEX('38'!$E$1:$O$1361,MATCH('39'!$F221,'38'!$E:$E,0),MATCH('38'!F$1,'38'!$E$1:$O$1,0))</f>
        <v>Suraj Sharma</v>
      </c>
      <c r="H221" s="2">
        <f>INDEX('38'!$E$1:$O$1361,MATCH('39'!$F221,'38'!$E:$E,0),MATCH('38'!G$1,'38'!$E$1:$O$1,0))</f>
        <v>40331</v>
      </c>
      <c r="I221" s="2" t="str">
        <f>INDEX('38'!$E$1:$O$1361,MATCH('39'!$F221,'38'!$E:$E,0),MATCH('38'!H$1,'38'!$E$1:$O$1,0))</f>
        <v>Active</v>
      </c>
      <c r="J221" s="2" t="str">
        <f>INDEX('38'!$E$1:$O$1361,MATCH('39'!$F221,'38'!$E:$E,0),MATCH('38'!I$1,'38'!$E$1:$O$1,0))</f>
        <v>X1176</v>
      </c>
      <c r="K221" s="2">
        <f>INDEX('38'!$E$1:$O$1361,MATCH('39'!$F221,'38'!$E:$E,0),MATCH('38'!J$1,'38'!$E$1:$O$1,0))</f>
        <v>381721</v>
      </c>
      <c r="L221" s="2" t="str">
        <f>INDEX('38'!$E$1:$O$1361,MATCH('39'!$F221,'38'!$E:$E,0),MATCH('38'!K$1,'38'!$E$1:$O$1,0))</f>
        <v>Mr. Abhijit Shome</v>
      </c>
      <c r="M221" s="2" t="str">
        <f>INDEX('38'!$E$1:$O$1361,MATCH('39'!$F221,'38'!$E:$E,0),MATCH('38'!L$1,'38'!$E$1:$O$1,0))</f>
        <v>Relationship Associate</v>
      </c>
      <c r="N221" s="2" t="str">
        <f>INDEX('38'!$E$1:$O$1361,MATCH('39'!$F221,'38'!$E:$E,0),MATCH('38'!M$1,'38'!$E$1:$O$1,0))</f>
        <v>BG 7</v>
      </c>
      <c r="O221" s="2">
        <f>INDEX('38'!$E$1:$O$1361,MATCH('39'!$F221,'38'!$E:$E,0),MATCH('38'!N$1,'38'!$E$1:$O$1,0))</f>
        <v>662182.68900000001</v>
      </c>
      <c r="P221" s="2">
        <f>INDEX('38'!$E$1:$O$1361,MATCH('39'!$F221,'38'!$E:$E,0),MATCH('38'!O$1,'38'!$E$1:$O$1,0))</f>
        <v>1563363.9791999999</v>
      </c>
    </row>
    <row r="222" spans="6:16">
      <c r="F222" s="128">
        <v>381581</v>
      </c>
      <c r="G222" s="2" t="str">
        <f>INDEX('38'!$E$1:$O$1361,MATCH('39'!$F222,'38'!$E:$E,0),MATCH('38'!F$1,'38'!$E$1:$O$1,0))</f>
        <v>Tridip Borborah</v>
      </c>
      <c r="H222" s="2">
        <f>INDEX('38'!$E$1:$O$1361,MATCH('39'!$F222,'38'!$E:$E,0),MATCH('38'!G$1,'38'!$E$1:$O$1,0))</f>
        <v>40331</v>
      </c>
      <c r="I222" s="2" t="str">
        <f>INDEX('38'!$E$1:$O$1361,MATCH('39'!$F222,'38'!$E:$E,0),MATCH('38'!H$1,'38'!$E$1:$O$1,0))</f>
        <v>Active</v>
      </c>
      <c r="J222" s="2" t="str">
        <f>INDEX('38'!$E$1:$O$1361,MATCH('39'!$F222,'38'!$E:$E,0),MATCH('38'!I$1,'38'!$E$1:$O$1,0))</f>
        <v>X0831</v>
      </c>
      <c r="K222" s="2">
        <f>INDEX('38'!$E$1:$O$1361,MATCH('39'!$F222,'38'!$E:$E,0),MATCH('38'!J$1,'38'!$E$1:$O$1,0))</f>
        <v>403187</v>
      </c>
      <c r="L222" s="2" t="str">
        <f>INDEX('38'!$E$1:$O$1361,MATCH('39'!$F222,'38'!$E:$E,0),MATCH('38'!K$1,'38'!$E$1:$O$1,0))</f>
        <v>Mr. Sujoy Chowdhury</v>
      </c>
      <c r="M222" s="2" t="str">
        <f>INDEX('38'!$E$1:$O$1361,MATCH('39'!$F222,'38'!$E:$E,0),MATCH('38'!L$1,'38'!$E$1:$O$1,0))</f>
        <v>Relationship Associate</v>
      </c>
      <c r="N222" s="2" t="str">
        <f>INDEX('38'!$E$1:$O$1361,MATCH('39'!$F222,'38'!$E:$E,0),MATCH('38'!M$1,'38'!$E$1:$O$1,0))</f>
        <v>BG 6</v>
      </c>
      <c r="O222" s="2">
        <f>INDEX('38'!$E$1:$O$1361,MATCH('39'!$F222,'38'!$E:$E,0),MATCH('38'!N$1,'38'!$E$1:$O$1,0))</f>
        <v>1054736.676</v>
      </c>
      <c r="P222" s="2">
        <f>INDEX('38'!$E$1:$O$1361,MATCH('39'!$F222,'38'!$E:$E,0),MATCH('38'!O$1,'38'!$E$1:$O$1,0))</f>
        <v>1639951.4340000001</v>
      </c>
    </row>
    <row r="223" spans="6:16">
      <c r="F223" s="128">
        <v>381586</v>
      </c>
      <c r="G223" s="2" t="str">
        <f>INDEX('38'!$E$1:$O$1361,MATCH('39'!$F223,'38'!$E:$E,0),MATCH('38'!F$1,'38'!$E$1:$O$1,0))</f>
        <v>Shivendu Maharaj</v>
      </c>
      <c r="H223" s="2">
        <f>INDEX('38'!$E$1:$O$1361,MATCH('39'!$F223,'38'!$E:$E,0),MATCH('38'!G$1,'38'!$E$1:$O$1,0))</f>
        <v>40331</v>
      </c>
      <c r="I223" s="2" t="str">
        <f>INDEX('38'!$E$1:$O$1361,MATCH('39'!$F223,'38'!$E:$E,0),MATCH('38'!H$1,'38'!$E$1:$O$1,0))</f>
        <v>Active</v>
      </c>
      <c r="J223" s="2" t="str">
        <f>INDEX('38'!$E$1:$O$1361,MATCH('39'!$F223,'38'!$E:$E,0),MATCH('38'!I$1,'38'!$E$1:$O$1,0))</f>
        <v>X0140</v>
      </c>
      <c r="K223" s="2">
        <f>INDEX('38'!$E$1:$O$1361,MATCH('39'!$F223,'38'!$E:$E,0),MATCH('38'!J$1,'38'!$E$1:$O$1,0))</f>
        <v>381549</v>
      </c>
      <c r="L223" s="2" t="str">
        <f>INDEX('38'!$E$1:$O$1361,MATCH('39'!$F223,'38'!$E:$E,0),MATCH('38'!K$1,'38'!$E$1:$O$1,0))</f>
        <v>Mr. Mohammad Sarfaraz</v>
      </c>
      <c r="M223" s="2" t="str">
        <f>INDEX('38'!$E$1:$O$1361,MATCH('39'!$F223,'38'!$E:$E,0),MATCH('38'!L$1,'38'!$E$1:$O$1,0))</f>
        <v>Associate Sales Manager</v>
      </c>
      <c r="N223" s="2" t="str">
        <f>INDEX('38'!$E$1:$O$1361,MATCH('39'!$F223,'38'!$E:$E,0),MATCH('38'!M$1,'38'!$E$1:$O$1,0))</f>
        <v>BG 4</v>
      </c>
      <c r="O223" s="2">
        <f>INDEX('38'!$E$1:$O$1361,MATCH('39'!$F223,'38'!$E:$E,0),MATCH('38'!N$1,'38'!$E$1:$O$1,0))</f>
        <v>2033872.827</v>
      </c>
      <c r="P223" s="2">
        <f>INDEX('38'!$E$1:$O$1361,MATCH('39'!$F223,'38'!$E:$E,0),MATCH('38'!O$1,'38'!$E$1:$O$1,0))</f>
        <v>4124981.7864000001</v>
      </c>
    </row>
    <row r="224" spans="6:16">
      <c r="F224" s="128">
        <v>381588</v>
      </c>
      <c r="G224" s="2" t="str">
        <f>INDEX('38'!$E$1:$O$1361,MATCH('39'!$F224,'38'!$E:$E,0),MATCH('38'!F$1,'38'!$E$1:$O$1,0))</f>
        <v>Siddartha Das</v>
      </c>
      <c r="H224" s="2">
        <f>INDEX('38'!$E$1:$O$1361,MATCH('39'!$F224,'38'!$E:$E,0),MATCH('38'!G$1,'38'!$E$1:$O$1,0))</f>
        <v>40331</v>
      </c>
      <c r="I224" s="2" t="str">
        <f>INDEX('38'!$E$1:$O$1361,MATCH('39'!$F224,'38'!$E:$E,0),MATCH('38'!H$1,'38'!$E$1:$O$1,0))</f>
        <v>Active</v>
      </c>
      <c r="J224" s="2" t="str">
        <f>INDEX('38'!$E$1:$O$1361,MATCH('39'!$F224,'38'!$E:$E,0),MATCH('38'!I$1,'38'!$E$1:$O$1,0))</f>
        <v>X0608</v>
      </c>
      <c r="K224" s="2">
        <f>INDEX('38'!$E$1:$O$1361,MATCH('39'!$F224,'38'!$E:$E,0),MATCH('38'!J$1,'38'!$E$1:$O$1,0))</f>
        <v>410827</v>
      </c>
      <c r="L224" s="2" t="str">
        <f>INDEX('38'!$E$1:$O$1361,MATCH('39'!$F224,'38'!$E:$E,0),MATCH('38'!K$1,'38'!$E$1:$O$1,0))</f>
        <v>Mr. Pradipta Pranjal Mahanta</v>
      </c>
      <c r="M224" s="2" t="str">
        <f>INDEX('38'!$E$1:$O$1361,MATCH('39'!$F224,'38'!$E:$E,0),MATCH('38'!L$1,'38'!$E$1:$O$1,0))</f>
        <v>Associate Sales Manager</v>
      </c>
      <c r="N224" s="2" t="str">
        <f>INDEX('38'!$E$1:$O$1361,MATCH('39'!$F224,'38'!$E:$E,0),MATCH('38'!M$1,'38'!$E$1:$O$1,0))</f>
        <v>BG 7</v>
      </c>
      <c r="O224" s="2">
        <f>INDEX('38'!$E$1:$O$1361,MATCH('39'!$F224,'38'!$E:$E,0),MATCH('38'!N$1,'38'!$E$1:$O$1,0))</f>
        <v>475790.80499999999</v>
      </c>
      <c r="P224" s="2">
        <f>INDEX('38'!$E$1:$O$1361,MATCH('39'!$F224,'38'!$E:$E,0),MATCH('38'!O$1,'38'!$E$1:$O$1,0))</f>
        <v>392553.82079999999</v>
      </c>
    </row>
    <row r="225" spans="6:16">
      <c r="F225" s="128">
        <v>381589</v>
      </c>
      <c r="G225" s="2" t="str">
        <f>INDEX('38'!$E$1:$O$1361,MATCH('39'!$F225,'38'!$E:$E,0),MATCH('38'!F$1,'38'!$E$1:$O$1,0))</f>
        <v>Chandan Bhunya</v>
      </c>
      <c r="H225" s="2">
        <f>INDEX('38'!$E$1:$O$1361,MATCH('39'!$F225,'38'!$E:$E,0),MATCH('38'!G$1,'38'!$E$1:$O$1,0))</f>
        <v>40331</v>
      </c>
      <c r="I225" s="2" t="str">
        <f>INDEX('38'!$E$1:$O$1361,MATCH('39'!$F225,'38'!$E:$E,0),MATCH('38'!H$1,'38'!$E$1:$O$1,0))</f>
        <v>Active</v>
      </c>
      <c r="J225" s="2" t="str">
        <f>INDEX('38'!$E$1:$O$1361,MATCH('39'!$F225,'38'!$E:$E,0),MATCH('38'!I$1,'38'!$E$1:$O$1,0))</f>
        <v>X0035</v>
      </c>
      <c r="K225" s="2">
        <f>INDEX('38'!$E$1:$O$1361,MATCH('39'!$F225,'38'!$E:$E,0),MATCH('38'!J$1,'38'!$E$1:$O$1,0))</f>
        <v>379915</v>
      </c>
      <c r="L225" s="2" t="str">
        <f>INDEX('38'!$E$1:$O$1361,MATCH('39'!$F225,'38'!$E:$E,0),MATCH('38'!K$1,'38'!$E$1:$O$1,0))</f>
        <v>Mr. Indranil Roy</v>
      </c>
      <c r="M225" s="2" t="str">
        <f>INDEX('38'!$E$1:$O$1361,MATCH('39'!$F225,'38'!$E:$E,0),MATCH('38'!L$1,'38'!$E$1:$O$1,0))</f>
        <v>Relationship Associate</v>
      </c>
      <c r="N225" s="2" t="str">
        <f>INDEX('38'!$E$1:$O$1361,MATCH('39'!$F225,'38'!$E:$E,0),MATCH('38'!M$1,'38'!$E$1:$O$1,0))</f>
        <v>BG 3</v>
      </c>
      <c r="O225" s="2">
        <f>INDEX('38'!$E$1:$O$1361,MATCH('39'!$F225,'38'!$E:$E,0),MATCH('38'!N$1,'38'!$E$1:$O$1,0))</f>
        <v>2617644.6660000002</v>
      </c>
      <c r="P225" s="2">
        <f>INDEX('38'!$E$1:$O$1361,MATCH('39'!$F225,'38'!$E:$E,0),MATCH('38'!O$1,'38'!$E$1:$O$1,0))</f>
        <v>2565961.6751999999</v>
      </c>
    </row>
    <row r="226" spans="6:16">
      <c r="F226" s="128">
        <v>381728</v>
      </c>
      <c r="G226" s="2" t="str">
        <f>INDEX('38'!$E$1:$O$1361,MATCH('39'!$F226,'38'!$E:$E,0),MATCH('38'!F$1,'38'!$E$1:$O$1,0))</f>
        <v>Srinivas Kalyan Kancharla</v>
      </c>
      <c r="H226" s="2">
        <f>INDEX('38'!$E$1:$O$1361,MATCH('39'!$F226,'38'!$E:$E,0),MATCH('38'!G$1,'38'!$E$1:$O$1,0))</f>
        <v>40018</v>
      </c>
      <c r="I226" s="2" t="str">
        <f>INDEX('38'!$E$1:$O$1361,MATCH('39'!$F226,'38'!$E:$E,0),MATCH('38'!H$1,'38'!$E$1:$O$1,0))</f>
        <v>Active</v>
      </c>
      <c r="J226" s="2" t="str">
        <f>INDEX('38'!$E$1:$O$1361,MATCH('39'!$F226,'38'!$E:$E,0),MATCH('38'!I$1,'38'!$E$1:$O$1,0))</f>
        <v>X0069</v>
      </c>
      <c r="K226" s="2">
        <f>INDEX('38'!$E$1:$O$1361,MATCH('39'!$F226,'38'!$E:$E,0),MATCH('38'!J$1,'38'!$E$1:$O$1,0))</f>
        <v>421959</v>
      </c>
      <c r="L226" s="2" t="str">
        <f>INDEX('38'!$E$1:$O$1361,MATCH('39'!$F226,'38'!$E:$E,0),MATCH('38'!K$1,'38'!$E$1:$O$1,0))</f>
        <v>Mr. Kunapareddy Subrahmanyam</v>
      </c>
      <c r="M226" s="2" t="str">
        <f>INDEX('38'!$E$1:$O$1361,MATCH('39'!$F226,'38'!$E:$E,0),MATCH('38'!L$1,'38'!$E$1:$O$1,0))</f>
        <v>Relationship Associate</v>
      </c>
      <c r="N226" s="2" t="str">
        <f>INDEX('38'!$E$1:$O$1361,MATCH('39'!$F226,'38'!$E:$E,0),MATCH('38'!M$1,'38'!$E$1:$O$1,0))</f>
        <v>BG 4</v>
      </c>
      <c r="O226" s="2">
        <f>INDEX('38'!$E$1:$O$1361,MATCH('39'!$F226,'38'!$E:$E,0),MATCH('38'!N$1,'38'!$E$1:$O$1,0))</f>
        <v>2421884.6610000003</v>
      </c>
      <c r="P226" s="2">
        <f>INDEX('38'!$E$1:$O$1361,MATCH('39'!$F226,'38'!$E:$E,0),MATCH('38'!O$1,'38'!$E$1:$O$1,0))</f>
        <v>279984.07079999999</v>
      </c>
    </row>
    <row r="227" spans="6:16">
      <c r="F227" s="128">
        <v>381805</v>
      </c>
      <c r="G227" s="2" t="str">
        <f>INDEX('38'!$E$1:$O$1361,MATCH('39'!$F227,'38'!$E:$E,0),MATCH('38'!F$1,'38'!$E$1:$O$1,0))</f>
        <v>Amit Bhasin</v>
      </c>
      <c r="H227" s="2">
        <f>INDEX('38'!$E$1:$O$1361,MATCH('39'!$F227,'38'!$E:$E,0),MATCH('38'!G$1,'38'!$E$1:$O$1,0))</f>
        <v>40329</v>
      </c>
      <c r="I227" s="2" t="str">
        <f>INDEX('38'!$E$1:$O$1361,MATCH('39'!$F227,'38'!$E:$E,0),MATCH('38'!H$1,'38'!$E$1:$O$1,0))</f>
        <v>Active</v>
      </c>
      <c r="J227" s="2" t="str">
        <f>INDEX('38'!$E$1:$O$1361,MATCH('39'!$F227,'38'!$E:$E,0),MATCH('38'!I$1,'38'!$E$1:$O$1,0))</f>
        <v>X0179</v>
      </c>
      <c r="K227" s="2">
        <f>INDEX('38'!$E$1:$O$1361,MATCH('39'!$F227,'38'!$E:$E,0),MATCH('38'!J$1,'38'!$E$1:$O$1,0))</f>
        <v>412289</v>
      </c>
      <c r="L227" s="2" t="str">
        <f>INDEX('38'!$E$1:$O$1361,MATCH('39'!$F227,'38'!$E:$E,0),MATCH('38'!K$1,'38'!$E$1:$O$1,0))</f>
        <v>Mr. Sunil Mahajan</v>
      </c>
      <c r="M227" s="2" t="str">
        <f>INDEX('38'!$E$1:$O$1361,MATCH('39'!$F227,'38'!$E:$E,0),MATCH('38'!L$1,'38'!$E$1:$O$1,0))</f>
        <v>Relationship Associate</v>
      </c>
      <c r="N227" s="2" t="str">
        <f>INDEX('38'!$E$1:$O$1361,MATCH('39'!$F227,'38'!$E:$E,0),MATCH('38'!M$1,'38'!$E$1:$O$1,0))</f>
        <v>BG 4</v>
      </c>
      <c r="O227" s="2">
        <f>INDEX('38'!$E$1:$O$1361,MATCH('39'!$F227,'38'!$E:$E,0),MATCH('38'!N$1,'38'!$E$1:$O$1,0))</f>
        <v>1702394.7150000001</v>
      </c>
      <c r="P227" s="2">
        <f>INDEX('38'!$E$1:$O$1361,MATCH('39'!$F227,'38'!$E:$E,0),MATCH('38'!O$1,'38'!$E$1:$O$1,0))</f>
        <v>1465831.7820000001</v>
      </c>
    </row>
    <row r="228" spans="6:16">
      <c r="F228" s="128">
        <v>381821</v>
      </c>
      <c r="G228" s="2" t="str">
        <f>INDEX('38'!$E$1:$O$1361,MATCH('39'!$F228,'38'!$E:$E,0),MATCH('38'!F$1,'38'!$E$1:$O$1,0))</f>
        <v>Vijay Kohli</v>
      </c>
      <c r="H228" s="2">
        <f>INDEX('38'!$E$1:$O$1361,MATCH('39'!$F228,'38'!$E:$E,0),MATCH('38'!G$1,'38'!$E$1:$O$1,0))</f>
        <v>40329</v>
      </c>
      <c r="I228" s="2" t="str">
        <f>INDEX('38'!$E$1:$O$1361,MATCH('39'!$F228,'38'!$E:$E,0),MATCH('38'!H$1,'38'!$E$1:$O$1,0))</f>
        <v>Active</v>
      </c>
      <c r="J228" s="2" t="str">
        <f>INDEX('38'!$E$1:$O$1361,MATCH('39'!$F228,'38'!$E:$E,0),MATCH('38'!I$1,'38'!$E$1:$O$1,0))</f>
        <v>X0040</v>
      </c>
      <c r="K228" s="2">
        <f>INDEX('38'!$E$1:$O$1361,MATCH('39'!$F228,'38'!$E:$E,0),MATCH('38'!J$1,'38'!$E$1:$O$1,0))</f>
        <v>411082</v>
      </c>
      <c r="L228" s="2" t="str">
        <f>INDEX('38'!$E$1:$O$1361,MATCH('39'!$F228,'38'!$E:$E,0),MATCH('38'!K$1,'38'!$E$1:$O$1,0))</f>
        <v>Ms. Vinny Bhagal</v>
      </c>
      <c r="M228" s="2" t="str">
        <f>INDEX('38'!$E$1:$O$1361,MATCH('39'!$F228,'38'!$E:$E,0),MATCH('38'!L$1,'38'!$E$1:$O$1,0))</f>
        <v>Associate Sales Manager</v>
      </c>
      <c r="N228" s="2" t="str">
        <f>INDEX('38'!$E$1:$O$1361,MATCH('39'!$F228,'38'!$E:$E,0),MATCH('38'!M$1,'38'!$E$1:$O$1,0))</f>
        <v>BG 4</v>
      </c>
      <c r="O228" s="2">
        <f>INDEX('38'!$E$1:$O$1361,MATCH('39'!$F228,'38'!$E:$E,0),MATCH('38'!N$1,'38'!$E$1:$O$1,0))</f>
        <v>2401167.2790000001</v>
      </c>
      <c r="P228" s="2">
        <f>INDEX('38'!$E$1:$O$1361,MATCH('39'!$F228,'38'!$E:$E,0),MATCH('38'!O$1,'38'!$E$1:$O$1,0))</f>
        <v>1109726.4276000001</v>
      </c>
    </row>
    <row r="229" spans="6:16">
      <c r="F229" s="128">
        <v>381909</v>
      </c>
      <c r="G229" s="2" t="str">
        <f>INDEX('38'!$E$1:$O$1361,MATCH('39'!$F229,'38'!$E:$E,0),MATCH('38'!F$1,'38'!$E$1:$O$1,0))</f>
        <v>Vijay Kumar</v>
      </c>
      <c r="H229" s="2">
        <f>INDEX('38'!$E$1:$O$1361,MATCH('39'!$F229,'38'!$E:$E,0),MATCH('38'!G$1,'38'!$E$1:$O$1,0))</f>
        <v>40330</v>
      </c>
      <c r="I229" s="2" t="str">
        <f>INDEX('38'!$E$1:$O$1361,MATCH('39'!$F229,'38'!$E:$E,0),MATCH('38'!H$1,'38'!$E$1:$O$1,0))</f>
        <v>Active</v>
      </c>
      <c r="J229" s="2" t="str">
        <f>INDEX('38'!$E$1:$O$1361,MATCH('39'!$F229,'38'!$E:$E,0),MATCH('38'!I$1,'38'!$E$1:$O$1,0))</f>
        <v>X0309</v>
      </c>
      <c r="K229" s="2">
        <f>INDEX('38'!$E$1:$O$1361,MATCH('39'!$F229,'38'!$E:$E,0),MATCH('38'!J$1,'38'!$E$1:$O$1,0))</f>
        <v>379658</v>
      </c>
      <c r="L229" s="2" t="str">
        <f>INDEX('38'!$E$1:$O$1361,MATCH('39'!$F229,'38'!$E:$E,0),MATCH('38'!K$1,'38'!$E$1:$O$1,0))</f>
        <v>Mr. Alok Narayan Prasad</v>
      </c>
      <c r="M229" s="2" t="str">
        <f>INDEX('38'!$E$1:$O$1361,MATCH('39'!$F229,'38'!$E:$E,0),MATCH('38'!L$1,'38'!$E$1:$O$1,0))</f>
        <v>Relationship Associate</v>
      </c>
      <c r="N229" s="2" t="str">
        <f>INDEX('38'!$E$1:$O$1361,MATCH('39'!$F229,'38'!$E:$E,0),MATCH('38'!M$1,'38'!$E$1:$O$1,0))</f>
        <v>BG 6</v>
      </c>
      <c r="O229" s="2">
        <f>INDEX('38'!$E$1:$O$1361,MATCH('39'!$F229,'38'!$E:$E,0),MATCH('38'!N$1,'38'!$E$1:$O$1,0))</f>
        <v>1146612.6000000001</v>
      </c>
      <c r="P229" s="2">
        <f>INDEX('38'!$E$1:$O$1361,MATCH('39'!$F229,'38'!$E:$E,0),MATCH('38'!O$1,'38'!$E$1:$O$1,0))</f>
        <v>2857226.8536</v>
      </c>
    </row>
    <row r="230" spans="6:16">
      <c r="F230" s="128">
        <v>381912</v>
      </c>
      <c r="G230" s="2" t="str">
        <f>INDEX('38'!$E$1:$O$1361,MATCH('39'!$F230,'38'!$E:$E,0),MATCH('38'!F$1,'38'!$E$1:$O$1,0))</f>
        <v>Ratnesh Kumar Singh</v>
      </c>
      <c r="H230" s="2">
        <f>INDEX('38'!$E$1:$O$1361,MATCH('39'!$F230,'38'!$E:$E,0),MATCH('38'!G$1,'38'!$E$1:$O$1,0))</f>
        <v>40330</v>
      </c>
      <c r="I230" s="2" t="str">
        <f>INDEX('38'!$E$1:$O$1361,MATCH('39'!$F230,'38'!$E:$E,0),MATCH('38'!H$1,'38'!$E$1:$O$1,0))</f>
        <v>Active</v>
      </c>
      <c r="J230" s="2" t="str">
        <f>INDEX('38'!$E$1:$O$1361,MATCH('39'!$F230,'38'!$E:$E,0),MATCH('38'!I$1,'38'!$E$1:$O$1,0))</f>
        <v>X0630</v>
      </c>
      <c r="K230" s="2">
        <f>INDEX('38'!$E$1:$O$1361,MATCH('39'!$F230,'38'!$E:$E,0),MATCH('38'!J$1,'38'!$E$1:$O$1,0))</f>
        <v>379658</v>
      </c>
      <c r="L230" s="2" t="str">
        <f>INDEX('38'!$E$1:$O$1361,MATCH('39'!$F230,'38'!$E:$E,0),MATCH('38'!K$1,'38'!$E$1:$O$1,0))</f>
        <v>Mr. Alok Narayan Prasad</v>
      </c>
      <c r="M230" s="2" t="str">
        <f>INDEX('38'!$E$1:$O$1361,MATCH('39'!$F230,'38'!$E:$E,0),MATCH('38'!L$1,'38'!$E$1:$O$1,0))</f>
        <v>Relationship Associate</v>
      </c>
      <c r="N230" s="2" t="str">
        <f>INDEX('38'!$E$1:$O$1361,MATCH('39'!$F230,'38'!$E:$E,0),MATCH('38'!M$1,'38'!$E$1:$O$1,0))</f>
        <v>BG 5</v>
      </c>
      <c r="O230" s="2">
        <f>INDEX('38'!$E$1:$O$1361,MATCH('39'!$F230,'38'!$E:$E,0),MATCH('38'!N$1,'38'!$E$1:$O$1,0))</f>
        <v>1252407.702</v>
      </c>
      <c r="P230" s="2">
        <f>INDEX('38'!$E$1:$O$1361,MATCH('39'!$F230,'38'!$E:$E,0),MATCH('38'!O$1,'38'!$E$1:$O$1,0))</f>
        <v>1272294.216</v>
      </c>
    </row>
    <row r="231" spans="6:16">
      <c r="F231" s="128">
        <v>381917</v>
      </c>
      <c r="G231" s="2" t="str">
        <f>INDEX('38'!$E$1:$O$1361,MATCH('39'!$F231,'38'!$E:$E,0),MATCH('38'!F$1,'38'!$E$1:$O$1,0))</f>
        <v>Bineet Kumar</v>
      </c>
      <c r="H231" s="2">
        <f>INDEX('38'!$E$1:$O$1361,MATCH('39'!$F231,'38'!$E:$E,0),MATCH('38'!G$1,'38'!$E$1:$O$1,0))</f>
        <v>40330</v>
      </c>
      <c r="I231" s="2" t="str">
        <f>INDEX('38'!$E$1:$O$1361,MATCH('39'!$F231,'38'!$E:$E,0),MATCH('38'!H$1,'38'!$E$1:$O$1,0))</f>
        <v>Active</v>
      </c>
      <c r="J231" s="2" t="str">
        <f>INDEX('38'!$E$1:$O$1361,MATCH('39'!$F231,'38'!$E:$E,0),MATCH('38'!I$1,'38'!$E$1:$O$1,0))</f>
        <v>X0387</v>
      </c>
      <c r="K231" s="2">
        <f>INDEX('38'!$E$1:$O$1361,MATCH('39'!$F231,'38'!$E:$E,0),MATCH('38'!J$1,'38'!$E$1:$O$1,0))</f>
        <v>379658</v>
      </c>
      <c r="L231" s="2" t="str">
        <f>INDEX('38'!$E$1:$O$1361,MATCH('39'!$F231,'38'!$E:$E,0),MATCH('38'!K$1,'38'!$E$1:$O$1,0))</f>
        <v>Mr. Alok Narayan Prasad</v>
      </c>
      <c r="M231" s="2" t="str">
        <f>INDEX('38'!$E$1:$O$1361,MATCH('39'!$F231,'38'!$E:$E,0),MATCH('38'!L$1,'38'!$E$1:$O$1,0))</f>
        <v>Relationship Associate</v>
      </c>
      <c r="N231" s="2" t="str">
        <f>INDEX('38'!$E$1:$O$1361,MATCH('39'!$F231,'38'!$E:$E,0),MATCH('38'!M$1,'38'!$E$1:$O$1,0))</f>
        <v>BG 4</v>
      </c>
      <c r="O231" s="2">
        <f>INDEX('38'!$E$1:$O$1361,MATCH('39'!$F231,'38'!$E:$E,0),MATCH('38'!N$1,'38'!$E$1:$O$1,0))</f>
        <v>1853114.9489999998</v>
      </c>
      <c r="P231" s="2">
        <f>INDEX('38'!$E$1:$O$1361,MATCH('39'!$F231,'38'!$E:$E,0),MATCH('38'!O$1,'38'!$E$1:$O$1,0))</f>
        <v>1950490.9079999998</v>
      </c>
    </row>
    <row r="232" spans="6:16">
      <c r="F232" s="128">
        <v>381928</v>
      </c>
      <c r="G232" s="2" t="str">
        <f>INDEX('38'!$E$1:$O$1361,MATCH('39'!$F232,'38'!$E:$E,0),MATCH('38'!F$1,'38'!$E$1:$O$1,0))</f>
        <v>Soni Singh</v>
      </c>
      <c r="H232" s="2">
        <f>INDEX('38'!$E$1:$O$1361,MATCH('39'!$F232,'38'!$E:$E,0),MATCH('38'!G$1,'38'!$E$1:$O$1,0))</f>
        <v>40336</v>
      </c>
      <c r="I232" s="2" t="str">
        <f>INDEX('38'!$E$1:$O$1361,MATCH('39'!$F232,'38'!$E:$E,0),MATCH('38'!H$1,'38'!$E$1:$O$1,0))</f>
        <v>Active</v>
      </c>
      <c r="J232" s="2" t="str">
        <f>INDEX('38'!$E$1:$O$1361,MATCH('39'!$F232,'38'!$E:$E,0),MATCH('38'!I$1,'38'!$E$1:$O$1,0))</f>
        <v>X0142</v>
      </c>
      <c r="K232" s="2">
        <f>INDEX('38'!$E$1:$O$1361,MATCH('39'!$F232,'38'!$E:$E,0),MATCH('38'!J$1,'38'!$E$1:$O$1,0))</f>
        <v>379658</v>
      </c>
      <c r="L232" s="2" t="str">
        <f>INDEX('38'!$E$1:$O$1361,MATCH('39'!$F232,'38'!$E:$E,0),MATCH('38'!K$1,'38'!$E$1:$O$1,0))</f>
        <v>Mr. Alok Narayan Prasad</v>
      </c>
      <c r="M232" s="2" t="str">
        <f>INDEX('38'!$E$1:$O$1361,MATCH('39'!$F232,'38'!$E:$E,0),MATCH('38'!L$1,'38'!$E$1:$O$1,0))</f>
        <v>Relationship Associate</v>
      </c>
      <c r="N232" s="2" t="str">
        <f>INDEX('38'!$E$1:$O$1361,MATCH('39'!$F232,'38'!$E:$E,0),MATCH('38'!M$1,'38'!$E$1:$O$1,0))</f>
        <v>BG 3</v>
      </c>
      <c r="O232" s="2">
        <f>INDEX('38'!$E$1:$O$1361,MATCH('39'!$F232,'38'!$E:$E,0),MATCH('38'!N$1,'38'!$E$1:$O$1,0))</f>
        <v>2581052.5649999999</v>
      </c>
      <c r="P232" s="2">
        <f>INDEX('38'!$E$1:$O$1361,MATCH('39'!$F232,'38'!$E:$E,0),MATCH('38'!O$1,'38'!$E$1:$O$1,0))</f>
        <v>3964397.58</v>
      </c>
    </row>
    <row r="233" spans="6:16">
      <c r="F233" s="128">
        <v>381932</v>
      </c>
      <c r="G233" s="2" t="str">
        <f>INDEX('38'!$E$1:$O$1361,MATCH('39'!$F233,'38'!$E:$E,0),MATCH('38'!F$1,'38'!$E$1:$O$1,0))</f>
        <v>Prakash Bose</v>
      </c>
      <c r="H233" s="2">
        <f>INDEX('38'!$E$1:$O$1361,MATCH('39'!$F233,'38'!$E:$E,0),MATCH('38'!G$1,'38'!$E$1:$O$1,0))</f>
        <v>40331</v>
      </c>
      <c r="I233" s="2" t="str">
        <f>INDEX('38'!$E$1:$O$1361,MATCH('39'!$F233,'38'!$E:$E,0),MATCH('38'!H$1,'38'!$E$1:$O$1,0))</f>
        <v>Active</v>
      </c>
      <c r="J233" s="2" t="str">
        <f>INDEX('38'!$E$1:$O$1361,MATCH('39'!$F233,'38'!$E:$E,0),MATCH('38'!I$1,'38'!$E$1:$O$1,0))</f>
        <v>X0860</v>
      </c>
      <c r="K233" s="2">
        <f>INDEX('38'!$E$1:$O$1361,MATCH('39'!$F233,'38'!$E:$E,0),MATCH('38'!J$1,'38'!$E$1:$O$1,0))</f>
        <v>381549</v>
      </c>
      <c r="L233" s="2" t="str">
        <f>INDEX('38'!$E$1:$O$1361,MATCH('39'!$F233,'38'!$E:$E,0),MATCH('38'!K$1,'38'!$E$1:$O$1,0))</f>
        <v>Mr. Mohammad Sarfaraz</v>
      </c>
      <c r="M233" s="2" t="str">
        <f>INDEX('38'!$E$1:$O$1361,MATCH('39'!$F233,'38'!$E:$E,0),MATCH('38'!L$1,'38'!$E$1:$O$1,0))</f>
        <v>Associate Sales Manager</v>
      </c>
      <c r="N233" s="2" t="str">
        <f>INDEX('38'!$E$1:$O$1361,MATCH('39'!$F233,'38'!$E:$E,0),MATCH('38'!M$1,'38'!$E$1:$O$1,0))</f>
        <v>BG 6</v>
      </c>
      <c r="O233" s="2">
        <f>INDEX('38'!$E$1:$O$1361,MATCH('39'!$F233,'38'!$E:$E,0),MATCH('38'!N$1,'38'!$E$1:$O$1,0))</f>
        <v>1152830.9310000001</v>
      </c>
      <c r="P233" s="2">
        <f>INDEX('38'!$E$1:$O$1361,MATCH('39'!$F233,'38'!$E:$E,0),MATCH('38'!O$1,'38'!$E$1:$O$1,0))</f>
        <v>1852099.3547999999</v>
      </c>
    </row>
    <row r="234" spans="6:16">
      <c r="F234" s="128">
        <v>382161</v>
      </c>
      <c r="G234" s="2" t="str">
        <f>INDEX('38'!$E$1:$O$1361,MATCH('39'!$F234,'38'!$E:$E,0),MATCH('38'!F$1,'38'!$E$1:$O$1,0))</f>
        <v>Sanjay Singh</v>
      </c>
      <c r="H234" s="2">
        <f>INDEX('38'!$E$1:$O$1361,MATCH('39'!$F234,'38'!$E:$E,0),MATCH('38'!G$1,'38'!$E$1:$O$1,0))</f>
        <v>40278</v>
      </c>
      <c r="I234" s="2" t="str">
        <f>INDEX('38'!$E$1:$O$1361,MATCH('39'!$F234,'38'!$E:$E,0),MATCH('38'!H$1,'38'!$E$1:$O$1,0))</f>
        <v>Active</v>
      </c>
      <c r="J234" s="2" t="str">
        <f>INDEX('38'!$E$1:$O$1361,MATCH('39'!$F234,'38'!$E:$E,0),MATCH('38'!I$1,'38'!$E$1:$O$1,0))</f>
        <v>X0024</v>
      </c>
      <c r="K234" s="2">
        <f>INDEX('38'!$E$1:$O$1361,MATCH('39'!$F234,'38'!$E:$E,0),MATCH('38'!J$1,'38'!$E$1:$O$1,0))</f>
        <v>381248</v>
      </c>
      <c r="L234" s="2" t="str">
        <f>INDEX('38'!$E$1:$O$1361,MATCH('39'!$F234,'38'!$E:$E,0),MATCH('38'!K$1,'38'!$E$1:$O$1,0))</f>
        <v>Mr. Nirjhar Saha</v>
      </c>
      <c r="M234" s="2" t="str">
        <f>INDEX('38'!$E$1:$O$1361,MATCH('39'!$F234,'38'!$E:$E,0),MATCH('38'!L$1,'38'!$E$1:$O$1,0))</f>
        <v>Relationship Associate</v>
      </c>
      <c r="N234" s="2" t="str">
        <f>INDEX('38'!$E$1:$O$1361,MATCH('39'!$F234,'38'!$E:$E,0),MATCH('38'!M$1,'38'!$E$1:$O$1,0))</f>
        <v>BG 4</v>
      </c>
      <c r="O234" s="2">
        <f>INDEX('38'!$E$1:$O$1361,MATCH('39'!$F234,'38'!$E:$E,0),MATCH('38'!N$1,'38'!$E$1:$O$1,0))</f>
        <v>2176433.6579999998</v>
      </c>
      <c r="P234" s="2">
        <f>INDEX('38'!$E$1:$O$1361,MATCH('39'!$F234,'38'!$E:$E,0),MATCH('38'!O$1,'38'!$E$1:$O$1,0))</f>
        <v>2747889.6948000002</v>
      </c>
    </row>
    <row r="235" spans="6:16">
      <c r="F235" s="128">
        <v>382162</v>
      </c>
      <c r="G235" s="2" t="str">
        <f>INDEX('38'!$E$1:$O$1361,MATCH('39'!$F235,'38'!$E:$E,0),MATCH('38'!F$1,'38'!$E$1:$O$1,0))</f>
        <v>Girija Sankar Panda</v>
      </c>
      <c r="H235" s="2">
        <f>INDEX('38'!$E$1:$O$1361,MATCH('39'!$F235,'38'!$E:$E,0),MATCH('38'!G$1,'38'!$E$1:$O$1,0))</f>
        <v>40294</v>
      </c>
      <c r="I235" s="2" t="str">
        <f>INDEX('38'!$E$1:$O$1361,MATCH('39'!$F235,'38'!$E:$E,0),MATCH('38'!H$1,'38'!$E$1:$O$1,0))</f>
        <v>Active</v>
      </c>
      <c r="J235" s="2" t="str">
        <f>INDEX('38'!$E$1:$O$1361,MATCH('39'!$F235,'38'!$E:$E,0),MATCH('38'!I$1,'38'!$E$1:$O$1,0))</f>
        <v>X0501</v>
      </c>
      <c r="K235" s="2">
        <f>INDEX('38'!$E$1:$O$1361,MATCH('39'!$F235,'38'!$E:$E,0),MATCH('38'!J$1,'38'!$E$1:$O$1,0))</f>
        <v>460392</v>
      </c>
      <c r="L235" s="2" t="str">
        <f>INDEX('38'!$E$1:$O$1361,MATCH('39'!$F235,'38'!$E:$E,0),MATCH('38'!K$1,'38'!$E$1:$O$1,0))</f>
        <v>Mr. Sanjay Kumar Mohanty</v>
      </c>
      <c r="M235" s="2" t="str">
        <f>INDEX('38'!$E$1:$O$1361,MATCH('39'!$F235,'38'!$E:$E,0),MATCH('38'!L$1,'38'!$E$1:$O$1,0))</f>
        <v>Relationship Associate</v>
      </c>
      <c r="N235" s="2" t="str">
        <f>INDEX('38'!$E$1:$O$1361,MATCH('39'!$F235,'38'!$E:$E,0),MATCH('38'!M$1,'38'!$E$1:$O$1,0))</f>
        <v>BG 6</v>
      </c>
      <c r="O235" s="2">
        <f>INDEX('38'!$E$1:$O$1361,MATCH('39'!$F235,'38'!$E:$E,0),MATCH('38'!N$1,'38'!$E$1:$O$1,0))</f>
        <v>1075737.8730000001</v>
      </c>
      <c r="P235" s="2">
        <f>INDEX('38'!$E$1:$O$1361,MATCH('39'!$F235,'38'!$E:$E,0),MATCH('38'!O$1,'38'!$E$1:$O$1,0))</f>
        <v>1079035.6464</v>
      </c>
    </row>
    <row r="236" spans="6:16">
      <c r="F236" s="128">
        <v>382167</v>
      </c>
      <c r="G236" s="2" t="str">
        <f>INDEX('38'!$E$1:$O$1361,MATCH('39'!$F236,'38'!$E:$E,0),MATCH('38'!F$1,'38'!$E$1:$O$1,0))</f>
        <v>Rajat Ranjan Moharana</v>
      </c>
      <c r="H236" s="2">
        <f>INDEX('38'!$E$1:$O$1361,MATCH('39'!$F236,'38'!$E:$E,0),MATCH('38'!G$1,'38'!$E$1:$O$1,0))</f>
        <v>40278</v>
      </c>
      <c r="I236" s="2" t="str">
        <f>INDEX('38'!$E$1:$O$1361,MATCH('39'!$F236,'38'!$E:$E,0),MATCH('38'!H$1,'38'!$E$1:$O$1,0))</f>
        <v>Active</v>
      </c>
      <c r="J236" s="2" t="str">
        <f>INDEX('38'!$E$1:$O$1361,MATCH('39'!$F236,'38'!$E:$E,0),MATCH('38'!I$1,'38'!$E$1:$O$1,0))</f>
        <v>X0502</v>
      </c>
      <c r="K236" s="2">
        <f>INDEX('38'!$E$1:$O$1361,MATCH('39'!$F236,'38'!$E:$E,0),MATCH('38'!J$1,'38'!$E$1:$O$1,0))</f>
        <v>460392</v>
      </c>
      <c r="L236" s="2" t="str">
        <f>INDEX('38'!$E$1:$O$1361,MATCH('39'!$F236,'38'!$E:$E,0),MATCH('38'!K$1,'38'!$E$1:$O$1,0))</f>
        <v>Mr. Sanjay Kumar Mohanty</v>
      </c>
      <c r="M236" s="2" t="str">
        <f>INDEX('38'!$E$1:$O$1361,MATCH('39'!$F236,'38'!$E:$E,0),MATCH('38'!L$1,'38'!$E$1:$O$1,0))</f>
        <v>Relationship Associate</v>
      </c>
      <c r="N236" s="2" t="str">
        <f>INDEX('38'!$E$1:$O$1361,MATCH('39'!$F236,'38'!$E:$E,0),MATCH('38'!M$1,'38'!$E$1:$O$1,0))</f>
        <v>BG 6</v>
      </c>
      <c r="O236" s="2">
        <f>INDEX('38'!$E$1:$O$1361,MATCH('39'!$F236,'38'!$E:$E,0),MATCH('38'!N$1,'38'!$E$1:$O$1,0))</f>
        <v>1037205.8130000001</v>
      </c>
      <c r="P236" s="2">
        <f>INDEX('38'!$E$1:$O$1361,MATCH('39'!$F236,'38'!$E:$E,0),MATCH('38'!O$1,'38'!$E$1:$O$1,0))</f>
        <v>1034376.21</v>
      </c>
    </row>
    <row r="237" spans="6:16">
      <c r="F237" s="128">
        <v>382170</v>
      </c>
      <c r="G237" s="2" t="str">
        <f>INDEX('38'!$E$1:$O$1361,MATCH('39'!$F237,'38'!$E:$E,0),MATCH('38'!F$1,'38'!$E$1:$O$1,0))</f>
        <v>Subash Bhuyan</v>
      </c>
      <c r="H237" s="2">
        <f>INDEX('38'!$E$1:$O$1361,MATCH('39'!$F237,'38'!$E:$E,0),MATCH('38'!G$1,'38'!$E$1:$O$1,0))</f>
        <v>40278</v>
      </c>
      <c r="I237" s="2" t="str">
        <f>INDEX('38'!$E$1:$O$1361,MATCH('39'!$F237,'38'!$E:$E,0),MATCH('38'!H$1,'38'!$E$1:$O$1,0))</f>
        <v>Active</v>
      </c>
      <c r="J237" s="2" t="str">
        <f>INDEX('38'!$E$1:$O$1361,MATCH('39'!$F237,'38'!$E:$E,0),MATCH('38'!I$1,'38'!$E$1:$O$1,0))</f>
        <v>X0398</v>
      </c>
      <c r="K237" s="2">
        <f>INDEX('38'!$E$1:$O$1361,MATCH('39'!$F237,'38'!$E:$E,0),MATCH('38'!J$1,'38'!$E$1:$O$1,0))</f>
        <v>460392</v>
      </c>
      <c r="L237" s="2" t="str">
        <f>INDEX('38'!$E$1:$O$1361,MATCH('39'!$F237,'38'!$E:$E,0),MATCH('38'!K$1,'38'!$E$1:$O$1,0))</f>
        <v>Mr. Sanjay Kumar Mohanty</v>
      </c>
      <c r="M237" s="2" t="str">
        <f>INDEX('38'!$E$1:$O$1361,MATCH('39'!$F237,'38'!$E:$E,0),MATCH('38'!L$1,'38'!$E$1:$O$1,0))</f>
        <v>Relationship Associate</v>
      </c>
      <c r="N237" s="2" t="str">
        <f>INDEX('38'!$E$1:$O$1361,MATCH('39'!$F237,'38'!$E:$E,0),MATCH('38'!M$1,'38'!$E$1:$O$1,0))</f>
        <v>BG 5</v>
      </c>
      <c r="O237" s="2">
        <f>INDEX('38'!$E$1:$O$1361,MATCH('39'!$F237,'38'!$E:$E,0),MATCH('38'!N$1,'38'!$E$1:$O$1,0))</f>
        <v>1471679.8319999999</v>
      </c>
      <c r="P237" s="2">
        <f>INDEX('38'!$E$1:$O$1361,MATCH('39'!$F237,'38'!$E:$E,0),MATCH('38'!O$1,'38'!$E$1:$O$1,0))</f>
        <v>1306168.1459999999</v>
      </c>
    </row>
    <row r="238" spans="6:16">
      <c r="F238" s="128">
        <v>382354</v>
      </c>
      <c r="G238" s="2" t="str">
        <f>INDEX('38'!$E$1:$O$1361,MATCH('39'!$F238,'38'!$E:$E,0),MATCH('38'!F$1,'38'!$E$1:$O$1,0))</f>
        <v>Subhankar Paul</v>
      </c>
      <c r="H238" s="2">
        <f>INDEX('38'!$E$1:$O$1361,MATCH('39'!$F238,'38'!$E:$E,0),MATCH('38'!G$1,'38'!$E$1:$O$1,0))</f>
        <v>40343</v>
      </c>
      <c r="I238" s="2" t="str">
        <f>INDEX('38'!$E$1:$O$1361,MATCH('39'!$F238,'38'!$E:$E,0),MATCH('38'!H$1,'38'!$E$1:$O$1,0))</f>
        <v>Active</v>
      </c>
      <c r="J238" s="2" t="str">
        <f>INDEX('38'!$E$1:$O$1361,MATCH('39'!$F238,'38'!$E:$E,0),MATCH('38'!I$1,'38'!$E$1:$O$1,0))</f>
        <v>X0112</v>
      </c>
      <c r="K238" s="2">
        <f>INDEX('38'!$E$1:$O$1361,MATCH('39'!$F238,'38'!$E:$E,0),MATCH('38'!J$1,'38'!$E$1:$O$1,0))</f>
        <v>379915</v>
      </c>
      <c r="L238" s="2" t="str">
        <f>INDEX('38'!$E$1:$O$1361,MATCH('39'!$F238,'38'!$E:$E,0),MATCH('38'!K$1,'38'!$E$1:$O$1,0))</f>
        <v>Mr. Indranil Roy</v>
      </c>
      <c r="M238" s="2" t="str">
        <f>INDEX('38'!$E$1:$O$1361,MATCH('39'!$F238,'38'!$E:$E,0),MATCH('38'!L$1,'38'!$E$1:$O$1,0))</f>
        <v>Relationship Associate</v>
      </c>
      <c r="N238" s="2" t="str">
        <f>INDEX('38'!$E$1:$O$1361,MATCH('39'!$F238,'38'!$E:$E,0),MATCH('38'!M$1,'38'!$E$1:$O$1,0))</f>
        <v>BG 4</v>
      </c>
      <c r="O238" s="2">
        <f>INDEX('38'!$E$1:$O$1361,MATCH('39'!$F238,'38'!$E:$E,0),MATCH('38'!N$1,'38'!$E$1:$O$1,0))</f>
        <v>2090956.371</v>
      </c>
      <c r="P238" s="2">
        <f>INDEX('38'!$E$1:$O$1361,MATCH('39'!$F238,'38'!$E:$E,0),MATCH('38'!O$1,'38'!$E$1:$O$1,0))</f>
        <v>2146560.6311999997</v>
      </c>
    </row>
    <row r="239" spans="6:16">
      <c r="F239" s="128">
        <v>382425</v>
      </c>
      <c r="G239" s="2" t="str">
        <f>INDEX('38'!$E$1:$O$1361,MATCH('39'!$F239,'38'!$E:$E,0),MATCH('38'!F$1,'38'!$E$1:$O$1,0))</f>
        <v>Pavan Chaturvedi</v>
      </c>
      <c r="H239" s="2">
        <f>INDEX('38'!$E$1:$O$1361,MATCH('39'!$F239,'38'!$E:$E,0),MATCH('38'!G$1,'38'!$E$1:$O$1,0))</f>
        <v>40329</v>
      </c>
      <c r="I239" s="2" t="str">
        <f>INDEX('38'!$E$1:$O$1361,MATCH('39'!$F239,'38'!$E:$E,0),MATCH('38'!H$1,'38'!$E$1:$O$1,0))</f>
        <v>Active</v>
      </c>
      <c r="J239" s="2" t="str">
        <f>INDEX('38'!$E$1:$O$1361,MATCH('39'!$F239,'38'!$E:$E,0),MATCH('38'!I$1,'38'!$E$1:$O$1,0))</f>
        <v>X1146</v>
      </c>
      <c r="K239" s="2">
        <f>INDEX('38'!$E$1:$O$1361,MATCH('39'!$F239,'38'!$E:$E,0),MATCH('38'!J$1,'38'!$E$1:$O$1,0))</f>
        <v>377329</v>
      </c>
      <c r="L239" s="2" t="str">
        <f>INDEX('38'!$E$1:$O$1361,MATCH('39'!$F239,'38'!$E:$E,0),MATCH('38'!K$1,'38'!$E$1:$O$1,0))</f>
        <v>Mr. Deepak Jain</v>
      </c>
      <c r="M239" s="2" t="str">
        <f>INDEX('38'!$E$1:$O$1361,MATCH('39'!$F239,'38'!$E:$E,0),MATCH('38'!L$1,'38'!$E$1:$O$1,0))</f>
        <v>Relationship Associate</v>
      </c>
      <c r="N239" s="2" t="str">
        <f>INDEX('38'!$E$1:$O$1361,MATCH('39'!$F239,'38'!$E:$E,0),MATCH('38'!M$1,'38'!$E$1:$O$1,0))</f>
        <v>BG 7</v>
      </c>
      <c r="O239" s="2">
        <f>INDEX('38'!$E$1:$O$1361,MATCH('39'!$F239,'38'!$E:$E,0),MATCH('38'!N$1,'38'!$E$1:$O$1,0))</f>
        <v>482248.43099999998</v>
      </c>
      <c r="P239" s="2">
        <f>INDEX('38'!$E$1:$O$1361,MATCH('39'!$F239,'38'!$E:$E,0),MATCH('38'!O$1,'38'!$E$1:$O$1,0))</f>
        <v>764829.19440000004</v>
      </c>
    </row>
    <row r="240" spans="6:16">
      <c r="F240" s="128">
        <v>382506</v>
      </c>
      <c r="G240" s="2" t="str">
        <f>INDEX('38'!$E$1:$O$1361,MATCH('39'!$F240,'38'!$E:$E,0),MATCH('38'!F$1,'38'!$E$1:$O$1,0))</f>
        <v>Jitendra Kumar Mallick</v>
      </c>
      <c r="H240" s="2">
        <f>INDEX('38'!$E$1:$O$1361,MATCH('39'!$F240,'38'!$E:$E,0),MATCH('38'!G$1,'38'!$E$1:$O$1,0))</f>
        <v>40336</v>
      </c>
      <c r="I240" s="2" t="str">
        <f>INDEX('38'!$E$1:$O$1361,MATCH('39'!$F240,'38'!$E:$E,0),MATCH('38'!H$1,'38'!$E$1:$O$1,0))</f>
        <v>Active</v>
      </c>
      <c r="J240" s="2" t="str">
        <f>INDEX('38'!$E$1:$O$1361,MATCH('39'!$F240,'38'!$E:$E,0),MATCH('38'!I$1,'38'!$E$1:$O$1,0))</f>
        <v>X0551</v>
      </c>
      <c r="K240" s="2">
        <f>INDEX('38'!$E$1:$O$1361,MATCH('39'!$F240,'38'!$E:$E,0),MATCH('38'!J$1,'38'!$E$1:$O$1,0))</f>
        <v>381248</v>
      </c>
      <c r="L240" s="2" t="str">
        <f>INDEX('38'!$E$1:$O$1361,MATCH('39'!$F240,'38'!$E:$E,0),MATCH('38'!K$1,'38'!$E$1:$O$1,0))</f>
        <v>Mr. Nirjhar Saha</v>
      </c>
      <c r="M240" s="2" t="str">
        <f>INDEX('38'!$E$1:$O$1361,MATCH('39'!$F240,'38'!$E:$E,0),MATCH('38'!L$1,'38'!$E$1:$O$1,0))</f>
        <v>Relationship Associate</v>
      </c>
      <c r="N240" s="2" t="str">
        <f>INDEX('38'!$E$1:$O$1361,MATCH('39'!$F240,'38'!$E:$E,0),MATCH('38'!M$1,'38'!$E$1:$O$1,0))</f>
        <v>BG 6</v>
      </c>
      <c r="O240" s="2">
        <f>INDEX('38'!$E$1:$O$1361,MATCH('39'!$F240,'38'!$E:$E,0),MATCH('38'!N$1,'38'!$E$1:$O$1,0))</f>
        <v>892595.94900000002</v>
      </c>
      <c r="P240" s="2">
        <f>INDEX('38'!$E$1:$O$1361,MATCH('39'!$F240,'38'!$E:$E,0),MATCH('38'!O$1,'38'!$E$1:$O$1,0))</f>
        <v>945011.4264</v>
      </c>
    </row>
    <row r="241" spans="6:16">
      <c r="F241" s="128">
        <v>382546</v>
      </c>
      <c r="G241" s="2" t="str">
        <f>INDEX('38'!$E$1:$O$1361,MATCH('39'!$F241,'38'!$E:$E,0),MATCH('38'!F$1,'38'!$E$1:$O$1,0))</f>
        <v>Debabrata Samal</v>
      </c>
      <c r="H241" s="2">
        <f>INDEX('38'!$E$1:$O$1361,MATCH('39'!$F241,'38'!$E:$E,0),MATCH('38'!G$1,'38'!$E$1:$O$1,0))</f>
        <v>40336</v>
      </c>
      <c r="I241" s="2" t="str">
        <f>INDEX('38'!$E$1:$O$1361,MATCH('39'!$F241,'38'!$E:$E,0),MATCH('38'!H$1,'38'!$E$1:$O$1,0))</f>
        <v>Active</v>
      </c>
      <c r="J241" s="2" t="str">
        <f>INDEX('38'!$E$1:$O$1361,MATCH('39'!$F241,'38'!$E:$E,0),MATCH('38'!I$1,'38'!$E$1:$O$1,0))</f>
        <v>X0550</v>
      </c>
      <c r="K241" s="2">
        <f>INDEX('38'!$E$1:$O$1361,MATCH('39'!$F241,'38'!$E:$E,0),MATCH('38'!J$1,'38'!$E$1:$O$1,0))</f>
        <v>460392</v>
      </c>
      <c r="L241" s="2" t="str">
        <f>INDEX('38'!$E$1:$O$1361,MATCH('39'!$F241,'38'!$E:$E,0),MATCH('38'!K$1,'38'!$E$1:$O$1,0))</f>
        <v>Mr. Sanjay Kumar Mohanty</v>
      </c>
      <c r="M241" s="2" t="str">
        <f>INDEX('38'!$E$1:$O$1361,MATCH('39'!$F241,'38'!$E:$E,0),MATCH('38'!L$1,'38'!$E$1:$O$1,0))</f>
        <v>Relationship Associate</v>
      </c>
      <c r="N241" s="2" t="str">
        <f>INDEX('38'!$E$1:$O$1361,MATCH('39'!$F241,'38'!$E:$E,0),MATCH('38'!M$1,'38'!$E$1:$O$1,0))</f>
        <v>BG 7</v>
      </c>
      <c r="O241" s="2">
        <f>INDEX('38'!$E$1:$O$1361,MATCH('39'!$F241,'38'!$E:$E,0),MATCH('38'!N$1,'38'!$E$1:$O$1,0))</f>
        <v>704438.84699999995</v>
      </c>
      <c r="P241" s="2">
        <f>INDEX('38'!$E$1:$O$1361,MATCH('39'!$F241,'38'!$E:$E,0),MATCH('38'!O$1,'38'!$E$1:$O$1,0))</f>
        <v>1054846.5408000001</v>
      </c>
    </row>
    <row r="242" spans="6:16">
      <c r="F242" s="128">
        <v>382556</v>
      </c>
      <c r="G242" s="2" t="str">
        <f>INDEX('38'!$E$1:$O$1361,MATCH('39'!$F242,'38'!$E:$E,0),MATCH('38'!F$1,'38'!$E$1:$O$1,0))</f>
        <v>Madda Bhaskar rao</v>
      </c>
      <c r="H242" s="2">
        <f>INDEX('38'!$E$1:$O$1361,MATCH('39'!$F242,'38'!$E:$E,0),MATCH('38'!G$1,'38'!$E$1:$O$1,0))</f>
        <v>40332</v>
      </c>
      <c r="I242" s="2" t="str">
        <f>INDEX('38'!$E$1:$O$1361,MATCH('39'!$F242,'38'!$E:$E,0),MATCH('38'!H$1,'38'!$E$1:$O$1,0))</f>
        <v>Active</v>
      </c>
      <c r="J242" s="2" t="str">
        <f>INDEX('38'!$E$1:$O$1361,MATCH('39'!$F242,'38'!$E:$E,0),MATCH('38'!I$1,'38'!$E$1:$O$1,0))</f>
        <v>X0008</v>
      </c>
      <c r="K242" s="2">
        <f>INDEX('38'!$E$1:$O$1361,MATCH('39'!$F242,'38'!$E:$E,0),MATCH('38'!J$1,'38'!$E$1:$O$1,0))</f>
        <v>378859</v>
      </c>
      <c r="L242" s="2" t="str">
        <f>INDEX('38'!$E$1:$O$1361,MATCH('39'!$F242,'38'!$E:$E,0),MATCH('38'!K$1,'38'!$E$1:$O$1,0))</f>
        <v>Mr. Gundlavoila Jai Chandra</v>
      </c>
      <c r="M242" s="2" t="str">
        <f>INDEX('38'!$E$1:$O$1361,MATCH('39'!$F242,'38'!$E:$E,0),MATCH('38'!L$1,'38'!$E$1:$O$1,0))</f>
        <v>Associate Sales Manager</v>
      </c>
      <c r="N242" s="2" t="str">
        <f>INDEX('38'!$E$1:$O$1361,MATCH('39'!$F242,'38'!$E:$E,0),MATCH('38'!M$1,'38'!$E$1:$O$1,0))</f>
        <v>BG 3</v>
      </c>
      <c r="O242" s="2">
        <f>INDEX('38'!$E$1:$O$1361,MATCH('39'!$F242,'38'!$E:$E,0),MATCH('38'!N$1,'38'!$E$1:$O$1,0))</f>
        <v>3006746.1270000003</v>
      </c>
      <c r="P242" s="2">
        <f>INDEX('38'!$E$1:$O$1361,MATCH('39'!$F242,'38'!$E:$E,0),MATCH('38'!O$1,'38'!$E$1:$O$1,0))</f>
        <v>1113630.0227999999</v>
      </c>
    </row>
    <row r="243" spans="6:16">
      <c r="F243" s="128">
        <v>382558</v>
      </c>
      <c r="G243" s="2" t="str">
        <f>INDEX('38'!$E$1:$O$1361,MATCH('39'!$F243,'38'!$E:$E,0),MATCH('38'!F$1,'38'!$E$1:$O$1,0))</f>
        <v>Vallamkonda Vijay Kumar</v>
      </c>
      <c r="H243" s="2">
        <f>INDEX('38'!$E$1:$O$1361,MATCH('39'!$F243,'38'!$E:$E,0),MATCH('38'!G$1,'38'!$E$1:$O$1,0))</f>
        <v>40332</v>
      </c>
      <c r="I243" s="2" t="str">
        <f>INDEX('38'!$E$1:$O$1361,MATCH('39'!$F243,'38'!$E:$E,0),MATCH('38'!H$1,'38'!$E$1:$O$1,0))</f>
        <v>Active</v>
      </c>
      <c r="J243" s="2" t="str">
        <f>INDEX('38'!$E$1:$O$1361,MATCH('39'!$F243,'38'!$E:$E,0),MATCH('38'!I$1,'38'!$E$1:$O$1,0))</f>
        <v>X1383</v>
      </c>
      <c r="K243" s="2">
        <f>INDEX('38'!$E$1:$O$1361,MATCH('39'!$F243,'38'!$E:$E,0),MATCH('38'!J$1,'38'!$E$1:$O$1,0))</f>
        <v>447935</v>
      </c>
      <c r="L243" s="2" t="str">
        <f>INDEX('38'!$E$1:$O$1361,MATCH('39'!$F243,'38'!$E:$E,0),MATCH('38'!K$1,'38'!$E$1:$O$1,0))</f>
        <v>Mr. Kiran Kumar Goud Dudela</v>
      </c>
      <c r="M243" s="2" t="str">
        <f>INDEX('38'!$E$1:$O$1361,MATCH('39'!$F243,'38'!$E:$E,0),MATCH('38'!L$1,'38'!$E$1:$O$1,0))</f>
        <v>Associate Sales Manager</v>
      </c>
      <c r="N243" s="2" t="str">
        <f>INDEX('38'!$E$1:$O$1361,MATCH('39'!$F243,'38'!$E:$E,0),MATCH('38'!M$1,'38'!$E$1:$O$1,0))</f>
        <v>BG 7</v>
      </c>
      <c r="O243" s="2">
        <f>INDEX('38'!$E$1:$O$1361,MATCH('39'!$F243,'38'!$E:$E,0),MATCH('38'!N$1,'38'!$E$1:$O$1,0))</f>
        <v>680704.12199999997</v>
      </c>
      <c r="P243" s="2">
        <f>INDEX('38'!$E$1:$O$1361,MATCH('39'!$F243,'38'!$E:$E,0),MATCH('38'!O$1,'38'!$E$1:$O$1,0))</f>
        <v>561142.98719999997</v>
      </c>
    </row>
    <row r="244" spans="6:16">
      <c r="F244" s="128">
        <v>382569</v>
      </c>
      <c r="G244" s="2" t="str">
        <f>INDEX('38'!$E$1:$O$1361,MATCH('39'!$F244,'38'!$E:$E,0),MATCH('38'!F$1,'38'!$E$1:$O$1,0))</f>
        <v>Chittla Jaipal Reddy</v>
      </c>
      <c r="H244" s="2">
        <f>INDEX('38'!$E$1:$O$1361,MATCH('39'!$F244,'38'!$E:$E,0),MATCH('38'!G$1,'38'!$E$1:$O$1,0))</f>
        <v>40332</v>
      </c>
      <c r="I244" s="2" t="str">
        <f>INDEX('38'!$E$1:$O$1361,MATCH('39'!$F244,'38'!$E:$E,0),MATCH('38'!H$1,'38'!$E$1:$O$1,0))</f>
        <v>Active</v>
      </c>
      <c r="J244" s="2" t="str">
        <f>INDEX('38'!$E$1:$O$1361,MATCH('39'!$F244,'38'!$E:$E,0),MATCH('38'!I$1,'38'!$E$1:$O$1,0))</f>
        <v>X0727</v>
      </c>
      <c r="K244" s="2">
        <f>INDEX('38'!$E$1:$O$1361,MATCH('39'!$F244,'38'!$E:$E,0),MATCH('38'!J$1,'38'!$E$1:$O$1,0))</f>
        <v>423329</v>
      </c>
      <c r="L244" s="2" t="str">
        <f>INDEX('38'!$E$1:$O$1361,MATCH('39'!$F244,'38'!$E:$E,0),MATCH('38'!K$1,'38'!$E$1:$O$1,0))</f>
        <v>Mr. Kalyan Kumar Kanasani</v>
      </c>
      <c r="M244" s="2" t="str">
        <f>INDEX('38'!$E$1:$O$1361,MATCH('39'!$F244,'38'!$E:$E,0),MATCH('38'!L$1,'38'!$E$1:$O$1,0))</f>
        <v>Relationship Associate</v>
      </c>
      <c r="N244" s="2" t="str">
        <f>INDEX('38'!$E$1:$O$1361,MATCH('39'!$F244,'38'!$E:$E,0),MATCH('38'!M$1,'38'!$E$1:$O$1,0))</f>
        <v>BG 7</v>
      </c>
      <c r="O244" s="2">
        <f>INDEX('38'!$E$1:$O$1361,MATCH('39'!$F244,'38'!$E:$E,0),MATCH('38'!N$1,'38'!$E$1:$O$1,0))</f>
        <v>526839.66299999994</v>
      </c>
      <c r="P244" s="2">
        <f>INDEX('38'!$E$1:$O$1361,MATCH('39'!$F244,'38'!$E:$E,0),MATCH('38'!O$1,'38'!$E$1:$O$1,0))</f>
        <v>983137.40280000004</v>
      </c>
    </row>
    <row r="245" spans="6:16">
      <c r="F245" s="128">
        <v>382572</v>
      </c>
      <c r="G245" s="2" t="str">
        <f>INDEX('38'!$E$1:$O$1361,MATCH('39'!$F245,'38'!$E:$E,0),MATCH('38'!F$1,'38'!$E$1:$O$1,0))</f>
        <v>Anagani Siddeshwara Rao</v>
      </c>
      <c r="H245" s="2">
        <f>INDEX('38'!$E$1:$O$1361,MATCH('39'!$F245,'38'!$E:$E,0),MATCH('38'!G$1,'38'!$E$1:$O$1,0))</f>
        <v>40332</v>
      </c>
      <c r="I245" s="2" t="str">
        <f>INDEX('38'!$E$1:$O$1361,MATCH('39'!$F245,'38'!$E:$E,0),MATCH('38'!H$1,'38'!$E$1:$O$1,0))</f>
        <v>Active</v>
      </c>
      <c r="J245" s="2" t="str">
        <f>INDEX('38'!$E$1:$O$1361,MATCH('39'!$F245,'38'!$E:$E,0),MATCH('38'!I$1,'38'!$E$1:$O$1,0))</f>
        <v>X0070</v>
      </c>
      <c r="K245" s="2">
        <f>INDEX('38'!$E$1:$O$1361,MATCH('39'!$F245,'38'!$E:$E,0),MATCH('38'!J$1,'38'!$E$1:$O$1,0))</f>
        <v>459093</v>
      </c>
      <c r="L245" s="2" t="str">
        <f>INDEX('38'!$E$1:$O$1361,MATCH('39'!$F245,'38'!$E:$E,0),MATCH('38'!K$1,'38'!$E$1:$O$1,0))</f>
        <v>Mr. Naveen Golla</v>
      </c>
      <c r="M245" s="2" t="str">
        <f>INDEX('38'!$E$1:$O$1361,MATCH('39'!$F245,'38'!$E:$E,0),MATCH('38'!L$1,'38'!$E$1:$O$1,0))</f>
        <v>Relationship Associate</v>
      </c>
      <c r="N245" s="2" t="str">
        <f>INDEX('38'!$E$1:$O$1361,MATCH('39'!$F245,'38'!$E:$E,0),MATCH('38'!M$1,'38'!$E$1:$O$1,0))</f>
        <v>BG 4</v>
      </c>
      <c r="O245" s="2">
        <f>INDEX('38'!$E$1:$O$1361,MATCH('39'!$F245,'38'!$E:$E,0),MATCH('38'!N$1,'38'!$E$1:$O$1,0))</f>
        <v>2308545.645</v>
      </c>
      <c r="P245" s="2">
        <f>INDEX('38'!$E$1:$O$1361,MATCH('39'!$F245,'38'!$E:$E,0),MATCH('38'!O$1,'38'!$E$1:$O$1,0))</f>
        <v>2377500.1955999997</v>
      </c>
    </row>
    <row r="246" spans="6:16">
      <c r="F246" s="128">
        <v>382575</v>
      </c>
      <c r="G246" s="2" t="str">
        <f>INDEX('38'!$E$1:$O$1361,MATCH('39'!$F246,'38'!$E:$E,0),MATCH('38'!F$1,'38'!$E$1:$O$1,0))</f>
        <v>Syed Zakir</v>
      </c>
      <c r="H246" s="2">
        <f>INDEX('38'!$E$1:$O$1361,MATCH('39'!$F246,'38'!$E:$E,0),MATCH('38'!G$1,'38'!$E$1:$O$1,0))</f>
        <v>40332</v>
      </c>
      <c r="I246" s="2" t="str">
        <f>INDEX('38'!$E$1:$O$1361,MATCH('39'!$F246,'38'!$E:$E,0),MATCH('38'!H$1,'38'!$E$1:$O$1,0))</f>
        <v>Active</v>
      </c>
      <c r="J246" s="2" t="str">
        <f>INDEX('38'!$E$1:$O$1361,MATCH('39'!$F246,'38'!$E:$E,0),MATCH('38'!I$1,'38'!$E$1:$O$1,0))</f>
        <v>X0538</v>
      </c>
      <c r="K246" s="2">
        <f>INDEX('38'!$E$1:$O$1361,MATCH('39'!$F246,'38'!$E:$E,0),MATCH('38'!J$1,'38'!$E$1:$O$1,0))</f>
        <v>378859</v>
      </c>
      <c r="L246" s="2" t="str">
        <f>INDEX('38'!$E$1:$O$1361,MATCH('39'!$F246,'38'!$E:$E,0),MATCH('38'!K$1,'38'!$E$1:$O$1,0))</f>
        <v>Mr. Gundlavoila Jai Chandra</v>
      </c>
      <c r="M246" s="2" t="str">
        <f>INDEX('38'!$E$1:$O$1361,MATCH('39'!$F246,'38'!$E:$E,0),MATCH('38'!L$1,'38'!$E$1:$O$1,0))</f>
        <v>Associate Sales Manager</v>
      </c>
      <c r="N246" s="2" t="str">
        <f>INDEX('38'!$E$1:$O$1361,MATCH('39'!$F246,'38'!$E:$E,0),MATCH('38'!M$1,'38'!$E$1:$O$1,0))</f>
        <v>BG 6</v>
      </c>
      <c r="O246" s="2">
        <f>INDEX('38'!$E$1:$O$1361,MATCH('39'!$F246,'38'!$E:$E,0),MATCH('38'!N$1,'38'!$E$1:$O$1,0))</f>
        <v>1124983.6710000001</v>
      </c>
      <c r="P246" s="2">
        <f>INDEX('38'!$E$1:$O$1361,MATCH('39'!$F246,'38'!$E:$E,0),MATCH('38'!O$1,'38'!$E$1:$O$1,0))</f>
        <v>713911.76280000003</v>
      </c>
    </row>
    <row r="247" spans="6:16">
      <c r="F247" s="128">
        <v>382921</v>
      </c>
      <c r="G247" s="2" t="str">
        <f>INDEX('38'!$E$1:$O$1361,MATCH('39'!$F247,'38'!$E:$E,0),MATCH('38'!F$1,'38'!$E$1:$O$1,0))</f>
        <v>Thandapani S.</v>
      </c>
      <c r="H247" s="2">
        <f>INDEX('38'!$E$1:$O$1361,MATCH('39'!$F247,'38'!$E:$E,0),MATCH('38'!G$1,'38'!$E$1:$O$1,0))</f>
        <v>40338</v>
      </c>
      <c r="I247" s="2" t="str">
        <f>INDEX('38'!$E$1:$O$1361,MATCH('39'!$F247,'38'!$E:$E,0),MATCH('38'!H$1,'38'!$E$1:$O$1,0))</f>
        <v>Active</v>
      </c>
      <c r="J247" s="2" t="str">
        <f>INDEX('38'!$E$1:$O$1361,MATCH('39'!$F247,'38'!$E:$E,0),MATCH('38'!I$1,'38'!$E$1:$O$1,0))</f>
        <v>X0118</v>
      </c>
      <c r="K247" s="2">
        <f>INDEX('38'!$E$1:$O$1361,MATCH('39'!$F247,'38'!$E:$E,0),MATCH('38'!J$1,'38'!$E$1:$O$1,0))</f>
        <v>398449</v>
      </c>
      <c r="L247" s="2" t="str">
        <f>INDEX('38'!$E$1:$O$1361,MATCH('39'!$F247,'38'!$E:$E,0),MATCH('38'!K$1,'38'!$E$1:$O$1,0))</f>
        <v>Mr. Ahamed Mustaq M.</v>
      </c>
      <c r="M247" s="2" t="str">
        <f>INDEX('38'!$E$1:$O$1361,MATCH('39'!$F247,'38'!$E:$E,0),MATCH('38'!L$1,'38'!$E$1:$O$1,0))</f>
        <v>Relationship Associate</v>
      </c>
      <c r="N247" s="2" t="str">
        <f>INDEX('38'!$E$1:$O$1361,MATCH('39'!$F247,'38'!$E:$E,0),MATCH('38'!M$1,'38'!$E$1:$O$1,0))</f>
        <v>BG 7</v>
      </c>
      <c r="O247" s="2">
        <f>INDEX('38'!$E$1:$O$1361,MATCH('39'!$F247,'38'!$E:$E,0),MATCH('38'!N$1,'38'!$E$1:$O$1,0))</f>
        <v>642256.65</v>
      </c>
      <c r="P247" s="2">
        <f>INDEX('38'!$E$1:$O$1361,MATCH('39'!$F247,'38'!$E:$E,0),MATCH('38'!O$1,'38'!$E$1:$O$1,0))</f>
        <v>566692.30799999996</v>
      </c>
    </row>
    <row r="248" spans="6:16">
      <c r="F248" s="128">
        <v>382955</v>
      </c>
      <c r="G248" s="2" t="str">
        <f>INDEX('38'!$E$1:$O$1361,MATCH('39'!$F248,'38'!$E:$E,0),MATCH('38'!F$1,'38'!$E$1:$O$1,0))</f>
        <v>Chandrashekar G. B.</v>
      </c>
      <c r="H248" s="2">
        <f>INDEX('38'!$E$1:$O$1361,MATCH('39'!$F248,'38'!$E:$E,0),MATCH('38'!G$1,'38'!$E$1:$O$1,0))</f>
        <v>40350</v>
      </c>
      <c r="I248" s="2" t="str">
        <f>INDEX('38'!$E$1:$O$1361,MATCH('39'!$F248,'38'!$E:$E,0),MATCH('38'!H$1,'38'!$E$1:$O$1,0))</f>
        <v>Active</v>
      </c>
      <c r="J248" s="2" t="str">
        <f>INDEX('38'!$E$1:$O$1361,MATCH('39'!$F248,'38'!$E:$E,0),MATCH('38'!I$1,'38'!$E$1:$O$1,0))</f>
        <v>X1019</v>
      </c>
      <c r="K248" s="2">
        <f>INDEX('38'!$E$1:$O$1361,MATCH('39'!$F248,'38'!$E:$E,0),MATCH('38'!J$1,'38'!$E$1:$O$1,0))</f>
        <v>471969</v>
      </c>
      <c r="L248" s="2" t="str">
        <f>INDEX('38'!$E$1:$O$1361,MATCH('39'!$F248,'38'!$E:$E,0),MATCH('38'!K$1,'38'!$E$1:$O$1,0))</f>
        <v>Mr. Harikishor B</v>
      </c>
      <c r="M248" s="2" t="str">
        <f>INDEX('38'!$E$1:$O$1361,MATCH('39'!$F248,'38'!$E:$E,0),MATCH('38'!L$1,'38'!$E$1:$O$1,0))</f>
        <v>Relationship Associate</v>
      </c>
      <c r="N248" s="2" t="str">
        <f>INDEX('38'!$E$1:$O$1361,MATCH('39'!$F248,'38'!$E:$E,0),MATCH('38'!M$1,'38'!$E$1:$O$1,0))</f>
        <v>BG 7</v>
      </c>
      <c r="O248" s="2">
        <f>INDEX('38'!$E$1:$O$1361,MATCH('39'!$F248,'38'!$E:$E,0),MATCH('38'!N$1,'38'!$E$1:$O$1,0))</f>
        <v>733686.26099999994</v>
      </c>
      <c r="P248" s="2">
        <f>INDEX('38'!$E$1:$O$1361,MATCH('39'!$F248,'38'!$E:$E,0),MATCH('38'!O$1,'38'!$E$1:$O$1,0))</f>
        <v>637637.44319999998</v>
      </c>
    </row>
    <row r="249" spans="6:16">
      <c r="F249" s="128">
        <v>382956</v>
      </c>
      <c r="G249" s="2" t="str">
        <f>INDEX('38'!$E$1:$O$1361,MATCH('39'!$F249,'38'!$E:$E,0),MATCH('38'!F$1,'38'!$E$1:$O$1,0))</f>
        <v>Dinesh .</v>
      </c>
      <c r="H249" s="2">
        <f>INDEX('38'!$E$1:$O$1361,MATCH('39'!$F249,'38'!$E:$E,0),MATCH('38'!G$1,'38'!$E$1:$O$1,0))</f>
        <v>40350</v>
      </c>
      <c r="I249" s="2" t="str">
        <f>INDEX('38'!$E$1:$O$1361,MATCH('39'!$F249,'38'!$E:$E,0),MATCH('38'!H$1,'38'!$E$1:$O$1,0))</f>
        <v>Active</v>
      </c>
      <c r="J249" s="2" t="str">
        <f>INDEX('38'!$E$1:$O$1361,MATCH('39'!$F249,'38'!$E:$E,0),MATCH('38'!I$1,'38'!$E$1:$O$1,0))</f>
        <v>X0181</v>
      </c>
      <c r="K249" s="2">
        <f>INDEX('38'!$E$1:$O$1361,MATCH('39'!$F249,'38'!$E:$E,0),MATCH('38'!J$1,'38'!$E$1:$O$1,0))</f>
        <v>382950</v>
      </c>
      <c r="L249" s="2" t="str">
        <f>INDEX('38'!$E$1:$O$1361,MATCH('39'!$F249,'38'!$E:$E,0),MATCH('38'!K$1,'38'!$E$1:$O$1,0))</f>
        <v>Mr. Shiva Prasad Rao</v>
      </c>
      <c r="M249" s="2" t="str">
        <f>INDEX('38'!$E$1:$O$1361,MATCH('39'!$F249,'38'!$E:$E,0),MATCH('38'!L$1,'38'!$E$1:$O$1,0))</f>
        <v>Relationship Associate</v>
      </c>
      <c r="N249" s="2" t="str">
        <f>INDEX('38'!$E$1:$O$1361,MATCH('39'!$F249,'38'!$E:$E,0),MATCH('38'!M$1,'38'!$E$1:$O$1,0))</f>
        <v>BG 5</v>
      </c>
      <c r="O249" s="2">
        <f>INDEX('38'!$E$1:$O$1361,MATCH('39'!$F249,'38'!$E:$E,0),MATCH('38'!N$1,'38'!$E$1:$O$1,0))</f>
        <v>1489929.693</v>
      </c>
      <c r="P249" s="2">
        <f>INDEX('38'!$E$1:$O$1361,MATCH('39'!$F249,'38'!$E:$E,0),MATCH('38'!O$1,'38'!$E$1:$O$1,0))</f>
        <v>2357499.5676000002</v>
      </c>
    </row>
    <row r="250" spans="6:16">
      <c r="F250" s="128">
        <v>382957</v>
      </c>
      <c r="G250" s="2" t="str">
        <f>INDEX('38'!$E$1:$O$1361,MATCH('39'!$F250,'38'!$E:$E,0),MATCH('38'!F$1,'38'!$E$1:$O$1,0))</f>
        <v>Anil kumar Baligeri</v>
      </c>
      <c r="H250" s="2">
        <f>INDEX('38'!$E$1:$O$1361,MATCH('39'!$F250,'38'!$E:$E,0),MATCH('38'!G$1,'38'!$E$1:$O$1,0))</f>
        <v>40350</v>
      </c>
      <c r="I250" s="2" t="str">
        <f>INDEX('38'!$E$1:$O$1361,MATCH('39'!$F250,'38'!$E:$E,0),MATCH('38'!H$1,'38'!$E$1:$O$1,0))</f>
        <v>Active</v>
      </c>
      <c r="J250" s="2" t="str">
        <f>INDEX('38'!$E$1:$O$1361,MATCH('39'!$F250,'38'!$E:$E,0),MATCH('38'!I$1,'38'!$E$1:$O$1,0))</f>
        <v>X0527</v>
      </c>
      <c r="K250" s="2">
        <f>INDEX('38'!$E$1:$O$1361,MATCH('39'!$F250,'38'!$E:$E,0),MATCH('38'!J$1,'38'!$E$1:$O$1,0))</f>
        <v>382953</v>
      </c>
      <c r="L250" s="2" t="str">
        <f>INDEX('38'!$E$1:$O$1361,MATCH('39'!$F250,'38'!$E:$E,0),MATCH('38'!K$1,'38'!$E$1:$O$1,0))</f>
        <v>Mr. Mrityunjay G. Goravankoll</v>
      </c>
      <c r="M250" s="2" t="str">
        <f>INDEX('38'!$E$1:$O$1361,MATCH('39'!$F250,'38'!$E:$E,0),MATCH('38'!L$1,'38'!$E$1:$O$1,0))</f>
        <v>Relationship Associate</v>
      </c>
      <c r="N250" s="2" t="str">
        <f>INDEX('38'!$E$1:$O$1361,MATCH('39'!$F250,'38'!$E:$E,0),MATCH('38'!M$1,'38'!$E$1:$O$1,0))</f>
        <v>BG 7</v>
      </c>
      <c r="O250" s="2">
        <f>INDEX('38'!$E$1:$O$1361,MATCH('39'!$F250,'38'!$E:$E,0),MATCH('38'!N$1,'38'!$E$1:$O$1,0))</f>
        <v>749063.46900000004</v>
      </c>
      <c r="P250" s="2">
        <f>INDEX('38'!$E$1:$O$1361,MATCH('39'!$F250,'38'!$E:$E,0),MATCH('38'!O$1,'38'!$E$1:$O$1,0))</f>
        <v>587824.22519999999</v>
      </c>
    </row>
    <row r="251" spans="6:16">
      <c r="F251" s="128">
        <v>382963</v>
      </c>
      <c r="G251" s="2" t="str">
        <f>INDEX('38'!$E$1:$O$1361,MATCH('39'!$F251,'38'!$E:$E,0),MATCH('38'!F$1,'38'!$E$1:$O$1,0))</f>
        <v>Nafees Naregal</v>
      </c>
      <c r="H251" s="2">
        <f>INDEX('38'!$E$1:$O$1361,MATCH('39'!$F251,'38'!$E:$E,0),MATCH('38'!G$1,'38'!$E$1:$O$1,0))</f>
        <v>40347</v>
      </c>
      <c r="I251" s="2" t="str">
        <f>INDEX('38'!$E$1:$O$1361,MATCH('39'!$F251,'38'!$E:$E,0),MATCH('38'!H$1,'38'!$E$1:$O$1,0))</f>
        <v>Active</v>
      </c>
      <c r="J251" s="2" t="str">
        <f>INDEX('38'!$E$1:$O$1361,MATCH('39'!$F251,'38'!$E:$E,0),MATCH('38'!I$1,'38'!$E$1:$O$1,0))</f>
        <v>X0618</v>
      </c>
      <c r="K251" s="2">
        <f>INDEX('38'!$E$1:$O$1361,MATCH('39'!$F251,'38'!$E:$E,0),MATCH('38'!J$1,'38'!$E$1:$O$1,0))</f>
        <v>471969</v>
      </c>
      <c r="L251" s="2" t="str">
        <f>INDEX('38'!$E$1:$O$1361,MATCH('39'!$F251,'38'!$E:$E,0),MATCH('38'!K$1,'38'!$E$1:$O$1,0))</f>
        <v>Mr. Harikishor B</v>
      </c>
      <c r="M251" s="2" t="str">
        <f>INDEX('38'!$E$1:$O$1361,MATCH('39'!$F251,'38'!$E:$E,0),MATCH('38'!L$1,'38'!$E$1:$O$1,0))</f>
        <v>Relationship Associate</v>
      </c>
      <c r="N251" s="2" t="str">
        <f>INDEX('38'!$E$1:$O$1361,MATCH('39'!$F251,'38'!$E:$E,0),MATCH('38'!M$1,'38'!$E$1:$O$1,0))</f>
        <v>BG 5</v>
      </c>
      <c r="O251" s="2">
        <f>INDEX('38'!$E$1:$O$1361,MATCH('39'!$F251,'38'!$E:$E,0),MATCH('38'!N$1,'38'!$E$1:$O$1,0))</f>
        <v>1319548.3139999998</v>
      </c>
      <c r="P251" s="2">
        <f>INDEX('38'!$E$1:$O$1361,MATCH('39'!$F251,'38'!$E:$E,0),MATCH('38'!O$1,'38'!$E$1:$O$1,0))</f>
        <v>2304902.2716000001</v>
      </c>
    </row>
    <row r="252" spans="6:16">
      <c r="F252" s="128">
        <v>382967</v>
      </c>
      <c r="G252" s="2" t="str">
        <f>INDEX('38'!$E$1:$O$1361,MATCH('39'!$F252,'38'!$E:$E,0),MATCH('38'!F$1,'38'!$E$1:$O$1,0))</f>
        <v>Harshitha H. J.</v>
      </c>
      <c r="H252" s="2">
        <f>INDEX('38'!$E$1:$O$1361,MATCH('39'!$F252,'38'!$E:$E,0),MATCH('38'!G$1,'38'!$E$1:$O$1,0))</f>
        <v>40350</v>
      </c>
      <c r="I252" s="2" t="str">
        <f>INDEX('38'!$E$1:$O$1361,MATCH('39'!$F252,'38'!$E:$E,0),MATCH('38'!H$1,'38'!$E$1:$O$1,0))</f>
        <v>Active</v>
      </c>
      <c r="J252" s="2" t="str">
        <f>INDEX('38'!$E$1:$O$1361,MATCH('39'!$F252,'38'!$E:$E,0),MATCH('38'!I$1,'38'!$E$1:$O$1,0))</f>
        <v>X0362</v>
      </c>
      <c r="K252" s="2">
        <f>INDEX('38'!$E$1:$O$1361,MATCH('39'!$F252,'38'!$E:$E,0),MATCH('38'!J$1,'38'!$E$1:$O$1,0))</f>
        <v>471969</v>
      </c>
      <c r="L252" s="2" t="str">
        <f>INDEX('38'!$E$1:$O$1361,MATCH('39'!$F252,'38'!$E:$E,0),MATCH('38'!K$1,'38'!$E$1:$O$1,0))</f>
        <v>Mr. Harikishor B</v>
      </c>
      <c r="M252" s="2" t="str">
        <f>INDEX('38'!$E$1:$O$1361,MATCH('39'!$F252,'38'!$E:$E,0),MATCH('38'!L$1,'38'!$E$1:$O$1,0))</f>
        <v>Relationship Associate</v>
      </c>
      <c r="N252" s="2" t="str">
        <f>INDEX('38'!$E$1:$O$1361,MATCH('39'!$F252,'38'!$E:$E,0),MATCH('38'!M$1,'38'!$E$1:$O$1,0))</f>
        <v>BG 6</v>
      </c>
      <c r="O252" s="2">
        <f>INDEX('38'!$E$1:$O$1361,MATCH('39'!$F252,'38'!$E:$E,0),MATCH('38'!N$1,'38'!$E$1:$O$1,0))</f>
        <v>995709.83400000003</v>
      </c>
      <c r="P252" s="2">
        <f>INDEX('38'!$E$1:$O$1361,MATCH('39'!$F252,'38'!$E:$E,0),MATCH('38'!O$1,'38'!$E$1:$O$1,0))</f>
        <v>549671.17319999996</v>
      </c>
    </row>
    <row r="253" spans="6:16">
      <c r="F253" s="128">
        <v>382968</v>
      </c>
      <c r="G253" s="2" t="str">
        <f>INDEX('38'!$E$1:$O$1361,MATCH('39'!$F253,'38'!$E:$E,0),MATCH('38'!F$1,'38'!$E$1:$O$1,0))</f>
        <v>Manjunath Mugad</v>
      </c>
      <c r="H253" s="2">
        <f>INDEX('38'!$E$1:$O$1361,MATCH('39'!$F253,'38'!$E:$E,0),MATCH('38'!G$1,'38'!$E$1:$O$1,0))</f>
        <v>40334</v>
      </c>
      <c r="I253" s="2" t="str">
        <f>INDEX('38'!$E$1:$O$1361,MATCH('39'!$F253,'38'!$E:$E,0),MATCH('38'!H$1,'38'!$E$1:$O$1,0))</f>
        <v>Active</v>
      </c>
      <c r="J253" s="2" t="str">
        <f>INDEX('38'!$E$1:$O$1361,MATCH('39'!$F253,'38'!$E:$E,0),MATCH('38'!I$1,'38'!$E$1:$O$1,0))</f>
        <v>X0526</v>
      </c>
      <c r="K253" s="2">
        <f>INDEX('38'!$E$1:$O$1361,MATCH('39'!$F253,'38'!$E:$E,0),MATCH('38'!J$1,'38'!$E$1:$O$1,0))</f>
        <v>416178</v>
      </c>
      <c r="L253" s="2" t="str">
        <f>INDEX('38'!$E$1:$O$1361,MATCH('39'!$F253,'38'!$E:$E,0),MATCH('38'!K$1,'38'!$E$1:$O$1,0))</f>
        <v>Mr. Firoz Khan C. Pathan</v>
      </c>
      <c r="M253" s="2" t="str">
        <f>INDEX('38'!$E$1:$O$1361,MATCH('39'!$F253,'38'!$E:$E,0),MATCH('38'!L$1,'38'!$E$1:$O$1,0))</f>
        <v>Relationship Associate</v>
      </c>
      <c r="N253" s="2" t="str">
        <f>INDEX('38'!$E$1:$O$1361,MATCH('39'!$F253,'38'!$E:$E,0),MATCH('38'!M$1,'38'!$E$1:$O$1,0))</f>
        <v>BG 7</v>
      </c>
      <c r="O253" s="2">
        <f>INDEX('38'!$E$1:$O$1361,MATCH('39'!$F253,'38'!$E:$E,0),MATCH('38'!N$1,'38'!$E$1:$O$1,0))</f>
        <v>632747.17800000007</v>
      </c>
      <c r="P253" s="2">
        <f>INDEX('38'!$E$1:$O$1361,MATCH('39'!$F253,'38'!$E:$E,0),MATCH('38'!O$1,'38'!$E$1:$O$1,0))</f>
        <v>531862.49159999995</v>
      </c>
    </row>
    <row r="254" spans="6:16">
      <c r="F254" s="128">
        <v>382970</v>
      </c>
      <c r="G254" s="2" t="str">
        <f>INDEX('38'!$E$1:$O$1361,MATCH('39'!$F254,'38'!$E:$E,0),MATCH('38'!F$1,'38'!$E$1:$O$1,0))</f>
        <v>Govindraj Sambrani</v>
      </c>
      <c r="H254" s="2">
        <f>INDEX('38'!$E$1:$O$1361,MATCH('39'!$F254,'38'!$E:$E,0),MATCH('38'!G$1,'38'!$E$1:$O$1,0))</f>
        <v>40333</v>
      </c>
      <c r="I254" s="2" t="str">
        <f>INDEX('38'!$E$1:$O$1361,MATCH('39'!$F254,'38'!$E:$E,0),MATCH('38'!H$1,'38'!$E$1:$O$1,0))</f>
        <v>Active</v>
      </c>
      <c r="J254" s="2" t="str">
        <f>INDEX('38'!$E$1:$O$1361,MATCH('39'!$F254,'38'!$E:$E,0),MATCH('38'!I$1,'38'!$E$1:$O$1,0))</f>
        <v>X1110</v>
      </c>
      <c r="K254" s="2">
        <f>INDEX('38'!$E$1:$O$1361,MATCH('39'!$F254,'38'!$E:$E,0),MATCH('38'!J$1,'38'!$E$1:$O$1,0))</f>
        <v>471969</v>
      </c>
      <c r="L254" s="2" t="str">
        <f>INDEX('38'!$E$1:$O$1361,MATCH('39'!$F254,'38'!$E:$E,0),MATCH('38'!K$1,'38'!$E$1:$O$1,0))</f>
        <v>Mr. Harikishor B</v>
      </c>
      <c r="M254" s="2" t="str">
        <f>INDEX('38'!$E$1:$O$1361,MATCH('39'!$F254,'38'!$E:$E,0),MATCH('38'!L$1,'38'!$E$1:$O$1,0))</f>
        <v>Relationship Associate</v>
      </c>
      <c r="N254" s="2" t="str">
        <f>INDEX('38'!$E$1:$O$1361,MATCH('39'!$F254,'38'!$E:$E,0),MATCH('38'!M$1,'38'!$E$1:$O$1,0))</f>
        <v>BG 6</v>
      </c>
      <c r="O254" s="2">
        <f>INDEX('38'!$E$1:$O$1361,MATCH('39'!$F254,'38'!$E:$E,0),MATCH('38'!N$1,'38'!$E$1:$O$1,0))</f>
        <v>784067.31900000002</v>
      </c>
      <c r="P254" s="2">
        <f>INDEX('38'!$E$1:$O$1361,MATCH('39'!$F254,'38'!$E:$E,0),MATCH('38'!O$1,'38'!$E$1:$O$1,0))</f>
        <v>987013.92240000004</v>
      </c>
    </row>
    <row r="255" spans="6:16">
      <c r="F255" s="128">
        <v>382977</v>
      </c>
      <c r="G255" s="2" t="str">
        <f>INDEX('38'!$E$1:$O$1361,MATCH('39'!$F255,'38'!$E:$E,0),MATCH('38'!F$1,'38'!$E$1:$O$1,0))</f>
        <v>Abdul Majid Sundke</v>
      </c>
      <c r="H255" s="2">
        <f>INDEX('38'!$E$1:$O$1361,MATCH('39'!$F255,'38'!$E:$E,0),MATCH('38'!G$1,'38'!$E$1:$O$1,0))</f>
        <v>40332</v>
      </c>
      <c r="I255" s="2" t="str">
        <f>INDEX('38'!$E$1:$O$1361,MATCH('39'!$F255,'38'!$E:$E,0),MATCH('38'!H$1,'38'!$E$1:$O$1,0))</f>
        <v>Active</v>
      </c>
      <c r="J255" s="2" t="str">
        <f>INDEX('38'!$E$1:$O$1361,MATCH('39'!$F255,'38'!$E:$E,0),MATCH('38'!I$1,'38'!$E$1:$O$1,0))</f>
        <v>X0603</v>
      </c>
      <c r="K255" s="2">
        <f>INDEX('38'!$E$1:$O$1361,MATCH('39'!$F255,'38'!$E:$E,0),MATCH('38'!J$1,'38'!$E$1:$O$1,0))</f>
        <v>382953</v>
      </c>
      <c r="L255" s="2" t="str">
        <f>INDEX('38'!$E$1:$O$1361,MATCH('39'!$F255,'38'!$E:$E,0),MATCH('38'!K$1,'38'!$E$1:$O$1,0))</f>
        <v>Mr. Mrityunjay G. Goravankoll</v>
      </c>
      <c r="M255" s="2" t="str">
        <f>INDEX('38'!$E$1:$O$1361,MATCH('39'!$F255,'38'!$E:$E,0),MATCH('38'!L$1,'38'!$E$1:$O$1,0))</f>
        <v>Relationship Associate</v>
      </c>
      <c r="N255" s="2" t="str">
        <f>INDEX('38'!$E$1:$O$1361,MATCH('39'!$F255,'38'!$E:$E,0),MATCH('38'!M$1,'38'!$E$1:$O$1,0))</f>
        <v>BG 6</v>
      </c>
      <c r="O255" s="2">
        <f>INDEX('38'!$E$1:$O$1361,MATCH('39'!$F255,'38'!$E:$E,0),MATCH('38'!N$1,'38'!$E$1:$O$1,0))</f>
        <v>906674.28599999996</v>
      </c>
      <c r="P255" s="2">
        <f>INDEX('38'!$E$1:$O$1361,MATCH('39'!$F255,'38'!$E:$E,0),MATCH('38'!O$1,'38'!$E$1:$O$1,0))</f>
        <v>987129.28799999994</v>
      </c>
    </row>
    <row r="256" spans="6:16">
      <c r="F256" s="128">
        <v>383098</v>
      </c>
      <c r="G256" s="2" t="str">
        <f>INDEX('38'!$E$1:$O$1361,MATCH('39'!$F256,'38'!$E:$E,0),MATCH('38'!F$1,'38'!$E$1:$O$1,0))</f>
        <v>Arvind Kashyap</v>
      </c>
      <c r="H256" s="2">
        <f>INDEX('38'!$E$1:$O$1361,MATCH('39'!$F256,'38'!$E:$E,0),MATCH('38'!G$1,'38'!$E$1:$O$1,0))</f>
        <v>40344</v>
      </c>
      <c r="I256" s="2" t="str">
        <f>INDEX('38'!$E$1:$O$1361,MATCH('39'!$F256,'38'!$E:$E,0),MATCH('38'!H$1,'38'!$E$1:$O$1,0))</f>
        <v>Active</v>
      </c>
      <c r="J256" s="2" t="str">
        <f>INDEX('38'!$E$1:$O$1361,MATCH('39'!$F256,'38'!$E:$E,0),MATCH('38'!I$1,'38'!$E$1:$O$1,0))</f>
        <v>X0686</v>
      </c>
      <c r="K256" s="2">
        <f>INDEX('38'!$E$1:$O$1361,MATCH('39'!$F256,'38'!$E:$E,0),MATCH('38'!J$1,'38'!$E$1:$O$1,0))</f>
        <v>373036</v>
      </c>
      <c r="L256" s="2" t="str">
        <f>INDEX('38'!$E$1:$O$1361,MATCH('39'!$F256,'38'!$E:$E,0),MATCH('38'!K$1,'38'!$E$1:$O$1,0))</f>
        <v>Mr. Sumit Sehgal</v>
      </c>
      <c r="M256" s="2" t="str">
        <f>INDEX('38'!$E$1:$O$1361,MATCH('39'!$F256,'38'!$E:$E,0),MATCH('38'!L$1,'38'!$E$1:$O$1,0))</f>
        <v>Associate Sales Manager</v>
      </c>
      <c r="N256" s="2" t="str">
        <f>INDEX('38'!$E$1:$O$1361,MATCH('39'!$F256,'38'!$E:$E,0),MATCH('38'!M$1,'38'!$E$1:$O$1,0))</f>
        <v>BG 7</v>
      </c>
      <c r="O256" s="2">
        <f>INDEX('38'!$E$1:$O$1361,MATCH('39'!$F256,'38'!$E:$E,0),MATCH('38'!N$1,'38'!$E$1:$O$1,0))</f>
        <v>599686.62599999993</v>
      </c>
      <c r="P256" s="2">
        <f>INDEX('38'!$E$1:$O$1361,MATCH('39'!$F256,'38'!$E:$E,0),MATCH('38'!O$1,'38'!$E$1:$O$1,0))</f>
        <v>1219735.7675999999</v>
      </c>
    </row>
    <row r="257" spans="6:16">
      <c r="F257" s="128">
        <v>383099</v>
      </c>
      <c r="G257" s="2" t="str">
        <f>INDEX('38'!$E$1:$O$1361,MATCH('39'!$F257,'38'!$E:$E,0),MATCH('38'!F$1,'38'!$E$1:$O$1,0))</f>
        <v>Hemendra Singh Rathore</v>
      </c>
      <c r="H257" s="2">
        <f>INDEX('38'!$E$1:$O$1361,MATCH('39'!$F257,'38'!$E:$E,0),MATCH('38'!G$1,'38'!$E$1:$O$1,0))</f>
        <v>40344</v>
      </c>
      <c r="I257" s="2" t="str">
        <f>INDEX('38'!$E$1:$O$1361,MATCH('39'!$F257,'38'!$E:$E,0),MATCH('38'!H$1,'38'!$E$1:$O$1,0))</f>
        <v>Active</v>
      </c>
      <c r="J257" s="2" t="str">
        <f>INDEX('38'!$E$1:$O$1361,MATCH('39'!$F257,'38'!$E:$E,0),MATCH('38'!I$1,'38'!$E$1:$O$1,0))</f>
        <v>X0401</v>
      </c>
      <c r="K257" s="2">
        <f>INDEX('38'!$E$1:$O$1361,MATCH('39'!$F257,'38'!$E:$E,0),MATCH('38'!J$1,'38'!$E$1:$O$1,0))</f>
        <v>452815</v>
      </c>
      <c r="L257" s="2" t="str">
        <f>INDEX('38'!$E$1:$O$1361,MATCH('39'!$F257,'38'!$E:$E,0),MATCH('38'!K$1,'38'!$E$1:$O$1,0))</f>
        <v>Mr. Rajeev Gandhi</v>
      </c>
      <c r="M257" s="2" t="str">
        <f>INDEX('38'!$E$1:$O$1361,MATCH('39'!$F257,'38'!$E:$E,0),MATCH('38'!L$1,'38'!$E$1:$O$1,0))</f>
        <v>Relationship Associate</v>
      </c>
      <c r="N257" s="2" t="str">
        <f>INDEX('38'!$E$1:$O$1361,MATCH('39'!$F257,'38'!$E:$E,0),MATCH('38'!M$1,'38'!$E$1:$O$1,0))</f>
        <v>BG 6</v>
      </c>
      <c r="O257" s="2">
        <f>INDEX('38'!$E$1:$O$1361,MATCH('39'!$F257,'38'!$E:$E,0),MATCH('38'!N$1,'38'!$E$1:$O$1,0))</f>
        <v>893611.005</v>
      </c>
      <c r="P257" s="2">
        <f>INDEX('38'!$E$1:$O$1361,MATCH('39'!$F257,'38'!$E:$E,0),MATCH('38'!O$1,'38'!$E$1:$O$1,0))</f>
        <v>778841.40600000008</v>
      </c>
    </row>
    <row r="258" spans="6:16">
      <c r="F258" s="128">
        <v>383100</v>
      </c>
      <c r="G258" s="2" t="str">
        <f>INDEX('38'!$E$1:$O$1361,MATCH('39'!$F258,'38'!$E:$E,0),MATCH('38'!F$1,'38'!$E$1:$O$1,0))</f>
        <v>Pranav Sharma</v>
      </c>
      <c r="H258" s="2">
        <f>INDEX('38'!$E$1:$O$1361,MATCH('39'!$F258,'38'!$E:$E,0),MATCH('38'!G$1,'38'!$E$1:$O$1,0))</f>
        <v>40344</v>
      </c>
      <c r="I258" s="2" t="str">
        <f>INDEX('38'!$E$1:$O$1361,MATCH('39'!$F258,'38'!$E:$E,0),MATCH('38'!H$1,'38'!$E$1:$O$1,0))</f>
        <v>Active</v>
      </c>
      <c r="J258" s="2" t="str">
        <f>INDEX('38'!$E$1:$O$1361,MATCH('39'!$F258,'38'!$E:$E,0),MATCH('38'!I$1,'38'!$E$1:$O$1,0))</f>
        <v>X0790</v>
      </c>
      <c r="K258" s="2">
        <f>INDEX('38'!$E$1:$O$1361,MATCH('39'!$F258,'38'!$E:$E,0),MATCH('38'!J$1,'38'!$E$1:$O$1,0))</f>
        <v>424950</v>
      </c>
      <c r="L258" s="2" t="str">
        <f>INDEX('38'!$E$1:$O$1361,MATCH('39'!$F258,'38'!$E:$E,0),MATCH('38'!K$1,'38'!$E$1:$O$1,0))</f>
        <v>Mr. Namit Srivastava</v>
      </c>
      <c r="M258" s="2" t="str">
        <f>INDEX('38'!$E$1:$O$1361,MATCH('39'!$F258,'38'!$E:$E,0),MATCH('38'!L$1,'38'!$E$1:$O$1,0))</f>
        <v>Relationship Associate</v>
      </c>
      <c r="N258" s="2" t="str">
        <f>INDEX('38'!$E$1:$O$1361,MATCH('39'!$F258,'38'!$E:$E,0),MATCH('38'!M$1,'38'!$E$1:$O$1,0))</f>
        <v>BG 6</v>
      </c>
      <c r="O258" s="2">
        <f>INDEX('38'!$E$1:$O$1361,MATCH('39'!$F258,'38'!$E:$E,0),MATCH('38'!N$1,'38'!$E$1:$O$1,0))</f>
        <v>851298.08400000003</v>
      </c>
      <c r="P258" s="2">
        <f>INDEX('38'!$E$1:$O$1361,MATCH('39'!$F258,'38'!$E:$E,0),MATCH('38'!O$1,'38'!$E$1:$O$1,0))</f>
        <v>679350.348</v>
      </c>
    </row>
    <row r="259" spans="6:16">
      <c r="F259" s="128">
        <v>383140</v>
      </c>
      <c r="G259" s="2" t="str">
        <f>INDEX('38'!$E$1:$O$1361,MATCH('39'!$F259,'38'!$E:$E,0),MATCH('38'!F$1,'38'!$E$1:$O$1,0))</f>
        <v>Nishant Kumar Singh</v>
      </c>
      <c r="H259" s="2">
        <f>INDEX('38'!$E$1:$O$1361,MATCH('39'!$F259,'38'!$E:$E,0),MATCH('38'!G$1,'38'!$E$1:$O$1,0))</f>
        <v>40331</v>
      </c>
      <c r="I259" s="2" t="str">
        <f>INDEX('38'!$E$1:$O$1361,MATCH('39'!$F259,'38'!$E:$E,0),MATCH('38'!H$1,'38'!$E$1:$O$1,0))</f>
        <v>Active</v>
      </c>
      <c r="J259" s="2" t="str">
        <f>INDEX('38'!$E$1:$O$1361,MATCH('39'!$F259,'38'!$E:$E,0),MATCH('38'!I$1,'38'!$E$1:$O$1,0))</f>
        <v>X0674</v>
      </c>
      <c r="K259" s="2">
        <f>INDEX('38'!$E$1:$O$1361,MATCH('39'!$F259,'38'!$E:$E,0),MATCH('38'!J$1,'38'!$E$1:$O$1,0))</f>
        <v>410452</v>
      </c>
      <c r="L259" s="2" t="str">
        <f>INDEX('38'!$E$1:$O$1361,MATCH('39'!$F259,'38'!$E:$E,0),MATCH('38'!K$1,'38'!$E$1:$O$1,0))</f>
        <v>Mr. Arbind Kumar Sahu</v>
      </c>
      <c r="M259" s="2" t="str">
        <f>INDEX('38'!$E$1:$O$1361,MATCH('39'!$F259,'38'!$E:$E,0),MATCH('38'!L$1,'38'!$E$1:$O$1,0))</f>
        <v>Relationship Associate</v>
      </c>
      <c r="N259" s="2" t="str">
        <f>INDEX('38'!$E$1:$O$1361,MATCH('39'!$F259,'38'!$E:$E,0),MATCH('38'!M$1,'38'!$E$1:$O$1,0))</f>
        <v>BG 6</v>
      </c>
      <c r="O259" s="2">
        <f>INDEX('38'!$E$1:$O$1361,MATCH('39'!$F259,'38'!$E:$E,0),MATCH('38'!N$1,'38'!$E$1:$O$1,0))</f>
        <v>845906.71199999994</v>
      </c>
      <c r="P259" s="2">
        <f>INDEX('38'!$E$1:$O$1361,MATCH('39'!$F259,'38'!$E:$E,0),MATCH('38'!O$1,'38'!$E$1:$O$1,0))</f>
        <v>1325061.0288</v>
      </c>
    </row>
    <row r="260" spans="6:16">
      <c r="F260" s="128">
        <v>383142</v>
      </c>
      <c r="G260" s="2" t="str">
        <f>INDEX('38'!$E$1:$O$1361,MATCH('39'!$F260,'38'!$E:$E,0),MATCH('38'!F$1,'38'!$E$1:$O$1,0))</f>
        <v>Sasidharan D.</v>
      </c>
      <c r="H260" s="2">
        <f>INDEX('38'!$E$1:$O$1361,MATCH('39'!$F260,'38'!$E:$E,0),MATCH('38'!G$1,'38'!$E$1:$O$1,0))</f>
        <v>40345</v>
      </c>
      <c r="I260" s="2" t="str">
        <f>INDEX('38'!$E$1:$O$1361,MATCH('39'!$F260,'38'!$E:$E,0),MATCH('38'!H$1,'38'!$E$1:$O$1,0))</f>
        <v>Active</v>
      </c>
      <c r="J260" s="2" t="str">
        <f>INDEX('38'!$E$1:$O$1361,MATCH('39'!$F260,'38'!$E:$E,0),MATCH('38'!I$1,'38'!$E$1:$O$1,0))</f>
        <v>X0014</v>
      </c>
      <c r="K260" s="2">
        <f>INDEX('38'!$E$1:$O$1361,MATCH('39'!$F260,'38'!$E:$E,0),MATCH('38'!J$1,'38'!$E$1:$O$1,0))</f>
        <v>451002</v>
      </c>
      <c r="L260" s="2" t="str">
        <f>INDEX('38'!$E$1:$O$1361,MATCH('39'!$F260,'38'!$E:$E,0),MATCH('38'!K$1,'38'!$E$1:$O$1,0))</f>
        <v>Mr. Abdul Akbar</v>
      </c>
      <c r="M260" s="2" t="str">
        <f>INDEX('38'!$E$1:$O$1361,MATCH('39'!$F260,'38'!$E:$E,0),MATCH('38'!L$1,'38'!$E$1:$O$1,0))</f>
        <v>Relationship Associate</v>
      </c>
      <c r="N260" s="2" t="str">
        <f>INDEX('38'!$E$1:$O$1361,MATCH('39'!$F260,'38'!$E:$E,0),MATCH('38'!M$1,'38'!$E$1:$O$1,0))</f>
        <v>BG 4</v>
      </c>
      <c r="O260" s="2">
        <f>INDEX('38'!$E$1:$O$1361,MATCH('39'!$F260,'38'!$E:$E,0),MATCH('38'!N$1,'38'!$E$1:$O$1,0))</f>
        <v>2113615.9380000001</v>
      </c>
      <c r="P260" s="2">
        <f>INDEX('38'!$E$1:$O$1361,MATCH('39'!$F260,'38'!$E:$E,0),MATCH('38'!O$1,'38'!$E$1:$O$1,0))</f>
        <v>872032.08959999995</v>
      </c>
    </row>
    <row r="261" spans="6:16">
      <c r="F261" s="128">
        <v>383143</v>
      </c>
      <c r="G261" s="2" t="str">
        <f>INDEX('38'!$E$1:$O$1361,MATCH('39'!$F261,'38'!$E:$E,0),MATCH('38'!F$1,'38'!$E$1:$O$1,0))</f>
        <v>Natarajan M.</v>
      </c>
      <c r="H261" s="2">
        <f>INDEX('38'!$E$1:$O$1361,MATCH('39'!$F261,'38'!$E:$E,0),MATCH('38'!G$1,'38'!$E$1:$O$1,0))</f>
        <v>40345</v>
      </c>
      <c r="I261" s="2" t="str">
        <f>INDEX('38'!$E$1:$O$1361,MATCH('39'!$F261,'38'!$E:$E,0),MATCH('38'!H$1,'38'!$E$1:$O$1,0))</f>
        <v>Active</v>
      </c>
      <c r="J261" s="2" t="str">
        <f>INDEX('38'!$E$1:$O$1361,MATCH('39'!$F261,'38'!$E:$E,0),MATCH('38'!I$1,'38'!$E$1:$O$1,0))</f>
        <v>X0209</v>
      </c>
      <c r="K261" s="2">
        <f>INDEX('38'!$E$1:$O$1361,MATCH('39'!$F261,'38'!$E:$E,0),MATCH('38'!J$1,'38'!$E$1:$O$1,0))</f>
        <v>420801</v>
      </c>
      <c r="L261" s="2" t="str">
        <f>INDEX('38'!$E$1:$O$1361,MATCH('39'!$F261,'38'!$E:$E,0),MATCH('38'!K$1,'38'!$E$1:$O$1,0))</f>
        <v>Mr. Ashok Kumar M.</v>
      </c>
      <c r="M261" s="2" t="str">
        <f>INDEX('38'!$E$1:$O$1361,MATCH('39'!$F261,'38'!$E:$E,0),MATCH('38'!L$1,'38'!$E$1:$O$1,0))</f>
        <v>Relationship Associate</v>
      </c>
      <c r="N261" s="2" t="str">
        <f>INDEX('38'!$E$1:$O$1361,MATCH('39'!$F261,'38'!$E:$E,0),MATCH('38'!M$1,'38'!$E$1:$O$1,0))</f>
        <v>BG 4</v>
      </c>
      <c r="O261" s="2">
        <f>INDEX('38'!$E$1:$O$1361,MATCH('39'!$F261,'38'!$E:$E,0),MATCH('38'!N$1,'38'!$E$1:$O$1,0))</f>
        <v>1985150.139</v>
      </c>
      <c r="P261" s="2">
        <f>INDEX('38'!$E$1:$O$1361,MATCH('39'!$F261,'38'!$E:$E,0),MATCH('38'!O$1,'38'!$E$1:$O$1,0))</f>
        <v>3570193.3248000001</v>
      </c>
    </row>
    <row r="262" spans="6:16">
      <c r="F262" s="128">
        <v>383162</v>
      </c>
      <c r="G262" s="2" t="str">
        <f>INDEX('38'!$E$1:$O$1361,MATCH('39'!$F262,'38'!$E:$E,0),MATCH('38'!F$1,'38'!$E$1:$O$1,0))</f>
        <v>Balamurugan P.</v>
      </c>
      <c r="H262" s="2">
        <f>INDEX('38'!$E$1:$O$1361,MATCH('39'!$F262,'38'!$E:$E,0),MATCH('38'!G$1,'38'!$E$1:$O$1,0))</f>
        <v>40345</v>
      </c>
      <c r="I262" s="2" t="str">
        <f>INDEX('38'!$E$1:$O$1361,MATCH('39'!$F262,'38'!$E:$E,0),MATCH('38'!H$1,'38'!$E$1:$O$1,0))</f>
        <v>Active</v>
      </c>
      <c r="J262" s="2" t="str">
        <f>INDEX('38'!$E$1:$O$1361,MATCH('39'!$F262,'38'!$E:$E,0),MATCH('38'!I$1,'38'!$E$1:$O$1,0))</f>
        <v>X0137</v>
      </c>
      <c r="K262" s="2">
        <f>INDEX('38'!$E$1:$O$1361,MATCH('39'!$F262,'38'!$E:$E,0),MATCH('38'!J$1,'38'!$E$1:$O$1,0))</f>
        <v>412833</v>
      </c>
      <c r="L262" s="2" t="str">
        <f>INDEX('38'!$E$1:$O$1361,MATCH('39'!$F262,'38'!$E:$E,0),MATCH('38'!K$1,'38'!$E$1:$O$1,0))</f>
        <v>Mr. Loganathan Kumar R.</v>
      </c>
      <c r="M262" s="2" t="str">
        <f>INDEX('38'!$E$1:$O$1361,MATCH('39'!$F262,'38'!$E:$E,0),MATCH('38'!L$1,'38'!$E$1:$O$1,0))</f>
        <v>Relationship Associate</v>
      </c>
      <c r="N262" s="2" t="str">
        <f>INDEX('38'!$E$1:$O$1361,MATCH('39'!$F262,'38'!$E:$E,0),MATCH('38'!M$1,'38'!$E$1:$O$1,0))</f>
        <v>BG 6</v>
      </c>
      <c r="O262" s="2">
        <f>INDEX('38'!$E$1:$O$1361,MATCH('39'!$F262,'38'!$E:$E,0),MATCH('38'!N$1,'38'!$E$1:$O$1,0))</f>
        <v>994211.73600000003</v>
      </c>
      <c r="P262" s="2">
        <f>INDEX('38'!$E$1:$O$1361,MATCH('39'!$F262,'38'!$E:$E,0),MATCH('38'!O$1,'38'!$E$1:$O$1,0))</f>
        <v>924532.85519999999</v>
      </c>
    </row>
    <row r="263" spans="6:16">
      <c r="F263" s="128">
        <v>383168</v>
      </c>
      <c r="G263" s="2" t="str">
        <f>INDEX('38'!$E$1:$O$1361,MATCH('39'!$F263,'38'!$E:$E,0),MATCH('38'!F$1,'38'!$E$1:$O$1,0))</f>
        <v>Yuvraj Kumar B.</v>
      </c>
      <c r="H263" s="2">
        <f>INDEX('38'!$E$1:$O$1361,MATCH('39'!$F263,'38'!$E:$E,0),MATCH('38'!G$1,'38'!$E$1:$O$1,0))</f>
        <v>40336</v>
      </c>
      <c r="I263" s="2" t="str">
        <f>INDEX('38'!$E$1:$O$1361,MATCH('39'!$F263,'38'!$E:$E,0),MATCH('38'!H$1,'38'!$E$1:$O$1,0))</f>
        <v>Active</v>
      </c>
      <c r="J263" s="2" t="str">
        <f>INDEX('38'!$E$1:$O$1361,MATCH('39'!$F263,'38'!$E:$E,0),MATCH('38'!I$1,'38'!$E$1:$O$1,0))</f>
        <v>X0016</v>
      </c>
      <c r="K263" s="2">
        <f>INDEX('38'!$E$1:$O$1361,MATCH('39'!$F263,'38'!$E:$E,0),MATCH('38'!J$1,'38'!$E$1:$O$1,0))</f>
        <v>377332</v>
      </c>
      <c r="L263" s="2" t="str">
        <f>INDEX('38'!$E$1:$O$1361,MATCH('39'!$F263,'38'!$E:$E,0),MATCH('38'!K$1,'38'!$E$1:$O$1,0))</f>
        <v>Mr. Sreenivas N.</v>
      </c>
      <c r="M263" s="2" t="str">
        <f>INDEX('38'!$E$1:$O$1361,MATCH('39'!$F263,'38'!$E:$E,0),MATCH('38'!L$1,'38'!$E$1:$O$1,0))</f>
        <v>Relationship Associate</v>
      </c>
      <c r="N263" s="2" t="str">
        <f>INDEX('38'!$E$1:$O$1361,MATCH('39'!$F263,'38'!$E:$E,0),MATCH('38'!M$1,'38'!$E$1:$O$1,0))</f>
        <v>BG 4</v>
      </c>
      <c r="O263" s="2">
        <f>INDEX('38'!$E$1:$O$1361,MATCH('39'!$F263,'38'!$E:$E,0),MATCH('38'!N$1,'38'!$E$1:$O$1,0))</f>
        <v>1804100.655</v>
      </c>
      <c r="P263" s="2">
        <f>INDEX('38'!$E$1:$O$1361,MATCH('39'!$F263,'38'!$E:$E,0),MATCH('38'!O$1,'38'!$E$1:$O$1,0))</f>
        <v>2391261.6636000001</v>
      </c>
    </row>
    <row r="264" spans="6:16">
      <c r="F264" s="128">
        <v>383439</v>
      </c>
      <c r="G264" s="2" t="str">
        <f>INDEX('38'!$E$1:$O$1361,MATCH('39'!$F264,'38'!$E:$E,0),MATCH('38'!F$1,'38'!$E$1:$O$1,0))</f>
        <v>Rohit Bhargav</v>
      </c>
      <c r="H264" s="2">
        <f>INDEX('38'!$E$1:$O$1361,MATCH('39'!$F264,'38'!$E:$E,0),MATCH('38'!G$1,'38'!$E$1:$O$1,0))</f>
        <v>40344</v>
      </c>
      <c r="I264" s="2" t="str">
        <f>INDEX('38'!$E$1:$O$1361,MATCH('39'!$F264,'38'!$E:$E,0),MATCH('38'!H$1,'38'!$E$1:$O$1,0))</f>
        <v>Active</v>
      </c>
      <c r="J264" s="2" t="str">
        <f>INDEX('38'!$E$1:$O$1361,MATCH('39'!$F264,'38'!$E:$E,0),MATCH('38'!I$1,'38'!$E$1:$O$1,0))</f>
        <v>X0093</v>
      </c>
      <c r="K264" s="2">
        <f>INDEX('38'!$E$1:$O$1361,MATCH('39'!$F264,'38'!$E:$E,0),MATCH('38'!J$1,'38'!$E$1:$O$1,0))</f>
        <v>407302</v>
      </c>
      <c r="L264" s="2" t="str">
        <f>INDEX('38'!$E$1:$O$1361,MATCH('39'!$F264,'38'!$E:$E,0),MATCH('38'!K$1,'38'!$E$1:$O$1,0))</f>
        <v>Mr. Ankit Verma</v>
      </c>
      <c r="M264" s="2" t="str">
        <f>INDEX('38'!$E$1:$O$1361,MATCH('39'!$F264,'38'!$E:$E,0),MATCH('38'!L$1,'38'!$E$1:$O$1,0))</f>
        <v>Associate Sales Manager</v>
      </c>
      <c r="N264" s="2" t="str">
        <f>INDEX('38'!$E$1:$O$1361,MATCH('39'!$F264,'38'!$E:$E,0),MATCH('38'!M$1,'38'!$E$1:$O$1,0))</f>
        <v>BG 3</v>
      </c>
      <c r="O264" s="2">
        <f>INDEX('38'!$E$1:$O$1361,MATCH('39'!$F264,'38'!$E:$E,0),MATCH('38'!N$1,'38'!$E$1:$O$1,0))</f>
        <v>2948920.2120000003</v>
      </c>
      <c r="P264" s="2">
        <f>INDEX('38'!$E$1:$O$1361,MATCH('39'!$F264,'38'!$E:$E,0),MATCH('38'!O$1,'38'!$E$1:$O$1,0))</f>
        <v>2275489.9295999999</v>
      </c>
    </row>
    <row r="265" spans="6:16">
      <c r="F265" s="128">
        <v>383447</v>
      </c>
      <c r="G265" s="2" t="str">
        <f>INDEX('38'!$E$1:$O$1361,MATCH('39'!$F265,'38'!$E:$E,0),MATCH('38'!F$1,'38'!$E$1:$O$1,0))</f>
        <v>Kailash Kashyap</v>
      </c>
      <c r="H265" s="2">
        <f>INDEX('38'!$E$1:$O$1361,MATCH('39'!$F265,'38'!$E:$E,0),MATCH('38'!G$1,'38'!$E$1:$O$1,0))</f>
        <v>40344</v>
      </c>
      <c r="I265" s="2" t="str">
        <f>INDEX('38'!$E$1:$O$1361,MATCH('39'!$F265,'38'!$E:$E,0),MATCH('38'!H$1,'38'!$E$1:$O$1,0))</f>
        <v>Active</v>
      </c>
      <c r="J265" s="2" t="str">
        <f>INDEX('38'!$E$1:$O$1361,MATCH('39'!$F265,'38'!$E:$E,0),MATCH('38'!I$1,'38'!$E$1:$O$1,0))</f>
        <v>X0517</v>
      </c>
      <c r="K265" s="2">
        <f>INDEX('38'!$E$1:$O$1361,MATCH('39'!$F265,'38'!$E:$E,0),MATCH('38'!J$1,'38'!$E$1:$O$1,0))</f>
        <v>388373</v>
      </c>
      <c r="L265" s="2" t="str">
        <f>INDEX('38'!$E$1:$O$1361,MATCH('39'!$F265,'38'!$E:$E,0),MATCH('38'!K$1,'38'!$E$1:$O$1,0))</f>
        <v>Mr. Manish Jain</v>
      </c>
      <c r="M265" s="2" t="str">
        <f>INDEX('38'!$E$1:$O$1361,MATCH('39'!$F265,'38'!$E:$E,0),MATCH('38'!L$1,'38'!$E$1:$O$1,0))</f>
        <v>Relationship Associate</v>
      </c>
      <c r="N265" s="2" t="str">
        <f>INDEX('38'!$E$1:$O$1361,MATCH('39'!$F265,'38'!$E:$E,0),MATCH('38'!M$1,'38'!$E$1:$O$1,0))</f>
        <v>BG 4</v>
      </c>
      <c r="O265" s="2">
        <f>INDEX('38'!$E$1:$O$1361,MATCH('39'!$F265,'38'!$E:$E,0),MATCH('38'!N$1,'38'!$E$1:$O$1,0))</f>
        <v>1921295.1030000001</v>
      </c>
      <c r="P265" s="2">
        <f>INDEX('38'!$E$1:$O$1361,MATCH('39'!$F265,'38'!$E:$E,0),MATCH('38'!O$1,'38'!$E$1:$O$1,0))</f>
        <v>1098049.7808000001</v>
      </c>
    </row>
    <row r="266" spans="6:16">
      <c r="F266" s="128">
        <v>383507</v>
      </c>
      <c r="G266" s="2" t="str">
        <f>INDEX('38'!$E$1:$O$1361,MATCH('39'!$F266,'38'!$E:$E,0),MATCH('38'!F$1,'38'!$E$1:$O$1,0))</f>
        <v>Goutam Patra</v>
      </c>
      <c r="H266" s="2">
        <f>INDEX('38'!$E$1:$O$1361,MATCH('39'!$F266,'38'!$E:$E,0),MATCH('38'!G$1,'38'!$E$1:$O$1,0))</f>
        <v>40343</v>
      </c>
      <c r="I266" s="2" t="str">
        <f>INDEX('38'!$E$1:$O$1361,MATCH('39'!$F266,'38'!$E:$E,0),MATCH('38'!H$1,'38'!$E$1:$O$1,0))</f>
        <v>Active</v>
      </c>
      <c r="J266" s="2" t="str">
        <f>INDEX('38'!$E$1:$O$1361,MATCH('39'!$F266,'38'!$E:$E,0),MATCH('38'!I$1,'38'!$E$1:$O$1,0))</f>
        <v>X0045</v>
      </c>
      <c r="K266" s="2">
        <f>INDEX('38'!$E$1:$O$1361,MATCH('39'!$F266,'38'!$E:$E,0),MATCH('38'!J$1,'38'!$E$1:$O$1,0))</f>
        <v>378503</v>
      </c>
      <c r="L266" s="2" t="str">
        <f>INDEX('38'!$E$1:$O$1361,MATCH('39'!$F266,'38'!$E:$E,0),MATCH('38'!K$1,'38'!$E$1:$O$1,0))</f>
        <v>Mr. Rakib Ali</v>
      </c>
      <c r="M266" s="2" t="str">
        <f>INDEX('38'!$E$1:$O$1361,MATCH('39'!$F266,'38'!$E:$E,0),MATCH('38'!L$1,'38'!$E$1:$O$1,0))</f>
        <v>Associate Sales Manager</v>
      </c>
      <c r="N266" s="2" t="str">
        <f>INDEX('38'!$E$1:$O$1361,MATCH('39'!$F266,'38'!$E:$E,0),MATCH('38'!M$1,'38'!$E$1:$O$1,0))</f>
        <v>BG 4</v>
      </c>
      <c r="O266" s="2">
        <f>INDEX('38'!$E$1:$O$1361,MATCH('39'!$F266,'38'!$E:$E,0),MATCH('38'!N$1,'38'!$E$1:$O$1,0))</f>
        <v>2288350.2599999998</v>
      </c>
      <c r="P266" s="2">
        <f>INDEX('38'!$E$1:$O$1361,MATCH('39'!$F266,'38'!$E:$E,0),MATCH('38'!O$1,'38'!$E$1:$O$1,0))</f>
        <v>3856983.966</v>
      </c>
    </row>
    <row r="267" spans="6:16">
      <c r="F267" s="128">
        <v>383945</v>
      </c>
      <c r="G267" s="2" t="str">
        <f>INDEX('38'!$E$1:$O$1361,MATCH('39'!$F267,'38'!$E:$E,0),MATCH('38'!F$1,'38'!$E$1:$O$1,0))</f>
        <v>Nikhil Gupta</v>
      </c>
      <c r="H267" s="2">
        <f>INDEX('38'!$E$1:$O$1361,MATCH('39'!$F267,'38'!$E:$E,0),MATCH('38'!G$1,'38'!$E$1:$O$1,0))</f>
        <v>40344</v>
      </c>
      <c r="I267" s="2" t="str">
        <f>INDEX('38'!$E$1:$O$1361,MATCH('39'!$F267,'38'!$E:$E,0),MATCH('38'!H$1,'38'!$E$1:$O$1,0))</f>
        <v>Active</v>
      </c>
      <c r="J267" s="2" t="str">
        <f>INDEX('38'!$E$1:$O$1361,MATCH('39'!$F267,'38'!$E:$E,0),MATCH('38'!I$1,'38'!$E$1:$O$1,0))</f>
        <v>X1588</v>
      </c>
      <c r="K267" s="2">
        <f>INDEX('38'!$E$1:$O$1361,MATCH('39'!$F267,'38'!$E:$E,0),MATCH('38'!J$1,'38'!$E$1:$O$1,0))</f>
        <v>434171</v>
      </c>
      <c r="L267" s="2" t="str">
        <f>INDEX('38'!$E$1:$O$1361,MATCH('39'!$F267,'38'!$E:$E,0),MATCH('38'!K$1,'38'!$E$1:$O$1,0))</f>
        <v>Mr. Amittandra Mishra</v>
      </c>
      <c r="M267" s="2" t="str">
        <f>INDEX('38'!$E$1:$O$1361,MATCH('39'!$F267,'38'!$E:$E,0),MATCH('38'!L$1,'38'!$E$1:$O$1,0))</f>
        <v>Relationship Associate</v>
      </c>
      <c r="N267" s="2" t="str">
        <f>INDEX('38'!$E$1:$O$1361,MATCH('39'!$F267,'38'!$E:$E,0),MATCH('38'!M$1,'38'!$E$1:$O$1,0))</f>
        <v>BG 8</v>
      </c>
      <c r="O267" s="2">
        <f>INDEX('38'!$E$1:$O$1361,MATCH('39'!$F267,'38'!$E:$E,0),MATCH('38'!N$1,'38'!$E$1:$O$1,0))</f>
        <v>287769.489</v>
      </c>
      <c r="P267" s="2">
        <f>INDEX('38'!$E$1:$O$1361,MATCH('39'!$F267,'38'!$E:$E,0),MATCH('38'!O$1,'38'!$E$1:$O$1,0))</f>
        <v>587237.97959999996</v>
      </c>
    </row>
    <row r="268" spans="6:16">
      <c r="F268" s="128">
        <v>383958</v>
      </c>
      <c r="G268" s="2" t="str">
        <f>INDEX('38'!$E$1:$O$1361,MATCH('39'!$F268,'38'!$E:$E,0),MATCH('38'!F$1,'38'!$E$1:$O$1,0))</f>
        <v>Vinod Chaudhary</v>
      </c>
      <c r="H268" s="2">
        <f>INDEX('38'!$E$1:$O$1361,MATCH('39'!$F268,'38'!$E:$E,0),MATCH('38'!G$1,'38'!$E$1:$O$1,0))</f>
        <v>40344</v>
      </c>
      <c r="I268" s="2" t="str">
        <f>INDEX('38'!$E$1:$O$1361,MATCH('39'!$F268,'38'!$E:$E,0),MATCH('38'!H$1,'38'!$E$1:$O$1,0))</f>
        <v>Active</v>
      </c>
      <c r="J268" s="2" t="str">
        <f>INDEX('38'!$E$1:$O$1361,MATCH('39'!$F268,'38'!$E:$E,0),MATCH('38'!I$1,'38'!$E$1:$O$1,0))</f>
        <v>X1106</v>
      </c>
      <c r="K268" s="2">
        <f>INDEX('38'!$E$1:$O$1361,MATCH('39'!$F268,'38'!$E:$E,0),MATCH('38'!J$1,'38'!$E$1:$O$1,0))</f>
        <v>388373</v>
      </c>
      <c r="L268" s="2" t="str">
        <f>INDEX('38'!$E$1:$O$1361,MATCH('39'!$F268,'38'!$E:$E,0),MATCH('38'!K$1,'38'!$E$1:$O$1,0))</f>
        <v>Mr. Manish Jain</v>
      </c>
      <c r="M268" s="2" t="str">
        <f>INDEX('38'!$E$1:$O$1361,MATCH('39'!$F268,'38'!$E:$E,0),MATCH('38'!L$1,'38'!$E$1:$O$1,0))</f>
        <v>Relationship Associate</v>
      </c>
      <c r="N268" s="2" t="str">
        <f>INDEX('38'!$E$1:$O$1361,MATCH('39'!$F268,'38'!$E:$E,0),MATCH('38'!M$1,'38'!$E$1:$O$1,0))</f>
        <v>BG 6</v>
      </c>
      <c r="O268" s="2">
        <f>INDEX('38'!$E$1:$O$1361,MATCH('39'!$F268,'38'!$E:$E,0),MATCH('38'!N$1,'38'!$E$1:$O$1,0))</f>
        <v>827741.43900000001</v>
      </c>
      <c r="P268" s="2">
        <f>INDEX('38'!$E$1:$O$1361,MATCH('39'!$F268,'38'!$E:$E,0),MATCH('38'!O$1,'38'!$E$1:$O$1,0))</f>
        <v>782092.83239999996</v>
      </c>
    </row>
    <row r="269" spans="6:16">
      <c r="F269" s="128">
        <v>384042</v>
      </c>
      <c r="G269" s="2" t="str">
        <f>INDEX('38'!$E$1:$O$1361,MATCH('39'!$F269,'38'!$E:$E,0),MATCH('38'!F$1,'38'!$E$1:$O$1,0))</f>
        <v>Vishal Rao</v>
      </c>
      <c r="H269" s="2">
        <f>INDEX('38'!$E$1:$O$1361,MATCH('39'!$F269,'38'!$E:$E,0),MATCH('38'!G$1,'38'!$E$1:$O$1,0))</f>
        <v>40344</v>
      </c>
      <c r="I269" s="2" t="str">
        <f>INDEX('38'!$E$1:$O$1361,MATCH('39'!$F269,'38'!$E:$E,0),MATCH('38'!H$1,'38'!$E$1:$O$1,0))</f>
        <v>Active</v>
      </c>
      <c r="J269" s="2" t="str">
        <f>INDEX('38'!$E$1:$O$1361,MATCH('39'!$F269,'38'!$E:$E,0),MATCH('38'!I$1,'38'!$E$1:$O$1,0))</f>
        <v>X1059</v>
      </c>
      <c r="K269" s="2">
        <f>INDEX('38'!$E$1:$O$1361,MATCH('39'!$F269,'38'!$E:$E,0),MATCH('38'!J$1,'38'!$E$1:$O$1,0))</f>
        <v>407302</v>
      </c>
      <c r="L269" s="2" t="str">
        <f>INDEX('38'!$E$1:$O$1361,MATCH('39'!$F269,'38'!$E:$E,0),MATCH('38'!K$1,'38'!$E$1:$O$1,0))</f>
        <v>Mr. Ankit Verma</v>
      </c>
      <c r="M269" s="2" t="str">
        <f>INDEX('38'!$E$1:$O$1361,MATCH('39'!$F269,'38'!$E:$E,0),MATCH('38'!L$1,'38'!$E$1:$O$1,0))</f>
        <v>Associate Sales Manager</v>
      </c>
      <c r="N269" s="2" t="str">
        <f>INDEX('38'!$E$1:$O$1361,MATCH('39'!$F269,'38'!$E:$E,0),MATCH('38'!M$1,'38'!$E$1:$O$1,0))</f>
        <v>BG 7</v>
      </c>
      <c r="O269" s="2">
        <f>INDEX('38'!$E$1:$O$1361,MATCH('39'!$F269,'38'!$E:$E,0),MATCH('38'!N$1,'38'!$E$1:$O$1,0))</f>
        <v>750341.19300000009</v>
      </c>
      <c r="P269" s="2">
        <f>INDEX('38'!$E$1:$O$1361,MATCH('39'!$F269,'38'!$E:$E,0),MATCH('38'!O$1,'38'!$E$1:$O$1,0))</f>
        <v>788197.7916</v>
      </c>
    </row>
    <row r="270" spans="6:16">
      <c r="F270" s="128">
        <v>384055</v>
      </c>
      <c r="G270" s="2" t="str">
        <f>INDEX('38'!$E$1:$O$1361,MATCH('39'!$F270,'38'!$E:$E,0),MATCH('38'!F$1,'38'!$E$1:$O$1,0))</f>
        <v>Faiz Alam</v>
      </c>
      <c r="H270" s="2">
        <f>INDEX('38'!$E$1:$O$1361,MATCH('39'!$F270,'38'!$E:$E,0),MATCH('38'!G$1,'38'!$E$1:$O$1,0))</f>
        <v>40344</v>
      </c>
      <c r="I270" s="2" t="str">
        <f>INDEX('38'!$E$1:$O$1361,MATCH('39'!$F270,'38'!$E:$E,0),MATCH('38'!H$1,'38'!$E$1:$O$1,0))</f>
        <v>Active</v>
      </c>
      <c r="J270" s="2" t="str">
        <f>INDEX('38'!$E$1:$O$1361,MATCH('39'!$F270,'38'!$E:$E,0),MATCH('38'!I$1,'38'!$E$1:$O$1,0))</f>
        <v>X1157</v>
      </c>
      <c r="K270" s="2">
        <f>INDEX('38'!$E$1:$O$1361,MATCH('39'!$F270,'38'!$E:$E,0),MATCH('38'!J$1,'38'!$E$1:$O$1,0))</f>
        <v>464799</v>
      </c>
      <c r="L270" s="2" t="str">
        <f>INDEX('38'!$E$1:$O$1361,MATCH('39'!$F270,'38'!$E:$E,0),MATCH('38'!K$1,'38'!$E$1:$O$1,0))</f>
        <v>Mr. Vivek Vishnoi</v>
      </c>
      <c r="M270" s="2" t="str">
        <f>INDEX('38'!$E$1:$O$1361,MATCH('39'!$F270,'38'!$E:$E,0),MATCH('38'!L$1,'38'!$E$1:$O$1,0))</f>
        <v>Associate Sales Manager</v>
      </c>
      <c r="N270" s="2" t="str">
        <f>INDEX('38'!$E$1:$O$1361,MATCH('39'!$F270,'38'!$E:$E,0),MATCH('38'!M$1,'38'!$E$1:$O$1,0))</f>
        <v>BG 7</v>
      </c>
      <c r="O270" s="2">
        <f>INDEX('38'!$E$1:$O$1361,MATCH('39'!$F270,'38'!$E:$E,0),MATCH('38'!N$1,'38'!$E$1:$O$1,0))</f>
        <v>759599.12699999998</v>
      </c>
      <c r="P270" s="2">
        <f>INDEX('38'!$E$1:$O$1361,MATCH('39'!$F270,'38'!$E:$E,0),MATCH('38'!O$1,'38'!$E$1:$O$1,0))</f>
        <v>1110566.9484000001</v>
      </c>
    </row>
    <row r="271" spans="6:16">
      <c r="F271" s="128">
        <v>384137</v>
      </c>
      <c r="G271" s="2" t="str">
        <f>INDEX('38'!$E$1:$O$1361,MATCH('39'!$F271,'38'!$E:$E,0),MATCH('38'!F$1,'38'!$E$1:$O$1,0))</f>
        <v>Vipul Harishchandra Bangar</v>
      </c>
      <c r="H271" s="2">
        <f>INDEX('38'!$E$1:$O$1361,MATCH('39'!$F271,'38'!$E:$E,0),MATCH('38'!G$1,'38'!$E$1:$O$1,0))</f>
        <v>40354</v>
      </c>
      <c r="I271" s="2" t="str">
        <f>INDEX('38'!$E$1:$O$1361,MATCH('39'!$F271,'38'!$E:$E,0),MATCH('38'!H$1,'38'!$E$1:$O$1,0))</f>
        <v>Active</v>
      </c>
      <c r="J271" s="2" t="str">
        <f>INDEX('38'!$E$1:$O$1361,MATCH('39'!$F271,'38'!$E:$E,0),MATCH('38'!I$1,'38'!$E$1:$O$1,0))</f>
        <v>X0080</v>
      </c>
      <c r="K271" s="2">
        <f>INDEX('38'!$E$1:$O$1361,MATCH('39'!$F271,'38'!$E:$E,0),MATCH('38'!J$1,'38'!$E$1:$O$1,0))</f>
        <v>382658</v>
      </c>
      <c r="L271" s="2" t="str">
        <f>INDEX('38'!$E$1:$O$1361,MATCH('39'!$F271,'38'!$E:$E,0),MATCH('38'!K$1,'38'!$E$1:$O$1,0))</f>
        <v>Mr. Dhaval Dashrathbhai Limbachiya</v>
      </c>
      <c r="M271" s="2" t="str">
        <f>INDEX('38'!$E$1:$O$1361,MATCH('39'!$F271,'38'!$E:$E,0),MATCH('38'!L$1,'38'!$E$1:$O$1,0))</f>
        <v>Relationship Associate</v>
      </c>
      <c r="N271" s="2" t="str">
        <f>INDEX('38'!$E$1:$O$1361,MATCH('39'!$F271,'38'!$E:$E,0),MATCH('38'!M$1,'38'!$E$1:$O$1,0))</f>
        <v>BG 4</v>
      </c>
      <c r="O271" s="2">
        <f>INDEX('38'!$E$1:$O$1361,MATCH('39'!$F271,'38'!$E:$E,0),MATCH('38'!N$1,'38'!$E$1:$O$1,0))</f>
        <v>1796916.24</v>
      </c>
      <c r="P271" s="2">
        <f>INDEX('38'!$E$1:$O$1361,MATCH('39'!$F271,'38'!$E:$E,0),MATCH('38'!O$1,'38'!$E$1:$O$1,0))</f>
        <v>2440224.9432000001</v>
      </c>
    </row>
    <row r="272" spans="6:16">
      <c r="F272" s="128">
        <v>384151</v>
      </c>
      <c r="G272" s="2" t="str">
        <f>INDEX('38'!$E$1:$O$1361,MATCH('39'!$F272,'38'!$E:$E,0),MATCH('38'!F$1,'38'!$E$1:$O$1,0))</f>
        <v>Ahmed Rafiullakhan Pathan</v>
      </c>
      <c r="H272" s="2">
        <f>INDEX('38'!$E$1:$O$1361,MATCH('39'!$F272,'38'!$E:$E,0),MATCH('38'!G$1,'38'!$E$1:$O$1,0))</f>
        <v>40354</v>
      </c>
      <c r="I272" s="2" t="str">
        <f>INDEX('38'!$E$1:$O$1361,MATCH('39'!$F272,'38'!$E:$E,0),MATCH('38'!H$1,'38'!$E$1:$O$1,0))</f>
        <v>Active</v>
      </c>
      <c r="J272" s="2" t="str">
        <f>INDEX('38'!$E$1:$O$1361,MATCH('39'!$F272,'38'!$E:$E,0),MATCH('38'!I$1,'38'!$E$1:$O$1,0))</f>
        <v>X0453</v>
      </c>
      <c r="K272" s="2">
        <f>INDEX('38'!$E$1:$O$1361,MATCH('39'!$F272,'38'!$E:$E,0),MATCH('38'!J$1,'38'!$E$1:$O$1,0))</f>
        <v>382658</v>
      </c>
      <c r="L272" s="2" t="str">
        <f>INDEX('38'!$E$1:$O$1361,MATCH('39'!$F272,'38'!$E:$E,0),MATCH('38'!K$1,'38'!$E$1:$O$1,0))</f>
        <v>Mr. Dhaval Dashrathbhai Limbachiya</v>
      </c>
      <c r="M272" s="2" t="str">
        <f>INDEX('38'!$E$1:$O$1361,MATCH('39'!$F272,'38'!$E:$E,0),MATCH('38'!L$1,'38'!$E$1:$O$1,0))</f>
        <v>Associate Sales Manager</v>
      </c>
      <c r="N272" s="2" t="str">
        <f>INDEX('38'!$E$1:$O$1361,MATCH('39'!$F272,'38'!$E:$E,0),MATCH('38'!M$1,'38'!$E$1:$O$1,0))</f>
        <v>BG 6</v>
      </c>
      <c r="O272" s="2">
        <f>INDEX('38'!$E$1:$O$1361,MATCH('39'!$F272,'38'!$E:$E,0),MATCH('38'!N$1,'38'!$E$1:$O$1,0))</f>
        <v>1050517.2930000001</v>
      </c>
      <c r="P272" s="2">
        <f>INDEX('38'!$E$1:$O$1361,MATCH('39'!$F272,'38'!$E:$E,0),MATCH('38'!O$1,'38'!$E$1:$O$1,0))</f>
        <v>828968.93640000001</v>
      </c>
    </row>
    <row r="273" spans="6:16">
      <c r="F273" s="128">
        <v>384161</v>
      </c>
      <c r="G273" s="2" t="str">
        <f>INDEX('38'!$E$1:$O$1361,MATCH('39'!$F273,'38'!$E:$E,0),MATCH('38'!F$1,'38'!$E$1:$O$1,0))</f>
        <v>Poonam Chandravadan Vyas</v>
      </c>
      <c r="H273" s="2">
        <f>INDEX('38'!$E$1:$O$1361,MATCH('39'!$F273,'38'!$E:$E,0),MATCH('38'!G$1,'38'!$E$1:$O$1,0))</f>
        <v>40354</v>
      </c>
      <c r="I273" s="2" t="str">
        <f>INDEX('38'!$E$1:$O$1361,MATCH('39'!$F273,'38'!$E:$E,0),MATCH('38'!H$1,'38'!$E$1:$O$1,0))</f>
        <v>Active</v>
      </c>
      <c r="J273" s="2" t="str">
        <f>INDEX('38'!$E$1:$O$1361,MATCH('39'!$F273,'38'!$E:$E,0),MATCH('38'!I$1,'38'!$E$1:$O$1,0))</f>
        <v>X0087</v>
      </c>
      <c r="K273" s="2">
        <f>INDEX('38'!$E$1:$O$1361,MATCH('39'!$F273,'38'!$E:$E,0),MATCH('38'!J$1,'38'!$E$1:$O$1,0))</f>
        <v>417062</v>
      </c>
      <c r="L273" s="2" t="str">
        <f>INDEX('38'!$E$1:$O$1361,MATCH('39'!$F273,'38'!$E:$E,0),MATCH('38'!K$1,'38'!$E$1:$O$1,0))</f>
        <v>Mr. Komalkumar Maganbhai Bhut</v>
      </c>
      <c r="M273" s="2" t="str">
        <f>INDEX('38'!$E$1:$O$1361,MATCH('39'!$F273,'38'!$E:$E,0),MATCH('38'!L$1,'38'!$E$1:$O$1,0))</f>
        <v>Relationship Associate</v>
      </c>
      <c r="N273" s="2" t="str">
        <f>INDEX('38'!$E$1:$O$1361,MATCH('39'!$F273,'38'!$E:$E,0),MATCH('38'!M$1,'38'!$E$1:$O$1,0))</f>
        <v>BG 4</v>
      </c>
      <c r="O273" s="2">
        <f>INDEX('38'!$E$1:$O$1361,MATCH('39'!$F273,'38'!$E:$E,0),MATCH('38'!N$1,'38'!$E$1:$O$1,0))</f>
        <v>1834165.0110000002</v>
      </c>
      <c r="P273" s="2">
        <f>INDEX('38'!$E$1:$O$1361,MATCH('39'!$F273,'38'!$E:$E,0),MATCH('38'!O$1,'38'!$E$1:$O$1,0))</f>
        <v>1509162.1595999999</v>
      </c>
    </row>
    <row r="274" spans="6:16">
      <c r="F274" s="128">
        <v>384174</v>
      </c>
      <c r="G274" s="2" t="str">
        <f>INDEX('38'!$E$1:$O$1361,MATCH('39'!$F274,'38'!$E:$E,0),MATCH('38'!F$1,'38'!$E$1:$O$1,0))</f>
        <v>Kishor Bhimjibhai Gohil</v>
      </c>
      <c r="H274" s="2">
        <f>INDEX('38'!$E$1:$O$1361,MATCH('39'!$F274,'38'!$E:$E,0),MATCH('38'!G$1,'38'!$E$1:$O$1,0))</f>
        <v>40354</v>
      </c>
      <c r="I274" s="2" t="str">
        <f>INDEX('38'!$E$1:$O$1361,MATCH('39'!$F274,'38'!$E:$E,0),MATCH('38'!H$1,'38'!$E$1:$O$1,0))</f>
        <v>Active</v>
      </c>
      <c r="J274" s="2" t="str">
        <f>INDEX('38'!$E$1:$O$1361,MATCH('39'!$F274,'38'!$E:$E,0),MATCH('38'!I$1,'38'!$E$1:$O$1,0))</f>
        <v>X1063</v>
      </c>
      <c r="K274" s="2">
        <f>INDEX('38'!$E$1:$O$1361,MATCH('39'!$F274,'38'!$E:$E,0),MATCH('38'!J$1,'38'!$E$1:$O$1,0))</f>
        <v>417062</v>
      </c>
      <c r="L274" s="2" t="str">
        <f>INDEX('38'!$E$1:$O$1361,MATCH('39'!$F274,'38'!$E:$E,0),MATCH('38'!K$1,'38'!$E$1:$O$1,0))</f>
        <v>Mr. Komalkumar Maganbhai Bhut</v>
      </c>
      <c r="M274" s="2" t="str">
        <f>INDEX('38'!$E$1:$O$1361,MATCH('39'!$F274,'38'!$E:$E,0),MATCH('38'!L$1,'38'!$E$1:$O$1,0))</f>
        <v>Relationship Associate</v>
      </c>
      <c r="N274" s="2" t="str">
        <f>INDEX('38'!$E$1:$O$1361,MATCH('39'!$F274,'38'!$E:$E,0),MATCH('38'!M$1,'38'!$E$1:$O$1,0))</f>
        <v>BG 7</v>
      </c>
      <c r="O274" s="2">
        <f>INDEX('38'!$E$1:$O$1361,MATCH('39'!$F274,'38'!$E:$E,0),MATCH('38'!N$1,'38'!$E$1:$O$1,0))</f>
        <v>744273.11699999997</v>
      </c>
      <c r="P274" s="2">
        <f>INDEX('38'!$E$1:$O$1361,MATCH('39'!$F274,'38'!$E:$E,0),MATCH('38'!O$1,'38'!$E$1:$O$1,0))</f>
        <v>2671203.3551999996</v>
      </c>
    </row>
    <row r="275" spans="6:16">
      <c r="F275" s="128">
        <v>384632</v>
      </c>
      <c r="G275" s="2" t="str">
        <f>INDEX('38'!$E$1:$O$1361,MATCH('39'!$F275,'38'!$E:$E,0),MATCH('38'!F$1,'38'!$E$1:$O$1,0))</f>
        <v>Darshana Ajay Jariwala</v>
      </c>
      <c r="H275" s="2">
        <f>INDEX('38'!$E$1:$O$1361,MATCH('39'!$F275,'38'!$E:$E,0),MATCH('38'!G$1,'38'!$E$1:$O$1,0))</f>
        <v>40354</v>
      </c>
      <c r="I275" s="2" t="str">
        <f>INDEX('38'!$E$1:$O$1361,MATCH('39'!$F275,'38'!$E:$E,0),MATCH('38'!H$1,'38'!$E$1:$O$1,0))</f>
        <v>Active</v>
      </c>
      <c r="J275" s="2" t="str">
        <f>INDEX('38'!$E$1:$O$1361,MATCH('39'!$F275,'38'!$E:$E,0),MATCH('38'!I$1,'38'!$E$1:$O$1,0))</f>
        <v>X1033</v>
      </c>
      <c r="K275" s="2">
        <f>INDEX('38'!$E$1:$O$1361,MATCH('39'!$F275,'38'!$E:$E,0),MATCH('38'!J$1,'38'!$E$1:$O$1,0))</f>
        <v>448841</v>
      </c>
      <c r="L275" s="2" t="str">
        <f>INDEX('38'!$E$1:$O$1361,MATCH('39'!$F275,'38'!$E:$E,0),MATCH('38'!K$1,'38'!$E$1:$O$1,0))</f>
        <v>Mr. Ashish Rakesh Sharma</v>
      </c>
      <c r="M275" s="2" t="str">
        <f>INDEX('38'!$E$1:$O$1361,MATCH('39'!$F275,'38'!$E:$E,0),MATCH('38'!L$1,'38'!$E$1:$O$1,0))</f>
        <v>Relationship Associate</v>
      </c>
      <c r="N275" s="2" t="str">
        <f>INDEX('38'!$E$1:$O$1361,MATCH('39'!$F275,'38'!$E:$E,0),MATCH('38'!M$1,'38'!$E$1:$O$1,0))</f>
        <v>BG 7</v>
      </c>
      <c r="O275" s="2">
        <f>INDEX('38'!$E$1:$O$1361,MATCH('39'!$F275,'38'!$E:$E,0),MATCH('38'!N$1,'38'!$E$1:$O$1,0))</f>
        <v>605805.9</v>
      </c>
      <c r="P275" s="2">
        <f>INDEX('38'!$E$1:$O$1361,MATCH('39'!$F275,'38'!$E:$E,0),MATCH('38'!O$1,'38'!$E$1:$O$1,0))</f>
        <v>1352466.2448</v>
      </c>
    </row>
    <row r="276" spans="6:16">
      <c r="F276" s="128">
        <v>384645</v>
      </c>
      <c r="G276" s="2" t="str">
        <f>INDEX('38'!$E$1:$O$1361,MATCH('39'!$F276,'38'!$E:$E,0),MATCH('38'!F$1,'38'!$E$1:$O$1,0))</f>
        <v>Md Ali Hasnain</v>
      </c>
      <c r="H276" s="2">
        <f>INDEX('38'!$E$1:$O$1361,MATCH('39'!$F276,'38'!$E:$E,0),MATCH('38'!G$1,'38'!$E$1:$O$1,0))</f>
        <v>40331</v>
      </c>
      <c r="I276" s="2" t="str">
        <f>INDEX('38'!$E$1:$O$1361,MATCH('39'!$F276,'38'!$E:$E,0),MATCH('38'!H$1,'38'!$E$1:$O$1,0))</f>
        <v>Active</v>
      </c>
      <c r="J276" s="2" t="str">
        <f>INDEX('38'!$E$1:$O$1361,MATCH('39'!$F276,'38'!$E:$E,0),MATCH('38'!I$1,'38'!$E$1:$O$1,0))</f>
        <v>X0255</v>
      </c>
      <c r="K276" s="2">
        <f>INDEX('38'!$E$1:$O$1361,MATCH('39'!$F276,'38'!$E:$E,0),MATCH('38'!J$1,'38'!$E$1:$O$1,0))</f>
        <v>410449</v>
      </c>
      <c r="L276" s="2" t="str">
        <f>INDEX('38'!$E$1:$O$1361,MATCH('39'!$F276,'38'!$E:$E,0),MATCH('38'!K$1,'38'!$E$1:$O$1,0))</f>
        <v>Mr. Sudipta Roy</v>
      </c>
      <c r="M276" s="2" t="str">
        <f>INDEX('38'!$E$1:$O$1361,MATCH('39'!$F276,'38'!$E:$E,0),MATCH('38'!L$1,'38'!$E$1:$O$1,0))</f>
        <v>Relationship Associate</v>
      </c>
      <c r="N276" s="2" t="str">
        <f>INDEX('38'!$E$1:$O$1361,MATCH('39'!$F276,'38'!$E:$E,0),MATCH('38'!M$1,'38'!$E$1:$O$1,0))</f>
        <v>BG 4</v>
      </c>
      <c r="O276" s="2">
        <f>INDEX('38'!$E$1:$O$1361,MATCH('39'!$F276,'38'!$E:$E,0),MATCH('38'!N$1,'38'!$E$1:$O$1,0))</f>
        <v>1986850.8030000001</v>
      </c>
      <c r="P276" s="2">
        <f>INDEX('38'!$E$1:$O$1361,MATCH('39'!$F276,'38'!$E:$E,0),MATCH('38'!O$1,'38'!$E$1:$O$1,0))</f>
        <v>1785572.2511999998</v>
      </c>
    </row>
    <row r="277" spans="6:16">
      <c r="F277" s="128">
        <v>384649</v>
      </c>
      <c r="G277" s="2" t="str">
        <f>INDEX('38'!$E$1:$O$1361,MATCH('39'!$F277,'38'!$E:$E,0),MATCH('38'!F$1,'38'!$E$1:$O$1,0))</f>
        <v>Suman Saha</v>
      </c>
      <c r="H277" s="2">
        <f>INDEX('38'!$E$1:$O$1361,MATCH('39'!$F277,'38'!$E:$E,0),MATCH('38'!G$1,'38'!$E$1:$O$1,0))</f>
        <v>40350</v>
      </c>
      <c r="I277" s="2" t="str">
        <f>INDEX('38'!$E$1:$O$1361,MATCH('39'!$F277,'38'!$E:$E,0),MATCH('38'!H$1,'38'!$E$1:$O$1,0))</f>
        <v>Active</v>
      </c>
      <c r="J277" s="2" t="str">
        <f>INDEX('38'!$E$1:$O$1361,MATCH('39'!$F277,'38'!$E:$E,0),MATCH('38'!I$1,'38'!$E$1:$O$1,0))</f>
        <v>X0220</v>
      </c>
      <c r="K277" s="2">
        <f>INDEX('38'!$E$1:$O$1361,MATCH('39'!$F277,'38'!$E:$E,0),MATCH('38'!J$1,'38'!$E$1:$O$1,0))</f>
        <v>379915</v>
      </c>
      <c r="L277" s="2" t="str">
        <f>INDEX('38'!$E$1:$O$1361,MATCH('39'!$F277,'38'!$E:$E,0),MATCH('38'!K$1,'38'!$E$1:$O$1,0))</f>
        <v>Mr. Indranil Roy</v>
      </c>
      <c r="M277" s="2" t="str">
        <f>INDEX('38'!$E$1:$O$1361,MATCH('39'!$F277,'38'!$E:$E,0),MATCH('38'!L$1,'38'!$E$1:$O$1,0))</f>
        <v>Relationship Associate</v>
      </c>
      <c r="N277" s="2" t="str">
        <f>INDEX('38'!$E$1:$O$1361,MATCH('39'!$F277,'38'!$E:$E,0),MATCH('38'!M$1,'38'!$E$1:$O$1,0))</f>
        <v>BG 4</v>
      </c>
      <c r="O277" s="2">
        <f>INDEX('38'!$E$1:$O$1361,MATCH('39'!$F277,'38'!$E:$E,0),MATCH('38'!N$1,'38'!$E$1:$O$1,0))</f>
        <v>1733542.02</v>
      </c>
      <c r="P277" s="2">
        <f>INDEX('38'!$E$1:$O$1361,MATCH('39'!$F277,'38'!$E:$E,0),MATCH('38'!O$1,'38'!$E$1:$O$1,0))</f>
        <v>1759698.5724000002</v>
      </c>
    </row>
    <row r="278" spans="6:16">
      <c r="F278" s="128">
        <v>384653</v>
      </c>
      <c r="G278" s="2" t="str">
        <f>INDEX('38'!$E$1:$O$1361,MATCH('39'!$F278,'38'!$E:$E,0),MATCH('38'!F$1,'38'!$E$1:$O$1,0))</f>
        <v>Sanjib kumar Mahata</v>
      </c>
      <c r="H278" s="2">
        <f>INDEX('38'!$E$1:$O$1361,MATCH('39'!$F278,'38'!$E:$E,0),MATCH('38'!G$1,'38'!$E$1:$O$1,0))</f>
        <v>40354</v>
      </c>
      <c r="I278" s="2" t="str">
        <f>INDEX('38'!$E$1:$O$1361,MATCH('39'!$F278,'38'!$E:$E,0),MATCH('38'!H$1,'38'!$E$1:$O$1,0))</f>
        <v>Active</v>
      </c>
      <c r="J278" s="2" t="str">
        <f>INDEX('38'!$E$1:$O$1361,MATCH('39'!$F278,'38'!$E:$E,0),MATCH('38'!I$1,'38'!$E$1:$O$1,0))</f>
        <v>X0154</v>
      </c>
      <c r="K278" s="2">
        <f>INDEX('38'!$E$1:$O$1361,MATCH('39'!$F278,'38'!$E:$E,0),MATCH('38'!J$1,'38'!$E$1:$O$1,0))</f>
        <v>381132</v>
      </c>
      <c r="L278" s="2" t="str">
        <f>INDEX('38'!$E$1:$O$1361,MATCH('39'!$F278,'38'!$E:$E,0),MATCH('38'!K$1,'38'!$E$1:$O$1,0))</f>
        <v>Mr. Kangkan Dutta</v>
      </c>
      <c r="M278" s="2" t="str">
        <f>INDEX('38'!$E$1:$O$1361,MATCH('39'!$F278,'38'!$E:$E,0),MATCH('38'!L$1,'38'!$E$1:$O$1,0))</f>
        <v>Relationship Associate</v>
      </c>
      <c r="N278" s="2" t="str">
        <f>INDEX('38'!$E$1:$O$1361,MATCH('39'!$F278,'38'!$E:$E,0),MATCH('38'!M$1,'38'!$E$1:$O$1,0))</f>
        <v>BG 4</v>
      </c>
      <c r="O278" s="2">
        <f>INDEX('38'!$E$1:$O$1361,MATCH('39'!$F278,'38'!$E:$E,0),MATCH('38'!N$1,'38'!$E$1:$O$1,0))</f>
        <v>2177294.0069999998</v>
      </c>
      <c r="P278" s="2">
        <f>INDEX('38'!$E$1:$O$1361,MATCH('39'!$F278,'38'!$E:$E,0),MATCH('38'!O$1,'38'!$E$1:$O$1,0))</f>
        <v>2319910.3944000001</v>
      </c>
    </row>
    <row r="279" spans="6:16">
      <c r="F279" s="128">
        <v>384806</v>
      </c>
      <c r="G279" s="2" t="str">
        <f>INDEX('38'!$E$1:$O$1361,MATCH('39'!$F279,'38'!$E:$E,0),MATCH('38'!F$1,'38'!$E$1:$O$1,0))</f>
        <v>Vikas Hiranand Achhra</v>
      </c>
      <c r="H279" s="2">
        <f>INDEX('38'!$E$1:$O$1361,MATCH('39'!$F279,'38'!$E:$E,0),MATCH('38'!G$1,'38'!$E$1:$O$1,0))</f>
        <v>40339</v>
      </c>
      <c r="I279" s="2" t="str">
        <f>INDEX('38'!$E$1:$O$1361,MATCH('39'!$F279,'38'!$E:$E,0),MATCH('38'!H$1,'38'!$E$1:$O$1,0))</f>
        <v>Active</v>
      </c>
      <c r="J279" s="2" t="str">
        <f>INDEX('38'!$E$1:$O$1361,MATCH('39'!$F279,'38'!$E:$E,0),MATCH('38'!I$1,'38'!$E$1:$O$1,0))</f>
        <v>X1053</v>
      </c>
      <c r="K279" s="2">
        <f>INDEX('38'!$E$1:$O$1361,MATCH('39'!$F279,'38'!$E:$E,0),MATCH('38'!J$1,'38'!$E$1:$O$1,0))</f>
        <v>377076</v>
      </c>
      <c r="L279" s="2" t="str">
        <f>INDEX('38'!$E$1:$O$1361,MATCH('39'!$F279,'38'!$E:$E,0),MATCH('38'!K$1,'38'!$E$1:$O$1,0))</f>
        <v>Mr. Ujwal Hiraman Gurchale</v>
      </c>
      <c r="M279" s="2" t="str">
        <f>INDEX('38'!$E$1:$O$1361,MATCH('39'!$F279,'38'!$E:$E,0),MATCH('38'!L$1,'38'!$E$1:$O$1,0))</f>
        <v>Associate Sales Manager</v>
      </c>
      <c r="N279" s="2" t="str">
        <f>INDEX('38'!$E$1:$O$1361,MATCH('39'!$F279,'38'!$E:$E,0),MATCH('38'!M$1,'38'!$E$1:$O$1,0))</f>
        <v>BG 6</v>
      </c>
      <c r="O279" s="2">
        <f>INDEX('38'!$E$1:$O$1361,MATCH('39'!$F279,'38'!$E:$E,0),MATCH('38'!N$1,'38'!$E$1:$O$1,0))</f>
        <v>804882.64500000002</v>
      </c>
      <c r="P279" s="2">
        <f>INDEX('38'!$E$1:$O$1361,MATCH('39'!$F279,'38'!$E:$E,0),MATCH('38'!O$1,'38'!$E$1:$O$1,0))</f>
        <v>1894684.5648000001</v>
      </c>
    </row>
    <row r="280" spans="6:16">
      <c r="F280" s="128">
        <v>385324</v>
      </c>
      <c r="G280" s="2" t="str">
        <f>INDEX('38'!$E$1:$O$1361,MATCH('39'!$F280,'38'!$E:$E,0),MATCH('38'!F$1,'38'!$E$1:$O$1,0))</f>
        <v>Debasis Mohanty</v>
      </c>
      <c r="H280" s="2">
        <f>INDEX('38'!$E$1:$O$1361,MATCH('39'!$F280,'38'!$E:$E,0),MATCH('38'!G$1,'38'!$E$1:$O$1,0))</f>
        <v>40353</v>
      </c>
      <c r="I280" s="2" t="str">
        <f>INDEX('38'!$E$1:$O$1361,MATCH('39'!$F280,'38'!$E:$E,0),MATCH('38'!H$1,'38'!$E$1:$O$1,0))</f>
        <v>Active</v>
      </c>
      <c r="J280" s="2" t="str">
        <f>INDEX('38'!$E$1:$O$1361,MATCH('39'!$F280,'38'!$E:$E,0),MATCH('38'!I$1,'38'!$E$1:$O$1,0))</f>
        <v>X0438</v>
      </c>
      <c r="K280" s="2">
        <f>INDEX('38'!$E$1:$O$1361,MATCH('39'!$F280,'38'!$E:$E,0),MATCH('38'!J$1,'38'!$E$1:$O$1,0))</f>
        <v>176466</v>
      </c>
      <c r="L280" s="2" t="str">
        <f>INDEX('38'!$E$1:$O$1361,MATCH('39'!$F280,'38'!$E:$E,0),MATCH('38'!K$1,'38'!$E$1:$O$1,0))</f>
        <v>Mr. Ayan Dam</v>
      </c>
      <c r="M280" s="2" t="str">
        <f>INDEX('38'!$E$1:$O$1361,MATCH('39'!$F280,'38'!$E:$E,0),MATCH('38'!L$1,'38'!$E$1:$O$1,0))</f>
        <v>Associate Sales Manager</v>
      </c>
      <c r="N280" s="2" t="str">
        <f>INDEX('38'!$E$1:$O$1361,MATCH('39'!$F280,'38'!$E:$E,0),MATCH('38'!M$1,'38'!$E$1:$O$1,0))</f>
        <v>BG 6</v>
      </c>
      <c r="O280" s="2">
        <f>INDEX('38'!$E$1:$O$1361,MATCH('39'!$F280,'38'!$E:$E,0),MATCH('38'!N$1,'38'!$E$1:$O$1,0))</f>
        <v>1141858.977</v>
      </c>
      <c r="P280" s="2">
        <f>INDEX('38'!$E$1:$O$1361,MATCH('39'!$F280,'38'!$E:$E,0),MATCH('38'!O$1,'38'!$E$1:$O$1,0))</f>
        <v>1248581.8764</v>
      </c>
    </row>
    <row r="281" spans="6:16">
      <c r="F281" s="128">
        <v>385327</v>
      </c>
      <c r="G281" s="2" t="str">
        <f>INDEX('38'!$E$1:$O$1361,MATCH('39'!$F281,'38'!$E:$E,0),MATCH('38'!F$1,'38'!$E$1:$O$1,0))</f>
        <v>Samir Kumar Pani</v>
      </c>
      <c r="H281" s="2">
        <f>INDEX('38'!$E$1:$O$1361,MATCH('39'!$F281,'38'!$E:$E,0),MATCH('38'!G$1,'38'!$E$1:$O$1,0))</f>
        <v>40353</v>
      </c>
      <c r="I281" s="2" t="str">
        <f>INDEX('38'!$E$1:$O$1361,MATCH('39'!$F281,'38'!$E:$E,0),MATCH('38'!H$1,'38'!$E$1:$O$1,0))</f>
        <v>Active</v>
      </c>
      <c r="J281" s="2" t="str">
        <f>INDEX('38'!$E$1:$O$1361,MATCH('39'!$F281,'38'!$E:$E,0),MATCH('38'!I$1,'38'!$E$1:$O$1,0))</f>
        <v>X0306</v>
      </c>
      <c r="K281" s="2">
        <f>INDEX('38'!$E$1:$O$1361,MATCH('39'!$F281,'38'!$E:$E,0),MATCH('38'!J$1,'38'!$E$1:$O$1,0))</f>
        <v>381248</v>
      </c>
      <c r="L281" s="2" t="str">
        <f>INDEX('38'!$E$1:$O$1361,MATCH('39'!$F281,'38'!$E:$E,0),MATCH('38'!K$1,'38'!$E$1:$O$1,0))</f>
        <v>Mr. Nirjhar Saha</v>
      </c>
      <c r="M281" s="2" t="str">
        <f>INDEX('38'!$E$1:$O$1361,MATCH('39'!$F281,'38'!$E:$E,0),MATCH('38'!L$1,'38'!$E$1:$O$1,0))</f>
        <v>Relationship Associate</v>
      </c>
      <c r="N281" s="2" t="str">
        <f>INDEX('38'!$E$1:$O$1361,MATCH('39'!$F281,'38'!$E:$E,0),MATCH('38'!M$1,'38'!$E$1:$O$1,0))</f>
        <v>BG 5</v>
      </c>
      <c r="O281" s="2">
        <f>INDEX('38'!$E$1:$O$1361,MATCH('39'!$F281,'38'!$E:$E,0),MATCH('38'!N$1,'38'!$E$1:$O$1,0))</f>
        <v>1373291.7450000001</v>
      </c>
      <c r="P281" s="2">
        <f>INDEX('38'!$E$1:$O$1361,MATCH('39'!$F281,'38'!$E:$E,0),MATCH('38'!O$1,'38'!$E$1:$O$1,0))</f>
        <v>1586606.6159999999</v>
      </c>
    </row>
    <row r="282" spans="6:16">
      <c r="F282" s="128">
        <v>385332</v>
      </c>
      <c r="G282" s="2" t="str">
        <f>INDEX('38'!$E$1:$O$1361,MATCH('39'!$F282,'38'!$E:$E,0),MATCH('38'!F$1,'38'!$E$1:$O$1,0))</f>
        <v>Bikash Kumar Dash</v>
      </c>
      <c r="H282" s="2">
        <f>INDEX('38'!$E$1:$O$1361,MATCH('39'!$F282,'38'!$E:$E,0),MATCH('38'!G$1,'38'!$E$1:$O$1,0))</f>
        <v>40357</v>
      </c>
      <c r="I282" s="2" t="str">
        <f>INDEX('38'!$E$1:$O$1361,MATCH('39'!$F282,'38'!$E:$E,0),MATCH('38'!H$1,'38'!$E$1:$O$1,0))</f>
        <v>Active</v>
      </c>
      <c r="J282" s="2" t="str">
        <f>INDEX('38'!$E$1:$O$1361,MATCH('39'!$F282,'38'!$E:$E,0),MATCH('38'!I$1,'38'!$E$1:$O$1,0))</f>
        <v>X0493</v>
      </c>
      <c r="K282" s="2">
        <f>INDEX('38'!$E$1:$O$1361,MATCH('39'!$F282,'38'!$E:$E,0),MATCH('38'!J$1,'38'!$E$1:$O$1,0))</f>
        <v>381248</v>
      </c>
      <c r="L282" s="2" t="str">
        <f>INDEX('38'!$E$1:$O$1361,MATCH('39'!$F282,'38'!$E:$E,0),MATCH('38'!K$1,'38'!$E$1:$O$1,0))</f>
        <v>Mr. Nirjhar Saha</v>
      </c>
      <c r="M282" s="2" t="str">
        <f>INDEX('38'!$E$1:$O$1361,MATCH('39'!$F282,'38'!$E:$E,0),MATCH('38'!L$1,'38'!$E$1:$O$1,0))</f>
        <v>Relationship Associate</v>
      </c>
      <c r="N282" s="2" t="str">
        <f>INDEX('38'!$E$1:$O$1361,MATCH('39'!$F282,'38'!$E:$E,0),MATCH('38'!M$1,'38'!$E$1:$O$1,0))</f>
        <v>BG 7</v>
      </c>
      <c r="O282" s="2">
        <f>INDEX('38'!$E$1:$O$1361,MATCH('39'!$F282,'38'!$E:$E,0),MATCH('38'!N$1,'38'!$E$1:$O$1,0))</f>
        <v>622256.04</v>
      </c>
      <c r="P282" s="2">
        <f>INDEX('38'!$E$1:$O$1361,MATCH('39'!$F282,'38'!$E:$E,0),MATCH('38'!O$1,'38'!$E$1:$O$1,0))</f>
        <v>1551332.9952</v>
      </c>
    </row>
    <row r="283" spans="6:16">
      <c r="F283" s="128">
        <v>385511</v>
      </c>
      <c r="G283" s="2" t="str">
        <f>INDEX('38'!$E$1:$O$1361,MATCH('39'!$F283,'38'!$E:$E,0),MATCH('38'!F$1,'38'!$E$1:$O$1,0))</f>
        <v>Dhiraj Kumar Srivastava</v>
      </c>
      <c r="H283" s="2">
        <f>INDEX('38'!$E$1:$O$1361,MATCH('39'!$F283,'38'!$E:$E,0),MATCH('38'!G$1,'38'!$E$1:$O$1,0))</f>
        <v>40344</v>
      </c>
      <c r="I283" s="2" t="str">
        <f>INDEX('38'!$E$1:$O$1361,MATCH('39'!$F283,'38'!$E:$E,0),MATCH('38'!H$1,'38'!$E$1:$O$1,0))</f>
        <v>Active</v>
      </c>
      <c r="J283" s="2" t="str">
        <f>INDEX('38'!$E$1:$O$1361,MATCH('39'!$F283,'38'!$E:$E,0),MATCH('38'!I$1,'38'!$E$1:$O$1,0))</f>
        <v>X0855</v>
      </c>
      <c r="K283" s="2">
        <f>INDEX('38'!$E$1:$O$1361,MATCH('39'!$F283,'38'!$E:$E,0),MATCH('38'!J$1,'38'!$E$1:$O$1,0))</f>
        <v>377602</v>
      </c>
      <c r="L283" s="2" t="str">
        <f>INDEX('38'!$E$1:$O$1361,MATCH('39'!$F283,'38'!$E:$E,0),MATCH('38'!K$1,'38'!$E$1:$O$1,0))</f>
        <v>Mr. Shailesh Awasthi</v>
      </c>
      <c r="M283" s="2" t="str">
        <f>INDEX('38'!$E$1:$O$1361,MATCH('39'!$F283,'38'!$E:$E,0),MATCH('38'!L$1,'38'!$E$1:$O$1,0))</f>
        <v>Associate Sales Manager</v>
      </c>
      <c r="N283" s="2" t="str">
        <f>INDEX('38'!$E$1:$O$1361,MATCH('39'!$F283,'38'!$E:$E,0),MATCH('38'!M$1,'38'!$E$1:$O$1,0))</f>
        <v>BG 6</v>
      </c>
      <c r="O283" s="2">
        <f>INDEX('38'!$E$1:$O$1361,MATCH('39'!$F283,'38'!$E:$E,0),MATCH('38'!N$1,'38'!$E$1:$O$1,0))</f>
        <v>908939.24099999992</v>
      </c>
      <c r="P283" s="2">
        <f>INDEX('38'!$E$1:$O$1361,MATCH('39'!$F283,'38'!$E:$E,0),MATCH('38'!O$1,'38'!$E$1:$O$1,0))</f>
        <v>1452531.7763999999</v>
      </c>
    </row>
    <row r="284" spans="6:16">
      <c r="F284" s="128">
        <v>385512</v>
      </c>
      <c r="G284" s="2" t="str">
        <f>INDEX('38'!$E$1:$O$1361,MATCH('39'!$F284,'38'!$E:$E,0),MATCH('38'!F$1,'38'!$E$1:$O$1,0))</f>
        <v>Syed Rumman Ahmed</v>
      </c>
      <c r="H284" s="2">
        <f>INDEX('38'!$E$1:$O$1361,MATCH('39'!$F284,'38'!$E:$E,0),MATCH('38'!G$1,'38'!$E$1:$O$1,0))</f>
        <v>40344</v>
      </c>
      <c r="I284" s="2" t="str">
        <f>INDEX('38'!$E$1:$O$1361,MATCH('39'!$F284,'38'!$E:$E,0),MATCH('38'!H$1,'38'!$E$1:$O$1,0))</f>
        <v>Active</v>
      </c>
      <c r="J284" s="2" t="str">
        <f>INDEX('38'!$E$1:$O$1361,MATCH('39'!$F284,'38'!$E:$E,0),MATCH('38'!I$1,'38'!$E$1:$O$1,0))</f>
        <v>X0712</v>
      </c>
      <c r="K284" s="2">
        <f>INDEX('38'!$E$1:$O$1361,MATCH('39'!$F284,'38'!$E:$E,0),MATCH('38'!J$1,'38'!$E$1:$O$1,0))</f>
        <v>377602</v>
      </c>
      <c r="L284" s="2" t="str">
        <f>INDEX('38'!$E$1:$O$1361,MATCH('39'!$F284,'38'!$E:$E,0),MATCH('38'!K$1,'38'!$E$1:$O$1,0))</f>
        <v>Mr. Shailesh Awasthi</v>
      </c>
      <c r="M284" s="2" t="str">
        <f>INDEX('38'!$E$1:$O$1361,MATCH('39'!$F284,'38'!$E:$E,0),MATCH('38'!L$1,'38'!$E$1:$O$1,0))</f>
        <v>Associate Sales Manager</v>
      </c>
      <c r="N284" s="2" t="str">
        <f>INDEX('38'!$E$1:$O$1361,MATCH('39'!$F284,'38'!$E:$E,0),MATCH('38'!M$1,'38'!$E$1:$O$1,0))</f>
        <v>BG 6</v>
      </c>
      <c r="O284" s="2">
        <f>INDEX('38'!$E$1:$O$1361,MATCH('39'!$F284,'38'!$E:$E,0),MATCH('38'!N$1,'38'!$E$1:$O$1,0))</f>
        <v>898224.39</v>
      </c>
      <c r="P284" s="2">
        <f>INDEX('38'!$E$1:$O$1361,MATCH('39'!$F284,'38'!$E:$E,0),MATCH('38'!O$1,'38'!$E$1:$O$1,0))</f>
        <v>1390423.8816</v>
      </c>
    </row>
    <row r="285" spans="6:16">
      <c r="F285" s="128">
        <v>385513</v>
      </c>
      <c r="G285" s="2" t="str">
        <f>INDEX('38'!$E$1:$O$1361,MATCH('39'!$F285,'38'!$E:$E,0),MATCH('38'!F$1,'38'!$E$1:$O$1,0))</f>
        <v>Pradeep Kumar</v>
      </c>
      <c r="H285" s="2">
        <f>INDEX('38'!$E$1:$O$1361,MATCH('39'!$F285,'38'!$E:$E,0),MATCH('38'!G$1,'38'!$E$1:$O$1,0))</f>
        <v>40344</v>
      </c>
      <c r="I285" s="2" t="str">
        <f>INDEX('38'!$E$1:$O$1361,MATCH('39'!$F285,'38'!$E:$E,0),MATCH('38'!H$1,'38'!$E$1:$O$1,0))</f>
        <v>Active</v>
      </c>
      <c r="J285" s="2" t="str">
        <f>INDEX('38'!$E$1:$O$1361,MATCH('39'!$F285,'38'!$E:$E,0),MATCH('38'!I$1,'38'!$E$1:$O$1,0))</f>
        <v>X0758</v>
      </c>
      <c r="K285" s="2">
        <f>INDEX('38'!$E$1:$O$1361,MATCH('39'!$F285,'38'!$E:$E,0),MATCH('38'!J$1,'38'!$E$1:$O$1,0))</f>
        <v>377602</v>
      </c>
      <c r="L285" s="2" t="str">
        <f>INDEX('38'!$E$1:$O$1361,MATCH('39'!$F285,'38'!$E:$E,0),MATCH('38'!K$1,'38'!$E$1:$O$1,0))</f>
        <v>Mr. Shailesh Awasthi</v>
      </c>
      <c r="M285" s="2" t="str">
        <f>INDEX('38'!$E$1:$O$1361,MATCH('39'!$F285,'38'!$E:$E,0),MATCH('38'!L$1,'38'!$E$1:$O$1,0))</f>
        <v>Associate Sales Manager</v>
      </c>
      <c r="N285" s="2" t="str">
        <f>INDEX('38'!$E$1:$O$1361,MATCH('39'!$F285,'38'!$E:$E,0),MATCH('38'!M$1,'38'!$E$1:$O$1,0))</f>
        <v>BG 6</v>
      </c>
      <c r="O285" s="2">
        <f>INDEX('38'!$E$1:$O$1361,MATCH('39'!$F285,'38'!$E:$E,0),MATCH('38'!N$1,'38'!$E$1:$O$1,0))</f>
        <v>915789.75599999994</v>
      </c>
      <c r="P285" s="2">
        <f>INDEX('38'!$E$1:$O$1361,MATCH('39'!$F285,'38'!$E:$E,0),MATCH('38'!O$1,'38'!$E$1:$O$1,0))</f>
        <v>1232450.7047999999</v>
      </c>
    </row>
    <row r="286" spans="6:16">
      <c r="F286" s="128">
        <v>385574</v>
      </c>
      <c r="G286" s="2" t="str">
        <f>INDEX('38'!$E$1:$O$1361,MATCH('39'!$F286,'38'!$E:$E,0),MATCH('38'!F$1,'38'!$E$1:$O$1,0))</f>
        <v>Pradeep S. Nikam</v>
      </c>
      <c r="H286" s="2">
        <f>INDEX('38'!$E$1:$O$1361,MATCH('39'!$F286,'38'!$E:$E,0),MATCH('38'!G$1,'38'!$E$1:$O$1,0))</f>
        <v>40354</v>
      </c>
      <c r="I286" s="2" t="str">
        <f>INDEX('38'!$E$1:$O$1361,MATCH('39'!$F286,'38'!$E:$E,0),MATCH('38'!H$1,'38'!$E$1:$O$1,0))</f>
        <v>Active</v>
      </c>
      <c r="J286" s="2" t="str">
        <f>INDEX('38'!$E$1:$O$1361,MATCH('39'!$F286,'38'!$E:$E,0),MATCH('38'!I$1,'38'!$E$1:$O$1,0))</f>
        <v>X0871</v>
      </c>
      <c r="K286" s="2">
        <f>INDEX('38'!$E$1:$O$1361,MATCH('39'!$F286,'38'!$E:$E,0),MATCH('38'!J$1,'38'!$E$1:$O$1,0))</f>
        <v>376339</v>
      </c>
      <c r="L286" s="2" t="str">
        <f>INDEX('38'!$E$1:$O$1361,MATCH('39'!$F286,'38'!$E:$E,0),MATCH('38'!K$1,'38'!$E$1:$O$1,0))</f>
        <v>Mr. Amol Vijay Sarda</v>
      </c>
      <c r="M286" s="2" t="str">
        <f>INDEX('38'!$E$1:$O$1361,MATCH('39'!$F286,'38'!$E:$E,0),MATCH('38'!L$1,'38'!$E$1:$O$1,0))</f>
        <v>Relationship Associate</v>
      </c>
      <c r="N286" s="2" t="str">
        <f>INDEX('38'!$E$1:$O$1361,MATCH('39'!$F286,'38'!$E:$E,0),MATCH('38'!M$1,'38'!$E$1:$O$1,0))</f>
        <v>BG 6</v>
      </c>
      <c r="O286" s="2">
        <f>INDEX('38'!$E$1:$O$1361,MATCH('39'!$F286,'38'!$E:$E,0),MATCH('38'!N$1,'38'!$E$1:$O$1,0))</f>
        <v>1107938.0759999999</v>
      </c>
      <c r="P286" s="2">
        <f>INDEX('38'!$E$1:$O$1361,MATCH('39'!$F286,'38'!$E:$E,0),MATCH('38'!O$1,'38'!$E$1:$O$1,0))</f>
        <v>644853.67920000001</v>
      </c>
    </row>
    <row r="287" spans="6:16">
      <c r="F287" s="128">
        <v>385579</v>
      </c>
      <c r="G287" s="2" t="str">
        <f>INDEX('38'!$E$1:$O$1361,MATCH('39'!$F287,'38'!$E:$E,0),MATCH('38'!F$1,'38'!$E$1:$O$1,0))</f>
        <v>Prabhakar Digambar Bahurupi</v>
      </c>
      <c r="H287" s="2">
        <f>INDEX('38'!$E$1:$O$1361,MATCH('39'!$F287,'38'!$E:$E,0),MATCH('38'!G$1,'38'!$E$1:$O$1,0))</f>
        <v>40354</v>
      </c>
      <c r="I287" s="2" t="str">
        <f>INDEX('38'!$E$1:$O$1361,MATCH('39'!$F287,'38'!$E:$E,0),MATCH('38'!H$1,'38'!$E$1:$O$1,0))</f>
        <v>Active</v>
      </c>
      <c r="J287" s="2" t="str">
        <f>INDEX('38'!$E$1:$O$1361,MATCH('39'!$F287,'38'!$E:$E,0),MATCH('38'!I$1,'38'!$E$1:$O$1,0))</f>
        <v>X0862</v>
      </c>
      <c r="K287" s="2">
        <f>INDEX('38'!$E$1:$O$1361,MATCH('39'!$F287,'38'!$E:$E,0),MATCH('38'!J$1,'38'!$E$1:$O$1,0))</f>
        <v>380148</v>
      </c>
      <c r="L287" s="2" t="str">
        <f>INDEX('38'!$E$1:$O$1361,MATCH('39'!$F287,'38'!$E:$E,0),MATCH('38'!K$1,'38'!$E$1:$O$1,0))</f>
        <v>Mr. Anil Subhashrao Mhetre</v>
      </c>
      <c r="M287" s="2" t="str">
        <f>INDEX('38'!$E$1:$O$1361,MATCH('39'!$F287,'38'!$E:$E,0),MATCH('38'!L$1,'38'!$E$1:$O$1,0))</f>
        <v>Relationship Associate</v>
      </c>
      <c r="N287" s="2" t="str">
        <f>INDEX('38'!$E$1:$O$1361,MATCH('39'!$F287,'38'!$E:$E,0),MATCH('38'!M$1,'38'!$E$1:$O$1,0))</f>
        <v>BG 5</v>
      </c>
      <c r="O287" s="2">
        <f>INDEX('38'!$E$1:$O$1361,MATCH('39'!$F287,'38'!$E:$E,0),MATCH('38'!N$1,'38'!$E$1:$O$1,0))</f>
        <v>1298822.0279999999</v>
      </c>
      <c r="P287" s="2">
        <f>INDEX('38'!$E$1:$O$1361,MATCH('39'!$F287,'38'!$E:$E,0),MATCH('38'!O$1,'38'!$E$1:$O$1,0))</f>
        <v>3335283.0648000003</v>
      </c>
    </row>
    <row r="288" spans="6:16">
      <c r="F288" s="128">
        <v>385582</v>
      </c>
      <c r="G288" s="2" t="str">
        <f>INDEX('38'!$E$1:$O$1361,MATCH('39'!$F288,'38'!$E:$E,0),MATCH('38'!F$1,'38'!$E$1:$O$1,0))</f>
        <v>Nisha Suresh Talekar</v>
      </c>
      <c r="H288" s="2">
        <f>INDEX('38'!$E$1:$O$1361,MATCH('39'!$F288,'38'!$E:$E,0),MATCH('38'!G$1,'38'!$E$1:$O$1,0))</f>
        <v>40354</v>
      </c>
      <c r="I288" s="2" t="str">
        <f>INDEX('38'!$E$1:$O$1361,MATCH('39'!$F288,'38'!$E:$E,0),MATCH('38'!H$1,'38'!$E$1:$O$1,0))</f>
        <v>Active</v>
      </c>
      <c r="J288" s="2" t="str">
        <f>INDEX('38'!$E$1:$O$1361,MATCH('39'!$F288,'38'!$E:$E,0),MATCH('38'!I$1,'38'!$E$1:$O$1,0))</f>
        <v>X0187</v>
      </c>
      <c r="K288" s="2">
        <f>INDEX('38'!$E$1:$O$1361,MATCH('39'!$F288,'38'!$E:$E,0),MATCH('38'!J$1,'38'!$E$1:$O$1,0))</f>
        <v>376834</v>
      </c>
      <c r="L288" s="2" t="str">
        <f>INDEX('38'!$E$1:$O$1361,MATCH('39'!$F288,'38'!$E:$E,0),MATCH('38'!K$1,'38'!$E$1:$O$1,0))</f>
        <v>Mr. Sushant Anant Pednekar</v>
      </c>
      <c r="M288" s="2" t="str">
        <f>INDEX('38'!$E$1:$O$1361,MATCH('39'!$F288,'38'!$E:$E,0),MATCH('38'!L$1,'38'!$E$1:$O$1,0))</f>
        <v>Relationship Associate</v>
      </c>
      <c r="N288" s="2" t="str">
        <f>INDEX('38'!$E$1:$O$1361,MATCH('39'!$F288,'38'!$E:$E,0),MATCH('38'!M$1,'38'!$E$1:$O$1,0))</f>
        <v>BG 7</v>
      </c>
      <c r="O288" s="2">
        <f>INDEX('38'!$E$1:$O$1361,MATCH('39'!$F288,'38'!$E:$E,0),MATCH('38'!N$1,'38'!$E$1:$O$1,0))</f>
        <v>743969.26800000004</v>
      </c>
      <c r="P288" s="2">
        <f>INDEX('38'!$E$1:$O$1361,MATCH('39'!$F288,'38'!$E:$E,0),MATCH('38'!O$1,'38'!$E$1:$O$1,0))</f>
        <v>443108.67479999998</v>
      </c>
    </row>
    <row r="289" spans="6:16">
      <c r="F289" s="128">
        <v>385588</v>
      </c>
      <c r="G289" s="2" t="str">
        <f>INDEX('38'!$E$1:$O$1361,MATCH('39'!$F289,'38'!$E:$E,0),MATCH('38'!F$1,'38'!$E$1:$O$1,0))</f>
        <v>Ketan Jayprakash Subhaji</v>
      </c>
      <c r="H289" s="2">
        <f>INDEX('38'!$E$1:$O$1361,MATCH('39'!$F289,'38'!$E:$E,0),MATCH('38'!G$1,'38'!$E$1:$O$1,0))</f>
        <v>40354</v>
      </c>
      <c r="I289" s="2" t="str">
        <f>INDEX('38'!$E$1:$O$1361,MATCH('39'!$F289,'38'!$E:$E,0),MATCH('38'!H$1,'38'!$E$1:$O$1,0))</f>
        <v>Active</v>
      </c>
      <c r="J289" s="2" t="str">
        <f>INDEX('38'!$E$1:$O$1361,MATCH('39'!$F289,'38'!$E:$E,0),MATCH('38'!I$1,'38'!$E$1:$O$1,0))</f>
        <v>X0604</v>
      </c>
      <c r="K289" s="2">
        <f>INDEX('38'!$E$1:$O$1361,MATCH('39'!$F289,'38'!$E:$E,0),MATCH('38'!J$1,'38'!$E$1:$O$1,0))</f>
        <v>376834</v>
      </c>
      <c r="L289" s="2" t="str">
        <f>INDEX('38'!$E$1:$O$1361,MATCH('39'!$F289,'38'!$E:$E,0),MATCH('38'!K$1,'38'!$E$1:$O$1,0))</f>
        <v>Mr. Sushant Anant Pednekar</v>
      </c>
      <c r="M289" s="2" t="str">
        <f>INDEX('38'!$E$1:$O$1361,MATCH('39'!$F289,'38'!$E:$E,0),MATCH('38'!L$1,'38'!$E$1:$O$1,0))</f>
        <v>Relationship Associate</v>
      </c>
      <c r="N289" s="2" t="str">
        <f>INDEX('38'!$E$1:$O$1361,MATCH('39'!$F289,'38'!$E:$E,0),MATCH('38'!M$1,'38'!$E$1:$O$1,0))</f>
        <v>BG 7</v>
      </c>
      <c r="O289" s="2">
        <f>INDEX('38'!$E$1:$O$1361,MATCH('39'!$F289,'38'!$E:$E,0),MATCH('38'!N$1,'38'!$E$1:$O$1,0))</f>
        <v>580042.17599999998</v>
      </c>
      <c r="P289" s="2">
        <f>INDEX('38'!$E$1:$O$1361,MATCH('39'!$F289,'38'!$E:$E,0),MATCH('38'!O$1,'38'!$E$1:$O$1,0))</f>
        <v>643047.85440000007</v>
      </c>
    </row>
    <row r="290" spans="6:16">
      <c r="F290" s="128">
        <v>385849</v>
      </c>
      <c r="G290" s="2" t="str">
        <f>INDEX('38'!$E$1:$O$1361,MATCH('39'!$F290,'38'!$E:$E,0),MATCH('38'!F$1,'38'!$E$1:$O$1,0))</f>
        <v>Avinash Sudhakar Binjave</v>
      </c>
      <c r="H290" s="2">
        <f>INDEX('38'!$E$1:$O$1361,MATCH('39'!$F290,'38'!$E:$E,0),MATCH('38'!G$1,'38'!$E$1:$O$1,0))</f>
        <v>40350</v>
      </c>
      <c r="I290" s="2" t="str">
        <f>INDEX('38'!$E$1:$O$1361,MATCH('39'!$F290,'38'!$E:$E,0),MATCH('38'!H$1,'38'!$E$1:$O$1,0))</f>
        <v>Active</v>
      </c>
      <c r="J290" s="2" t="str">
        <f>INDEX('38'!$E$1:$O$1361,MATCH('39'!$F290,'38'!$E:$E,0),MATCH('38'!I$1,'38'!$E$1:$O$1,0))</f>
        <v>X0808</v>
      </c>
      <c r="K290" s="2">
        <f>INDEX('38'!$E$1:$O$1361,MATCH('39'!$F290,'38'!$E:$E,0),MATCH('38'!J$1,'38'!$E$1:$O$1,0))</f>
        <v>381123</v>
      </c>
      <c r="L290" s="2" t="str">
        <f>INDEX('38'!$E$1:$O$1361,MATCH('39'!$F290,'38'!$E:$E,0),MATCH('38'!K$1,'38'!$E$1:$O$1,0))</f>
        <v>Mr. Himanshu Gupta</v>
      </c>
      <c r="M290" s="2" t="str">
        <f>INDEX('38'!$E$1:$O$1361,MATCH('39'!$F290,'38'!$E:$E,0),MATCH('38'!L$1,'38'!$E$1:$O$1,0))</f>
        <v>Associate Sales Manager</v>
      </c>
      <c r="N290" s="2" t="str">
        <f>INDEX('38'!$E$1:$O$1361,MATCH('39'!$F290,'38'!$E:$E,0),MATCH('38'!M$1,'38'!$E$1:$O$1,0))</f>
        <v>BG 6</v>
      </c>
      <c r="O290" s="2">
        <f>INDEX('38'!$E$1:$O$1361,MATCH('39'!$F290,'38'!$E:$E,0),MATCH('38'!N$1,'38'!$E$1:$O$1,0))</f>
        <v>812023.65300000005</v>
      </c>
      <c r="P290" s="2">
        <f>INDEX('38'!$E$1:$O$1361,MATCH('39'!$F290,'38'!$E:$E,0),MATCH('38'!O$1,'38'!$E$1:$O$1,0))</f>
        <v>1338682.4099999999</v>
      </c>
    </row>
    <row r="291" spans="6:16">
      <c r="F291" s="128">
        <v>386120</v>
      </c>
      <c r="G291" s="2" t="str">
        <f>INDEX('38'!$E$1:$O$1361,MATCH('39'!$F291,'38'!$E:$E,0),MATCH('38'!F$1,'38'!$E$1:$O$1,0))</f>
        <v>Narendra Kumar Sinha</v>
      </c>
      <c r="H291" s="2">
        <f>INDEX('38'!$E$1:$O$1361,MATCH('39'!$F291,'38'!$E:$E,0),MATCH('38'!G$1,'38'!$E$1:$O$1,0))</f>
        <v>40360</v>
      </c>
      <c r="I291" s="2" t="str">
        <f>INDEX('38'!$E$1:$O$1361,MATCH('39'!$F291,'38'!$E:$E,0),MATCH('38'!H$1,'38'!$E$1:$O$1,0))</f>
        <v>Active</v>
      </c>
      <c r="J291" s="2" t="str">
        <f>INDEX('38'!$E$1:$O$1361,MATCH('39'!$F291,'38'!$E:$E,0),MATCH('38'!I$1,'38'!$E$1:$O$1,0))</f>
        <v>X1290</v>
      </c>
      <c r="K291" s="2">
        <f>INDEX('38'!$E$1:$O$1361,MATCH('39'!$F291,'38'!$E:$E,0),MATCH('38'!J$1,'38'!$E$1:$O$1,0))</f>
        <v>379658</v>
      </c>
      <c r="L291" s="2" t="str">
        <f>INDEX('38'!$E$1:$O$1361,MATCH('39'!$F291,'38'!$E:$E,0),MATCH('38'!K$1,'38'!$E$1:$O$1,0))</f>
        <v>Mr. Alok Narayan Prasad</v>
      </c>
      <c r="M291" s="2" t="str">
        <f>INDEX('38'!$E$1:$O$1361,MATCH('39'!$F291,'38'!$E:$E,0),MATCH('38'!L$1,'38'!$E$1:$O$1,0))</f>
        <v>Associate Sales Manager</v>
      </c>
      <c r="N291" s="2" t="str">
        <f>INDEX('38'!$E$1:$O$1361,MATCH('39'!$F291,'38'!$E:$E,0),MATCH('38'!M$1,'38'!$E$1:$O$1,0))</f>
        <v>BG 6</v>
      </c>
      <c r="O291" s="2">
        <f>INDEX('38'!$E$1:$O$1361,MATCH('39'!$F291,'38'!$E:$E,0),MATCH('38'!N$1,'38'!$E$1:$O$1,0))</f>
        <v>799655.99699999997</v>
      </c>
      <c r="P291" s="2">
        <f>INDEX('38'!$E$1:$O$1361,MATCH('39'!$F291,'38'!$E:$E,0),MATCH('38'!O$1,'38'!$E$1:$O$1,0))</f>
        <v>2362469.7059999998</v>
      </c>
    </row>
    <row r="292" spans="6:16">
      <c r="F292" s="128">
        <v>386137</v>
      </c>
      <c r="G292" s="2" t="str">
        <f>INDEX('38'!$E$1:$O$1361,MATCH('39'!$F292,'38'!$E:$E,0),MATCH('38'!F$1,'38'!$E$1:$O$1,0))</f>
        <v>Kannan A</v>
      </c>
      <c r="H292" s="2">
        <f>INDEX('38'!$E$1:$O$1361,MATCH('39'!$F292,'38'!$E:$E,0),MATCH('38'!G$1,'38'!$E$1:$O$1,0))</f>
        <v>40346</v>
      </c>
      <c r="I292" s="2" t="str">
        <f>INDEX('38'!$E$1:$O$1361,MATCH('39'!$F292,'38'!$E:$E,0),MATCH('38'!H$1,'38'!$E$1:$O$1,0))</f>
        <v>Active</v>
      </c>
      <c r="J292" s="2" t="str">
        <f>INDEX('38'!$E$1:$O$1361,MATCH('39'!$F292,'38'!$E:$E,0),MATCH('38'!I$1,'38'!$E$1:$O$1,0))</f>
        <v>X2029</v>
      </c>
      <c r="K292" s="2">
        <f>INDEX('38'!$E$1:$O$1361,MATCH('39'!$F292,'38'!$E:$E,0),MATCH('38'!J$1,'38'!$E$1:$O$1,0))</f>
        <v>385698</v>
      </c>
      <c r="L292" s="2" t="str">
        <f>INDEX('38'!$E$1:$O$1361,MATCH('39'!$F292,'38'!$E:$E,0),MATCH('38'!K$1,'38'!$E$1:$O$1,0))</f>
        <v>Mr. Anandakarthikeyan G.</v>
      </c>
      <c r="M292" s="2" t="str">
        <f>INDEX('38'!$E$1:$O$1361,MATCH('39'!$F292,'38'!$E:$E,0),MATCH('38'!L$1,'38'!$E$1:$O$1,0))</f>
        <v>Relationship Associate</v>
      </c>
      <c r="N292" s="2" t="str">
        <f>INDEX('38'!$E$1:$O$1361,MATCH('39'!$F292,'38'!$E:$E,0),MATCH('38'!M$1,'38'!$E$1:$O$1,0))</f>
        <v>BG 8</v>
      </c>
      <c r="O292" s="2">
        <f>INDEX('38'!$E$1:$O$1361,MATCH('39'!$F292,'38'!$E:$E,0),MATCH('38'!N$1,'38'!$E$1:$O$1,0))</f>
        <v>71610.42</v>
      </c>
      <c r="P292" s="2">
        <f>INDEX('38'!$E$1:$O$1361,MATCH('39'!$F292,'38'!$E:$E,0),MATCH('38'!O$1,'38'!$E$1:$O$1,0))</f>
        <v>253475.8812</v>
      </c>
    </row>
    <row r="293" spans="6:16">
      <c r="F293" s="128">
        <v>386138</v>
      </c>
      <c r="G293" s="2" t="str">
        <f>INDEX('38'!$E$1:$O$1361,MATCH('39'!$F293,'38'!$E:$E,0),MATCH('38'!F$1,'38'!$E$1:$O$1,0))</f>
        <v>Karthik Y</v>
      </c>
      <c r="H293" s="2">
        <f>INDEX('38'!$E$1:$O$1361,MATCH('39'!$F293,'38'!$E:$E,0),MATCH('38'!G$1,'38'!$E$1:$O$1,0))</f>
        <v>40346</v>
      </c>
      <c r="I293" s="2" t="str">
        <f>INDEX('38'!$E$1:$O$1361,MATCH('39'!$F293,'38'!$E:$E,0),MATCH('38'!H$1,'38'!$E$1:$O$1,0))</f>
        <v>Active</v>
      </c>
      <c r="J293" s="2" t="str">
        <f>INDEX('38'!$E$1:$O$1361,MATCH('39'!$F293,'38'!$E:$E,0),MATCH('38'!I$1,'38'!$E$1:$O$1,0))</f>
        <v>X0105</v>
      </c>
      <c r="K293" s="2">
        <f>INDEX('38'!$E$1:$O$1361,MATCH('39'!$F293,'38'!$E:$E,0),MATCH('38'!J$1,'38'!$E$1:$O$1,0))</f>
        <v>385698</v>
      </c>
      <c r="L293" s="2" t="str">
        <f>INDEX('38'!$E$1:$O$1361,MATCH('39'!$F293,'38'!$E:$E,0),MATCH('38'!K$1,'38'!$E$1:$O$1,0))</f>
        <v>Mr. Anandakarthikeyan G.</v>
      </c>
      <c r="M293" s="2" t="str">
        <f>INDEX('38'!$E$1:$O$1361,MATCH('39'!$F293,'38'!$E:$E,0),MATCH('38'!L$1,'38'!$E$1:$O$1,0))</f>
        <v>Relationship Associate</v>
      </c>
      <c r="N293" s="2" t="str">
        <f>INDEX('38'!$E$1:$O$1361,MATCH('39'!$F293,'38'!$E:$E,0),MATCH('38'!M$1,'38'!$E$1:$O$1,0))</f>
        <v>BG 6</v>
      </c>
      <c r="O293" s="2">
        <f>INDEX('38'!$E$1:$O$1361,MATCH('39'!$F293,'38'!$E:$E,0),MATCH('38'!N$1,'38'!$E$1:$O$1,0))</f>
        <v>1215806.6969999999</v>
      </c>
      <c r="P293" s="2">
        <f>INDEX('38'!$E$1:$O$1361,MATCH('39'!$F293,'38'!$E:$E,0),MATCH('38'!O$1,'38'!$E$1:$O$1,0))</f>
        <v>1029971.1276</v>
      </c>
    </row>
    <row r="294" spans="6:16">
      <c r="F294" s="128">
        <v>386140</v>
      </c>
      <c r="G294" s="2" t="str">
        <f>INDEX('38'!$E$1:$O$1361,MATCH('39'!$F294,'38'!$E:$E,0),MATCH('38'!F$1,'38'!$E$1:$O$1,0))</f>
        <v>Kingsly jeyaraj J</v>
      </c>
      <c r="H294" s="2">
        <f>INDEX('38'!$E$1:$O$1361,MATCH('39'!$F294,'38'!$E:$E,0),MATCH('38'!G$1,'38'!$E$1:$O$1,0))</f>
        <v>40346</v>
      </c>
      <c r="I294" s="2" t="str">
        <f>INDEX('38'!$E$1:$O$1361,MATCH('39'!$F294,'38'!$E:$E,0),MATCH('38'!H$1,'38'!$E$1:$O$1,0))</f>
        <v>Active</v>
      </c>
      <c r="J294" s="2" t="str">
        <f>INDEX('38'!$E$1:$O$1361,MATCH('39'!$F294,'38'!$E:$E,0),MATCH('38'!I$1,'38'!$E$1:$O$1,0))</f>
        <v>X1765</v>
      </c>
      <c r="K294" s="2">
        <f>INDEX('38'!$E$1:$O$1361,MATCH('39'!$F294,'38'!$E:$E,0),MATCH('38'!J$1,'38'!$E$1:$O$1,0))</f>
        <v>385698</v>
      </c>
      <c r="L294" s="2" t="str">
        <f>INDEX('38'!$E$1:$O$1361,MATCH('39'!$F294,'38'!$E:$E,0),MATCH('38'!K$1,'38'!$E$1:$O$1,0))</f>
        <v>Mr. Anandakarthikeyan G.</v>
      </c>
      <c r="M294" s="2" t="str">
        <f>INDEX('38'!$E$1:$O$1361,MATCH('39'!$F294,'38'!$E:$E,0),MATCH('38'!L$1,'38'!$E$1:$O$1,0))</f>
        <v>Relationship Associate</v>
      </c>
      <c r="N294" s="2" t="str">
        <f>INDEX('38'!$E$1:$O$1361,MATCH('39'!$F294,'38'!$E:$E,0),MATCH('38'!M$1,'38'!$E$1:$O$1,0))</f>
        <v>BG 8</v>
      </c>
      <c r="O294" s="2">
        <f>INDEX('38'!$E$1:$O$1361,MATCH('39'!$F294,'38'!$E:$E,0),MATCH('38'!N$1,'38'!$E$1:$O$1,0))</f>
        <v>254663.304</v>
      </c>
      <c r="P294" s="2">
        <f>INDEX('38'!$E$1:$O$1361,MATCH('39'!$F294,'38'!$E:$E,0),MATCH('38'!O$1,'38'!$E$1:$O$1,0))</f>
        <v>603556.326</v>
      </c>
    </row>
    <row r="295" spans="6:16">
      <c r="F295" s="128">
        <v>386141</v>
      </c>
      <c r="G295" s="2" t="str">
        <f>INDEX('38'!$E$1:$O$1361,MATCH('39'!$F295,'38'!$E:$E,0),MATCH('38'!F$1,'38'!$E$1:$O$1,0))</f>
        <v>Mohamed Nabees A</v>
      </c>
      <c r="H295" s="2">
        <f>INDEX('38'!$E$1:$O$1361,MATCH('39'!$F295,'38'!$E:$E,0),MATCH('38'!G$1,'38'!$E$1:$O$1,0))</f>
        <v>40346</v>
      </c>
      <c r="I295" s="2" t="str">
        <f>INDEX('38'!$E$1:$O$1361,MATCH('39'!$F295,'38'!$E:$E,0),MATCH('38'!H$1,'38'!$E$1:$O$1,0))</f>
        <v>Active</v>
      </c>
      <c r="J295" s="2" t="str">
        <f>INDEX('38'!$E$1:$O$1361,MATCH('39'!$F295,'38'!$E:$E,0),MATCH('38'!I$1,'38'!$E$1:$O$1,0))</f>
        <v>X0089</v>
      </c>
      <c r="K295" s="2">
        <f>INDEX('38'!$E$1:$O$1361,MATCH('39'!$F295,'38'!$E:$E,0),MATCH('38'!J$1,'38'!$E$1:$O$1,0))</f>
        <v>385698</v>
      </c>
      <c r="L295" s="2" t="str">
        <f>INDEX('38'!$E$1:$O$1361,MATCH('39'!$F295,'38'!$E:$E,0),MATCH('38'!K$1,'38'!$E$1:$O$1,0))</f>
        <v>Mr. Anandakarthikeyan G.</v>
      </c>
      <c r="M295" s="2" t="str">
        <f>INDEX('38'!$E$1:$O$1361,MATCH('39'!$F295,'38'!$E:$E,0),MATCH('38'!L$1,'38'!$E$1:$O$1,0))</f>
        <v>Relationship Associate</v>
      </c>
      <c r="N295" s="2" t="str">
        <f>INDEX('38'!$E$1:$O$1361,MATCH('39'!$F295,'38'!$E:$E,0),MATCH('38'!M$1,'38'!$E$1:$O$1,0))</f>
        <v>BG 7</v>
      </c>
      <c r="O295" s="2">
        <f>INDEX('38'!$E$1:$O$1361,MATCH('39'!$F295,'38'!$E:$E,0),MATCH('38'!N$1,'38'!$E$1:$O$1,0))</f>
        <v>643997.38199999998</v>
      </c>
      <c r="P295" s="2">
        <f>INDEX('38'!$E$1:$O$1361,MATCH('39'!$F295,'38'!$E:$E,0),MATCH('38'!O$1,'38'!$E$1:$O$1,0))</f>
        <v>632251.75319999992</v>
      </c>
    </row>
    <row r="296" spans="6:16">
      <c r="F296" s="128">
        <v>386143</v>
      </c>
      <c r="G296" s="2" t="str">
        <f>INDEX('38'!$E$1:$O$1361,MATCH('39'!$F296,'38'!$E:$E,0),MATCH('38'!F$1,'38'!$E$1:$O$1,0))</f>
        <v>Suresh S</v>
      </c>
      <c r="H296" s="2">
        <f>INDEX('38'!$E$1:$O$1361,MATCH('39'!$F296,'38'!$E:$E,0),MATCH('38'!G$1,'38'!$E$1:$O$1,0))</f>
        <v>40346</v>
      </c>
      <c r="I296" s="2" t="str">
        <f>INDEX('38'!$E$1:$O$1361,MATCH('39'!$F296,'38'!$E:$E,0),MATCH('38'!H$1,'38'!$E$1:$O$1,0))</f>
        <v>Active</v>
      </c>
      <c r="J296" s="2" t="str">
        <f>INDEX('38'!$E$1:$O$1361,MATCH('39'!$F296,'38'!$E:$E,0),MATCH('38'!I$1,'38'!$E$1:$O$1,0))</f>
        <v>X0405</v>
      </c>
      <c r="K296" s="2">
        <f>INDEX('38'!$E$1:$O$1361,MATCH('39'!$F296,'38'!$E:$E,0),MATCH('38'!J$1,'38'!$E$1:$O$1,0))</f>
        <v>385698</v>
      </c>
      <c r="L296" s="2" t="str">
        <f>INDEX('38'!$E$1:$O$1361,MATCH('39'!$F296,'38'!$E:$E,0),MATCH('38'!K$1,'38'!$E$1:$O$1,0))</f>
        <v>Mr. Anandakarthikeyan G.</v>
      </c>
      <c r="M296" s="2" t="str">
        <f>INDEX('38'!$E$1:$O$1361,MATCH('39'!$F296,'38'!$E:$E,0),MATCH('38'!L$1,'38'!$E$1:$O$1,0))</f>
        <v>Relationship Associate</v>
      </c>
      <c r="N296" s="2" t="str">
        <f>INDEX('38'!$E$1:$O$1361,MATCH('39'!$F296,'38'!$E:$E,0),MATCH('38'!M$1,'38'!$E$1:$O$1,0))</f>
        <v>BG 5</v>
      </c>
      <c r="O296" s="2">
        <f>INDEX('38'!$E$1:$O$1361,MATCH('39'!$F296,'38'!$E:$E,0),MATCH('38'!N$1,'38'!$E$1:$O$1,0))</f>
        <v>1374827.6850000001</v>
      </c>
      <c r="P296" s="2">
        <f>INDEX('38'!$E$1:$O$1361,MATCH('39'!$F296,'38'!$E:$E,0),MATCH('38'!O$1,'38'!$E$1:$O$1,0))</f>
        <v>1255579.1532000001</v>
      </c>
    </row>
    <row r="297" spans="6:16">
      <c r="F297" s="128">
        <v>386145</v>
      </c>
      <c r="G297" s="2" t="str">
        <f>INDEX('38'!$E$1:$O$1361,MATCH('39'!$F297,'38'!$E:$E,0),MATCH('38'!F$1,'38'!$E$1:$O$1,0))</f>
        <v>Kumar J</v>
      </c>
      <c r="H297" s="2">
        <f>INDEX('38'!$E$1:$O$1361,MATCH('39'!$F297,'38'!$E:$E,0),MATCH('38'!G$1,'38'!$E$1:$O$1,0))</f>
        <v>40346</v>
      </c>
      <c r="I297" s="2" t="str">
        <f>INDEX('38'!$E$1:$O$1361,MATCH('39'!$F297,'38'!$E:$E,0),MATCH('38'!H$1,'38'!$E$1:$O$1,0))</f>
        <v>Active</v>
      </c>
      <c r="J297" s="2" t="str">
        <f>INDEX('38'!$E$1:$O$1361,MATCH('39'!$F297,'38'!$E:$E,0),MATCH('38'!I$1,'38'!$E$1:$O$1,0))</f>
        <v>X0258</v>
      </c>
      <c r="K297" s="2">
        <f>INDEX('38'!$E$1:$O$1361,MATCH('39'!$F297,'38'!$E:$E,0),MATCH('38'!J$1,'38'!$E$1:$O$1,0))</f>
        <v>385698</v>
      </c>
      <c r="L297" s="2" t="str">
        <f>INDEX('38'!$E$1:$O$1361,MATCH('39'!$F297,'38'!$E:$E,0),MATCH('38'!K$1,'38'!$E$1:$O$1,0))</f>
        <v>Mr. Anandakarthikeyan G.</v>
      </c>
      <c r="M297" s="2" t="str">
        <f>INDEX('38'!$E$1:$O$1361,MATCH('39'!$F297,'38'!$E:$E,0),MATCH('38'!L$1,'38'!$E$1:$O$1,0))</f>
        <v>Relationship Associate</v>
      </c>
      <c r="N297" s="2" t="str">
        <f>INDEX('38'!$E$1:$O$1361,MATCH('39'!$F297,'38'!$E:$E,0),MATCH('38'!M$1,'38'!$E$1:$O$1,0))</f>
        <v>BG 6</v>
      </c>
      <c r="O297" s="2">
        <f>INDEX('38'!$E$1:$O$1361,MATCH('39'!$F297,'38'!$E:$E,0),MATCH('38'!N$1,'38'!$E$1:$O$1,0))</f>
        <v>1000799.5830000001</v>
      </c>
      <c r="P297" s="2">
        <f>INDEX('38'!$E$1:$O$1361,MATCH('39'!$F297,'38'!$E:$E,0),MATCH('38'!O$1,'38'!$E$1:$O$1,0))</f>
        <v>801562.54319999996</v>
      </c>
    </row>
    <row r="298" spans="6:16">
      <c r="F298" s="128">
        <v>386148</v>
      </c>
      <c r="G298" s="2" t="str">
        <f>INDEX('38'!$E$1:$O$1361,MATCH('39'!$F298,'38'!$E:$E,0),MATCH('38'!F$1,'38'!$E$1:$O$1,0))</f>
        <v>Rajini C</v>
      </c>
      <c r="H298" s="2">
        <f>INDEX('38'!$E$1:$O$1361,MATCH('39'!$F298,'38'!$E:$E,0),MATCH('38'!G$1,'38'!$E$1:$O$1,0))</f>
        <v>40346</v>
      </c>
      <c r="I298" s="2" t="str">
        <f>INDEX('38'!$E$1:$O$1361,MATCH('39'!$F298,'38'!$E:$E,0),MATCH('38'!H$1,'38'!$E$1:$O$1,0))</f>
        <v>Active</v>
      </c>
      <c r="J298" s="2" t="str">
        <f>INDEX('38'!$E$1:$O$1361,MATCH('39'!$F298,'38'!$E:$E,0),MATCH('38'!I$1,'38'!$E$1:$O$1,0))</f>
        <v>X0623</v>
      </c>
      <c r="K298" s="2">
        <f>INDEX('38'!$E$1:$O$1361,MATCH('39'!$F298,'38'!$E:$E,0),MATCH('38'!J$1,'38'!$E$1:$O$1,0))</f>
        <v>385698</v>
      </c>
      <c r="L298" s="2" t="str">
        <f>INDEX('38'!$E$1:$O$1361,MATCH('39'!$F298,'38'!$E:$E,0),MATCH('38'!K$1,'38'!$E$1:$O$1,0))</f>
        <v>Mr. Anandakarthikeyan G.</v>
      </c>
      <c r="M298" s="2" t="str">
        <f>INDEX('38'!$E$1:$O$1361,MATCH('39'!$F298,'38'!$E:$E,0),MATCH('38'!L$1,'38'!$E$1:$O$1,0))</f>
        <v>Relationship Associate</v>
      </c>
      <c r="N298" s="2" t="str">
        <f>INDEX('38'!$E$1:$O$1361,MATCH('39'!$F298,'38'!$E:$E,0),MATCH('38'!M$1,'38'!$E$1:$O$1,0))</f>
        <v>BG 8</v>
      </c>
      <c r="O298" s="2">
        <f>INDEX('38'!$E$1:$O$1361,MATCH('39'!$F298,'38'!$E:$E,0),MATCH('38'!N$1,'38'!$E$1:$O$1,0))</f>
        <v>408536.66700000002</v>
      </c>
      <c r="P298" s="2">
        <f>INDEX('38'!$E$1:$O$1361,MATCH('39'!$F298,'38'!$E:$E,0),MATCH('38'!O$1,'38'!$E$1:$O$1,0))</f>
        <v>366436.46159999998</v>
      </c>
    </row>
    <row r="299" spans="6:16">
      <c r="F299" s="128">
        <v>386154</v>
      </c>
      <c r="G299" s="2" t="str">
        <f>INDEX('38'!$E$1:$O$1361,MATCH('39'!$F299,'38'!$E:$E,0),MATCH('38'!F$1,'38'!$E$1:$O$1,0))</f>
        <v>Karunanithi V</v>
      </c>
      <c r="H299" s="2">
        <f>INDEX('38'!$E$1:$O$1361,MATCH('39'!$F299,'38'!$E:$E,0),MATCH('38'!G$1,'38'!$E$1:$O$1,0))</f>
        <v>40346</v>
      </c>
      <c r="I299" s="2" t="str">
        <f>INDEX('38'!$E$1:$O$1361,MATCH('39'!$F299,'38'!$E:$E,0),MATCH('38'!H$1,'38'!$E$1:$O$1,0))</f>
        <v>Active</v>
      </c>
      <c r="J299" s="2" t="str">
        <f>INDEX('38'!$E$1:$O$1361,MATCH('39'!$F299,'38'!$E:$E,0),MATCH('38'!I$1,'38'!$E$1:$O$1,0))</f>
        <v>X0599</v>
      </c>
      <c r="K299" s="2">
        <f>INDEX('38'!$E$1:$O$1361,MATCH('39'!$F299,'38'!$E:$E,0),MATCH('38'!J$1,'38'!$E$1:$O$1,0))</f>
        <v>412833</v>
      </c>
      <c r="L299" s="2" t="str">
        <f>INDEX('38'!$E$1:$O$1361,MATCH('39'!$F299,'38'!$E:$E,0),MATCH('38'!K$1,'38'!$E$1:$O$1,0))</f>
        <v>Mr. Loganathan Kumar R.</v>
      </c>
      <c r="M299" s="2" t="str">
        <f>INDEX('38'!$E$1:$O$1361,MATCH('39'!$F299,'38'!$E:$E,0),MATCH('38'!L$1,'38'!$E$1:$O$1,0))</f>
        <v>Relationship Associate</v>
      </c>
      <c r="N299" s="2" t="str">
        <f>INDEX('38'!$E$1:$O$1361,MATCH('39'!$F299,'38'!$E:$E,0),MATCH('38'!M$1,'38'!$E$1:$O$1,0))</f>
        <v>BG 7</v>
      </c>
      <c r="O299" s="2">
        <f>INDEX('38'!$E$1:$O$1361,MATCH('39'!$F299,'38'!$E:$E,0),MATCH('38'!N$1,'38'!$E$1:$O$1,0))</f>
        <v>609225.03599999996</v>
      </c>
      <c r="P299" s="2">
        <f>INDEX('38'!$E$1:$O$1361,MATCH('39'!$F299,'38'!$E:$E,0),MATCH('38'!O$1,'38'!$E$1:$O$1,0))</f>
        <v>841580.28</v>
      </c>
    </row>
    <row r="300" spans="6:16">
      <c r="F300" s="128">
        <v>386158</v>
      </c>
      <c r="G300" s="2" t="str">
        <f>INDEX('38'!$E$1:$O$1361,MATCH('39'!$F300,'38'!$E:$E,0),MATCH('38'!F$1,'38'!$E$1:$O$1,0))</f>
        <v>Rishikesh B</v>
      </c>
      <c r="H300" s="2">
        <f>INDEX('38'!$E$1:$O$1361,MATCH('39'!$F300,'38'!$E:$E,0),MATCH('38'!G$1,'38'!$E$1:$O$1,0))</f>
        <v>40337</v>
      </c>
      <c r="I300" s="2" t="str">
        <f>INDEX('38'!$E$1:$O$1361,MATCH('39'!$F300,'38'!$E:$E,0),MATCH('38'!H$1,'38'!$E$1:$O$1,0))</f>
        <v>Active</v>
      </c>
      <c r="J300" s="2" t="str">
        <f>INDEX('38'!$E$1:$O$1361,MATCH('39'!$F300,'38'!$E:$E,0),MATCH('38'!I$1,'38'!$E$1:$O$1,0))</f>
        <v>X1367</v>
      </c>
      <c r="K300" s="2">
        <f>INDEX('38'!$E$1:$O$1361,MATCH('39'!$F300,'38'!$E:$E,0),MATCH('38'!J$1,'38'!$E$1:$O$1,0))</f>
        <v>412833</v>
      </c>
      <c r="L300" s="2" t="str">
        <f>INDEX('38'!$E$1:$O$1361,MATCH('39'!$F300,'38'!$E:$E,0),MATCH('38'!K$1,'38'!$E$1:$O$1,0))</f>
        <v>Mr. Loganathan Kumar R.</v>
      </c>
      <c r="M300" s="2" t="str">
        <f>INDEX('38'!$E$1:$O$1361,MATCH('39'!$F300,'38'!$E:$E,0),MATCH('38'!L$1,'38'!$E$1:$O$1,0))</f>
        <v>Relationship Associate</v>
      </c>
      <c r="N300" s="2" t="str">
        <f>INDEX('38'!$E$1:$O$1361,MATCH('39'!$F300,'38'!$E:$E,0),MATCH('38'!M$1,'38'!$E$1:$O$1,0))</f>
        <v>BG 7</v>
      </c>
      <c r="O300" s="2">
        <f>INDEX('38'!$E$1:$O$1361,MATCH('39'!$F300,'38'!$E:$E,0),MATCH('38'!N$1,'38'!$E$1:$O$1,0))</f>
        <v>567204.83400000003</v>
      </c>
      <c r="P300" s="2">
        <f>INDEX('38'!$E$1:$O$1361,MATCH('39'!$F300,'38'!$E:$E,0),MATCH('38'!O$1,'38'!$E$1:$O$1,0))</f>
        <v>544825.81799999997</v>
      </c>
    </row>
    <row r="301" spans="6:16">
      <c r="F301" s="128">
        <v>386159</v>
      </c>
      <c r="G301" s="2" t="str">
        <f>INDEX('38'!$E$1:$O$1361,MATCH('39'!$F301,'38'!$E:$E,0),MATCH('38'!F$1,'38'!$E$1:$O$1,0))</f>
        <v>Panneerselvam D</v>
      </c>
      <c r="H301" s="2">
        <f>INDEX('38'!$E$1:$O$1361,MATCH('39'!$F301,'38'!$E:$E,0),MATCH('38'!G$1,'38'!$E$1:$O$1,0))</f>
        <v>40346</v>
      </c>
      <c r="I301" s="2" t="str">
        <f>INDEX('38'!$E$1:$O$1361,MATCH('39'!$F301,'38'!$E:$E,0),MATCH('38'!H$1,'38'!$E$1:$O$1,0))</f>
        <v>Active</v>
      </c>
      <c r="J301" s="2" t="str">
        <f>INDEX('38'!$E$1:$O$1361,MATCH('39'!$F301,'38'!$E:$E,0),MATCH('38'!I$1,'38'!$E$1:$O$1,0))</f>
        <v>X0352</v>
      </c>
      <c r="K301" s="2">
        <f>INDEX('38'!$E$1:$O$1361,MATCH('39'!$F301,'38'!$E:$E,0),MATCH('38'!J$1,'38'!$E$1:$O$1,0))</f>
        <v>412833</v>
      </c>
      <c r="L301" s="2" t="str">
        <f>INDEX('38'!$E$1:$O$1361,MATCH('39'!$F301,'38'!$E:$E,0),MATCH('38'!K$1,'38'!$E$1:$O$1,0))</f>
        <v>Mr. Loganathan Kumar R.</v>
      </c>
      <c r="M301" s="2" t="str">
        <f>INDEX('38'!$E$1:$O$1361,MATCH('39'!$F301,'38'!$E:$E,0),MATCH('38'!L$1,'38'!$E$1:$O$1,0))</f>
        <v>Relationship Associate</v>
      </c>
      <c r="N301" s="2" t="str">
        <f>INDEX('38'!$E$1:$O$1361,MATCH('39'!$F301,'38'!$E:$E,0),MATCH('38'!M$1,'38'!$E$1:$O$1,0))</f>
        <v>BG 6</v>
      </c>
      <c r="O301" s="2">
        <f>INDEX('38'!$E$1:$O$1361,MATCH('39'!$F301,'38'!$E:$E,0),MATCH('38'!N$1,'38'!$E$1:$O$1,0))</f>
        <v>996599.12099999993</v>
      </c>
      <c r="P301" s="2">
        <f>INDEX('38'!$E$1:$O$1361,MATCH('39'!$F301,'38'!$E:$E,0),MATCH('38'!O$1,'38'!$E$1:$O$1,0))</f>
        <v>826769.92680000002</v>
      </c>
    </row>
    <row r="302" spans="6:16">
      <c r="F302" s="128">
        <v>386260</v>
      </c>
      <c r="G302" s="2" t="str">
        <f>INDEX('38'!$E$1:$O$1361,MATCH('39'!$F302,'38'!$E:$E,0),MATCH('38'!F$1,'38'!$E$1:$O$1,0))</f>
        <v>Jatin Pravinbhai Patel</v>
      </c>
      <c r="H302" s="2">
        <f>INDEX('38'!$E$1:$O$1361,MATCH('39'!$F302,'38'!$E:$E,0),MATCH('38'!G$1,'38'!$E$1:$O$1,0))</f>
        <v>40329</v>
      </c>
      <c r="I302" s="2" t="str">
        <f>INDEX('38'!$E$1:$O$1361,MATCH('39'!$F302,'38'!$E:$E,0),MATCH('38'!H$1,'38'!$E$1:$O$1,0))</f>
        <v>Active</v>
      </c>
      <c r="J302" s="2" t="str">
        <f>INDEX('38'!$E$1:$O$1361,MATCH('39'!$F302,'38'!$E:$E,0),MATCH('38'!I$1,'38'!$E$1:$O$1,0))</f>
        <v>X0297</v>
      </c>
      <c r="K302" s="2">
        <f>INDEX('38'!$E$1:$O$1361,MATCH('39'!$F302,'38'!$E:$E,0),MATCH('38'!J$1,'38'!$E$1:$O$1,0))</f>
        <v>382658</v>
      </c>
      <c r="L302" s="2" t="str">
        <f>INDEX('38'!$E$1:$O$1361,MATCH('39'!$F302,'38'!$E:$E,0),MATCH('38'!K$1,'38'!$E$1:$O$1,0))</f>
        <v>Mr. Dhaval Dashrathbhai Limbachiya</v>
      </c>
      <c r="M302" s="2" t="str">
        <f>INDEX('38'!$E$1:$O$1361,MATCH('39'!$F302,'38'!$E:$E,0),MATCH('38'!L$1,'38'!$E$1:$O$1,0))</f>
        <v>Associate Sales Manager</v>
      </c>
      <c r="N302" s="2" t="str">
        <f>INDEX('38'!$E$1:$O$1361,MATCH('39'!$F302,'38'!$E:$E,0),MATCH('38'!M$1,'38'!$E$1:$O$1,0))</f>
        <v>BG 4</v>
      </c>
      <c r="O302" s="2">
        <f>INDEX('38'!$E$1:$O$1361,MATCH('39'!$F302,'38'!$E:$E,0),MATCH('38'!N$1,'38'!$E$1:$O$1,0))</f>
        <v>2290349.2079999996</v>
      </c>
      <c r="P302" s="2">
        <f>INDEX('38'!$E$1:$O$1361,MATCH('39'!$F302,'38'!$E:$E,0),MATCH('38'!O$1,'38'!$E$1:$O$1,0))</f>
        <v>2514155.4576000003</v>
      </c>
    </row>
    <row r="303" spans="6:16">
      <c r="F303" s="128">
        <v>386265</v>
      </c>
      <c r="G303" s="2" t="str">
        <f>INDEX('38'!$E$1:$O$1361,MATCH('39'!$F303,'38'!$E:$E,0),MATCH('38'!F$1,'38'!$E$1:$O$1,0))</f>
        <v>Ritwik Agnihotri</v>
      </c>
      <c r="H303" s="2">
        <f>INDEX('38'!$E$1:$O$1361,MATCH('39'!$F303,'38'!$E:$E,0),MATCH('38'!G$1,'38'!$E$1:$O$1,0))</f>
        <v>40350</v>
      </c>
      <c r="I303" s="2" t="str">
        <f>INDEX('38'!$E$1:$O$1361,MATCH('39'!$F303,'38'!$E:$E,0),MATCH('38'!H$1,'38'!$E$1:$O$1,0))</f>
        <v>Active</v>
      </c>
      <c r="J303" s="2" t="str">
        <f>INDEX('38'!$E$1:$O$1361,MATCH('39'!$F303,'38'!$E:$E,0),MATCH('38'!I$1,'38'!$E$1:$O$1,0))</f>
        <v>X0128</v>
      </c>
      <c r="K303" s="2">
        <f>INDEX('38'!$E$1:$O$1361,MATCH('39'!$F303,'38'!$E:$E,0),MATCH('38'!J$1,'38'!$E$1:$O$1,0))</f>
        <v>406698</v>
      </c>
      <c r="L303" s="2" t="str">
        <f>INDEX('38'!$E$1:$O$1361,MATCH('39'!$F303,'38'!$E:$E,0),MATCH('38'!K$1,'38'!$E$1:$O$1,0))</f>
        <v>Mr. Md Ehesanul Haque</v>
      </c>
      <c r="M303" s="2" t="str">
        <f>INDEX('38'!$E$1:$O$1361,MATCH('39'!$F303,'38'!$E:$E,0),MATCH('38'!L$1,'38'!$E$1:$O$1,0))</f>
        <v>Associate Sales Manager</v>
      </c>
      <c r="N303" s="2" t="str">
        <f>INDEX('38'!$E$1:$O$1361,MATCH('39'!$F303,'38'!$E:$E,0),MATCH('38'!M$1,'38'!$E$1:$O$1,0))</f>
        <v>BG 4</v>
      </c>
      <c r="O303" s="2">
        <f>INDEX('38'!$E$1:$O$1361,MATCH('39'!$F303,'38'!$E:$E,0),MATCH('38'!N$1,'38'!$E$1:$O$1,0))</f>
        <v>1741166.07</v>
      </c>
      <c r="P303" s="2">
        <f>INDEX('38'!$E$1:$O$1361,MATCH('39'!$F303,'38'!$E:$E,0),MATCH('38'!O$1,'38'!$E$1:$O$1,0))</f>
        <v>1867957.416</v>
      </c>
    </row>
    <row r="304" spans="6:16">
      <c r="F304" s="128">
        <v>386266</v>
      </c>
      <c r="G304" s="2" t="str">
        <f>INDEX('38'!$E$1:$O$1361,MATCH('39'!$F304,'38'!$E:$E,0),MATCH('38'!F$1,'38'!$E$1:$O$1,0))</f>
        <v>Salma Pharida</v>
      </c>
      <c r="H304" s="2">
        <f>INDEX('38'!$E$1:$O$1361,MATCH('39'!$F304,'38'!$E:$E,0),MATCH('38'!G$1,'38'!$E$1:$O$1,0))</f>
        <v>40345</v>
      </c>
      <c r="I304" s="2" t="str">
        <f>INDEX('38'!$E$1:$O$1361,MATCH('39'!$F304,'38'!$E:$E,0),MATCH('38'!H$1,'38'!$E$1:$O$1,0))</f>
        <v>Active</v>
      </c>
      <c r="J304" s="2" t="str">
        <f>INDEX('38'!$E$1:$O$1361,MATCH('39'!$F304,'38'!$E:$E,0),MATCH('38'!I$1,'38'!$E$1:$O$1,0))</f>
        <v>X0677</v>
      </c>
      <c r="K304" s="2">
        <f>INDEX('38'!$E$1:$O$1361,MATCH('39'!$F304,'38'!$E:$E,0),MATCH('38'!J$1,'38'!$E$1:$O$1,0))</f>
        <v>460862</v>
      </c>
      <c r="L304" s="2" t="str">
        <f>INDEX('38'!$E$1:$O$1361,MATCH('39'!$F304,'38'!$E:$E,0),MATCH('38'!K$1,'38'!$E$1:$O$1,0))</f>
        <v>Mr. Mallikarjunappa T K</v>
      </c>
      <c r="M304" s="2" t="str">
        <f>INDEX('38'!$E$1:$O$1361,MATCH('39'!$F304,'38'!$E:$E,0),MATCH('38'!L$1,'38'!$E$1:$O$1,0))</f>
        <v>Relationship Associate</v>
      </c>
      <c r="N304" s="2" t="str">
        <f>INDEX('38'!$E$1:$O$1361,MATCH('39'!$F304,'38'!$E:$E,0),MATCH('38'!M$1,'38'!$E$1:$O$1,0))</f>
        <v>BG 8</v>
      </c>
      <c r="O304" s="2">
        <f>INDEX('38'!$E$1:$O$1361,MATCH('39'!$F304,'38'!$E:$E,0),MATCH('38'!N$1,'38'!$E$1:$O$1,0))</f>
        <v>433451.17200000002</v>
      </c>
      <c r="P304" s="2">
        <f>INDEX('38'!$E$1:$O$1361,MATCH('39'!$F304,'38'!$E:$E,0),MATCH('38'!O$1,'38'!$E$1:$O$1,0))</f>
        <v>1685447.8595999999</v>
      </c>
    </row>
    <row r="305" spans="6:16">
      <c r="F305" s="128">
        <v>386269</v>
      </c>
      <c r="G305" s="2" t="str">
        <f>INDEX('38'!$E$1:$O$1361,MATCH('39'!$F305,'38'!$E:$E,0),MATCH('38'!F$1,'38'!$E$1:$O$1,0))</f>
        <v>Vidya Sagar Tripathi</v>
      </c>
      <c r="H305" s="2">
        <f>INDEX('38'!$E$1:$O$1361,MATCH('39'!$F305,'38'!$E:$E,0),MATCH('38'!G$1,'38'!$E$1:$O$1,0))</f>
        <v>40351</v>
      </c>
      <c r="I305" s="2" t="str">
        <f>INDEX('38'!$E$1:$O$1361,MATCH('39'!$F305,'38'!$E:$E,0),MATCH('38'!H$1,'38'!$E$1:$O$1,0))</f>
        <v>Active</v>
      </c>
      <c r="J305" s="2" t="str">
        <f>INDEX('38'!$E$1:$O$1361,MATCH('39'!$F305,'38'!$E:$E,0),MATCH('38'!I$1,'38'!$E$1:$O$1,0))</f>
        <v>X1074</v>
      </c>
      <c r="K305" s="2">
        <f>INDEX('38'!$E$1:$O$1361,MATCH('39'!$F305,'38'!$E:$E,0),MATCH('38'!J$1,'38'!$E$1:$O$1,0))</f>
        <v>473191</v>
      </c>
      <c r="L305" s="2" t="str">
        <f>INDEX('38'!$E$1:$O$1361,MATCH('39'!$F305,'38'!$E:$E,0),MATCH('38'!K$1,'38'!$E$1:$O$1,0))</f>
        <v>Mr. Sandeep Chatterjee</v>
      </c>
      <c r="M305" s="2" t="str">
        <f>INDEX('38'!$E$1:$O$1361,MATCH('39'!$F305,'38'!$E:$E,0),MATCH('38'!L$1,'38'!$E$1:$O$1,0))</f>
        <v>Relationship Associate</v>
      </c>
      <c r="N305" s="2" t="str">
        <f>INDEX('38'!$E$1:$O$1361,MATCH('39'!$F305,'38'!$E:$E,0),MATCH('38'!M$1,'38'!$E$1:$O$1,0))</f>
        <v>BG 6</v>
      </c>
      <c r="O305" s="2">
        <f>INDEX('38'!$E$1:$O$1361,MATCH('39'!$F305,'38'!$E:$E,0),MATCH('38'!N$1,'38'!$E$1:$O$1,0))</f>
        <v>1049208.405</v>
      </c>
      <c r="P305" s="2">
        <f>INDEX('38'!$E$1:$O$1361,MATCH('39'!$F305,'38'!$E:$E,0),MATCH('38'!O$1,'38'!$E$1:$O$1,0))</f>
        <v>1022654.8295999999</v>
      </c>
    </row>
    <row r="306" spans="6:16">
      <c r="F306" s="128">
        <v>386436</v>
      </c>
      <c r="G306" s="2" t="str">
        <f>INDEX('38'!$E$1:$O$1361,MATCH('39'!$F306,'38'!$E:$E,0),MATCH('38'!F$1,'38'!$E$1:$O$1,0))</f>
        <v>Prithvi Raj</v>
      </c>
      <c r="H306" s="2">
        <f>INDEX('38'!$E$1:$O$1361,MATCH('39'!$F306,'38'!$E:$E,0),MATCH('38'!G$1,'38'!$E$1:$O$1,0))</f>
        <v>40344</v>
      </c>
      <c r="I306" s="2" t="str">
        <f>INDEX('38'!$E$1:$O$1361,MATCH('39'!$F306,'38'!$E:$E,0),MATCH('38'!H$1,'38'!$E$1:$O$1,0))</f>
        <v>Active</v>
      </c>
      <c r="J306" s="2" t="str">
        <f>INDEX('38'!$E$1:$O$1361,MATCH('39'!$F306,'38'!$E:$E,0),MATCH('38'!I$1,'38'!$E$1:$O$1,0))</f>
        <v>X0303</v>
      </c>
      <c r="K306" s="2">
        <f>INDEX('38'!$E$1:$O$1361,MATCH('39'!$F306,'38'!$E:$E,0),MATCH('38'!J$1,'38'!$E$1:$O$1,0))</f>
        <v>473035</v>
      </c>
      <c r="L306" s="2" t="str">
        <f>INDEX('38'!$E$1:$O$1361,MATCH('39'!$F306,'38'!$E:$E,0),MATCH('38'!K$1,'38'!$E$1:$O$1,0))</f>
        <v>Mr. Vinay Vishal</v>
      </c>
      <c r="M306" s="2" t="str">
        <f>INDEX('38'!$E$1:$O$1361,MATCH('39'!$F306,'38'!$E:$E,0),MATCH('38'!L$1,'38'!$E$1:$O$1,0))</f>
        <v>Relationship Associate</v>
      </c>
      <c r="N306" s="2" t="str">
        <f>INDEX('38'!$E$1:$O$1361,MATCH('39'!$F306,'38'!$E:$E,0),MATCH('38'!M$1,'38'!$E$1:$O$1,0))</f>
        <v>BG 6</v>
      </c>
      <c r="O306" s="2">
        <f>INDEX('38'!$E$1:$O$1361,MATCH('39'!$F306,'38'!$E:$E,0),MATCH('38'!N$1,'38'!$E$1:$O$1,0))</f>
        <v>1105940.2409999999</v>
      </c>
      <c r="P306" s="2">
        <f>INDEX('38'!$E$1:$O$1361,MATCH('39'!$F306,'38'!$E:$E,0),MATCH('38'!O$1,'38'!$E$1:$O$1,0))</f>
        <v>1531739.6784000001</v>
      </c>
    </row>
    <row r="307" spans="6:16">
      <c r="F307" s="128">
        <v>386439</v>
      </c>
      <c r="G307" s="2" t="str">
        <f>INDEX('38'!$E$1:$O$1361,MATCH('39'!$F307,'38'!$E:$E,0),MATCH('38'!F$1,'38'!$E$1:$O$1,0))</f>
        <v>Gopal Krishan</v>
      </c>
      <c r="H307" s="2">
        <f>INDEX('38'!$E$1:$O$1361,MATCH('39'!$F307,'38'!$E:$E,0),MATCH('38'!G$1,'38'!$E$1:$O$1,0))</f>
        <v>40344</v>
      </c>
      <c r="I307" s="2" t="str">
        <f>INDEX('38'!$E$1:$O$1361,MATCH('39'!$F307,'38'!$E:$E,0),MATCH('38'!H$1,'38'!$E$1:$O$1,0))</f>
        <v>Active</v>
      </c>
      <c r="J307" s="2" t="str">
        <f>INDEX('38'!$E$1:$O$1361,MATCH('39'!$F307,'38'!$E:$E,0),MATCH('38'!I$1,'38'!$E$1:$O$1,0))</f>
        <v>X0649</v>
      </c>
      <c r="K307" s="2">
        <f>INDEX('38'!$E$1:$O$1361,MATCH('39'!$F307,'38'!$E:$E,0),MATCH('38'!J$1,'38'!$E$1:$O$1,0))</f>
        <v>377364</v>
      </c>
      <c r="L307" s="2" t="str">
        <f>INDEX('38'!$E$1:$O$1361,MATCH('39'!$F307,'38'!$E:$E,0),MATCH('38'!K$1,'38'!$E$1:$O$1,0))</f>
        <v>Mr. Sanjiv Sen</v>
      </c>
      <c r="M307" s="2" t="str">
        <f>INDEX('38'!$E$1:$O$1361,MATCH('39'!$F307,'38'!$E:$E,0),MATCH('38'!L$1,'38'!$E$1:$O$1,0))</f>
        <v>Relationship Associate</v>
      </c>
      <c r="N307" s="2" t="str">
        <f>INDEX('38'!$E$1:$O$1361,MATCH('39'!$F307,'38'!$E:$E,0),MATCH('38'!M$1,'38'!$E$1:$O$1,0))</f>
        <v>BG 7</v>
      </c>
      <c r="O307" s="2">
        <f>INDEX('38'!$E$1:$O$1361,MATCH('39'!$F307,'38'!$E:$E,0),MATCH('38'!N$1,'38'!$E$1:$O$1,0))</f>
        <v>632781.68099999998</v>
      </c>
      <c r="P307" s="2">
        <f>INDEX('38'!$E$1:$O$1361,MATCH('39'!$F307,'38'!$E:$E,0),MATCH('38'!O$1,'38'!$E$1:$O$1,0))</f>
        <v>553991.49719999998</v>
      </c>
    </row>
    <row r="308" spans="6:16">
      <c r="F308" s="128">
        <v>386552</v>
      </c>
      <c r="G308" s="2" t="str">
        <f>INDEX('38'!$E$1:$O$1361,MATCH('39'!$F308,'38'!$E:$E,0),MATCH('38'!F$1,'38'!$E$1:$O$1,0))</f>
        <v>Shashank Pandey</v>
      </c>
      <c r="H308" s="2">
        <f>INDEX('38'!$E$1:$O$1361,MATCH('39'!$F308,'38'!$E:$E,0),MATCH('38'!G$1,'38'!$E$1:$O$1,0))</f>
        <v>40364</v>
      </c>
      <c r="I308" s="2" t="str">
        <f>INDEX('38'!$E$1:$O$1361,MATCH('39'!$F308,'38'!$E:$E,0),MATCH('38'!H$1,'38'!$E$1:$O$1,0))</f>
        <v>Active</v>
      </c>
      <c r="J308" s="2" t="str">
        <f>INDEX('38'!$E$1:$O$1361,MATCH('39'!$F308,'38'!$E:$E,0),MATCH('38'!I$1,'38'!$E$1:$O$1,0))</f>
        <v>X1795</v>
      </c>
      <c r="K308" s="2">
        <f>INDEX('38'!$E$1:$O$1361,MATCH('39'!$F308,'38'!$E:$E,0),MATCH('38'!J$1,'38'!$E$1:$O$1,0))</f>
        <v>452815</v>
      </c>
      <c r="L308" s="2" t="str">
        <f>INDEX('38'!$E$1:$O$1361,MATCH('39'!$F308,'38'!$E:$E,0),MATCH('38'!K$1,'38'!$E$1:$O$1,0))</f>
        <v>Mr. Rajeev Gandhi</v>
      </c>
      <c r="M308" s="2" t="str">
        <f>INDEX('38'!$E$1:$O$1361,MATCH('39'!$F308,'38'!$E:$E,0),MATCH('38'!L$1,'38'!$E$1:$O$1,0))</f>
        <v>Relationship Associate</v>
      </c>
      <c r="N308" s="2" t="str">
        <f>INDEX('38'!$E$1:$O$1361,MATCH('39'!$F308,'38'!$E:$E,0),MATCH('38'!M$1,'38'!$E$1:$O$1,0))</f>
        <v>BG 8</v>
      </c>
      <c r="O308" s="2">
        <f>INDEX('38'!$E$1:$O$1361,MATCH('39'!$F308,'38'!$E:$E,0),MATCH('38'!N$1,'38'!$E$1:$O$1,0))</f>
        <v>143885.30100000001</v>
      </c>
      <c r="P308" s="2">
        <f>INDEX('38'!$E$1:$O$1361,MATCH('39'!$F308,'38'!$E:$E,0),MATCH('38'!O$1,'38'!$E$1:$O$1,0))</f>
        <v>1089943.5815999999</v>
      </c>
    </row>
    <row r="309" spans="6:16">
      <c r="F309" s="128">
        <v>386698</v>
      </c>
      <c r="G309" s="2" t="str">
        <f>INDEX('38'!$E$1:$O$1361,MATCH('39'!$F309,'38'!$E:$E,0),MATCH('38'!F$1,'38'!$E$1:$O$1,0))</f>
        <v>Amit Kumar</v>
      </c>
      <c r="H309" s="2">
        <f>INDEX('38'!$E$1:$O$1361,MATCH('39'!$F309,'38'!$E:$E,0),MATCH('38'!G$1,'38'!$E$1:$O$1,0))</f>
        <v>40344</v>
      </c>
      <c r="I309" s="2" t="str">
        <f>INDEX('38'!$E$1:$O$1361,MATCH('39'!$F309,'38'!$E:$E,0),MATCH('38'!H$1,'38'!$E$1:$O$1,0))</f>
        <v>Active</v>
      </c>
      <c r="J309" s="2" t="str">
        <f>INDEX('38'!$E$1:$O$1361,MATCH('39'!$F309,'38'!$E:$E,0),MATCH('38'!I$1,'38'!$E$1:$O$1,0))</f>
        <v>X0637</v>
      </c>
      <c r="K309" s="2">
        <f>INDEX('38'!$E$1:$O$1361,MATCH('39'!$F309,'38'!$E:$E,0),MATCH('38'!J$1,'38'!$E$1:$O$1,0))</f>
        <v>464799</v>
      </c>
      <c r="L309" s="2" t="str">
        <f>INDEX('38'!$E$1:$O$1361,MATCH('39'!$F309,'38'!$E:$E,0),MATCH('38'!K$1,'38'!$E$1:$O$1,0))</f>
        <v>Mr. Vivek Vishnoi</v>
      </c>
      <c r="M309" s="2" t="str">
        <f>INDEX('38'!$E$1:$O$1361,MATCH('39'!$F309,'38'!$E:$E,0),MATCH('38'!L$1,'38'!$E$1:$O$1,0))</f>
        <v>Associate Sales Manager</v>
      </c>
      <c r="N309" s="2" t="str">
        <f>INDEX('38'!$E$1:$O$1361,MATCH('39'!$F309,'38'!$E:$E,0),MATCH('38'!M$1,'38'!$E$1:$O$1,0))</f>
        <v>BG 7</v>
      </c>
      <c r="O309" s="2">
        <f>INDEX('38'!$E$1:$O$1361,MATCH('39'!$F309,'38'!$E:$E,0),MATCH('38'!N$1,'38'!$E$1:$O$1,0))</f>
        <v>593053.14599999995</v>
      </c>
      <c r="P309" s="2">
        <f>INDEX('38'!$E$1:$O$1361,MATCH('39'!$F309,'38'!$E:$E,0),MATCH('38'!O$1,'38'!$E$1:$O$1,0))</f>
        <v>875817.96479999996</v>
      </c>
    </row>
    <row r="310" spans="6:16">
      <c r="F310" s="128">
        <v>386701</v>
      </c>
      <c r="G310" s="2" t="str">
        <f>INDEX('38'!$E$1:$O$1361,MATCH('39'!$F310,'38'!$E:$E,0),MATCH('38'!F$1,'38'!$E$1:$O$1,0))</f>
        <v>Sunil Purohit</v>
      </c>
      <c r="H310" s="2">
        <f>INDEX('38'!$E$1:$O$1361,MATCH('39'!$F310,'38'!$E:$E,0),MATCH('38'!G$1,'38'!$E$1:$O$1,0))</f>
        <v>40334</v>
      </c>
      <c r="I310" s="2" t="str">
        <f>INDEX('38'!$E$1:$O$1361,MATCH('39'!$F310,'38'!$E:$E,0),MATCH('38'!H$1,'38'!$E$1:$O$1,0))</f>
        <v>Active</v>
      </c>
      <c r="J310" s="2" t="str">
        <f>INDEX('38'!$E$1:$O$1361,MATCH('39'!$F310,'38'!$E:$E,0),MATCH('38'!I$1,'38'!$E$1:$O$1,0))</f>
        <v>X0832</v>
      </c>
      <c r="K310" s="2">
        <f>INDEX('38'!$E$1:$O$1361,MATCH('39'!$F310,'38'!$E:$E,0),MATCH('38'!J$1,'38'!$E$1:$O$1,0))</f>
        <v>373036</v>
      </c>
      <c r="L310" s="2" t="str">
        <f>INDEX('38'!$E$1:$O$1361,MATCH('39'!$F310,'38'!$E:$E,0),MATCH('38'!K$1,'38'!$E$1:$O$1,0))</f>
        <v>Mr. Sumit Sehgal</v>
      </c>
      <c r="M310" s="2" t="str">
        <f>INDEX('38'!$E$1:$O$1361,MATCH('39'!$F310,'38'!$E:$E,0),MATCH('38'!L$1,'38'!$E$1:$O$1,0))</f>
        <v>Relationship Associate</v>
      </c>
      <c r="N310" s="2" t="str">
        <f>INDEX('38'!$E$1:$O$1361,MATCH('39'!$F310,'38'!$E:$E,0),MATCH('38'!M$1,'38'!$E$1:$O$1,0))</f>
        <v>BG 6</v>
      </c>
      <c r="O310" s="2">
        <f>INDEX('38'!$E$1:$O$1361,MATCH('39'!$F310,'38'!$E:$E,0),MATCH('38'!N$1,'38'!$E$1:$O$1,0))</f>
        <v>821653.32900000003</v>
      </c>
      <c r="P310" s="2">
        <f>INDEX('38'!$E$1:$O$1361,MATCH('39'!$F310,'38'!$E:$E,0),MATCH('38'!O$1,'38'!$E$1:$O$1,0))</f>
        <v>277483.69800000003</v>
      </c>
    </row>
    <row r="311" spans="6:16">
      <c r="F311" s="128">
        <v>386753</v>
      </c>
      <c r="G311" s="2" t="str">
        <f>INDEX('38'!$E$1:$O$1361,MATCH('39'!$F311,'38'!$E:$E,0),MATCH('38'!F$1,'38'!$E$1:$O$1,0))</f>
        <v>Ajaypal Singh</v>
      </c>
      <c r="H311" s="2">
        <f>INDEX('38'!$E$1:$O$1361,MATCH('39'!$F311,'38'!$E:$E,0),MATCH('38'!G$1,'38'!$E$1:$O$1,0))</f>
        <v>40344</v>
      </c>
      <c r="I311" s="2" t="str">
        <f>INDEX('38'!$E$1:$O$1361,MATCH('39'!$F311,'38'!$E:$E,0),MATCH('38'!H$1,'38'!$E$1:$O$1,0))</f>
        <v>Active</v>
      </c>
      <c r="J311" s="2" t="str">
        <f>INDEX('38'!$E$1:$O$1361,MATCH('39'!$F311,'38'!$E:$E,0),MATCH('38'!I$1,'38'!$E$1:$O$1,0))</f>
        <v>X1008</v>
      </c>
      <c r="K311" s="2">
        <f>INDEX('38'!$E$1:$O$1361,MATCH('39'!$F311,'38'!$E:$E,0),MATCH('38'!J$1,'38'!$E$1:$O$1,0))</f>
        <v>412412</v>
      </c>
      <c r="L311" s="2" t="str">
        <f>INDEX('38'!$E$1:$O$1361,MATCH('39'!$F311,'38'!$E:$E,0),MATCH('38'!K$1,'38'!$E$1:$O$1,0))</f>
        <v>Mr. Vipin Sharma</v>
      </c>
      <c r="M311" s="2" t="str">
        <f>INDEX('38'!$E$1:$O$1361,MATCH('39'!$F311,'38'!$E:$E,0),MATCH('38'!L$1,'38'!$E$1:$O$1,0))</f>
        <v>Relationship Associate</v>
      </c>
      <c r="N311" s="2" t="str">
        <f>INDEX('38'!$E$1:$O$1361,MATCH('39'!$F311,'38'!$E:$E,0),MATCH('38'!M$1,'38'!$E$1:$O$1,0))</f>
        <v>BG 6</v>
      </c>
      <c r="O311" s="2">
        <f>INDEX('38'!$E$1:$O$1361,MATCH('39'!$F311,'38'!$E:$E,0),MATCH('38'!N$1,'38'!$E$1:$O$1,0))</f>
        <v>944308.15500000003</v>
      </c>
      <c r="P311" s="2">
        <f>INDEX('38'!$E$1:$O$1361,MATCH('39'!$F311,'38'!$E:$E,0),MATCH('38'!O$1,'38'!$E$1:$O$1,0))</f>
        <v>771582.79079999996</v>
      </c>
    </row>
    <row r="312" spans="6:16">
      <c r="F312" s="128">
        <v>386946</v>
      </c>
      <c r="G312" s="2" t="str">
        <f>INDEX('38'!$E$1:$O$1361,MATCH('39'!$F312,'38'!$E:$E,0),MATCH('38'!F$1,'38'!$E$1:$O$1,0))</f>
        <v>Santosh Kumar Jha</v>
      </c>
      <c r="H312" s="2">
        <f>INDEX('38'!$E$1:$O$1361,MATCH('39'!$F312,'38'!$E:$E,0),MATCH('38'!G$1,'38'!$E$1:$O$1,0))</f>
        <v>40360</v>
      </c>
      <c r="I312" s="2" t="str">
        <f>INDEX('38'!$E$1:$O$1361,MATCH('39'!$F312,'38'!$E:$E,0),MATCH('38'!H$1,'38'!$E$1:$O$1,0))</f>
        <v>Active</v>
      </c>
      <c r="J312" s="2" t="str">
        <f>INDEX('38'!$E$1:$O$1361,MATCH('39'!$F312,'38'!$E:$E,0),MATCH('38'!I$1,'38'!$E$1:$O$1,0))</f>
        <v>X0767</v>
      </c>
      <c r="K312" s="2">
        <f>INDEX('38'!$E$1:$O$1361,MATCH('39'!$F312,'38'!$E:$E,0),MATCH('38'!J$1,'38'!$E$1:$O$1,0))</f>
        <v>410452</v>
      </c>
      <c r="L312" s="2" t="str">
        <f>INDEX('38'!$E$1:$O$1361,MATCH('39'!$F312,'38'!$E:$E,0),MATCH('38'!K$1,'38'!$E$1:$O$1,0))</f>
        <v>Mr. Arbind Kumar Sahu</v>
      </c>
      <c r="M312" s="2" t="str">
        <f>INDEX('38'!$E$1:$O$1361,MATCH('39'!$F312,'38'!$E:$E,0),MATCH('38'!L$1,'38'!$E$1:$O$1,0))</f>
        <v>Relationship Associate</v>
      </c>
      <c r="N312" s="2" t="str">
        <f>INDEX('38'!$E$1:$O$1361,MATCH('39'!$F312,'38'!$E:$E,0),MATCH('38'!M$1,'38'!$E$1:$O$1,0))</f>
        <v>BG 7</v>
      </c>
      <c r="O312" s="2">
        <f>INDEX('38'!$E$1:$O$1361,MATCH('39'!$F312,'38'!$E:$E,0),MATCH('38'!N$1,'38'!$E$1:$O$1,0))</f>
        <v>714428.022</v>
      </c>
      <c r="P312" s="2">
        <f>INDEX('38'!$E$1:$O$1361,MATCH('39'!$F312,'38'!$E:$E,0),MATCH('38'!O$1,'38'!$E$1:$O$1,0))</f>
        <v>853215.72479999997</v>
      </c>
    </row>
    <row r="313" spans="6:16">
      <c r="F313" s="128">
        <v>386947</v>
      </c>
      <c r="G313" s="2" t="str">
        <f>INDEX('38'!$E$1:$O$1361,MATCH('39'!$F313,'38'!$E:$E,0),MATCH('38'!F$1,'38'!$E$1:$O$1,0))</f>
        <v>Neeraj Kumar Bhardwaj</v>
      </c>
      <c r="H313" s="2">
        <f>INDEX('38'!$E$1:$O$1361,MATCH('39'!$F313,'38'!$E:$E,0),MATCH('38'!G$1,'38'!$E$1:$O$1,0))</f>
        <v>40371</v>
      </c>
      <c r="I313" s="2" t="str">
        <f>INDEX('38'!$E$1:$O$1361,MATCH('39'!$F313,'38'!$E:$E,0),MATCH('38'!H$1,'38'!$E$1:$O$1,0))</f>
        <v>Active</v>
      </c>
      <c r="J313" s="2" t="str">
        <f>INDEX('38'!$E$1:$O$1361,MATCH('39'!$F313,'38'!$E:$E,0),MATCH('38'!I$1,'38'!$E$1:$O$1,0))</f>
        <v>X0873</v>
      </c>
      <c r="K313" s="2">
        <f>INDEX('38'!$E$1:$O$1361,MATCH('39'!$F313,'38'!$E:$E,0),MATCH('38'!J$1,'38'!$E$1:$O$1,0))</f>
        <v>379658</v>
      </c>
      <c r="L313" s="2" t="str">
        <f>INDEX('38'!$E$1:$O$1361,MATCH('39'!$F313,'38'!$E:$E,0),MATCH('38'!K$1,'38'!$E$1:$O$1,0))</f>
        <v>Mr. Alok Narayan Prasad</v>
      </c>
      <c r="M313" s="2" t="str">
        <f>INDEX('38'!$E$1:$O$1361,MATCH('39'!$F313,'38'!$E:$E,0),MATCH('38'!L$1,'38'!$E$1:$O$1,0))</f>
        <v>Relationship Associate</v>
      </c>
      <c r="N313" s="2" t="str">
        <f>INDEX('38'!$E$1:$O$1361,MATCH('39'!$F313,'38'!$E:$E,0),MATCH('38'!M$1,'38'!$E$1:$O$1,0))</f>
        <v>BG 6</v>
      </c>
      <c r="O313" s="2">
        <f>INDEX('38'!$E$1:$O$1361,MATCH('39'!$F313,'38'!$E:$E,0),MATCH('38'!N$1,'38'!$E$1:$O$1,0))</f>
        <v>1063893.327</v>
      </c>
      <c r="P313" s="2">
        <f>INDEX('38'!$E$1:$O$1361,MATCH('39'!$F313,'38'!$E:$E,0),MATCH('38'!O$1,'38'!$E$1:$O$1,0))</f>
        <v>1560149.0459999999</v>
      </c>
    </row>
    <row r="314" spans="6:16">
      <c r="F314" s="128">
        <v>386949</v>
      </c>
      <c r="G314" s="2" t="str">
        <f>INDEX('38'!$E$1:$O$1361,MATCH('39'!$F314,'38'!$E:$E,0),MATCH('38'!F$1,'38'!$E$1:$O$1,0))</f>
        <v>Sanjay Kumar</v>
      </c>
      <c r="H314" s="2">
        <f>INDEX('38'!$E$1:$O$1361,MATCH('39'!$F314,'38'!$E:$E,0),MATCH('38'!G$1,'38'!$E$1:$O$1,0))</f>
        <v>40371</v>
      </c>
      <c r="I314" s="2" t="str">
        <f>INDEX('38'!$E$1:$O$1361,MATCH('39'!$F314,'38'!$E:$E,0),MATCH('38'!H$1,'38'!$E$1:$O$1,0))</f>
        <v>Active</v>
      </c>
      <c r="J314" s="2" t="str">
        <f>INDEX('38'!$E$1:$O$1361,MATCH('39'!$F314,'38'!$E:$E,0),MATCH('38'!I$1,'38'!$E$1:$O$1,0))</f>
        <v>X1776</v>
      </c>
      <c r="K314" s="2">
        <f>INDEX('38'!$E$1:$O$1361,MATCH('39'!$F314,'38'!$E:$E,0),MATCH('38'!J$1,'38'!$E$1:$O$1,0))</f>
        <v>379658</v>
      </c>
      <c r="L314" s="2" t="str">
        <f>INDEX('38'!$E$1:$O$1361,MATCH('39'!$F314,'38'!$E:$E,0),MATCH('38'!K$1,'38'!$E$1:$O$1,0))</f>
        <v>Mr. Alok Narayan Prasad</v>
      </c>
      <c r="M314" s="2" t="str">
        <f>INDEX('38'!$E$1:$O$1361,MATCH('39'!$F314,'38'!$E:$E,0),MATCH('38'!L$1,'38'!$E$1:$O$1,0))</f>
        <v>Relationship Associate</v>
      </c>
      <c r="N314" s="2" t="str">
        <f>INDEX('38'!$E$1:$O$1361,MATCH('39'!$F314,'38'!$E:$E,0),MATCH('38'!M$1,'38'!$E$1:$O$1,0))</f>
        <v>BG 8</v>
      </c>
      <c r="O314" s="2">
        <f>INDEX('38'!$E$1:$O$1361,MATCH('39'!$F314,'38'!$E:$E,0),MATCH('38'!N$1,'38'!$E$1:$O$1,0))</f>
        <v>252617.61</v>
      </c>
      <c r="P314" s="2">
        <f>INDEX('38'!$E$1:$O$1361,MATCH('39'!$F314,'38'!$E:$E,0),MATCH('38'!O$1,'38'!$E$1:$O$1,0))</f>
        <v>1325171.6856</v>
      </c>
    </row>
    <row r="315" spans="6:16">
      <c r="F315" s="128">
        <v>387046</v>
      </c>
      <c r="G315" s="2" t="str">
        <f>INDEX('38'!$E$1:$O$1361,MATCH('39'!$F315,'38'!$E:$E,0),MATCH('38'!F$1,'38'!$E$1:$O$1,0))</f>
        <v>Bijay Kumar Nishank</v>
      </c>
      <c r="H315" s="2">
        <f>INDEX('38'!$E$1:$O$1361,MATCH('39'!$F315,'38'!$E:$E,0),MATCH('38'!G$1,'38'!$E$1:$O$1,0))</f>
        <v>40361</v>
      </c>
      <c r="I315" s="2" t="str">
        <f>INDEX('38'!$E$1:$O$1361,MATCH('39'!$F315,'38'!$E:$E,0),MATCH('38'!H$1,'38'!$E$1:$O$1,0))</f>
        <v>Active</v>
      </c>
      <c r="J315" s="2" t="str">
        <f>INDEX('38'!$E$1:$O$1361,MATCH('39'!$F315,'38'!$E:$E,0),MATCH('38'!I$1,'38'!$E$1:$O$1,0))</f>
        <v>X1184</v>
      </c>
      <c r="K315" s="2">
        <f>INDEX('38'!$E$1:$O$1361,MATCH('39'!$F315,'38'!$E:$E,0),MATCH('38'!J$1,'38'!$E$1:$O$1,0))</f>
        <v>381248</v>
      </c>
      <c r="L315" s="2" t="str">
        <f>INDEX('38'!$E$1:$O$1361,MATCH('39'!$F315,'38'!$E:$E,0),MATCH('38'!K$1,'38'!$E$1:$O$1,0))</f>
        <v>Mr. Nirjhar Saha</v>
      </c>
      <c r="M315" s="2" t="str">
        <f>INDEX('38'!$E$1:$O$1361,MATCH('39'!$F315,'38'!$E:$E,0),MATCH('38'!L$1,'38'!$E$1:$O$1,0))</f>
        <v>Relationship Associate</v>
      </c>
      <c r="N315" s="2" t="str">
        <f>INDEX('38'!$E$1:$O$1361,MATCH('39'!$F315,'38'!$E:$E,0),MATCH('38'!M$1,'38'!$E$1:$O$1,0))</f>
        <v>BG 8</v>
      </c>
      <c r="O315" s="2">
        <f>INDEX('38'!$E$1:$O$1361,MATCH('39'!$F315,'38'!$E:$E,0),MATCH('38'!N$1,'38'!$E$1:$O$1,0))</f>
        <v>111694.00199999999</v>
      </c>
      <c r="P315" s="2">
        <f>INDEX('38'!$E$1:$O$1361,MATCH('39'!$F315,'38'!$E:$E,0),MATCH('38'!O$1,'38'!$E$1:$O$1,0))</f>
        <v>315202.36319999996</v>
      </c>
    </row>
    <row r="316" spans="6:16">
      <c r="F316" s="128">
        <v>387079</v>
      </c>
      <c r="G316" s="2" t="str">
        <f>INDEX('38'!$E$1:$O$1361,MATCH('39'!$F316,'38'!$E:$E,0),MATCH('38'!F$1,'38'!$E$1:$O$1,0))</f>
        <v>Ansar AB</v>
      </c>
      <c r="H316" s="2">
        <f>INDEX('38'!$E$1:$O$1361,MATCH('39'!$F316,'38'!$E:$E,0),MATCH('38'!G$1,'38'!$E$1:$O$1,0))</f>
        <v>40332</v>
      </c>
      <c r="I316" s="2" t="str">
        <f>INDEX('38'!$E$1:$O$1361,MATCH('39'!$F316,'38'!$E:$E,0),MATCH('38'!H$1,'38'!$E$1:$O$1,0))</f>
        <v>Active</v>
      </c>
      <c r="J316" s="2" t="str">
        <f>INDEX('38'!$E$1:$O$1361,MATCH('39'!$F316,'38'!$E:$E,0),MATCH('38'!I$1,'38'!$E$1:$O$1,0))</f>
        <v>X0827</v>
      </c>
      <c r="K316" s="2">
        <f>INDEX('38'!$E$1:$O$1361,MATCH('39'!$F316,'38'!$E:$E,0),MATCH('38'!J$1,'38'!$E$1:$O$1,0))</f>
        <v>419555</v>
      </c>
      <c r="L316" s="2" t="str">
        <f>INDEX('38'!$E$1:$O$1361,MATCH('39'!$F316,'38'!$E:$E,0),MATCH('38'!K$1,'38'!$E$1:$O$1,0))</f>
        <v>Mr. Remesh T. V.</v>
      </c>
      <c r="M316" s="2" t="str">
        <f>INDEX('38'!$E$1:$O$1361,MATCH('39'!$F316,'38'!$E:$E,0),MATCH('38'!L$1,'38'!$E$1:$O$1,0))</f>
        <v>Relationship Associate</v>
      </c>
      <c r="N316" s="2" t="str">
        <f>INDEX('38'!$E$1:$O$1361,MATCH('39'!$F316,'38'!$E:$E,0),MATCH('38'!M$1,'38'!$E$1:$O$1,0))</f>
        <v>BG 7</v>
      </c>
      <c r="O316" s="2">
        <f>INDEX('38'!$E$1:$O$1361,MATCH('39'!$F316,'38'!$E:$E,0),MATCH('38'!N$1,'38'!$E$1:$O$1,0))</f>
        <v>587307.84</v>
      </c>
      <c r="P316" s="2">
        <f>INDEX('38'!$E$1:$O$1361,MATCH('39'!$F316,'38'!$E:$E,0),MATCH('38'!O$1,'38'!$E$1:$O$1,0))</f>
        <v>253986.78599999999</v>
      </c>
    </row>
    <row r="317" spans="6:16">
      <c r="F317" s="128">
        <v>387238</v>
      </c>
      <c r="G317" s="2" t="str">
        <f>INDEX('38'!$E$1:$O$1361,MATCH('39'!$F317,'38'!$E:$E,0),MATCH('38'!F$1,'38'!$E$1:$O$1,0))</f>
        <v>Suresh Boddu</v>
      </c>
      <c r="H317" s="2">
        <f>INDEX('38'!$E$1:$O$1361,MATCH('39'!$F317,'38'!$E:$E,0),MATCH('38'!G$1,'38'!$E$1:$O$1,0))</f>
        <v>40345</v>
      </c>
      <c r="I317" s="2" t="str">
        <f>INDEX('38'!$E$1:$O$1361,MATCH('39'!$F317,'38'!$E:$E,0),MATCH('38'!H$1,'38'!$E$1:$O$1,0))</f>
        <v>Active</v>
      </c>
      <c r="J317" s="2" t="str">
        <f>INDEX('38'!$E$1:$O$1361,MATCH('39'!$F317,'38'!$E:$E,0),MATCH('38'!I$1,'38'!$E$1:$O$1,0))</f>
        <v>X0107</v>
      </c>
      <c r="K317" s="2">
        <f>INDEX('38'!$E$1:$O$1361,MATCH('39'!$F317,'38'!$E:$E,0),MATCH('38'!J$1,'38'!$E$1:$O$1,0))</f>
        <v>421959</v>
      </c>
      <c r="L317" s="2" t="str">
        <f>INDEX('38'!$E$1:$O$1361,MATCH('39'!$F317,'38'!$E:$E,0),MATCH('38'!K$1,'38'!$E$1:$O$1,0))</f>
        <v>Mr. Kunapareddy Subrahmanyam</v>
      </c>
      <c r="M317" s="2" t="str">
        <f>INDEX('38'!$E$1:$O$1361,MATCH('39'!$F317,'38'!$E:$E,0),MATCH('38'!L$1,'38'!$E$1:$O$1,0))</f>
        <v>Relationship Associate</v>
      </c>
      <c r="N317" s="2" t="str">
        <f>INDEX('38'!$E$1:$O$1361,MATCH('39'!$F317,'38'!$E:$E,0),MATCH('38'!M$1,'38'!$E$1:$O$1,0))</f>
        <v>BG 7</v>
      </c>
      <c r="O317" s="2">
        <f>INDEX('38'!$E$1:$O$1361,MATCH('39'!$F317,'38'!$E:$E,0),MATCH('38'!N$1,'38'!$E$1:$O$1,0))</f>
        <v>508664.37299999996</v>
      </c>
      <c r="P317" s="2">
        <f>INDEX('38'!$E$1:$O$1361,MATCH('39'!$F317,'38'!$E:$E,0),MATCH('38'!O$1,'38'!$E$1:$O$1,0))</f>
        <v>1982257.65</v>
      </c>
    </row>
    <row r="318" spans="6:16">
      <c r="F318" s="128">
        <v>387267</v>
      </c>
      <c r="G318" s="2" t="str">
        <f>INDEX('38'!$E$1:$O$1361,MATCH('39'!$F318,'38'!$E:$E,0),MATCH('38'!F$1,'38'!$E$1:$O$1,0))</f>
        <v>Illayaraja A.</v>
      </c>
      <c r="H318" s="2">
        <f>INDEX('38'!$E$1:$O$1361,MATCH('39'!$F318,'38'!$E:$E,0),MATCH('38'!G$1,'38'!$E$1:$O$1,0))</f>
        <v>40371</v>
      </c>
      <c r="I318" s="2" t="str">
        <f>INDEX('38'!$E$1:$O$1361,MATCH('39'!$F318,'38'!$E:$E,0),MATCH('38'!H$1,'38'!$E$1:$O$1,0))</f>
        <v>Active</v>
      </c>
      <c r="J318" s="2" t="str">
        <f>INDEX('38'!$E$1:$O$1361,MATCH('39'!$F318,'38'!$E:$E,0),MATCH('38'!I$1,'38'!$E$1:$O$1,0))</f>
        <v>X1504</v>
      </c>
      <c r="K318" s="2">
        <f>INDEX('38'!$E$1:$O$1361,MATCH('39'!$F318,'38'!$E:$E,0),MATCH('38'!J$1,'38'!$E$1:$O$1,0))</f>
        <v>387266</v>
      </c>
      <c r="L318" s="2" t="str">
        <f>INDEX('38'!$E$1:$O$1361,MATCH('39'!$F318,'38'!$E:$E,0),MATCH('38'!K$1,'38'!$E$1:$O$1,0))</f>
        <v>Mr. Sajesh S.</v>
      </c>
      <c r="M318" s="2" t="str">
        <f>INDEX('38'!$E$1:$O$1361,MATCH('39'!$F318,'38'!$E:$E,0),MATCH('38'!L$1,'38'!$E$1:$O$1,0))</f>
        <v>Relationship Associate</v>
      </c>
      <c r="N318" s="2" t="str">
        <f>INDEX('38'!$E$1:$O$1361,MATCH('39'!$F318,'38'!$E:$E,0),MATCH('38'!M$1,'38'!$E$1:$O$1,0))</f>
        <v>BG 6</v>
      </c>
      <c r="O318" s="2">
        <f>INDEX('38'!$E$1:$O$1361,MATCH('39'!$F318,'38'!$E:$E,0),MATCH('38'!N$1,'38'!$E$1:$O$1,0))</f>
        <v>802383.96</v>
      </c>
      <c r="P318" s="2">
        <f>INDEX('38'!$E$1:$O$1361,MATCH('39'!$F318,'38'!$E:$E,0),MATCH('38'!O$1,'38'!$E$1:$O$1,0))</f>
        <v>377872.9596</v>
      </c>
    </row>
    <row r="319" spans="6:16">
      <c r="F319" s="128">
        <v>387271</v>
      </c>
      <c r="G319" s="2" t="str">
        <f>INDEX('38'!$E$1:$O$1361,MATCH('39'!$F319,'38'!$E:$E,0),MATCH('38'!F$1,'38'!$E$1:$O$1,0))</f>
        <v>Rakesh Kumar Rajan R.</v>
      </c>
      <c r="H319" s="2">
        <f>INDEX('38'!$E$1:$O$1361,MATCH('39'!$F319,'38'!$E:$E,0),MATCH('38'!G$1,'38'!$E$1:$O$1,0))</f>
        <v>40352</v>
      </c>
      <c r="I319" s="2" t="str">
        <f>INDEX('38'!$E$1:$O$1361,MATCH('39'!$F319,'38'!$E:$E,0),MATCH('38'!H$1,'38'!$E$1:$O$1,0))</f>
        <v>Active</v>
      </c>
      <c r="J319" s="2" t="str">
        <f>INDEX('38'!$E$1:$O$1361,MATCH('39'!$F319,'38'!$E:$E,0),MATCH('38'!I$1,'38'!$E$1:$O$1,0))</f>
        <v>X0523</v>
      </c>
      <c r="K319" s="2">
        <f>INDEX('38'!$E$1:$O$1361,MATCH('39'!$F319,'38'!$E:$E,0),MATCH('38'!J$1,'38'!$E$1:$O$1,0))</f>
        <v>451002</v>
      </c>
      <c r="L319" s="2" t="str">
        <f>INDEX('38'!$E$1:$O$1361,MATCH('39'!$F319,'38'!$E:$E,0),MATCH('38'!K$1,'38'!$E$1:$O$1,0))</f>
        <v>Mr. Abdul Akbar</v>
      </c>
      <c r="M319" s="2" t="str">
        <f>INDEX('38'!$E$1:$O$1361,MATCH('39'!$F319,'38'!$E:$E,0),MATCH('38'!L$1,'38'!$E$1:$O$1,0))</f>
        <v>Relationship Associate</v>
      </c>
      <c r="N319" s="2" t="str">
        <f>INDEX('38'!$E$1:$O$1361,MATCH('39'!$F319,'38'!$E:$E,0),MATCH('38'!M$1,'38'!$E$1:$O$1,0))</f>
        <v>BG 5</v>
      </c>
      <c r="O319" s="2">
        <f>INDEX('38'!$E$1:$O$1361,MATCH('39'!$F319,'38'!$E:$E,0),MATCH('38'!N$1,'38'!$E$1:$O$1,0))</f>
        <v>1291974.852</v>
      </c>
      <c r="P319" s="2">
        <f>INDEX('38'!$E$1:$O$1361,MATCH('39'!$F319,'38'!$E:$E,0),MATCH('38'!O$1,'38'!$E$1:$O$1,0))</f>
        <v>750296.66040000005</v>
      </c>
    </row>
    <row r="320" spans="6:16">
      <c r="F320" s="128">
        <v>387330</v>
      </c>
      <c r="G320" s="2" t="str">
        <f>INDEX('38'!$E$1:$O$1361,MATCH('39'!$F320,'38'!$E:$E,0),MATCH('38'!F$1,'38'!$E$1:$O$1,0))</f>
        <v>Pramod Ashok Dhage</v>
      </c>
      <c r="H320" s="2">
        <f>INDEX('38'!$E$1:$O$1361,MATCH('39'!$F320,'38'!$E:$E,0),MATCH('38'!G$1,'38'!$E$1:$O$1,0))</f>
        <v>40373</v>
      </c>
      <c r="I320" s="2" t="str">
        <f>INDEX('38'!$E$1:$O$1361,MATCH('39'!$F320,'38'!$E:$E,0),MATCH('38'!H$1,'38'!$E$1:$O$1,0))</f>
        <v>Active</v>
      </c>
      <c r="J320" s="2" t="str">
        <f>INDEX('38'!$E$1:$O$1361,MATCH('39'!$F320,'38'!$E:$E,0),MATCH('38'!I$1,'38'!$E$1:$O$1,0))</f>
        <v>X0138</v>
      </c>
      <c r="K320" s="2">
        <f>INDEX('38'!$E$1:$O$1361,MATCH('39'!$F320,'38'!$E:$E,0),MATCH('38'!J$1,'38'!$E$1:$O$1,0))</f>
        <v>382953</v>
      </c>
      <c r="L320" s="2" t="str">
        <f>INDEX('38'!$E$1:$O$1361,MATCH('39'!$F320,'38'!$E:$E,0),MATCH('38'!K$1,'38'!$E$1:$O$1,0))</f>
        <v>Mr. Mrityunjay G. Goravankoll</v>
      </c>
      <c r="M320" s="2" t="str">
        <f>INDEX('38'!$E$1:$O$1361,MATCH('39'!$F320,'38'!$E:$E,0),MATCH('38'!L$1,'38'!$E$1:$O$1,0))</f>
        <v>Associate Sales Manager</v>
      </c>
      <c r="N320" s="2" t="str">
        <f>INDEX('38'!$E$1:$O$1361,MATCH('39'!$F320,'38'!$E:$E,0),MATCH('38'!M$1,'38'!$E$1:$O$1,0))</f>
        <v>BG 5</v>
      </c>
      <c r="O320" s="2">
        <f>INDEX('38'!$E$1:$O$1361,MATCH('39'!$F320,'38'!$E:$E,0),MATCH('38'!N$1,'38'!$E$1:$O$1,0))</f>
        <v>1427725.236</v>
      </c>
      <c r="P320" s="2">
        <f>INDEX('38'!$E$1:$O$1361,MATCH('39'!$F320,'38'!$E:$E,0),MATCH('38'!O$1,'38'!$E$1:$O$1,0))</f>
        <v>1121609.0844000001</v>
      </c>
    </row>
    <row r="321" spans="6:16">
      <c r="F321" s="128">
        <v>387507</v>
      </c>
      <c r="G321" s="2" t="str">
        <f>INDEX('38'!$E$1:$O$1361,MATCH('39'!$F321,'38'!$E:$E,0),MATCH('38'!F$1,'38'!$E$1:$O$1,0))</f>
        <v>Nabanita Chowdhury</v>
      </c>
      <c r="H321" s="2">
        <f>INDEX('38'!$E$1:$O$1361,MATCH('39'!$F321,'38'!$E:$E,0),MATCH('38'!G$1,'38'!$E$1:$O$1,0))</f>
        <v>40376</v>
      </c>
      <c r="I321" s="2" t="str">
        <f>INDEX('38'!$E$1:$O$1361,MATCH('39'!$F321,'38'!$E:$E,0),MATCH('38'!H$1,'38'!$E$1:$O$1,0))</f>
        <v>Active</v>
      </c>
      <c r="J321" s="2" t="str">
        <f>INDEX('38'!$E$1:$O$1361,MATCH('39'!$F321,'38'!$E:$E,0),MATCH('38'!I$1,'38'!$E$1:$O$1,0))</f>
        <v>X0017</v>
      </c>
      <c r="K321" s="2">
        <f>INDEX('38'!$E$1:$O$1361,MATCH('39'!$F321,'38'!$E:$E,0),MATCH('38'!J$1,'38'!$E$1:$O$1,0))</f>
        <v>378504</v>
      </c>
      <c r="L321" s="2" t="str">
        <f>INDEX('38'!$E$1:$O$1361,MATCH('39'!$F321,'38'!$E:$E,0),MATCH('38'!K$1,'38'!$E$1:$O$1,0))</f>
        <v>Ms. Sonia Nag Chowdhury</v>
      </c>
      <c r="M321" s="2" t="str">
        <f>INDEX('38'!$E$1:$O$1361,MATCH('39'!$F321,'38'!$E:$E,0),MATCH('38'!L$1,'38'!$E$1:$O$1,0))</f>
        <v>Relationship Associate</v>
      </c>
      <c r="N321" s="2" t="str">
        <f>INDEX('38'!$E$1:$O$1361,MATCH('39'!$F321,'38'!$E:$E,0),MATCH('38'!M$1,'38'!$E$1:$O$1,0))</f>
        <v>BG 4</v>
      </c>
      <c r="O321" s="2">
        <f>INDEX('38'!$E$1:$O$1361,MATCH('39'!$F321,'38'!$E:$E,0),MATCH('38'!N$1,'38'!$E$1:$O$1,0))</f>
        <v>2546978.0699999998</v>
      </c>
      <c r="P321" s="2">
        <f>INDEX('38'!$E$1:$O$1361,MATCH('39'!$F321,'38'!$E:$E,0),MATCH('38'!O$1,'38'!$E$1:$O$1,0))</f>
        <v>2636670.1932000001</v>
      </c>
    </row>
    <row r="322" spans="6:16">
      <c r="F322" s="128">
        <v>387521</v>
      </c>
      <c r="G322" s="2" t="str">
        <f>INDEX('38'!$E$1:$O$1361,MATCH('39'!$F322,'38'!$E:$E,0),MATCH('38'!F$1,'38'!$E$1:$O$1,0))</f>
        <v>Moloy Bhattacharjee</v>
      </c>
      <c r="H322" s="2">
        <f>INDEX('38'!$E$1:$O$1361,MATCH('39'!$F322,'38'!$E:$E,0),MATCH('38'!G$1,'38'!$E$1:$O$1,0))</f>
        <v>40366</v>
      </c>
      <c r="I322" s="2" t="str">
        <f>INDEX('38'!$E$1:$O$1361,MATCH('39'!$F322,'38'!$E:$E,0),MATCH('38'!H$1,'38'!$E$1:$O$1,0))</f>
        <v>Active</v>
      </c>
      <c r="J322" s="2" t="str">
        <f>INDEX('38'!$E$1:$O$1361,MATCH('39'!$F322,'38'!$E:$E,0),MATCH('38'!I$1,'38'!$E$1:$O$1,0))</f>
        <v>X0396</v>
      </c>
      <c r="K322" s="2">
        <f>INDEX('38'!$E$1:$O$1361,MATCH('39'!$F322,'38'!$E:$E,0),MATCH('38'!J$1,'38'!$E$1:$O$1,0))</f>
        <v>379915</v>
      </c>
      <c r="L322" s="2" t="str">
        <f>INDEX('38'!$E$1:$O$1361,MATCH('39'!$F322,'38'!$E:$E,0),MATCH('38'!K$1,'38'!$E$1:$O$1,0))</f>
        <v>Mr. Indranil Roy</v>
      </c>
      <c r="M322" s="2" t="str">
        <f>INDEX('38'!$E$1:$O$1361,MATCH('39'!$F322,'38'!$E:$E,0),MATCH('38'!L$1,'38'!$E$1:$O$1,0))</f>
        <v>Associate Sales Manager</v>
      </c>
      <c r="N322" s="2" t="str">
        <f>INDEX('38'!$E$1:$O$1361,MATCH('39'!$F322,'38'!$E:$E,0),MATCH('38'!M$1,'38'!$E$1:$O$1,0))</f>
        <v>BG 4</v>
      </c>
      <c r="O322" s="2">
        <f>INDEX('38'!$E$1:$O$1361,MATCH('39'!$F322,'38'!$E:$E,0),MATCH('38'!N$1,'38'!$E$1:$O$1,0))</f>
        <v>1758731.436</v>
      </c>
      <c r="P322" s="2">
        <f>INDEX('38'!$E$1:$O$1361,MATCH('39'!$F322,'38'!$E:$E,0),MATCH('38'!O$1,'38'!$E$1:$O$1,0))</f>
        <v>1854155.9232000001</v>
      </c>
    </row>
    <row r="323" spans="6:16">
      <c r="F323" s="128">
        <v>387538</v>
      </c>
      <c r="G323" s="2" t="str">
        <f>INDEX('38'!$E$1:$O$1361,MATCH('39'!$F323,'38'!$E:$E,0),MATCH('38'!F$1,'38'!$E$1:$O$1,0))</f>
        <v>Md. Khalid</v>
      </c>
      <c r="H323" s="2">
        <f>INDEX('38'!$E$1:$O$1361,MATCH('39'!$F323,'38'!$E:$E,0),MATCH('38'!G$1,'38'!$E$1:$O$1,0))</f>
        <v>40369</v>
      </c>
      <c r="I323" s="2" t="str">
        <f>INDEX('38'!$E$1:$O$1361,MATCH('39'!$F323,'38'!$E:$E,0),MATCH('38'!H$1,'38'!$E$1:$O$1,0))</f>
        <v>Active</v>
      </c>
      <c r="J323" s="2" t="str">
        <f>INDEX('38'!$E$1:$O$1361,MATCH('39'!$F323,'38'!$E:$E,0),MATCH('38'!I$1,'38'!$E$1:$O$1,0))</f>
        <v>X0192</v>
      </c>
      <c r="K323" s="2">
        <f>INDEX('38'!$E$1:$O$1361,MATCH('39'!$F323,'38'!$E:$E,0),MATCH('38'!J$1,'38'!$E$1:$O$1,0))</f>
        <v>447935</v>
      </c>
      <c r="L323" s="2" t="str">
        <f>INDEX('38'!$E$1:$O$1361,MATCH('39'!$F323,'38'!$E:$E,0),MATCH('38'!K$1,'38'!$E$1:$O$1,0))</f>
        <v>Mr. Kiran Kumar Goud Dudela</v>
      </c>
      <c r="M323" s="2" t="str">
        <f>INDEX('38'!$E$1:$O$1361,MATCH('39'!$F323,'38'!$E:$E,0),MATCH('38'!L$1,'38'!$E$1:$O$1,0))</f>
        <v>Associate Sales Manager</v>
      </c>
      <c r="N323" s="2" t="str">
        <f>INDEX('38'!$E$1:$O$1361,MATCH('39'!$F323,'38'!$E:$E,0),MATCH('38'!M$1,'38'!$E$1:$O$1,0))</f>
        <v>BG 6</v>
      </c>
      <c r="O323" s="2">
        <f>INDEX('38'!$E$1:$O$1361,MATCH('39'!$F323,'38'!$E:$E,0),MATCH('38'!N$1,'38'!$E$1:$O$1,0))</f>
        <v>982571.98199999996</v>
      </c>
      <c r="P323" s="2">
        <f>INDEX('38'!$E$1:$O$1361,MATCH('39'!$F323,'38'!$E:$E,0),MATCH('38'!O$1,'38'!$E$1:$O$1,0))</f>
        <v>840011.07239999995</v>
      </c>
    </row>
    <row r="324" spans="6:16">
      <c r="F324" s="128">
        <v>387542</v>
      </c>
      <c r="G324" s="2" t="str">
        <f>INDEX('38'!$E$1:$O$1361,MATCH('39'!$F324,'38'!$E:$E,0),MATCH('38'!F$1,'38'!$E$1:$O$1,0))</f>
        <v>Khandla Srinivasa Rao</v>
      </c>
      <c r="H324" s="2">
        <f>INDEX('38'!$E$1:$O$1361,MATCH('39'!$F324,'38'!$E:$E,0),MATCH('38'!G$1,'38'!$E$1:$O$1,0))</f>
        <v>40366</v>
      </c>
      <c r="I324" s="2" t="str">
        <f>INDEX('38'!$E$1:$O$1361,MATCH('39'!$F324,'38'!$E:$E,0),MATCH('38'!H$1,'38'!$E$1:$O$1,0))</f>
        <v>Active</v>
      </c>
      <c r="J324" s="2" t="str">
        <f>INDEX('38'!$E$1:$O$1361,MATCH('39'!$F324,'38'!$E:$E,0),MATCH('38'!I$1,'38'!$E$1:$O$1,0))</f>
        <v>X0426</v>
      </c>
      <c r="K324" s="2">
        <f>INDEX('38'!$E$1:$O$1361,MATCH('39'!$F324,'38'!$E:$E,0),MATCH('38'!J$1,'38'!$E$1:$O$1,0))</f>
        <v>423329</v>
      </c>
      <c r="L324" s="2" t="str">
        <f>INDEX('38'!$E$1:$O$1361,MATCH('39'!$F324,'38'!$E:$E,0),MATCH('38'!K$1,'38'!$E$1:$O$1,0))</f>
        <v>Mr. Kalyan Kumar Kanasani</v>
      </c>
      <c r="M324" s="2" t="str">
        <f>INDEX('38'!$E$1:$O$1361,MATCH('39'!$F324,'38'!$E:$E,0),MATCH('38'!L$1,'38'!$E$1:$O$1,0))</f>
        <v>Associate Sales Manager</v>
      </c>
      <c r="N324" s="2" t="str">
        <f>INDEX('38'!$E$1:$O$1361,MATCH('39'!$F324,'38'!$E:$E,0),MATCH('38'!M$1,'38'!$E$1:$O$1,0))</f>
        <v>BG 7</v>
      </c>
      <c r="O324" s="2">
        <f>INDEX('38'!$E$1:$O$1361,MATCH('39'!$F324,'38'!$E:$E,0),MATCH('38'!N$1,'38'!$E$1:$O$1,0))</f>
        <v>739774.37099999993</v>
      </c>
      <c r="P324" s="2">
        <f>INDEX('38'!$E$1:$O$1361,MATCH('39'!$F324,'38'!$E:$E,0),MATCH('38'!O$1,'38'!$E$1:$O$1,0))</f>
        <v>1192186.9331999999</v>
      </c>
    </row>
    <row r="325" spans="6:16">
      <c r="F325" s="128">
        <v>387543</v>
      </c>
      <c r="G325" s="2" t="str">
        <f>INDEX('38'!$E$1:$O$1361,MATCH('39'!$F325,'38'!$E:$E,0),MATCH('38'!F$1,'38'!$E$1:$O$1,0))</f>
        <v>Sridhar Korapati</v>
      </c>
      <c r="H325" s="2">
        <f>INDEX('38'!$E$1:$O$1361,MATCH('39'!$F325,'38'!$E:$E,0),MATCH('38'!G$1,'38'!$E$1:$O$1,0))</f>
        <v>40362</v>
      </c>
      <c r="I325" s="2" t="str">
        <f>INDEX('38'!$E$1:$O$1361,MATCH('39'!$F325,'38'!$E:$E,0),MATCH('38'!H$1,'38'!$E$1:$O$1,0))</f>
        <v>Active</v>
      </c>
      <c r="J325" s="2" t="str">
        <f>INDEX('38'!$E$1:$O$1361,MATCH('39'!$F325,'38'!$E:$E,0),MATCH('38'!I$1,'38'!$E$1:$O$1,0))</f>
        <v>X0291</v>
      </c>
      <c r="K325" s="2">
        <f>INDEX('38'!$E$1:$O$1361,MATCH('39'!$F325,'38'!$E:$E,0),MATCH('38'!J$1,'38'!$E$1:$O$1,0))</f>
        <v>420498</v>
      </c>
      <c r="L325" s="2" t="str">
        <f>INDEX('38'!$E$1:$O$1361,MATCH('39'!$F325,'38'!$E:$E,0),MATCH('38'!K$1,'38'!$E$1:$O$1,0))</f>
        <v>Mr. Srinivas C.</v>
      </c>
      <c r="M325" s="2" t="str">
        <f>INDEX('38'!$E$1:$O$1361,MATCH('39'!$F325,'38'!$E:$E,0),MATCH('38'!L$1,'38'!$E$1:$O$1,0))</f>
        <v>Associate Sales Manager</v>
      </c>
      <c r="N325" s="2" t="str">
        <f>INDEX('38'!$E$1:$O$1361,MATCH('39'!$F325,'38'!$E:$E,0),MATCH('38'!M$1,'38'!$E$1:$O$1,0))</f>
        <v>BG 5</v>
      </c>
      <c r="O325" s="2">
        <f>INDEX('38'!$E$1:$O$1361,MATCH('39'!$F325,'38'!$E:$E,0),MATCH('38'!N$1,'38'!$E$1:$O$1,0))</f>
        <v>1550664.99</v>
      </c>
      <c r="P325" s="2">
        <f>INDEX('38'!$E$1:$O$1361,MATCH('39'!$F325,'38'!$E:$E,0),MATCH('38'!O$1,'38'!$E$1:$O$1,0))</f>
        <v>1056252.1176</v>
      </c>
    </row>
    <row r="326" spans="6:16">
      <c r="F326" s="128">
        <v>387764</v>
      </c>
      <c r="G326" s="2" t="str">
        <f>INDEX('38'!$E$1:$O$1361,MATCH('39'!$F326,'38'!$E:$E,0),MATCH('38'!F$1,'38'!$E$1:$O$1,0))</f>
        <v>Surinder Yadav</v>
      </c>
      <c r="H326" s="2">
        <f>INDEX('38'!$E$1:$O$1361,MATCH('39'!$F326,'38'!$E:$E,0),MATCH('38'!G$1,'38'!$E$1:$O$1,0))</f>
        <v>40344</v>
      </c>
      <c r="I326" s="2" t="str">
        <f>INDEX('38'!$E$1:$O$1361,MATCH('39'!$F326,'38'!$E:$E,0),MATCH('38'!H$1,'38'!$E$1:$O$1,0))</f>
        <v>Active</v>
      </c>
      <c r="J326" s="2" t="str">
        <f>INDEX('38'!$E$1:$O$1361,MATCH('39'!$F326,'38'!$E:$E,0),MATCH('38'!I$1,'38'!$E$1:$O$1,0))</f>
        <v>X0764</v>
      </c>
      <c r="K326" s="2">
        <f>INDEX('38'!$E$1:$O$1361,MATCH('39'!$F326,'38'!$E:$E,0),MATCH('38'!J$1,'38'!$E$1:$O$1,0))</f>
        <v>410733</v>
      </c>
      <c r="L326" s="2" t="str">
        <f>INDEX('38'!$E$1:$O$1361,MATCH('39'!$F326,'38'!$E:$E,0),MATCH('38'!K$1,'38'!$E$1:$O$1,0))</f>
        <v>Mr. Karan Marya</v>
      </c>
      <c r="M326" s="2" t="str">
        <f>INDEX('38'!$E$1:$O$1361,MATCH('39'!$F326,'38'!$E:$E,0),MATCH('38'!L$1,'38'!$E$1:$O$1,0))</f>
        <v>Relationship Associate</v>
      </c>
      <c r="N326" s="2" t="str">
        <f>INDEX('38'!$E$1:$O$1361,MATCH('39'!$F326,'38'!$E:$E,0),MATCH('38'!M$1,'38'!$E$1:$O$1,0))</f>
        <v>BG 7</v>
      </c>
      <c r="O326" s="2">
        <f>INDEX('38'!$E$1:$O$1361,MATCH('39'!$F326,'38'!$E:$E,0),MATCH('38'!N$1,'38'!$E$1:$O$1,0))</f>
        <v>664670.24400000006</v>
      </c>
      <c r="P326" s="2">
        <f>INDEX('38'!$E$1:$O$1361,MATCH('39'!$F326,'38'!$E:$E,0),MATCH('38'!O$1,'38'!$E$1:$O$1,0))</f>
        <v>493497.54359999998</v>
      </c>
    </row>
    <row r="327" spans="6:16">
      <c r="F327" s="128">
        <v>387774</v>
      </c>
      <c r="G327" s="2" t="str">
        <f>INDEX('38'!$E$1:$O$1361,MATCH('39'!$F327,'38'!$E:$E,0),MATCH('38'!F$1,'38'!$E$1:$O$1,0))</f>
        <v>Mahendra Kumar Shetty</v>
      </c>
      <c r="H327" s="2">
        <f>INDEX('38'!$E$1:$O$1361,MATCH('39'!$F327,'38'!$E:$E,0),MATCH('38'!G$1,'38'!$E$1:$O$1,0))</f>
        <v>40369</v>
      </c>
      <c r="I327" s="2" t="str">
        <f>INDEX('38'!$E$1:$O$1361,MATCH('39'!$F327,'38'!$E:$E,0),MATCH('38'!H$1,'38'!$E$1:$O$1,0))</f>
        <v>Active</v>
      </c>
      <c r="J327" s="2" t="str">
        <f>INDEX('38'!$E$1:$O$1361,MATCH('39'!$F327,'38'!$E:$E,0),MATCH('38'!I$1,'38'!$E$1:$O$1,0))</f>
        <v>X0734</v>
      </c>
      <c r="K327" s="2">
        <f>INDEX('38'!$E$1:$O$1361,MATCH('39'!$F327,'38'!$E:$E,0),MATCH('38'!J$1,'38'!$E$1:$O$1,0))</f>
        <v>462388</v>
      </c>
      <c r="L327" s="2" t="str">
        <f>INDEX('38'!$E$1:$O$1361,MATCH('39'!$F327,'38'!$E:$E,0),MATCH('38'!K$1,'38'!$E$1:$O$1,0))</f>
        <v>Mr. Mohan Kumar B.N</v>
      </c>
      <c r="M327" s="2" t="str">
        <f>INDEX('38'!$E$1:$O$1361,MATCH('39'!$F327,'38'!$E:$E,0),MATCH('38'!L$1,'38'!$E$1:$O$1,0))</f>
        <v>Associate Sales Manager</v>
      </c>
      <c r="N327" s="2" t="str">
        <f>INDEX('38'!$E$1:$O$1361,MATCH('39'!$F327,'38'!$E:$E,0),MATCH('38'!M$1,'38'!$E$1:$O$1,0))</f>
        <v>BG 7</v>
      </c>
      <c r="O327" s="2">
        <f>INDEX('38'!$E$1:$O$1361,MATCH('39'!$F327,'38'!$E:$E,0),MATCH('38'!N$1,'38'!$E$1:$O$1,0))</f>
        <v>483316.91099999996</v>
      </c>
      <c r="P327" s="2">
        <f>INDEX('38'!$E$1:$O$1361,MATCH('39'!$F327,'38'!$E:$E,0),MATCH('38'!O$1,'38'!$E$1:$O$1,0))</f>
        <v>392954.06880000001</v>
      </c>
    </row>
    <row r="328" spans="6:16">
      <c r="F328" s="128">
        <v>387790</v>
      </c>
      <c r="G328" s="2" t="str">
        <f>INDEX('38'!$E$1:$O$1361,MATCH('39'!$F328,'38'!$E:$E,0),MATCH('38'!F$1,'38'!$E$1:$O$1,0))</f>
        <v>Rajeshwar Kundu</v>
      </c>
      <c r="H328" s="2">
        <f>INDEX('38'!$E$1:$O$1361,MATCH('39'!$F328,'38'!$E:$E,0),MATCH('38'!G$1,'38'!$E$1:$O$1,0))</f>
        <v>40360</v>
      </c>
      <c r="I328" s="2" t="str">
        <f>INDEX('38'!$E$1:$O$1361,MATCH('39'!$F328,'38'!$E:$E,0),MATCH('38'!H$1,'38'!$E$1:$O$1,0))</f>
        <v>Active</v>
      </c>
      <c r="J328" s="2" t="str">
        <f>INDEX('38'!$E$1:$O$1361,MATCH('39'!$F328,'38'!$E:$E,0),MATCH('38'!I$1,'38'!$E$1:$O$1,0))</f>
        <v>X0385</v>
      </c>
      <c r="K328" s="2">
        <f>INDEX('38'!$E$1:$O$1361,MATCH('39'!$F328,'38'!$E:$E,0),MATCH('38'!J$1,'38'!$E$1:$O$1,0))</f>
        <v>403187</v>
      </c>
      <c r="L328" s="2" t="str">
        <f>INDEX('38'!$E$1:$O$1361,MATCH('39'!$F328,'38'!$E:$E,0),MATCH('38'!K$1,'38'!$E$1:$O$1,0))</f>
        <v>Mr. Sujoy Chowdhury</v>
      </c>
      <c r="M328" s="2" t="str">
        <f>INDEX('38'!$E$1:$O$1361,MATCH('39'!$F328,'38'!$E:$E,0),MATCH('38'!L$1,'38'!$E$1:$O$1,0))</f>
        <v>Relationship Associate</v>
      </c>
      <c r="N328" s="2" t="str">
        <f>INDEX('38'!$E$1:$O$1361,MATCH('39'!$F328,'38'!$E:$E,0),MATCH('38'!M$1,'38'!$E$1:$O$1,0))</f>
        <v>BG 2</v>
      </c>
      <c r="O328" s="2">
        <f>INDEX('38'!$E$1:$O$1361,MATCH('39'!$F328,'38'!$E:$E,0),MATCH('38'!N$1,'38'!$E$1:$O$1,0))</f>
        <v>3696238.497</v>
      </c>
      <c r="P328" s="2">
        <f>INDEX('38'!$E$1:$O$1361,MATCH('39'!$F328,'38'!$E:$E,0),MATCH('38'!O$1,'38'!$E$1:$O$1,0))</f>
        <v>5221211.6160000004</v>
      </c>
    </row>
    <row r="329" spans="6:16">
      <c r="F329" s="128">
        <v>387899</v>
      </c>
      <c r="G329" s="2" t="str">
        <f>INDEX('38'!$E$1:$O$1361,MATCH('39'!$F329,'38'!$E:$E,0),MATCH('38'!F$1,'38'!$E$1:$O$1,0))</f>
        <v>Rimmi Bhatti</v>
      </c>
      <c r="H329" s="2">
        <f>INDEX('38'!$E$1:$O$1361,MATCH('39'!$F329,'38'!$E:$E,0),MATCH('38'!G$1,'38'!$E$1:$O$1,0))</f>
        <v>40364</v>
      </c>
      <c r="I329" s="2" t="str">
        <f>INDEX('38'!$E$1:$O$1361,MATCH('39'!$F329,'38'!$E:$E,0),MATCH('38'!H$1,'38'!$E$1:$O$1,0))</f>
        <v>Active</v>
      </c>
      <c r="J329" s="2" t="str">
        <f>INDEX('38'!$E$1:$O$1361,MATCH('39'!$F329,'38'!$E:$E,0),MATCH('38'!I$1,'38'!$E$1:$O$1,0))</f>
        <v>X1130</v>
      </c>
      <c r="K329" s="2">
        <f>INDEX('38'!$E$1:$O$1361,MATCH('39'!$F329,'38'!$E:$E,0),MATCH('38'!J$1,'38'!$E$1:$O$1,0))</f>
        <v>377364</v>
      </c>
      <c r="L329" s="2" t="str">
        <f>INDEX('38'!$E$1:$O$1361,MATCH('39'!$F329,'38'!$E:$E,0),MATCH('38'!K$1,'38'!$E$1:$O$1,0))</f>
        <v>Mr. Sanjiv Sen</v>
      </c>
      <c r="M329" s="2" t="str">
        <f>INDEX('38'!$E$1:$O$1361,MATCH('39'!$F329,'38'!$E:$E,0),MATCH('38'!L$1,'38'!$E$1:$O$1,0))</f>
        <v>Relationship Associate</v>
      </c>
      <c r="N329" s="2" t="str">
        <f>INDEX('38'!$E$1:$O$1361,MATCH('39'!$F329,'38'!$E:$E,0),MATCH('38'!M$1,'38'!$E$1:$O$1,0))</f>
        <v>BG 7</v>
      </c>
      <c r="O329" s="2">
        <f>INDEX('38'!$E$1:$O$1361,MATCH('39'!$F329,'38'!$E:$E,0),MATCH('38'!N$1,'38'!$E$1:$O$1,0))</f>
        <v>509140.73700000002</v>
      </c>
      <c r="P329" s="2">
        <f>INDEX('38'!$E$1:$O$1361,MATCH('39'!$F329,'38'!$E:$E,0),MATCH('38'!O$1,'38'!$E$1:$O$1,0))</f>
        <v>499219.91279999999</v>
      </c>
    </row>
    <row r="330" spans="6:16">
      <c r="F330" s="128">
        <v>387907</v>
      </c>
      <c r="G330" s="2" t="str">
        <f>INDEX('38'!$E$1:$O$1361,MATCH('39'!$F330,'38'!$E:$E,0),MATCH('38'!F$1,'38'!$E$1:$O$1,0))</f>
        <v>K. Sankar Rao</v>
      </c>
      <c r="H330" s="2">
        <f>INDEX('38'!$E$1:$O$1361,MATCH('39'!$F330,'38'!$E:$E,0),MATCH('38'!G$1,'38'!$E$1:$O$1,0))</f>
        <v>40375</v>
      </c>
      <c r="I330" s="2" t="str">
        <f>INDEX('38'!$E$1:$O$1361,MATCH('39'!$F330,'38'!$E:$E,0),MATCH('38'!H$1,'38'!$E$1:$O$1,0))</f>
        <v>Active</v>
      </c>
      <c r="J330" s="2" t="str">
        <f>INDEX('38'!$E$1:$O$1361,MATCH('39'!$F330,'38'!$E:$E,0),MATCH('38'!I$1,'38'!$E$1:$O$1,0))</f>
        <v>X0522</v>
      </c>
      <c r="K330" s="2">
        <f>INDEX('38'!$E$1:$O$1361,MATCH('39'!$F330,'38'!$E:$E,0),MATCH('38'!J$1,'38'!$E$1:$O$1,0))</f>
        <v>448841</v>
      </c>
      <c r="L330" s="2" t="str">
        <f>INDEX('38'!$E$1:$O$1361,MATCH('39'!$F330,'38'!$E:$E,0),MATCH('38'!K$1,'38'!$E$1:$O$1,0))</f>
        <v>Mr. Ashish Rakesh Sharma</v>
      </c>
      <c r="M330" s="2" t="str">
        <f>INDEX('38'!$E$1:$O$1361,MATCH('39'!$F330,'38'!$E:$E,0),MATCH('38'!L$1,'38'!$E$1:$O$1,0))</f>
        <v>Relationship Associate</v>
      </c>
      <c r="N330" s="2" t="str">
        <f>INDEX('38'!$E$1:$O$1361,MATCH('39'!$F330,'38'!$E:$E,0),MATCH('38'!M$1,'38'!$E$1:$O$1,0))</f>
        <v>BG 7</v>
      </c>
      <c r="O330" s="2">
        <f>INDEX('38'!$E$1:$O$1361,MATCH('39'!$F330,'38'!$E:$E,0),MATCH('38'!N$1,'38'!$E$1:$O$1,0))</f>
        <v>634347.6719999999</v>
      </c>
      <c r="P330" s="2">
        <f>INDEX('38'!$E$1:$O$1361,MATCH('39'!$F330,'38'!$E:$E,0),MATCH('38'!O$1,'38'!$E$1:$O$1,0))</f>
        <v>824674.51080000005</v>
      </c>
    </row>
    <row r="331" spans="6:16">
      <c r="F331" s="128">
        <v>388246</v>
      </c>
      <c r="G331" s="2" t="str">
        <f>INDEX('38'!$E$1:$O$1361,MATCH('39'!$F331,'38'!$E:$E,0),MATCH('38'!F$1,'38'!$E$1:$O$1,0))</f>
        <v>Kamlesh Kumar</v>
      </c>
      <c r="H331" s="2">
        <f>INDEX('38'!$E$1:$O$1361,MATCH('39'!$F331,'38'!$E:$E,0),MATCH('38'!G$1,'38'!$E$1:$O$1,0))</f>
        <v>40371</v>
      </c>
      <c r="I331" s="2" t="str">
        <f>INDEX('38'!$E$1:$O$1361,MATCH('39'!$F331,'38'!$E:$E,0),MATCH('38'!H$1,'38'!$E$1:$O$1,0))</f>
        <v>Active</v>
      </c>
      <c r="J331" s="2" t="str">
        <f>INDEX('38'!$E$1:$O$1361,MATCH('39'!$F331,'38'!$E:$E,0),MATCH('38'!I$1,'38'!$E$1:$O$1,0))</f>
        <v>X0746</v>
      </c>
      <c r="K331" s="2">
        <f>INDEX('38'!$E$1:$O$1361,MATCH('39'!$F331,'38'!$E:$E,0),MATCH('38'!J$1,'38'!$E$1:$O$1,0))</f>
        <v>398778</v>
      </c>
      <c r="L331" s="2" t="str">
        <f>INDEX('38'!$E$1:$O$1361,MATCH('39'!$F331,'38'!$E:$E,0),MATCH('38'!K$1,'38'!$E$1:$O$1,0))</f>
        <v>Mr. Goutam Ghosh</v>
      </c>
      <c r="M331" s="2" t="str">
        <f>INDEX('38'!$E$1:$O$1361,MATCH('39'!$F331,'38'!$E:$E,0),MATCH('38'!L$1,'38'!$E$1:$O$1,0))</f>
        <v>Relationship Associate</v>
      </c>
      <c r="N331" s="2" t="str">
        <f>INDEX('38'!$E$1:$O$1361,MATCH('39'!$F331,'38'!$E:$E,0),MATCH('38'!M$1,'38'!$E$1:$O$1,0))</f>
        <v>BG 6</v>
      </c>
      <c r="O331" s="2">
        <f>INDEX('38'!$E$1:$O$1361,MATCH('39'!$F331,'38'!$E:$E,0),MATCH('38'!N$1,'38'!$E$1:$O$1,0))</f>
        <v>876625.51199999999</v>
      </c>
      <c r="P331" s="2">
        <f>INDEX('38'!$E$1:$O$1361,MATCH('39'!$F331,'38'!$E:$E,0),MATCH('38'!O$1,'38'!$E$1:$O$1,0))</f>
        <v>632584.90079999994</v>
      </c>
    </row>
    <row r="332" spans="6:16">
      <c r="F332" s="128">
        <v>388330</v>
      </c>
      <c r="G332" s="2" t="str">
        <f>INDEX('38'!$E$1:$O$1361,MATCH('39'!$F332,'38'!$E:$E,0),MATCH('38'!F$1,'38'!$E$1:$O$1,0))</f>
        <v>Mustafa Ali</v>
      </c>
      <c r="H332" s="2">
        <f>INDEX('38'!$E$1:$O$1361,MATCH('39'!$F332,'38'!$E:$E,0),MATCH('38'!G$1,'38'!$E$1:$O$1,0))</f>
        <v>40360</v>
      </c>
      <c r="I332" s="2" t="str">
        <f>INDEX('38'!$E$1:$O$1361,MATCH('39'!$F332,'38'!$E:$E,0),MATCH('38'!H$1,'38'!$E$1:$O$1,0))</f>
        <v>Active</v>
      </c>
      <c r="J332" s="2" t="str">
        <f>INDEX('38'!$E$1:$O$1361,MATCH('39'!$F332,'38'!$E:$E,0),MATCH('38'!I$1,'38'!$E$1:$O$1,0))</f>
        <v>X1550</v>
      </c>
      <c r="K332" s="2">
        <f>INDEX('38'!$E$1:$O$1361,MATCH('39'!$F332,'38'!$E:$E,0),MATCH('38'!J$1,'38'!$E$1:$O$1,0))</f>
        <v>377602</v>
      </c>
      <c r="L332" s="2" t="str">
        <f>INDEX('38'!$E$1:$O$1361,MATCH('39'!$F332,'38'!$E:$E,0),MATCH('38'!K$1,'38'!$E$1:$O$1,0))</f>
        <v>Mr. Shailesh Awasthi</v>
      </c>
      <c r="M332" s="2" t="str">
        <f>INDEX('38'!$E$1:$O$1361,MATCH('39'!$F332,'38'!$E:$E,0),MATCH('38'!L$1,'38'!$E$1:$O$1,0))</f>
        <v>Associate Sales Manager</v>
      </c>
      <c r="N332" s="2" t="str">
        <f>INDEX('38'!$E$1:$O$1361,MATCH('39'!$F332,'38'!$E:$E,0),MATCH('38'!M$1,'38'!$E$1:$O$1,0))</f>
        <v>BG 7</v>
      </c>
      <c r="O332" s="2">
        <f>INDEX('38'!$E$1:$O$1361,MATCH('39'!$F332,'38'!$E:$E,0),MATCH('38'!N$1,'38'!$E$1:$O$1,0))</f>
        <v>742771.68</v>
      </c>
      <c r="P332" s="2">
        <f>INDEX('38'!$E$1:$O$1361,MATCH('39'!$F332,'38'!$E:$E,0),MATCH('38'!O$1,'38'!$E$1:$O$1,0))</f>
        <v>1032503.2848</v>
      </c>
    </row>
    <row r="333" spans="6:16">
      <c r="F333" s="128">
        <v>388333</v>
      </c>
      <c r="G333" s="2" t="str">
        <f>INDEX('38'!$E$1:$O$1361,MATCH('39'!$F333,'38'!$E:$E,0),MATCH('38'!F$1,'38'!$E$1:$O$1,0))</f>
        <v>Saheer M.</v>
      </c>
      <c r="H333" s="2">
        <f>INDEX('38'!$E$1:$O$1361,MATCH('39'!$F333,'38'!$E:$E,0),MATCH('38'!G$1,'38'!$E$1:$O$1,0))</f>
        <v>40369</v>
      </c>
      <c r="I333" s="2" t="str">
        <f>INDEX('38'!$E$1:$O$1361,MATCH('39'!$F333,'38'!$E:$E,0),MATCH('38'!H$1,'38'!$E$1:$O$1,0))</f>
        <v>Active</v>
      </c>
      <c r="J333" s="2" t="str">
        <f>INDEX('38'!$E$1:$O$1361,MATCH('39'!$F333,'38'!$E:$E,0),MATCH('38'!I$1,'38'!$E$1:$O$1,0))</f>
        <v>X0892</v>
      </c>
      <c r="K333" s="2">
        <f>INDEX('38'!$E$1:$O$1361,MATCH('39'!$F333,'38'!$E:$E,0),MATCH('38'!J$1,'38'!$E$1:$O$1,0))</f>
        <v>385791</v>
      </c>
      <c r="L333" s="2" t="str">
        <f>INDEX('38'!$E$1:$O$1361,MATCH('39'!$F333,'38'!$E:$E,0),MATCH('38'!K$1,'38'!$E$1:$O$1,0))</f>
        <v>Mr. Fasal T.</v>
      </c>
      <c r="M333" s="2" t="str">
        <f>INDEX('38'!$E$1:$O$1361,MATCH('39'!$F333,'38'!$E:$E,0),MATCH('38'!L$1,'38'!$E$1:$O$1,0))</f>
        <v>Associate Sales Manager</v>
      </c>
      <c r="N333" s="2" t="str">
        <f>INDEX('38'!$E$1:$O$1361,MATCH('39'!$F333,'38'!$E:$E,0),MATCH('38'!M$1,'38'!$E$1:$O$1,0))</f>
        <v>BG 5</v>
      </c>
      <c r="O333" s="2">
        <f>INDEX('38'!$E$1:$O$1361,MATCH('39'!$F333,'38'!$E:$E,0),MATCH('38'!N$1,'38'!$E$1:$O$1,0))</f>
        <v>1360315.2779999999</v>
      </c>
      <c r="P333" s="2">
        <f>INDEX('38'!$E$1:$O$1361,MATCH('39'!$F333,'38'!$E:$E,0),MATCH('38'!O$1,'38'!$E$1:$O$1,0))</f>
        <v>2232100.6919999998</v>
      </c>
    </row>
    <row r="334" spans="6:16">
      <c r="F334" s="128">
        <v>388367</v>
      </c>
      <c r="G334" s="2" t="str">
        <f>INDEX('38'!$E$1:$O$1361,MATCH('39'!$F334,'38'!$E:$E,0),MATCH('38'!F$1,'38'!$E$1:$O$1,0))</f>
        <v>Saurabh Srivastava</v>
      </c>
      <c r="H334" s="2">
        <f>INDEX('38'!$E$1:$O$1361,MATCH('39'!$F334,'38'!$E:$E,0),MATCH('38'!G$1,'38'!$E$1:$O$1,0))</f>
        <v>40378</v>
      </c>
      <c r="I334" s="2" t="str">
        <f>INDEX('38'!$E$1:$O$1361,MATCH('39'!$F334,'38'!$E:$E,0),MATCH('38'!H$1,'38'!$E$1:$O$1,0))</f>
        <v>Active</v>
      </c>
      <c r="J334" s="2" t="str">
        <f>INDEX('38'!$E$1:$O$1361,MATCH('39'!$F334,'38'!$E:$E,0),MATCH('38'!I$1,'38'!$E$1:$O$1,0))</f>
        <v>X0095</v>
      </c>
      <c r="K334" s="2">
        <f>INDEX('38'!$E$1:$O$1361,MATCH('39'!$F334,'38'!$E:$E,0),MATCH('38'!J$1,'38'!$E$1:$O$1,0))</f>
        <v>377329</v>
      </c>
      <c r="L334" s="2" t="str">
        <f>INDEX('38'!$E$1:$O$1361,MATCH('39'!$F334,'38'!$E:$E,0),MATCH('38'!K$1,'38'!$E$1:$O$1,0))</f>
        <v>Mr. Deepak Jain</v>
      </c>
      <c r="M334" s="2" t="str">
        <f>INDEX('38'!$E$1:$O$1361,MATCH('39'!$F334,'38'!$E:$E,0),MATCH('38'!L$1,'38'!$E$1:$O$1,0))</f>
        <v>Associate Sales Manager</v>
      </c>
      <c r="N334" s="2" t="str">
        <f>INDEX('38'!$E$1:$O$1361,MATCH('39'!$F334,'38'!$E:$E,0),MATCH('38'!M$1,'38'!$E$1:$O$1,0))</f>
        <v>BG 4</v>
      </c>
      <c r="O334" s="2">
        <f>INDEX('38'!$E$1:$O$1361,MATCH('39'!$F334,'38'!$E:$E,0),MATCH('38'!N$1,'38'!$E$1:$O$1,0))</f>
        <v>1746160.101</v>
      </c>
      <c r="P334" s="2">
        <f>INDEX('38'!$E$1:$O$1361,MATCH('39'!$F334,'38'!$E:$E,0),MATCH('38'!O$1,'38'!$E$1:$O$1,0))</f>
        <v>714140.13959999988</v>
      </c>
    </row>
    <row r="335" spans="6:16">
      <c r="F335" s="128">
        <v>388593</v>
      </c>
      <c r="G335" s="2" t="str">
        <f>INDEX('38'!$E$1:$O$1361,MATCH('39'!$F335,'38'!$E:$E,0),MATCH('38'!F$1,'38'!$E$1:$O$1,0))</f>
        <v>Rama Devi</v>
      </c>
      <c r="H335" s="2">
        <f>INDEX('38'!$E$1:$O$1361,MATCH('39'!$F335,'38'!$E:$E,0),MATCH('38'!G$1,'38'!$E$1:$O$1,0))</f>
        <v>40353</v>
      </c>
      <c r="I335" s="2" t="str">
        <f>INDEX('38'!$E$1:$O$1361,MATCH('39'!$F335,'38'!$E:$E,0),MATCH('38'!H$1,'38'!$E$1:$O$1,0))</f>
        <v>Active</v>
      </c>
      <c r="J335" s="2" t="str">
        <f>INDEX('38'!$E$1:$O$1361,MATCH('39'!$F335,'38'!$E:$E,0),MATCH('38'!I$1,'38'!$E$1:$O$1,0))</f>
        <v>X0157</v>
      </c>
      <c r="K335" s="2">
        <f>INDEX('38'!$E$1:$O$1361,MATCH('39'!$F335,'38'!$E:$E,0),MATCH('38'!J$1,'38'!$E$1:$O$1,0))</f>
        <v>378503</v>
      </c>
      <c r="L335" s="2" t="str">
        <f>INDEX('38'!$E$1:$O$1361,MATCH('39'!$F335,'38'!$E:$E,0),MATCH('38'!K$1,'38'!$E$1:$O$1,0))</f>
        <v>Mr. Rakib Ali</v>
      </c>
      <c r="M335" s="2" t="str">
        <f>INDEX('38'!$E$1:$O$1361,MATCH('39'!$F335,'38'!$E:$E,0),MATCH('38'!L$1,'38'!$E$1:$O$1,0))</f>
        <v>Associate Sales Manager</v>
      </c>
      <c r="N335" s="2" t="str">
        <f>INDEX('38'!$E$1:$O$1361,MATCH('39'!$F335,'38'!$E:$E,0),MATCH('38'!M$1,'38'!$E$1:$O$1,0))</f>
        <v>BG 5</v>
      </c>
      <c r="O335" s="2">
        <f>INDEX('38'!$E$1:$O$1361,MATCH('39'!$F335,'38'!$E:$E,0),MATCH('38'!N$1,'38'!$E$1:$O$1,0))</f>
        <v>1359646.365</v>
      </c>
      <c r="P335" s="2">
        <f>INDEX('38'!$E$1:$O$1361,MATCH('39'!$F335,'38'!$E:$E,0),MATCH('38'!O$1,'38'!$E$1:$O$1,0))</f>
        <v>1461039.4008000002</v>
      </c>
    </row>
    <row r="336" spans="6:16">
      <c r="F336" s="128">
        <v>388637</v>
      </c>
      <c r="G336" s="2" t="str">
        <f>INDEX('38'!$E$1:$O$1361,MATCH('39'!$F336,'38'!$E:$E,0),MATCH('38'!F$1,'38'!$E$1:$O$1,0))</f>
        <v>Tapesh Gawde</v>
      </c>
      <c r="H336" s="2">
        <f>INDEX('38'!$E$1:$O$1361,MATCH('39'!$F336,'38'!$E:$E,0),MATCH('38'!G$1,'38'!$E$1:$O$1,0))</f>
        <v>40351</v>
      </c>
      <c r="I336" s="2" t="str">
        <f>INDEX('38'!$E$1:$O$1361,MATCH('39'!$F336,'38'!$E:$E,0),MATCH('38'!H$1,'38'!$E$1:$O$1,0))</f>
        <v>Active</v>
      </c>
      <c r="J336" s="2" t="str">
        <f>INDEX('38'!$E$1:$O$1361,MATCH('39'!$F336,'38'!$E:$E,0),MATCH('38'!I$1,'38'!$E$1:$O$1,0))</f>
        <v>X1333</v>
      </c>
      <c r="K336" s="2">
        <f>INDEX('38'!$E$1:$O$1361,MATCH('39'!$F336,'38'!$E:$E,0),MATCH('38'!J$1,'38'!$E$1:$O$1,0))</f>
        <v>454526</v>
      </c>
      <c r="L336" s="2" t="str">
        <f>INDEX('38'!$E$1:$O$1361,MATCH('39'!$F336,'38'!$E:$E,0),MATCH('38'!K$1,'38'!$E$1:$O$1,0))</f>
        <v>Mr. Amit Srivastava</v>
      </c>
      <c r="M336" s="2" t="str">
        <f>INDEX('38'!$E$1:$O$1361,MATCH('39'!$F336,'38'!$E:$E,0),MATCH('38'!L$1,'38'!$E$1:$O$1,0))</f>
        <v>Relationship Associate</v>
      </c>
      <c r="N336" s="2" t="str">
        <f>INDEX('38'!$E$1:$O$1361,MATCH('39'!$F336,'38'!$E:$E,0),MATCH('38'!M$1,'38'!$E$1:$O$1,0))</f>
        <v>BG 7</v>
      </c>
      <c r="O336" s="2">
        <f>INDEX('38'!$E$1:$O$1361,MATCH('39'!$F336,'38'!$E:$E,0),MATCH('38'!N$1,'38'!$E$1:$O$1,0))</f>
        <v>462201.07500000001</v>
      </c>
      <c r="P336" s="2">
        <f>INDEX('38'!$E$1:$O$1361,MATCH('39'!$F336,'38'!$E:$E,0),MATCH('38'!O$1,'38'!$E$1:$O$1,0))</f>
        <v>640611.05040000007</v>
      </c>
    </row>
    <row r="337" spans="6:16">
      <c r="F337" s="128">
        <v>389029</v>
      </c>
      <c r="G337" s="2" t="str">
        <f>INDEX('38'!$E$1:$O$1361,MATCH('39'!$F337,'38'!$E:$E,0),MATCH('38'!F$1,'38'!$E$1:$O$1,0))</f>
        <v>Vivek Dutt</v>
      </c>
      <c r="H337" s="2">
        <f>INDEX('38'!$E$1:$O$1361,MATCH('39'!$F337,'38'!$E:$E,0),MATCH('38'!G$1,'38'!$E$1:$O$1,0))</f>
        <v>40385</v>
      </c>
      <c r="I337" s="2" t="str">
        <f>INDEX('38'!$E$1:$O$1361,MATCH('39'!$F337,'38'!$E:$E,0),MATCH('38'!H$1,'38'!$E$1:$O$1,0))</f>
        <v>Active</v>
      </c>
      <c r="J337" s="2" t="str">
        <f>INDEX('38'!$E$1:$O$1361,MATCH('39'!$F337,'38'!$E:$E,0),MATCH('38'!I$1,'38'!$E$1:$O$1,0))</f>
        <v>X0888</v>
      </c>
      <c r="K337" s="2">
        <f>INDEX('38'!$E$1:$O$1361,MATCH('39'!$F337,'38'!$E:$E,0),MATCH('38'!J$1,'38'!$E$1:$O$1,0))</f>
        <v>425654</v>
      </c>
      <c r="L337" s="2" t="str">
        <f>INDEX('38'!$E$1:$O$1361,MATCH('39'!$F337,'38'!$E:$E,0),MATCH('38'!K$1,'38'!$E$1:$O$1,0))</f>
        <v>Mr. Himat Singh</v>
      </c>
      <c r="M337" s="2" t="str">
        <f>INDEX('38'!$E$1:$O$1361,MATCH('39'!$F337,'38'!$E:$E,0),MATCH('38'!L$1,'38'!$E$1:$O$1,0))</f>
        <v>Relationship Associate</v>
      </c>
      <c r="N337" s="2" t="str">
        <f>INDEX('38'!$E$1:$O$1361,MATCH('39'!$F337,'38'!$E:$E,0),MATCH('38'!M$1,'38'!$E$1:$O$1,0))</f>
        <v>BG 7</v>
      </c>
      <c r="O337" s="2">
        <f>INDEX('38'!$E$1:$O$1361,MATCH('39'!$F337,'38'!$E:$E,0),MATCH('38'!N$1,'38'!$E$1:$O$1,0))</f>
        <v>737438.18400000001</v>
      </c>
      <c r="P337" s="2">
        <f>INDEX('38'!$E$1:$O$1361,MATCH('39'!$F337,'38'!$E:$E,0),MATCH('38'!O$1,'38'!$E$1:$O$1,0))</f>
        <v>129549.6828</v>
      </c>
    </row>
    <row r="338" spans="6:16">
      <c r="F338" s="128">
        <v>389626</v>
      </c>
      <c r="G338" s="2" t="str">
        <f>INDEX('38'!$E$1:$O$1361,MATCH('39'!$F338,'38'!$E:$E,0),MATCH('38'!F$1,'38'!$E$1:$O$1,0))</f>
        <v>Nidhi Shankhdhar</v>
      </c>
      <c r="H338" s="2">
        <f>INDEX('38'!$E$1:$O$1361,MATCH('39'!$F338,'38'!$E:$E,0),MATCH('38'!G$1,'38'!$E$1:$O$1,0))</f>
        <v>40346</v>
      </c>
      <c r="I338" s="2" t="str">
        <f>INDEX('38'!$E$1:$O$1361,MATCH('39'!$F338,'38'!$E:$E,0),MATCH('38'!H$1,'38'!$E$1:$O$1,0))</f>
        <v>Active</v>
      </c>
      <c r="J338" s="2" t="str">
        <f>INDEX('38'!$E$1:$O$1361,MATCH('39'!$F338,'38'!$E:$E,0),MATCH('38'!I$1,'38'!$E$1:$O$1,0))</f>
        <v>X0786</v>
      </c>
      <c r="K338" s="2">
        <f>INDEX('38'!$E$1:$O$1361,MATCH('39'!$F338,'38'!$E:$E,0),MATCH('38'!J$1,'38'!$E$1:$O$1,0))</f>
        <v>460909</v>
      </c>
      <c r="L338" s="2" t="str">
        <f>INDEX('38'!$E$1:$O$1361,MATCH('39'!$F338,'38'!$E:$E,0),MATCH('38'!K$1,'38'!$E$1:$O$1,0))</f>
        <v>Mr. Manish Banga</v>
      </c>
      <c r="M338" s="2" t="str">
        <f>INDEX('38'!$E$1:$O$1361,MATCH('39'!$F338,'38'!$E:$E,0),MATCH('38'!L$1,'38'!$E$1:$O$1,0))</f>
        <v>Relationship Associate</v>
      </c>
      <c r="N338" s="2" t="str">
        <f>INDEX('38'!$E$1:$O$1361,MATCH('39'!$F338,'38'!$E:$E,0),MATCH('38'!M$1,'38'!$E$1:$O$1,0))</f>
        <v>BG 7</v>
      </c>
      <c r="O338" s="2">
        <f>INDEX('38'!$E$1:$O$1361,MATCH('39'!$F338,'38'!$E:$E,0),MATCH('38'!N$1,'38'!$E$1:$O$1,0))</f>
        <v>652701.0419999999</v>
      </c>
      <c r="P338" s="2">
        <f>INDEX('38'!$E$1:$O$1361,MATCH('39'!$F338,'38'!$E:$E,0),MATCH('38'!O$1,'38'!$E$1:$O$1,0))</f>
        <v>646023.81599999999</v>
      </c>
    </row>
    <row r="339" spans="6:16">
      <c r="F339" s="128">
        <v>389759</v>
      </c>
      <c r="G339" s="2" t="str">
        <f>INDEX('38'!$E$1:$O$1361,MATCH('39'!$F339,'38'!$E:$E,0),MATCH('38'!F$1,'38'!$E$1:$O$1,0))</f>
        <v>Ramanagouda F. Patil</v>
      </c>
      <c r="H339" s="2">
        <f>INDEX('38'!$E$1:$O$1361,MATCH('39'!$F339,'38'!$E:$E,0),MATCH('38'!G$1,'38'!$E$1:$O$1,0))</f>
        <v>40392</v>
      </c>
      <c r="I339" s="2" t="str">
        <f>INDEX('38'!$E$1:$O$1361,MATCH('39'!$F339,'38'!$E:$E,0),MATCH('38'!H$1,'38'!$E$1:$O$1,0))</f>
        <v>Active</v>
      </c>
      <c r="J339" s="2" t="str">
        <f>INDEX('38'!$E$1:$O$1361,MATCH('39'!$F339,'38'!$E:$E,0),MATCH('38'!I$1,'38'!$E$1:$O$1,0))</f>
        <v>X0413</v>
      </c>
      <c r="K339" s="2">
        <f>INDEX('38'!$E$1:$O$1361,MATCH('39'!$F339,'38'!$E:$E,0),MATCH('38'!J$1,'38'!$E$1:$O$1,0))</f>
        <v>382953</v>
      </c>
      <c r="L339" s="2" t="str">
        <f>INDEX('38'!$E$1:$O$1361,MATCH('39'!$F339,'38'!$E:$E,0),MATCH('38'!K$1,'38'!$E$1:$O$1,0))</f>
        <v>Mr. Mrityunjay G. Goravankoll</v>
      </c>
      <c r="M339" s="2" t="str">
        <f>INDEX('38'!$E$1:$O$1361,MATCH('39'!$F339,'38'!$E:$E,0),MATCH('38'!L$1,'38'!$E$1:$O$1,0))</f>
        <v>Relationship Associate</v>
      </c>
      <c r="N339" s="2" t="str">
        <f>INDEX('38'!$E$1:$O$1361,MATCH('39'!$F339,'38'!$E:$E,0),MATCH('38'!M$1,'38'!$E$1:$O$1,0))</f>
        <v>BG 6</v>
      </c>
      <c r="O339" s="2">
        <f>INDEX('38'!$E$1:$O$1361,MATCH('39'!$F339,'38'!$E:$E,0),MATCH('38'!N$1,'38'!$E$1:$O$1,0))</f>
        <v>816956.46900000004</v>
      </c>
      <c r="P339" s="2">
        <f>INDEX('38'!$E$1:$O$1361,MATCH('39'!$F339,'38'!$E:$E,0),MATCH('38'!O$1,'38'!$E$1:$O$1,0))</f>
        <v>479910.30119999999</v>
      </c>
    </row>
    <row r="340" spans="6:16">
      <c r="F340" s="128">
        <v>389764</v>
      </c>
      <c r="G340" s="2" t="str">
        <f>INDEX('38'!$E$1:$O$1361,MATCH('39'!$F340,'38'!$E:$E,0),MATCH('38'!F$1,'38'!$E$1:$O$1,0))</f>
        <v>Deepak Kumar</v>
      </c>
      <c r="H340" s="2">
        <f>INDEX('38'!$E$1:$O$1361,MATCH('39'!$F340,'38'!$E:$E,0),MATCH('38'!G$1,'38'!$E$1:$O$1,0))</f>
        <v>40364</v>
      </c>
      <c r="I340" s="2" t="str">
        <f>INDEX('38'!$E$1:$O$1361,MATCH('39'!$F340,'38'!$E:$E,0),MATCH('38'!H$1,'38'!$E$1:$O$1,0))</f>
        <v>Active</v>
      </c>
      <c r="J340" s="2" t="str">
        <f>INDEX('38'!$E$1:$O$1361,MATCH('39'!$F340,'38'!$E:$E,0),MATCH('38'!I$1,'38'!$E$1:$O$1,0))</f>
        <v>X0098</v>
      </c>
      <c r="K340" s="2">
        <f>INDEX('38'!$E$1:$O$1361,MATCH('39'!$F340,'38'!$E:$E,0),MATCH('38'!J$1,'38'!$E$1:$O$1,0))</f>
        <v>473035</v>
      </c>
      <c r="L340" s="2" t="str">
        <f>INDEX('38'!$E$1:$O$1361,MATCH('39'!$F340,'38'!$E:$E,0),MATCH('38'!K$1,'38'!$E$1:$O$1,0))</f>
        <v>Mr. Vinay Vishal</v>
      </c>
      <c r="M340" s="2" t="str">
        <f>INDEX('38'!$E$1:$O$1361,MATCH('39'!$F340,'38'!$E:$E,0),MATCH('38'!L$1,'38'!$E$1:$O$1,0))</f>
        <v>Relationship Associate</v>
      </c>
      <c r="N340" s="2" t="str">
        <f>INDEX('38'!$E$1:$O$1361,MATCH('39'!$F340,'38'!$E:$E,0),MATCH('38'!M$1,'38'!$E$1:$O$1,0))</f>
        <v>BG 7</v>
      </c>
      <c r="O340" s="2">
        <f>INDEX('38'!$E$1:$O$1361,MATCH('39'!$F340,'38'!$E:$E,0),MATCH('38'!N$1,'38'!$E$1:$O$1,0))</f>
        <v>693570.402</v>
      </c>
      <c r="P340" s="2">
        <f>INDEX('38'!$E$1:$O$1361,MATCH('39'!$F340,'38'!$E:$E,0),MATCH('38'!O$1,'38'!$E$1:$O$1,0))</f>
        <v>1283470.5527999999</v>
      </c>
    </row>
    <row r="341" spans="6:16">
      <c r="F341" s="128">
        <v>389810</v>
      </c>
      <c r="G341" s="2" t="str">
        <f>INDEX('38'!$E$1:$O$1361,MATCH('39'!$F341,'38'!$E:$E,0),MATCH('38'!F$1,'38'!$E$1:$O$1,0))</f>
        <v>Joshi Silukoti</v>
      </c>
      <c r="H341" s="2">
        <f>INDEX('38'!$E$1:$O$1361,MATCH('39'!$F341,'38'!$E:$E,0),MATCH('38'!G$1,'38'!$E$1:$O$1,0))</f>
        <v>40369</v>
      </c>
      <c r="I341" s="2" t="str">
        <f>INDEX('38'!$E$1:$O$1361,MATCH('39'!$F341,'38'!$E:$E,0),MATCH('38'!H$1,'38'!$E$1:$O$1,0))</f>
        <v>Active</v>
      </c>
      <c r="J341" s="2" t="str">
        <f>INDEX('38'!$E$1:$O$1361,MATCH('39'!$F341,'38'!$E:$E,0),MATCH('38'!I$1,'38'!$E$1:$O$1,0))</f>
        <v>X0353</v>
      </c>
      <c r="K341" s="2">
        <f>INDEX('38'!$E$1:$O$1361,MATCH('39'!$F341,'38'!$E:$E,0),MATCH('38'!J$1,'38'!$E$1:$O$1,0))</f>
        <v>421959</v>
      </c>
      <c r="L341" s="2" t="str">
        <f>INDEX('38'!$E$1:$O$1361,MATCH('39'!$F341,'38'!$E:$E,0),MATCH('38'!K$1,'38'!$E$1:$O$1,0))</f>
        <v>Mr. Kunapareddy Subrahmanyam</v>
      </c>
      <c r="M341" s="2" t="str">
        <f>INDEX('38'!$E$1:$O$1361,MATCH('39'!$F341,'38'!$E:$E,0),MATCH('38'!L$1,'38'!$E$1:$O$1,0))</f>
        <v>Relationship Associate</v>
      </c>
      <c r="N341" s="2" t="str">
        <f>INDEX('38'!$E$1:$O$1361,MATCH('39'!$F341,'38'!$E:$E,0),MATCH('38'!M$1,'38'!$E$1:$O$1,0))</f>
        <v>BG 5</v>
      </c>
      <c r="O341" s="2">
        <f>INDEX('38'!$E$1:$O$1361,MATCH('39'!$F341,'38'!$E:$E,0),MATCH('38'!N$1,'38'!$E$1:$O$1,0))</f>
        <v>1318212.7139999999</v>
      </c>
      <c r="P341" s="2">
        <f>INDEX('38'!$E$1:$O$1361,MATCH('39'!$F341,'38'!$E:$E,0),MATCH('38'!O$1,'38'!$E$1:$O$1,0))</f>
        <v>1091160.8063999999</v>
      </c>
    </row>
    <row r="342" spans="6:16">
      <c r="F342" s="128">
        <v>389815</v>
      </c>
      <c r="G342" s="2" t="str">
        <f>INDEX('38'!$E$1:$O$1361,MATCH('39'!$F342,'38'!$E:$E,0),MATCH('38'!F$1,'38'!$E$1:$O$1,0))</f>
        <v>Mahaboob Jeelan Dandiya</v>
      </c>
      <c r="H342" s="2">
        <f>INDEX('38'!$E$1:$O$1361,MATCH('39'!$F342,'38'!$E:$E,0),MATCH('38'!G$1,'38'!$E$1:$O$1,0))</f>
        <v>40369</v>
      </c>
      <c r="I342" s="2" t="str">
        <f>INDEX('38'!$E$1:$O$1361,MATCH('39'!$F342,'38'!$E:$E,0),MATCH('38'!H$1,'38'!$E$1:$O$1,0))</f>
        <v>Active</v>
      </c>
      <c r="J342" s="2" t="str">
        <f>INDEX('38'!$E$1:$O$1361,MATCH('39'!$F342,'38'!$E:$E,0),MATCH('38'!I$1,'38'!$E$1:$O$1,0))</f>
        <v>X0332</v>
      </c>
      <c r="K342" s="2">
        <f>INDEX('38'!$E$1:$O$1361,MATCH('39'!$F342,'38'!$E:$E,0),MATCH('38'!J$1,'38'!$E$1:$O$1,0))</f>
        <v>459093</v>
      </c>
      <c r="L342" s="2" t="str">
        <f>INDEX('38'!$E$1:$O$1361,MATCH('39'!$F342,'38'!$E:$E,0),MATCH('38'!K$1,'38'!$E$1:$O$1,0))</f>
        <v>Mr. Naveen Golla</v>
      </c>
      <c r="M342" s="2" t="str">
        <f>INDEX('38'!$E$1:$O$1361,MATCH('39'!$F342,'38'!$E:$E,0),MATCH('38'!L$1,'38'!$E$1:$O$1,0))</f>
        <v>Relationship Associate</v>
      </c>
      <c r="N342" s="2" t="str">
        <f>INDEX('38'!$E$1:$O$1361,MATCH('39'!$F342,'38'!$E:$E,0),MATCH('38'!M$1,'38'!$E$1:$O$1,0))</f>
        <v>BG 6</v>
      </c>
      <c r="O342" s="2">
        <f>INDEX('38'!$E$1:$O$1361,MATCH('39'!$F342,'38'!$E:$E,0),MATCH('38'!N$1,'38'!$E$1:$O$1,0))</f>
        <v>1030245.111</v>
      </c>
      <c r="P342" s="2">
        <f>INDEX('38'!$E$1:$O$1361,MATCH('39'!$F342,'38'!$E:$E,0),MATCH('38'!O$1,'38'!$E$1:$O$1,0))</f>
        <v>843964.11</v>
      </c>
    </row>
    <row r="343" spans="6:16">
      <c r="F343" s="128">
        <v>389816</v>
      </c>
      <c r="G343" s="2" t="str">
        <f>INDEX('38'!$E$1:$O$1361,MATCH('39'!$F343,'38'!$E:$E,0),MATCH('38'!F$1,'38'!$E$1:$O$1,0))</f>
        <v>Shaik Sharif</v>
      </c>
      <c r="H343" s="2">
        <f>INDEX('38'!$E$1:$O$1361,MATCH('39'!$F343,'38'!$E:$E,0),MATCH('38'!G$1,'38'!$E$1:$O$1,0))</f>
        <v>40369</v>
      </c>
      <c r="I343" s="2" t="str">
        <f>INDEX('38'!$E$1:$O$1361,MATCH('39'!$F343,'38'!$E:$E,0),MATCH('38'!H$1,'38'!$E$1:$O$1,0))</f>
        <v>Active</v>
      </c>
      <c r="J343" s="2" t="str">
        <f>INDEX('38'!$E$1:$O$1361,MATCH('39'!$F343,'38'!$E:$E,0),MATCH('38'!I$1,'38'!$E$1:$O$1,0))</f>
        <v>X1111</v>
      </c>
      <c r="K343" s="2">
        <f>INDEX('38'!$E$1:$O$1361,MATCH('39'!$F343,'38'!$E:$E,0),MATCH('38'!J$1,'38'!$E$1:$O$1,0))</f>
        <v>421959</v>
      </c>
      <c r="L343" s="2" t="str">
        <f>INDEX('38'!$E$1:$O$1361,MATCH('39'!$F343,'38'!$E:$E,0),MATCH('38'!K$1,'38'!$E$1:$O$1,0))</f>
        <v>Mr. Kunapareddy Subrahmanyam</v>
      </c>
      <c r="M343" s="2" t="str">
        <f>INDEX('38'!$E$1:$O$1361,MATCH('39'!$F343,'38'!$E:$E,0),MATCH('38'!L$1,'38'!$E$1:$O$1,0))</f>
        <v>Relationship Associate</v>
      </c>
      <c r="N343" s="2" t="str">
        <f>INDEX('38'!$E$1:$O$1361,MATCH('39'!$F343,'38'!$E:$E,0),MATCH('38'!M$1,'38'!$E$1:$O$1,0))</f>
        <v>BG 7</v>
      </c>
      <c r="O343" s="2">
        <f>INDEX('38'!$E$1:$O$1361,MATCH('39'!$F343,'38'!$E:$E,0),MATCH('38'!N$1,'38'!$E$1:$O$1,0))</f>
        <v>619036.13099999994</v>
      </c>
      <c r="P343" s="2">
        <f>INDEX('38'!$E$1:$O$1361,MATCH('39'!$F343,'38'!$E:$E,0),MATCH('38'!O$1,'38'!$E$1:$O$1,0))</f>
        <v>1190044.4291999999</v>
      </c>
    </row>
    <row r="344" spans="6:16">
      <c r="F344" s="128">
        <v>389817</v>
      </c>
      <c r="G344" s="2" t="str">
        <f>INDEX('38'!$E$1:$O$1361,MATCH('39'!$F344,'38'!$E:$E,0),MATCH('38'!F$1,'38'!$E$1:$O$1,0))</f>
        <v>Janardhan Pasupuleti</v>
      </c>
      <c r="H344" s="2">
        <f>INDEX('38'!$E$1:$O$1361,MATCH('39'!$F344,'38'!$E:$E,0),MATCH('38'!G$1,'38'!$E$1:$O$1,0))</f>
        <v>40369</v>
      </c>
      <c r="I344" s="2" t="str">
        <f>INDEX('38'!$E$1:$O$1361,MATCH('39'!$F344,'38'!$E:$E,0),MATCH('38'!H$1,'38'!$E$1:$O$1,0))</f>
        <v>Active</v>
      </c>
      <c r="J344" s="2" t="str">
        <f>INDEX('38'!$E$1:$O$1361,MATCH('39'!$F344,'38'!$E:$E,0),MATCH('38'!I$1,'38'!$E$1:$O$1,0))</f>
        <v>X0152</v>
      </c>
      <c r="K344" s="2">
        <f>INDEX('38'!$E$1:$O$1361,MATCH('39'!$F344,'38'!$E:$E,0),MATCH('38'!J$1,'38'!$E$1:$O$1,0))</f>
        <v>459093</v>
      </c>
      <c r="L344" s="2" t="str">
        <f>INDEX('38'!$E$1:$O$1361,MATCH('39'!$F344,'38'!$E:$E,0),MATCH('38'!K$1,'38'!$E$1:$O$1,0))</f>
        <v>Mr. Naveen Golla</v>
      </c>
      <c r="M344" s="2" t="str">
        <f>INDEX('38'!$E$1:$O$1361,MATCH('39'!$F344,'38'!$E:$E,0),MATCH('38'!L$1,'38'!$E$1:$O$1,0))</f>
        <v>Associate Sales Manager</v>
      </c>
      <c r="N344" s="2" t="str">
        <f>INDEX('38'!$E$1:$O$1361,MATCH('39'!$F344,'38'!$E:$E,0),MATCH('38'!M$1,'38'!$E$1:$O$1,0))</f>
        <v>BG 4</v>
      </c>
      <c r="O344" s="2">
        <f>INDEX('38'!$E$1:$O$1361,MATCH('39'!$F344,'38'!$E:$E,0),MATCH('38'!N$1,'38'!$E$1:$O$1,0))</f>
        <v>1776628.476</v>
      </c>
      <c r="P344" s="2">
        <f>INDEX('38'!$E$1:$O$1361,MATCH('39'!$F344,'38'!$E:$E,0),MATCH('38'!O$1,'38'!$E$1:$O$1,0))</f>
        <v>2237754.7836000002</v>
      </c>
    </row>
    <row r="345" spans="6:16">
      <c r="F345" s="128">
        <v>389818</v>
      </c>
      <c r="G345" s="2" t="str">
        <f>INDEX('38'!$E$1:$O$1361,MATCH('39'!$F345,'38'!$E:$E,0),MATCH('38'!F$1,'38'!$E$1:$O$1,0))</f>
        <v>Srikath A L C S</v>
      </c>
      <c r="H345" s="2">
        <f>INDEX('38'!$E$1:$O$1361,MATCH('39'!$F345,'38'!$E:$E,0),MATCH('38'!G$1,'38'!$E$1:$O$1,0))</f>
        <v>40369</v>
      </c>
      <c r="I345" s="2" t="str">
        <f>INDEX('38'!$E$1:$O$1361,MATCH('39'!$F345,'38'!$E:$E,0),MATCH('38'!H$1,'38'!$E$1:$O$1,0))</f>
        <v>Active</v>
      </c>
      <c r="J345" s="2" t="str">
        <f>INDEX('38'!$E$1:$O$1361,MATCH('39'!$F345,'38'!$E:$E,0),MATCH('38'!I$1,'38'!$E$1:$O$1,0))</f>
        <v>X0216</v>
      </c>
      <c r="K345" s="2">
        <f>INDEX('38'!$E$1:$O$1361,MATCH('39'!$F345,'38'!$E:$E,0),MATCH('38'!J$1,'38'!$E$1:$O$1,0))</f>
        <v>421959</v>
      </c>
      <c r="L345" s="2" t="str">
        <f>INDEX('38'!$E$1:$O$1361,MATCH('39'!$F345,'38'!$E:$E,0),MATCH('38'!K$1,'38'!$E$1:$O$1,0))</f>
        <v>Mr. Kunapareddy Subrahmanyam</v>
      </c>
      <c r="M345" s="2" t="str">
        <f>INDEX('38'!$E$1:$O$1361,MATCH('39'!$F345,'38'!$E:$E,0),MATCH('38'!L$1,'38'!$E$1:$O$1,0))</f>
        <v>Associate Sales Manager</v>
      </c>
      <c r="N345" s="2" t="str">
        <f>INDEX('38'!$E$1:$O$1361,MATCH('39'!$F345,'38'!$E:$E,0),MATCH('38'!M$1,'38'!$E$1:$O$1,0))</f>
        <v>BG 6</v>
      </c>
      <c r="O345" s="2">
        <f>INDEX('38'!$E$1:$O$1361,MATCH('39'!$F345,'38'!$E:$E,0),MATCH('38'!N$1,'38'!$E$1:$O$1,0))</f>
        <v>851578.56</v>
      </c>
      <c r="P345" s="2">
        <f>INDEX('38'!$E$1:$O$1361,MATCH('39'!$F345,'38'!$E:$E,0),MATCH('38'!O$1,'38'!$E$1:$O$1,0))</f>
        <v>880380.79200000002</v>
      </c>
    </row>
    <row r="346" spans="6:16">
      <c r="F346" s="128">
        <v>390206</v>
      </c>
      <c r="G346" s="2" t="str">
        <f>INDEX('38'!$E$1:$O$1361,MATCH('39'!$F346,'38'!$E:$E,0),MATCH('38'!F$1,'38'!$E$1:$O$1,0))</f>
        <v>Jaya Krishna Sahu</v>
      </c>
      <c r="H346" s="2">
        <f>INDEX('38'!$E$1:$O$1361,MATCH('39'!$F346,'38'!$E:$E,0),MATCH('38'!G$1,'38'!$E$1:$O$1,0))</f>
        <v>40392</v>
      </c>
      <c r="I346" s="2" t="str">
        <f>INDEX('38'!$E$1:$O$1361,MATCH('39'!$F346,'38'!$E:$E,0),MATCH('38'!H$1,'38'!$E$1:$O$1,0))</f>
        <v>Active</v>
      </c>
      <c r="J346" s="2" t="str">
        <f>INDEX('38'!$E$1:$O$1361,MATCH('39'!$F346,'38'!$E:$E,0),MATCH('38'!I$1,'38'!$E$1:$O$1,0))</f>
        <v>X0408</v>
      </c>
      <c r="K346" s="2">
        <f>INDEX('38'!$E$1:$O$1361,MATCH('39'!$F346,'38'!$E:$E,0),MATCH('38'!J$1,'38'!$E$1:$O$1,0))</f>
        <v>381248</v>
      </c>
      <c r="L346" s="2" t="str">
        <f>INDEX('38'!$E$1:$O$1361,MATCH('39'!$F346,'38'!$E:$E,0),MATCH('38'!K$1,'38'!$E$1:$O$1,0))</f>
        <v>Mr. Nirjhar Saha</v>
      </c>
      <c r="M346" s="2" t="str">
        <f>INDEX('38'!$E$1:$O$1361,MATCH('39'!$F346,'38'!$E:$E,0),MATCH('38'!L$1,'38'!$E$1:$O$1,0))</f>
        <v>Relationship Associate</v>
      </c>
      <c r="N346" s="2" t="str">
        <f>INDEX('38'!$E$1:$O$1361,MATCH('39'!$F346,'38'!$E:$E,0),MATCH('38'!M$1,'38'!$E$1:$O$1,0))</f>
        <v>BG 5</v>
      </c>
      <c r="O346" s="2">
        <f>INDEX('38'!$E$1:$O$1361,MATCH('39'!$F346,'38'!$E:$E,0),MATCH('38'!N$1,'38'!$E$1:$O$1,0))</f>
        <v>1335428.598</v>
      </c>
      <c r="P346" s="2">
        <f>INDEX('38'!$E$1:$O$1361,MATCH('39'!$F346,'38'!$E:$E,0),MATCH('38'!O$1,'38'!$E$1:$O$1,0))</f>
        <v>2409783.7283999999</v>
      </c>
    </row>
    <row r="347" spans="6:16">
      <c r="F347" s="128">
        <v>390416</v>
      </c>
      <c r="G347" s="2" t="str">
        <f>INDEX('38'!$E$1:$O$1361,MATCH('39'!$F347,'38'!$E:$E,0),MATCH('38'!F$1,'38'!$E$1:$O$1,0))</f>
        <v>Shilpa Sudhir Bhojane</v>
      </c>
      <c r="H347" s="2">
        <f>INDEX('38'!$E$1:$O$1361,MATCH('39'!$F347,'38'!$E:$E,0),MATCH('38'!G$1,'38'!$E$1:$O$1,0))</f>
        <v>40392</v>
      </c>
      <c r="I347" s="2" t="str">
        <f>INDEX('38'!$E$1:$O$1361,MATCH('39'!$F347,'38'!$E:$E,0),MATCH('38'!H$1,'38'!$E$1:$O$1,0))</f>
        <v>Active</v>
      </c>
      <c r="J347" s="2" t="str">
        <f>INDEX('38'!$E$1:$O$1361,MATCH('39'!$F347,'38'!$E:$E,0),MATCH('38'!I$1,'38'!$E$1:$O$1,0))</f>
        <v>X0265</v>
      </c>
      <c r="K347" s="2">
        <f>INDEX('38'!$E$1:$O$1361,MATCH('39'!$F347,'38'!$E:$E,0),MATCH('38'!J$1,'38'!$E$1:$O$1,0))</f>
        <v>381123</v>
      </c>
      <c r="L347" s="2" t="str">
        <f>INDEX('38'!$E$1:$O$1361,MATCH('39'!$F347,'38'!$E:$E,0),MATCH('38'!K$1,'38'!$E$1:$O$1,0))</f>
        <v>Mr. Himanshu Gupta</v>
      </c>
      <c r="M347" s="2" t="str">
        <f>INDEX('38'!$E$1:$O$1361,MATCH('39'!$F347,'38'!$E:$E,0),MATCH('38'!L$1,'38'!$E$1:$O$1,0))</f>
        <v>Associate Sales Manager</v>
      </c>
      <c r="N347" s="2" t="str">
        <f>INDEX('38'!$E$1:$O$1361,MATCH('39'!$F347,'38'!$E:$E,0),MATCH('38'!M$1,'38'!$E$1:$O$1,0))</f>
        <v>BG 5</v>
      </c>
      <c r="O347" s="2">
        <f>INDEX('38'!$E$1:$O$1361,MATCH('39'!$F347,'38'!$E:$E,0),MATCH('38'!N$1,'38'!$E$1:$O$1,0))</f>
        <v>1611363.558</v>
      </c>
      <c r="P347" s="2">
        <f>INDEX('38'!$E$1:$O$1361,MATCH('39'!$F347,'38'!$E:$E,0),MATCH('38'!O$1,'38'!$E$1:$O$1,0))</f>
        <v>1653127.8336</v>
      </c>
    </row>
    <row r="348" spans="6:16">
      <c r="F348" s="128">
        <v>390578</v>
      </c>
      <c r="G348" s="2" t="str">
        <f>INDEX('38'!$E$1:$O$1361,MATCH('39'!$F348,'38'!$E:$E,0),MATCH('38'!F$1,'38'!$E$1:$O$1,0))</f>
        <v>Rejeev VR</v>
      </c>
      <c r="H348" s="2">
        <f>INDEX('38'!$E$1:$O$1361,MATCH('39'!$F348,'38'!$E:$E,0),MATCH('38'!G$1,'38'!$E$1:$O$1,0))</f>
        <v>40347</v>
      </c>
      <c r="I348" s="2" t="str">
        <f>INDEX('38'!$E$1:$O$1361,MATCH('39'!$F348,'38'!$E:$E,0),MATCH('38'!H$1,'38'!$E$1:$O$1,0))</f>
        <v>Active</v>
      </c>
      <c r="J348" s="2" t="str">
        <f>INDEX('38'!$E$1:$O$1361,MATCH('39'!$F348,'38'!$E:$E,0),MATCH('38'!I$1,'38'!$E$1:$O$1,0))</f>
        <v>X0485</v>
      </c>
      <c r="K348" s="2">
        <f>INDEX('38'!$E$1:$O$1361,MATCH('39'!$F348,'38'!$E:$E,0),MATCH('38'!J$1,'38'!$E$1:$O$1,0))</f>
        <v>419555</v>
      </c>
      <c r="L348" s="2" t="str">
        <f>INDEX('38'!$E$1:$O$1361,MATCH('39'!$F348,'38'!$E:$E,0),MATCH('38'!K$1,'38'!$E$1:$O$1,0))</f>
        <v>Mr. Remesh T. V.</v>
      </c>
      <c r="M348" s="2" t="str">
        <f>INDEX('38'!$E$1:$O$1361,MATCH('39'!$F348,'38'!$E:$E,0),MATCH('38'!L$1,'38'!$E$1:$O$1,0))</f>
        <v>Relationship Associate</v>
      </c>
      <c r="N348" s="2" t="str">
        <f>INDEX('38'!$E$1:$O$1361,MATCH('39'!$F348,'38'!$E:$E,0),MATCH('38'!M$1,'38'!$E$1:$O$1,0))</f>
        <v>BG 6</v>
      </c>
      <c r="O348" s="2">
        <f>INDEX('38'!$E$1:$O$1361,MATCH('39'!$F348,'38'!$E:$E,0),MATCH('38'!N$1,'38'!$E$1:$O$1,0))</f>
        <v>943687.10100000002</v>
      </c>
      <c r="P348" s="2">
        <f>INDEX('38'!$E$1:$O$1361,MATCH('39'!$F348,'38'!$E:$E,0),MATCH('38'!O$1,'38'!$E$1:$O$1,0))</f>
        <v>1193598.3959999999</v>
      </c>
    </row>
    <row r="349" spans="6:16">
      <c r="F349" s="128">
        <v>390717</v>
      </c>
      <c r="G349" s="2" t="str">
        <f>INDEX('38'!$E$1:$O$1361,MATCH('39'!$F349,'38'!$E:$E,0),MATCH('38'!F$1,'38'!$E$1:$O$1,0))</f>
        <v>Sanjay C.</v>
      </c>
      <c r="H349" s="2">
        <f>INDEX('38'!$E$1:$O$1361,MATCH('39'!$F349,'38'!$E:$E,0),MATCH('38'!G$1,'38'!$E$1:$O$1,0))</f>
        <v>40339</v>
      </c>
      <c r="I349" s="2" t="str">
        <f>INDEX('38'!$E$1:$O$1361,MATCH('39'!$F349,'38'!$E:$E,0),MATCH('38'!H$1,'38'!$E$1:$O$1,0))</f>
        <v>Active</v>
      </c>
      <c r="J349" s="2" t="str">
        <f>INDEX('38'!$E$1:$O$1361,MATCH('39'!$F349,'38'!$E:$E,0),MATCH('38'!I$1,'38'!$E$1:$O$1,0))</f>
        <v>X0796</v>
      </c>
      <c r="K349" s="2">
        <f>INDEX('38'!$E$1:$O$1361,MATCH('39'!$F349,'38'!$E:$E,0),MATCH('38'!J$1,'38'!$E$1:$O$1,0))</f>
        <v>454565</v>
      </c>
      <c r="L349" s="2" t="str">
        <f>INDEX('38'!$E$1:$O$1361,MATCH('39'!$F349,'38'!$E:$E,0),MATCH('38'!K$1,'38'!$E$1:$O$1,0))</f>
        <v>Mr Saravanan R</v>
      </c>
      <c r="M349" s="2" t="str">
        <f>INDEX('38'!$E$1:$O$1361,MATCH('39'!$F349,'38'!$E:$E,0),MATCH('38'!L$1,'38'!$E$1:$O$1,0))</f>
        <v>Associate Sales Manager</v>
      </c>
      <c r="N349" s="2" t="str">
        <f>INDEX('38'!$E$1:$O$1361,MATCH('39'!$F349,'38'!$E:$E,0),MATCH('38'!M$1,'38'!$E$1:$O$1,0))</f>
        <v>BG 6</v>
      </c>
      <c r="O349" s="2">
        <f>INDEX('38'!$E$1:$O$1361,MATCH('39'!$F349,'38'!$E:$E,0),MATCH('38'!N$1,'38'!$E$1:$O$1,0))</f>
        <v>1035115.599</v>
      </c>
      <c r="P349" s="2">
        <f>INDEX('38'!$E$1:$O$1361,MATCH('39'!$F349,'38'!$E:$E,0),MATCH('38'!O$1,'38'!$E$1:$O$1,0))</f>
        <v>823964.65919999999</v>
      </c>
    </row>
    <row r="350" spans="6:16">
      <c r="F350" s="128">
        <v>393595</v>
      </c>
      <c r="G350" s="2" t="str">
        <f>INDEX('38'!$E$1:$O$1361,MATCH('39'!$F350,'38'!$E:$E,0),MATCH('38'!F$1,'38'!$E$1:$O$1,0))</f>
        <v>Sarbjit Ram</v>
      </c>
      <c r="H350" s="2">
        <f>INDEX('38'!$E$1:$O$1361,MATCH('39'!$F350,'38'!$E:$E,0),MATCH('38'!G$1,'38'!$E$1:$O$1,0))</f>
        <v>40364</v>
      </c>
      <c r="I350" s="2" t="str">
        <f>INDEX('38'!$E$1:$O$1361,MATCH('39'!$F350,'38'!$E:$E,0),MATCH('38'!H$1,'38'!$E$1:$O$1,0))</f>
        <v>Active</v>
      </c>
      <c r="J350" s="2" t="str">
        <f>INDEX('38'!$E$1:$O$1361,MATCH('39'!$F350,'38'!$E:$E,0),MATCH('38'!I$1,'38'!$E$1:$O$1,0))</f>
        <v>X0479</v>
      </c>
      <c r="K350" s="2">
        <f>INDEX('38'!$E$1:$O$1361,MATCH('39'!$F350,'38'!$E:$E,0),MATCH('38'!J$1,'38'!$E$1:$O$1,0))</f>
        <v>377143</v>
      </c>
      <c r="L350" s="2" t="str">
        <f>INDEX('38'!$E$1:$O$1361,MATCH('39'!$F350,'38'!$E:$E,0),MATCH('38'!K$1,'38'!$E$1:$O$1,0))</f>
        <v>Mr. Ausaf Ahmed</v>
      </c>
      <c r="M350" s="2" t="str">
        <f>INDEX('38'!$E$1:$O$1361,MATCH('39'!$F350,'38'!$E:$E,0),MATCH('38'!L$1,'38'!$E$1:$O$1,0))</f>
        <v>Relationship Associate</v>
      </c>
      <c r="N350" s="2" t="str">
        <f>INDEX('38'!$E$1:$O$1361,MATCH('39'!$F350,'38'!$E:$E,0),MATCH('38'!M$1,'38'!$E$1:$O$1,0))</f>
        <v>BG 6</v>
      </c>
      <c r="O350" s="2">
        <f>INDEX('38'!$E$1:$O$1361,MATCH('39'!$F350,'38'!$E:$E,0),MATCH('38'!N$1,'38'!$E$1:$O$1,0))</f>
        <v>1000601.469</v>
      </c>
      <c r="P350" s="2">
        <f>INDEX('38'!$E$1:$O$1361,MATCH('39'!$F350,'38'!$E:$E,0),MATCH('38'!O$1,'38'!$E$1:$O$1,0))</f>
        <v>1195088.7311999998</v>
      </c>
    </row>
    <row r="351" spans="6:16">
      <c r="F351" s="128">
        <v>393598</v>
      </c>
      <c r="G351" s="2" t="str">
        <f>INDEX('38'!$E$1:$O$1361,MATCH('39'!$F351,'38'!$E:$E,0),MATCH('38'!F$1,'38'!$E$1:$O$1,0))</f>
        <v>Amit Wadhwa</v>
      </c>
      <c r="H351" s="2">
        <f>INDEX('38'!$E$1:$O$1361,MATCH('39'!$F351,'38'!$E:$E,0),MATCH('38'!G$1,'38'!$E$1:$O$1,0))</f>
        <v>40364</v>
      </c>
      <c r="I351" s="2" t="str">
        <f>INDEX('38'!$E$1:$O$1361,MATCH('39'!$F351,'38'!$E:$E,0),MATCH('38'!H$1,'38'!$E$1:$O$1,0))</f>
        <v>Active</v>
      </c>
      <c r="J351" s="2" t="str">
        <f>INDEX('38'!$E$1:$O$1361,MATCH('39'!$F351,'38'!$E:$E,0),MATCH('38'!I$1,'38'!$E$1:$O$1,0))</f>
        <v>X0516</v>
      </c>
      <c r="K351" s="2">
        <f>INDEX('38'!$E$1:$O$1361,MATCH('39'!$F351,'38'!$E:$E,0),MATCH('38'!J$1,'38'!$E$1:$O$1,0))</f>
        <v>386562</v>
      </c>
      <c r="L351" s="2" t="str">
        <f>INDEX('38'!$E$1:$O$1361,MATCH('39'!$F351,'38'!$E:$E,0),MATCH('38'!K$1,'38'!$E$1:$O$1,0))</f>
        <v>Mr. Saurabh Kant Mehta</v>
      </c>
      <c r="M351" s="2" t="str">
        <f>INDEX('38'!$E$1:$O$1361,MATCH('39'!$F351,'38'!$E:$E,0),MATCH('38'!L$1,'38'!$E$1:$O$1,0))</f>
        <v>Relationship Associate</v>
      </c>
      <c r="N351" s="2" t="str">
        <f>INDEX('38'!$E$1:$O$1361,MATCH('39'!$F351,'38'!$E:$E,0),MATCH('38'!M$1,'38'!$E$1:$O$1,0))</f>
        <v>BG 6</v>
      </c>
      <c r="O351" s="2">
        <f>INDEX('38'!$E$1:$O$1361,MATCH('39'!$F351,'38'!$E:$E,0),MATCH('38'!N$1,'38'!$E$1:$O$1,0))</f>
        <v>948766.8330000001</v>
      </c>
      <c r="P351" s="2">
        <f>INDEX('38'!$E$1:$O$1361,MATCH('39'!$F351,'38'!$E:$E,0),MATCH('38'!O$1,'38'!$E$1:$O$1,0))</f>
        <v>948380.57280000008</v>
      </c>
    </row>
    <row r="352" spans="6:16">
      <c r="F352" s="128">
        <v>394193</v>
      </c>
      <c r="G352" s="2" t="str">
        <f>INDEX('38'!$E$1:$O$1361,MATCH('39'!$F352,'38'!$E:$E,0),MATCH('38'!F$1,'38'!$E$1:$O$1,0))</f>
        <v>Rajapandyan R.</v>
      </c>
      <c r="H352" s="2">
        <f>INDEX('38'!$E$1:$O$1361,MATCH('39'!$F352,'38'!$E:$E,0),MATCH('38'!G$1,'38'!$E$1:$O$1,0))</f>
        <v>40371</v>
      </c>
      <c r="I352" s="2" t="str">
        <f>INDEX('38'!$E$1:$O$1361,MATCH('39'!$F352,'38'!$E:$E,0),MATCH('38'!H$1,'38'!$E$1:$O$1,0))</f>
        <v>Active</v>
      </c>
      <c r="J352" s="2" t="str">
        <f>INDEX('38'!$E$1:$O$1361,MATCH('39'!$F352,'38'!$E:$E,0),MATCH('38'!I$1,'38'!$E$1:$O$1,0))</f>
        <v>X0876</v>
      </c>
      <c r="K352" s="2">
        <f>INDEX('38'!$E$1:$O$1361,MATCH('39'!$F352,'38'!$E:$E,0),MATCH('38'!J$1,'38'!$E$1:$O$1,0))</f>
        <v>385698</v>
      </c>
      <c r="L352" s="2" t="str">
        <f>INDEX('38'!$E$1:$O$1361,MATCH('39'!$F352,'38'!$E:$E,0),MATCH('38'!K$1,'38'!$E$1:$O$1,0))</f>
        <v>Mr. Anandakarthikeyan G.</v>
      </c>
      <c r="M352" s="2" t="str">
        <f>INDEX('38'!$E$1:$O$1361,MATCH('39'!$F352,'38'!$E:$E,0),MATCH('38'!L$1,'38'!$E$1:$O$1,0))</f>
        <v>Relationship Associate</v>
      </c>
      <c r="N352" s="2" t="str">
        <f>INDEX('38'!$E$1:$O$1361,MATCH('39'!$F352,'38'!$E:$E,0),MATCH('38'!M$1,'38'!$E$1:$O$1,0))</f>
        <v>BG 7</v>
      </c>
      <c r="O352" s="2">
        <f>INDEX('38'!$E$1:$O$1361,MATCH('39'!$F352,'38'!$E:$E,0),MATCH('38'!N$1,'38'!$E$1:$O$1,0))</f>
        <v>511578.20699999999</v>
      </c>
      <c r="P352" s="2">
        <f>INDEX('38'!$E$1:$O$1361,MATCH('39'!$F352,'38'!$E:$E,0),MATCH('38'!O$1,'38'!$E$1:$O$1,0))</f>
        <v>658862.35920000006</v>
      </c>
    </row>
    <row r="353" spans="6:16">
      <c r="F353" s="128">
        <v>394194</v>
      </c>
      <c r="G353" s="2" t="str">
        <f>INDEX('38'!$E$1:$O$1361,MATCH('39'!$F353,'38'!$E:$E,0),MATCH('38'!F$1,'38'!$E$1:$O$1,0))</f>
        <v>Nagendran R.</v>
      </c>
      <c r="H353" s="2">
        <f>INDEX('38'!$E$1:$O$1361,MATCH('39'!$F353,'38'!$E:$E,0),MATCH('38'!G$1,'38'!$E$1:$O$1,0))</f>
        <v>40392</v>
      </c>
      <c r="I353" s="2" t="str">
        <f>INDEX('38'!$E$1:$O$1361,MATCH('39'!$F353,'38'!$E:$E,0),MATCH('38'!H$1,'38'!$E$1:$O$1,0))</f>
        <v>Active</v>
      </c>
      <c r="J353" s="2" t="str">
        <f>INDEX('38'!$E$1:$O$1361,MATCH('39'!$F353,'38'!$E:$E,0),MATCH('38'!I$1,'38'!$E$1:$O$1,0))</f>
        <v>X0090</v>
      </c>
      <c r="K353" s="2">
        <f>INDEX('38'!$E$1:$O$1361,MATCH('39'!$F353,'38'!$E:$E,0),MATCH('38'!J$1,'38'!$E$1:$O$1,0))</f>
        <v>474340</v>
      </c>
      <c r="L353" s="2" t="str">
        <f>INDEX('38'!$E$1:$O$1361,MATCH('39'!$F353,'38'!$E:$E,0),MATCH('38'!K$1,'38'!$E$1:$O$1,0))</f>
        <v>Mr. Zulfikhar Ahamed T A</v>
      </c>
      <c r="M353" s="2" t="str">
        <f>INDEX('38'!$E$1:$O$1361,MATCH('39'!$F353,'38'!$E:$E,0),MATCH('38'!L$1,'38'!$E$1:$O$1,0))</f>
        <v>Relationship Associate</v>
      </c>
      <c r="N353" s="2" t="str">
        <f>INDEX('38'!$E$1:$O$1361,MATCH('39'!$F353,'38'!$E:$E,0),MATCH('38'!M$1,'38'!$E$1:$O$1,0))</f>
        <v>BG 5</v>
      </c>
      <c r="O353" s="2">
        <f>INDEX('38'!$E$1:$O$1361,MATCH('39'!$F353,'38'!$E:$E,0),MATCH('38'!N$1,'38'!$E$1:$O$1,0))</f>
        <v>1604468.523</v>
      </c>
      <c r="P353" s="2">
        <f>INDEX('38'!$E$1:$O$1361,MATCH('39'!$F353,'38'!$E:$E,0),MATCH('38'!O$1,'38'!$E$1:$O$1,0))</f>
        <v>2305154.1924000001</v>
      </c>
    </row>
    <row r="354" spans="6:16">
      <c r="F354" s="128">
        <v>394327</v>
      </c>
      <c r="G354" s="2" t="str">
        <f>INDEX('38'!$E$1:$O$1361,MATCH('39'!$F354,'38'!$E:$E,0),MATCH('38'!F$1,'38'!$E$1:$O$1,0))</f>
        <v>Rupesh Kumar Rathore</v>
      </c>
      <c r="H354" s="2">
        <f>INDEX('38'!$E$1:$O$1361,MATCH('39'!$F354,'38'!$E:$E,0),MATCH('38'!G$1,'38'!$E$1:$O$1,0))</f>
        <v>40351</v>
      </c>
      <c r="I354" s="2" t="str">
        <f>INDEX('38'!$E$1:$O$1361,MATCH('39'!$F354,'38'!$E:$E,0),MATCH('38'!H$1,'38'!$E$1:$O$1,0))</f>
        <v>Active</v>
      </c>
      <c r="J354" s="2" t="str">
        <f>INDEX('38'!$E$1:$O$1361,MATCH('39'!$F354,'38'!$E:$E,0),MATCH('38'!I$1,'38'!$E$1:$O$1,0))</f>
        <v>X0819</v>
      </c>
      <c r="K354" s="2">
        <f>INDEX('38'!$E$1:$O$1361,MATCH('39'!$F354,'38'!$E:$E,0),MATCH('38'!J$1,'38'!$E$1:$O$1,0))</f>
        <v>436955</v>
      </c>
      <c r="L354" s="2" t="str">
        <f>INDEX('38'!$E$1:$O$1361,MATCH('39'!$F354,'38'!$E:$E,0),MATCH('38'!K$1,'38'!$E$1:$O$1,0))</f>
        <v>Ms. Swati Sundrani</v>
      </c>
      <c r="M354" s="2" t="str">
        <f>INDEX('38'!$E$1:$O$1361,MATCH('39'!$F354,'38'!$E:$E,0),MATCH('38'!L$1,'38'!$E$1:$O$1,0))</f>
        <v>Relationship Associate</v>
      </c>
      <c r="N354" s="2" t="str">
        <f>INDEX('38'!$E$1:$O$1361,MATCH('39'!$F354,'38'!$E:$E,0),MATCH('38'!M$1,'38'!$E$1:$O$1,0))</f>
        <v>BG 7</v>
      </c>
      <c r="O354" s="2">
        <f>INDEX('38'!$E$1:$O$1361,MATCH('39'!$F354,'38'!$E:$E,0),MATCH('38'!N$1,'38'!$E$1:$O$1,0))</f>
        <v>737070.89399999997</v>
      </c>
      <c r="P354" s="2">
        <f>INDEX('38'!$E$1:$O$1361,MATCH('39'!$F354,'38'!$E:$E,0),MATCH('38'!O$1,'38'!$E$1:$O$1,0))</f>
        <v>399368.63159999996</v>
      </c>
    </row>
    <row r="355" spans="6:16">
      <c r="F355" s="128">
        <v>394443</v>
      </c>
      <c r="G355" s="2" t="str">
        <f>INDEX('38'!$E$1:$O$1361,MATCH('39'!$F355,'38'!$E:$E,0),MATCH('38'!F$1,'38'!$E$1:$O$1,0))</f>
        <v>Nijil K. V.</v>
      </c>
      <c r="H355" s="2">
        <f>INDEX('38'!$E$1:$O$1361,MATCH('39'!$F355,'38'!$E:$E,0),MATCH('38'!G$1,'38'!$E$1:$O$1,0))</f>
        <v>40380</v>
      </c>
      <c r="I355" s="2" t="str">
        <f>INDEX('38'!$E$1:$O$1361,MATCH('39'!$F355,'38'!$E:$E,0),MATCH('38'!H$1,'38'!$E$1:$O$1,0))</f>
        <v>Active</v>
      </c>
      <c r="J355" s="2" t="str">
        <f>INDEX('38'!$E$1:$O$1361,MATCH('39'!$F355,'38'!$E:$E,0),MATCH('38'!I$1,'38'!$E$1:$O$1,0))</f>
        <v>X0081</v>
      </c>
      <c r="K355" s="2">
        <f>INDEX('38'!$E$1:$O$1361,MATCH('39'!$F355,'38'!$E:$E,0),MATCH('38'!J$1,'38'!$E$1:$O$1,0))</f>
        <v>419555</v>
      </c>
      <c r="L355" s="2" t="str">
        <f>INDEX('38'!$E$1:$O$1361,MATCH('39'!$F355,'38'!$E:$E,0),MATCH('38'!K$1,'38'!$E$1:$O$1,0))</f>
        <v>Mr. Remesh T. V.</v>
      </c>
      <c r="M355" s="2" t="str">
        <f>INDEX('38'!$E$1:$O$1361,MATCH('39'!$F355,'38'!$E:$E,0),MATCH('38'!L$1,'38'!$E$1:$O$1,0))</f>
        <v>Associate Sales Manager</v>
      </c>
      <c r="N355" s="2" t="str">
        <f>INDEX('38'!$E$1:$O$1361,MATCH('39'!$F355,'38'!$E:$E,0),MATCH('38'!M$1,'38'!$E$1:$O$1,0))</f>
        <v>BG 6</v>
      </c>
      <c r="O355" s="2">
        <f>INDEX('38'!$E$1:$O$1361,MATCH('39'!$F355,'38'!$E:$E,0),MATCH('38'!N$1,'38'!$E$1:$O$1,0))</f>
        <v>1123983.0839999998</v>
      </c>
      <c r="P355" s="2">
        <f>INDEX('38'!$E$1:$O$1361,MATCH('39'!$F355,'38'!$E:$E,0),MATCH('38'!O$1,'38'!$E$1:$O$1,0))</f>
        <v>742660.16399999999</v>
      </c>
    </row>
    <row r="356" spans="6:16">
      <c r="F356" s="128">
        <v>394449</v>
      </c>
      <c r="G356" s="2" t="str">
        <f>INDEX('38'!$E$1:$O$1361,MATCH('39'!$F356,'38'!$E:$E,0),MATCH('38'!F$1,'38'!$E$1:$O$1,0))</f>
        <v>Jai Prakash Rai</v>
      </c>
      <c r="H356" s="2">
        <f>INDEX('38'!$E$1:$O$1361,MATCH('39'!$F356,'38'!$E:$E,0),MATCH('38'!G$1,'38'!$E$1:$O$1,0))</f>
        <v>40364</v>
      </c>
      <c r="I356" s="2" t="str">
        <f>INDEX('38'!$E$1:$O$1361,MATCH('39'!$F356,'38'!$E:$E,0),MATCH('38'!H$1,'38'!$E$1:$O$1,0))</f>
        <v>Active</v>
      </c>
      <c r="J356" s="2" t="str">
        <f>INDEX('38'!$E$1:$O$1361,MATCH('39'!$F356,'38'!$E:$E,0),MATCH('38'!I$1,'38'!$E$1:$O$1,0))</f>
        <v>X0506</v>
      </c>
      <c r="K356" s="2">
        <f>INDEX('38'!$E$1:$O$1361,MATCH('39'!$F356,'38'!$E:$E,0),MATCH('38'!J$1,'38'!$E$1:$O$1,0))</f>
        <v>414224</v>
      </c>
      <c r="L356" s="2" t="str">
        <f>INDEX('38'!$E$1:$O$1361,MATCH('39'!$F356,'38'!$E:$E,0),MATCH('38'!K$1,'38'!$E$1:$O$1,0))</f>
        <v>Mr. Murari Dutt Bajpai</v>
      </c>
      <c r="M356" s="2" t="str">
        <f>INDEX('38'!$E$1:$O$1361,MATCH('39'!$F356,'38'!$E:$E,0),MATCH('38'!L$1,'38'!$E$1:$O$1,0))</f>
        <v>Relationship Associate</v>
      </c>
      <c r="N356" s="2" t="str">
        <f>INDEX('38'!$E$1:$O$1361,MATCH('39'!$F356,'38'!$E:$E,0),MATCH('38'!M$1,'38'!$E$1:$O$1,0))</f>
        <v>BG 6</v>
      </c>
      <c r="O356" s="2">
        <f>INDEX('38'!$E$1:$O$1361,MATCH('39'!$F356,'38'!$E:$E,0),MATCH('38'!N$1,'38'!$E$1:$O$1,0))</f>
        <v>986215.94400000002</v>
      </c>
      <c r="P356" s="2">
        <f>INDEX('38'!$E$1:$O$1361,MATCH('39'!$F356,'38'!$E:$E,0),MATCH('38'!O$1,'38'!$E$1:$O$1,0))</f>
        <v>625116.74399999995</v>
      </c>
    </row>
    <row r="357" spans="6:16">
      <c r="F357" s="128">
        <v>394663</v>
      </c>
      <c r="G357" s="2" t="str">
        <f>INDEX('38'!$E$1:$O$1361,MATCH('39'!$F357,'38'!$E:$E,0),MATCH('38'!F$1,'38'!$E$1:$O$1,0))</f>
        <v>Chaitali Sanyal</v>
      </c>
      <c r="H357" s="2">
        <f>INDEX('38'!$E$1:$O$1361,MATCH('39'!$F357,'38'!$E:$E,0),MATCH('38'!G$1,'38'!$E$1:$O$1,0))</f>
        <v>40406</v>
      </c>
      <c r="I357" s="2" t="str">
        <f>INDEX('38'!$E$1:$O$1361,MATCH('39'!$F357,'38'!$E:$E,0),MATCH('38'!H$1,'38'!$E$1:$O$1,0))</f>
        <v>Active</v>
      </c>
      <c r="J357" s="2" t="str">
        <f>INDEX('38'!$E$1:$O$1361,MATCH('39'!$F357,'38'!$E:$E,0),MATCH('38'!I$1,'38'!$E$1:$O$1,0))</f>
        <v>X0025</v>
      </c>
      <c r="K357" s="2">
        <f>INDEX('38'!$E$1:$O$1361,MATCH('39'!$F357,'38'!$E:$E,0),MATCH('38'!J$1,'38'!$E$1:$O$1,0))</f>
        <v>406515</v>
      </c>
      <c r="L357" s="2" t="str">
        <f>INDEX('38'!$E$1:$O$1361,MATCH('39'!$F357,'38'!$E:$E,0),MATCH('38'!K$1,'38'!$E$1:$O$1,0))</f>
        <v>Mr. Sabyasachi Guin</v>
      </c>
      <c r="M357" s="2" t="str">
        <f>INDEX('38'!$E$1:$O$1361,MATCH('39'!$F357,'38'!$E:$E,0),MATCH('38'!L$1,'38'!$E$1:$O$1,0))</f>
        <v>Associate Sales Manager</v>
      </c>
      <c r="N357" s="2" t="str">
        <f>INDEX('38'!$E$1:$O$1361,MATCH('39'!$F357,'38'!$E:$E,0),MATCH('38'!M$1,'38'!$E$1:$O$1,0))</f>
        <v>BG 5</v>
      </c>
      <c r="O357" s="2">
        <f>INDEX('38'!$E$1:$O$1361,MATCH('39'!$F357,'38'!$E:$E,0),MATCH('38'!N$1,'38'!$E$1:$O$1,0))</f>
        <v>1376940.159</v>
      </c>
      <c r="P357" s="2">
        <f>INDEX('38'!$E$1:$O$1361,MATCH('39'!$F357,'38'!$E:$E,0),MATCH('38'!O$1,'38'!$E$1:$O$1,0))</f>
        <v>1879492.7988</v>
      </c>
    </row>
    <row r="358" spans="6:16">
      <c r="F358" s="128">
        <v>394720</v>
      </c>
      <c r="G358" s="2" t="str">
        <f>INDEX('38'!$E$1:$O$1361,MATCH('39'!$F358,'38'!$E:$E,0),MATCH('38'!F$1,'38'!$E$1:$O$1,0))</f>
        <v>Kamalakar Kishanrao Ghuge</v>
      </c>
      <c r="H358" s="2">
        <f>INDEX('38'!$E$1:$O$1361,MATCH('39'!$F358,'38'!$E:$E,0),MATCH('38'!G$1,'38'!$E$1:$O$1,0))</f>
        <v>40406</v>
      </c>
      <c r="I358" s="2" t="str">
        <f>INDEX('38'!$E$1:$O$1361,MATCH('39'!$F358,'38'!$E:$E,0),MATCH('38'!H$1,'38'!$E$1:$O$1,0))</f>
        <v>Active</v>
      </c>
      <c r="J358" s="2" t="str">
        <f>INDEX('38'!$E$1:$O$1361,MATCH('39'!$F358,'38'!$E:$E,0),MATCH('38'!I$1,'38'!$E$1:$O$1,0))</f>
        <v>X0350</v>
      </c>
      <c r="K358" s="2">
        <f>INDEX('38'!$E$1:$O$1361,MATCH('39'!$F358,'38'!$E:$E,0),MATCH('38'!J$1,'38'!$E$1:$O$1,0))</f>
        <v>380148</v>
      </c>
      <c r="L358" s="2" t="str">
        <f>INDEX('38'!$E$1:$O$1361,MATCH('39'!$F358,'38'!$E:$E,0),MATCH('38'!K$1,'38'!$E$1:$O$1,0))</f>
        <v>Mr. Anil Subhashrao Mhetre</v>
      </c>
      <c r="M358" s="2" t="str">
        <f>INDEX('38'!$E$1:$O$1361,MATCH('39'!$F358,'38'!$E:$E,0),MATCH('38'!L$1,'38'!$E$1:$O$1,0))</f>
        <v>Relationship Associate</v>
      </c>
      <c r="N358" s="2" t="str">
        <f>INDEX('38'!$E$1:$O$1361,MATCH('39'!$F358,'38'!$E:$E,0),MATCH('38'!M$1,'38'!$E$1:$O$1,0))</f>
        <v>BG 6</v>
      </c>
      <c r="O358" s="2">
        <f>INDEX('38'!$E$1:$O$1361,MATCH('39'!$F358,'38'!$E:$E,0),MATCH('38'!N$1,'38'!$E$1:$O$1,0))</f>
        <v>1060996.1880000001</v>
      </c>
      <c r="P358" s="2">
        <f>INDEX('38'!$E$1:$O$1361,MATCH('39'!$F358,'38'!$E:$E,0),MATCH('38'!O$1,'38'!$E$1:$O$1,0))</f>
        <v>1495541.9556</v>
      </c>
    </row>
    <row r="359" spans="6:16">
      <c r="F359" s="128">
        <v>394740</v>
      </c>
      <c r="G359" s="2" t="str">
        <f>INDEX('38'!$E$1:$O$1361,MATCH('39'!$F359,'38'!$E:$E,0),MATCH('38'!F$1,'38'!$E$1:$O$1,0))</f>
        <v>Deep Dutta</v>
      </c>
      <c r="H359" s="2">
        <f>INDEX('38'!$E$1:$O$1361,MATCH('39'!$F359,'38'!$E:$E,0),MATCH('38'!G$1,'38'!$E$1:$O$1,0))</f>
        <v>40422</v>
      </c>
      <c r="I359" s="2" t="str">
        <f>INDEX('38'!$E$1:$O$1361,MATCH('39'!$F359,'38'!$E:$E,0),MATCH('38'!H$1,'38'!$E$1:$O$1,0))</f>
        <v>Active</v>
      </c>
      <c r="J359" s="2" t="str">
        <f>INDEX('38'!$E$1:$O$1361,MATCH('39'!$F359,'38'!$E:$E,0),MATCH('38'!I$1,'38'!$E$1:$O$1,0))</f>
        <v>X0276</v>
      </c>
      <c r="K359" s="2">
        <f>INDEX('38'!$E$1:$O$1361,MATCH('39'!$F359,'38'!$E:$E,0),MATCH('38'!J$1,'38'!$E$1:$O$1,0))</f>
        <v>410827</v>
      </c>
      <c r="L359" s="2" t="str">
        <f>INDEX('38'!$E$1:$O$1361,MATCH('39'!$F359,'38'!$E:$E,0),MATCH('38'!K$1,'38'!$E$1:$O$1,0))</f>
        <v>Mr. Pradipta Pranjal Mahanta</v>
      </c>
      <c r="M359" s="2" t="str">
        <f>INDEX('38'!$E$1:$O$1361,MATCH('39'!$F359,'38'!$E:$E,0),MATCH('38'!L$1,'38'!$E$1:$O$1,0))</f>
        <v>Relationship Associate</v>
      </c>
      <c r="N359" s="2" t="str">
        <f>INDEX('38'!$E$1:$O$1361,MATCH('39'!$F359,'38'!$E:$E,0),MATCH('38'!M$1,'38'!$E$1:$O$1,0))</f>
        <v>BG 4</v>
      </c>
      <c r="O359" s="2">
        <f>INDEX('38'!$E$1:$O$1361,MATCH('39'!$F359,'38'!$E:$E,0),MATCH('38'!N$1,'38'!$E$1:$O$1,0))</f>
        <v>1713796.287</v>
      </c>
      <c r="P359" s="2">
        <f>INDEX('38'!$E$1:$O$1361,MATCH('39'!$F359,'38'!$E:$E,0),MATCH('38'!O$1,'38'!$E$1:$O$1,0))</f>
        <v>2326513.3092</v>
      </c>
    </row>
    <row r="360" spans="6:16">
      <c r="F360" s="128">
        <v>395150</v>
      </c>
      <c r="G360" s="2" t="str">
        <f>INDEX('38'!$E$1:$O$1361,MATCH('39'!$F360,'38'!$E:$E,0),MATCH('38'!F$1,'38'!$E$1:$O$1,0))</f>
        <v>Vikas Ramugrah Singh</v>
      </c>
      <c r="H360" s="2">
        <f>INDEX('38'!$E$1:$O$1361,MATCH('39'!$F360,'38'!$E:$E,0),MATCH('38'!G$1,'38'!$E$1:$O$1,0))</f>
        <v>40419</v>
      </c>
      <c r="I360" s="2" t="str">
        <f>INDEX('38'!$E$1:$O$1361,MATCH('39'!$F360,'38'!$E:$E,0),MATCH('38'!H$1,'38'!$E$1:$O$1,0))</f>
        <v>Active</v>
      </c>
      <c r="J360" s="2" t="str">
        <f>INDEX('38'!$E$1:$O$1361,MATCH('39'!$F360,'38'!$E:$E,0),MATCH('38'!I$1,'38'!$E$1:$O$1,0))</f>
        <v>X0380</v>
      </c>
      <c r="K360" s="2">
        <f>INDEX('38'!$E$1:$O$1361,MATCH('39'!$F360,'38'!$E:$E,0),MATCH('38'!J$1,'38'!$E$1:$O$1,0))</f>
        <v>160376</v>
      </c>
      <c r="L360" s="2" t="str">
        <f>INDEX('38'!$E$1:$O$1361,MATCH('39'!$F360,'38'!$E:$E,0),MATCH('38'!K$1,'38'!$E$1:$O$1,0))</f>
        <v>Mr. Anant J. Chokshi</v>
      </c>
      <c r="M360" s="2" t="str">
        <f>INDEX('38'!$E$1:$O$1361,MATCH('39'!$F360,'38'!$E:$E,0),MATCH('38'!L$1,'38'!$E$1:$O$1,0))</f>
        <v>Relationship Associate</v>
      </c>
      <c r="N360" s="2" t="str">
        <f>INDEX('38'!$E$1:$O$1361,MATCH('39'!$F360,'38'!$E:$E,0),MATCH('38'!M$1,'38'!$E$1:$O$1,0))</f>
        <v>BG 6</v>
      </c>
      <c r="O360" s="2">
        <f>INDEX('38'!$E$1:$O$1361,MATCH('39'!$F360,'38'!$E:$E,0),MATCH('38'!N$1,'38'!$E$1:$O$1,0))</f>
        <v>1004168.6340000001</v>
      </c>
      <c r="P360" s="2">
        <f>INDEX('38'!$E$1:$O$1361,MATCH('39'!$F360,'38'!$E:$E,0),MATCH('38'!O$1,'38'!$E$1:$O$1,0))</f>
        <v>738076.14720000001</v>
      </c>
    </row>
    <row r="361" spans="6:16">
      <c r="F361" s="128">
        <v>395315</v>
      </c>
      <c r="G361" s="2" t="str">
        <f>INDEX('38'!$E$1:$O$1361,MATCH('39'!$F361,'38'!$E:$E,0),MATCH('38'!F$1,'38'!$E$1:$O$1,0))</f>
        <v>Shivanand R. Dodamani</v>
      </c>
      <c r="H361" s="2">
        <f>INDEX('38'!$E$1:$O$1361,MATCH('39'!$F361,'38'!$E:$E,0),MATCH('38'!G$1,'38'!$E$1:$O$1,0))</f>
        <v>40422</v>
      </c>
      <c r="I361" s="2" t="str">
        <f>INDEX('38'!$E$1:$O$1361,MATCH('39'!$F361,'38'!$E:$E,0),MATCH('38'!H$1,'38'!$E$1:$O$1,0))</f>
        <v>Active</v>
      </c>
      <c r="J361" s="2" t="str">
        <f>INDEX('38'!$E$1:$O$1361,MATCH('39'!$F361,'38'!$E:$E,0),MATCH('38'!I$1,'38'!$E$1:$O$1,0))</f>
        <v>X0882</v>
      </c>
      <c r="K361" s="2">
        <f>INDEX('38'!$E$1:$O$1361,MATCH('39'!$F361,'38'!$E:$E,0),MATCH('38'!J$1,'38'!$E$1:$O$1,0))</f>
        <v>471969</v>
      </c>
      <c r="L361" s="2" t="str">
        <f>INDEX('38'!$E$1:$O$1361,MATCH('39'!$F361,'38'!$E:$E,0),MATCH('38'!K$1,'38'!$E$1:$O$1,0))</f>
        <v>Mr. Harikishor B</v>
      </c>
      <c r="M361" s="2" t="str">
        <f>INDEX('38'!$E$1:$O$1361,MATCH('39'!$F361,'38'!$E:$E,0),MATCH('38'!L$1,'38'!$E$1:$O$1,0))</f>
        <v>Relationship Associate</v>
      </c>
      <c r="N361" s="2" t="str">
        <f>INDEX('38'!$E$1:$O$1361,MATCH('39'!$F361,'38'!$E:$E,0),MATCH('38'!M$1,'38'!$E$1:$O$1,0))</f>
        <v>BG 6</v>
      </c>
      <c r="O361" s="2">
        <f>INDEX('38'!$E$1:$O$1361,MATCH('39'!$F361,'38'!$E:$E,0),MATCH('38'!N$1,'38'!$E$1:$O$1,0))</f>
        <v>917001.81300000008</v>
      </c>
      <c r="P361" s="2">
        <f>INDEX('38'!$E$1:$O$1361,MATCH('39'!$F361,'38'!$E:$E,0),MATCH('38'!O$1,'38'!$E$1:$O$1,0))</f>
        <v>616378.38840000005</v>
      </c>
    </row>
    <row r="362" spans="6:16">
      <c r="F362" s="128">
        <v>395316</v>
      </c>
      <c r="G362" s="2" t="str">
        <f>INDEX('38'!$E$1:$O$1361,MATCH('39'!$F362,'38'!$E:$E,0),MATCH('38'!F$1,'38'!$E$1:$O$1,0))</f>
        <v>Nagaraj .</v>
      </c>
      <c r="H362" s="2">
        <f>INDEX('38'!$E$1:$O$1361,MATCH('39'!$F362,'38'!$E:$E,0),MATCH('38'!G$1,'38'!$E$1:$O$1,0))</f>
        <v>40422</v>
      </c>
      <c r="I362" s="2" t="str">
        <f>INDEX('38'!$E$1:$O$1361,MATCH('39'!$F362,'38'!$E:$E,0),MATCH('38'!H$1,'38'!$E$1:$O$1,0))</f>
        <v>Active</v>
      </c>
      <c r="J362" s="2" t="str">
        <f>INDEX('38'!$E$1:$O$1361,MATCH('39'!$F362,'38'!$E:$E,0),MATCH('38'!I$1,'38'!$E$1:$O$1,0))</f>
        <v>X0617</v>
      </c>
      <c r="K362" s="2">
        <f>INDEX('38'!$E$1:$O$1361,MATCH('39'!$F362,'38'!$E:$E,0),MATCH('38'!J$1,'38'!$E$1:$O$1,0))</f>
        <v>416178</v>
      </c>
      <c r="L362" s="2" t="str">
        <f>INDEX('38'!$E$1:$O$1361,MATCH('39'!$F362,'38'!$E:$E,0),MATCH('38'!K$1,'38'!$E$1:$O$1,0))</f>
        <v>Mr. Firoz Khan C. Pathan</v>
      </c>
      <c r="M362" s="2" t="str">
        <f>INDEX('38'!$E$1:$O$1361,MATCH('39'!$F362,'38'!$E:$E,0),MATCH('38'!L$1,'38'!$E$1:$O$1,0))</f>
        <v>Relationship Associate</v>
      </c>
      <c r="N362" s="2" t="str">
        <f>INDEX('38'!$E$1:$O$1361,MATCH('39'!$F362,'38'!$E:$E,0),MATCH('38'!M$1,'38'!$E$1:$O$1,0))</f>
        <v>BG 6</v>
      </c>
      <c r="O362" s="2">
        <f>INDEX('38'!$E$1:$O$1361,MATCH('39'!$F362,'38'!$E:$E,0),MATCH('38'!N$1,'38'!$E$1:$O$1,0))</f>
        <v>1070445.558</v>
      </c>
      <c r="P362" s="2">
        <f>INDEX('38'!$E$1:$O$1361,MATCH('39'!$F362,'38'!$E:$E,0),MATCH('38'!O$1,'38'!$E$1:$O$1,0))</f>
        <v>595504.27799999993</v>
      </c>
    </row>
    <row r="363" spans="6:16">
      <c r="F363" s="128">
        <v>395586</v>
      </c>
      <c r="G363" s="2" t="str">
        <f>INDEX('38'!$E$1:$O$1361,MATCH('39'!$F363,'38'!$E:$E,0),MATCH('38'!F$1,'38'!$E$1:$O$1,0))</f>
        <v>Shrinivas B. Deety</v>
      </c>
      <c r="H363" s="2">
        <f>INDEX('38'!$E$1:$O$1361,MATCH('39'!$F363,'38'!$E:$E,0),MATCH('38'!G$1,'38'!$E$1:$O$1,0))</f>
        <v>40422</v>
      </c>
      <c r="I363" s="2" t="str">
        <f>INDEX('38'!$E$1:$O$1361,MATCH('39'!$F363,'38'!$E:$E,0),MATCH('38'!H$1,'38'!$E$1:$O$1,0))</f>
        <v>Active</v>
      </c>
      <c r="J363" s="2" t="str">
        <f>INDEX('38'!$E$1:$O$1361,MATCH('39'!$F363,'38'!$E:$E,0),MATCH('38'!I$1,'38'!$E$1:$O$1,0))</f>
        <v>X0246</v>
      </c>
      <c r="K363" s="2">
        <f>INDEX('38'!$E$1:$O$1361,MATCH('39'!$F363,'38'!$E:$E,0),MATCH('38'!J$1,'38'!$E$1:$O$1,0))</f>
        <v>458160</v>
      </c>
      <c r="L363" s="2" t="str">
        <f>INDEX('38'!$E$1:$O$1361,MATCH('39'!$F363,'38'!$E:$E,0),MATCH('38'!K$1,'38'!$E$1:$O$1,0))</f>
        <v>Mr. Ashish Chaturbhai Kapadia</v>
      </c>
      <c r="M363" s="2" t="str">
        <f>INDEX('38'!$E$1:$O$1361,MATCH('39'!$F363,'38'!$E:$E,0),MATCH('38'!L$1,'38'!$E$1:$O$1,0))</f>
        <v>Associate Sales Manager</v>
      </c>
      <c r="N363" s="2" t="str">
        <f>INDEX('38'!$E$1:$O$1361,MATCH('39'!$F363,'38'!$E:$E,0),MATCH('38'!M$1,'38'!$E$1:$O$1,0))</f>
        <v>BG 5</v>
      </c>
      <c r="O363" s="2">
        <f>INDEX('38'!$E$1:$O$1361,MATCH('39'!$F363,'38'!$E:$E,0),MATCH('38'!N$1,'38'!$E$1:$O$1,0))</f>
        <v>1644868.1969999999</v>
      </c>
      <c r="P363" s="2">
        <f>INDEX('38'!$E$1:$O$1361,MATCH('39'!$F363,'38'!$E:$E,0),MATCH('38'!O$1,'38'!$E$1:$O$1,0))</f>
        <v>2593559.9519999996</v>
      </c>
    </row>
    <row r="364" spans="6:16">
      <c r="F364" s="128">
        <v>396745</v>
      </c>
      <c r="G364" s="2" t="str">
        <f>INDEX('38'!$E$1:$O$1361,MATCH('39'!$F364,'38'!$E:$E,0),MATCH('38'!F$1,'38'!$E$1:$O$1,0))</f>
        <v>Jaiby Cherian</v>
      </c>
      <c r="H364" s="2">
        <f>INDEX('38'!$E$1:$O$1361,MATCH('39'!$F364,'38'!$E:$E,0),MATCH('38'!G$1,'38'!$E$1:$O$1,0))</f>
        <v>40429</v>
      </c>
      <c r="I364" s="2" t="str">
        <f>INDEX('38'!$E$1:$O$1361,MATCH('39'!$F364,'38'!$E:$E,0),MATCH('38'!H$1,'38'!$E$1:$O$1,0))</f>
        <v>Active</v>
      </c>
      <c r="J364" s="2" t="str">
        <f>INDEX('38'!$E$1:$O$1361,MATCH('39'!$F364,'38'!$E:$E,0),MATCH('38'!I$1,'38'!$E$1:$O$1,0))</f>
        <v>X0051</v>
      </c>
      <c r="K364" s="2">
        <f>INDEX('38'!$E$1:$O$1361,MATCH('39'!$F364,'38'!$E:$E,0),MATCH('38'!J$1,'38'!$E$1:$O$1,0))</f>
        <v>382514</v>
      </c>
      <c r="L364" s="2" t="str">
        <f>INDEX('38'!$E$1:$O$1361,MATCH('39'!$F364,'38'!$E:$E,0),MATCH('38'!K$1,'38'!$E$1:$O$1,0))</f>
        <v>Mr. Anuraj R.</v>
      </c>
      <c r="M364" s="2" t="str">
        <f>INDEX('38'!$E$1:$O$1361,MATCH('39'!$F364,'38'!$E:$E,0),MATCH('38'!L$1,'38'!$E$1:$O$1,0))</f>
        <v>Associate Sales Manager</v>
      </c>
      <c r="N364" s="2" t="str">
        <f>INDEX('38'!$E$1:$O$1361,MATCH('39'!$F364,'38'!$E:$E,0),MATCH('38'!M$1,'38'!$E$1:$O$1,0))</f>
        <v>BG 6</v>
      </c>
      <c r="O364" s="2">
        <f>INDEX('38'!$E$1:$O$1361,MATCH('39'!$F364,'38'!$E:$E,0),MATCH('38'!N$1,'38'!$E$1:$O$1,0))</f>
        <v>1180584.699</v>
      </c>
      <c r="P364" s="2">
        <f>INDEX('38'!$E$1:$O$1361,MATCH('39'!$F364,'38'!$E:$E,0),MATCH('38'!O$1,'38'!$E$1:$O$1,0))</f>
        <v>1687816.3859999999</v>
      </c>
    </row>
    <row r="365" spans="6:16">
      <c r="F365" s="128">
        <v>397252</v>
      </c>
      <c r="G365" s="2" t="str">
        <f>INDEX('38'!$E$1:$O$1361,MATCH('39'!$F365,'38'!$E:$E,0),MATCH('38'!F$1,'38'!$E$1:$O$1,0))</f>
        <v>Aditya Amonz</v>
      </c>
      <c r="H365" s="2">
        <f>INDEX('38'!$E$1:$O$1361,MATCH('39'!$F365,'38'!$E:$E,0),MATCH('38'!G$1,'38'!$E$1:$O$1,0))</f>
        <v>40434</v>
      </c>
      <c r="I365" s="2" t="str">
        <f>INDEX('38'!$E$1:$O$1361,MATCH('39'!$F365,'38'!$E:$E,0),MATCH('38'!H$1,'38'!$E$1:$O$1,0))</f>
        <v>Active</v>
      </c>
      <c r="J365" s="2" t="str">
        <f>INDEX('38'!$E$1:$O$1361,MATCH('39'!$F365,'38'!$E:$E,0),MATCH('38'!I$1,'38'!$E$1:$O$1,0))</f>
        <v>X0382</v>
      </c>
      <c r="K365" s="2">
        <f>INDEX('38'!$E$1:$O$1361,MATCH('39'!$F365,'38'!$E:$E,0),MATCH('38'!J$1,'38'!$E$1:$O$1,0))</f>
        <v>410827</v>
      </c>
      <c r="L365" s="2" t="str">
        <f>INDEX('38'!$E$1:$O$1361,MATCH('39'!$F365,'38'!$E:$E,0),MATCH('38'!K$1,'38'!$E$1:$O$1,0))</f>
        <v>Mr. Pradipta Pranjal Mahanta</v>
      </c>
      <c r="M365" s="2" t="str">
        <f>INDEX('38'!$E$1:$O$1361,MATCH('39'!$F365,'38'!$E:$E,0),MATCH('38'!L$1,'38'!$E$1:$O$1,0))</f>
        <v>Relationship Associate</v>
      </c>
      <c r="N365" s="2" t="str">
        <f>INDEX('38'!$E$1:$O$1361,MATCH('39'!$F365,'38'!$E:$E,0),MATCH('38'!M$1,'38'!$E$1:$O$1,0))</f>
        <v>BG 5</v>
      </c>
      <c r="O365" s="2">
        <f>INDEX('38'!$E$1:$O$1361,MATCH('39'!$F365,'38'!$E:$E,0),MATCH('38'!N$1,'38'!$E$1:$O$1,0))</f>
        <v>1448656.3139999998</v>
      </c>
      <c r="P365" s="2">
        <f>INDEX('38'!$E$1:$O$1361,MATCH('39'!$F365,'38'!$E:$E,0),MATCH('38'!O$1,'38'!$E$1:$O$1,0))</f>
        <v>2977624.9835999999</v>
      </c>
    </row>
    <row r="366" spans="6:16">
      <c r="F366" s="128">
        <v>397828</v>
      </c>
      <c r="G366" s="2" t="str">
        <f>INDEX('38'!$E$1:$O$1361,MATCH('39'!$F366,'38'!$E:$E,0),MATCH('38'!F$1,'38'!$E$1:$O$1,0))</f>
        <v>T. Temsu Walling</v>
      </c>
      <c r="H366" s="2">
        <f>INDEX('38'!$E$1:$O$1361,MATCH('39'!$F366,'38'!$E:$E,0),MATCH('38'!G$1,'38'!$E$1:$O$1,0))</f>
        <v>40434</v>
      </c>
      <c r="I366" s="2" t="str">
        <f>INDEX('38'!$E$1:$O$1361,MATCH('39'!$F366,'38'!$E:$E,0),MATCH('38'!H$1,'38'!$E$1:$O$1,0))</f>
        <v>Active</v>
      </c>
      <c r="J366" s="2" t="str">
        <f>INDEX('38'!$E$1:$O$1361,MATCH('39'!$F366,'38'!$E:$E,0),MATCH('38'!I$1,'38'!$E$1:$O$1,0))</f>
        <v>X1128</v>
      </c>
      <c r="K366" s="2">
        <f>INDEX('38'!$E$1:$O$1361,MATCH('39'!$F366,'38'!$E:$E,0),MATCH('38'!J$1,'38'!$E$1:$O$1,0))</f>
        <v>403187</v>
      </c>
      <c r="L366" s="2" t="str">
        <f>INDEX('38'!$E$1:$O$1361,MATCH('39'!$F366,'38'!$E:$E,0),MATCH('38'!K$1,'38'!$E$1:$O$1,0))</f>
        <v>Mr. Sujoy Chowdhury</v>
      </c>
      <c r="M366" s="2" t="str">
        <f>INDEX('38'!$E$1:$O$1361,MATCH('39'!$F366,'38'!$E:$E,0),MATCH('38'!L$1,'38'!$E$1:$O$1,0))</f>
        <v>Relationship Associate</v>
      </c>
      <c r="N366" s="2" t="str">
        <f>INDEX('38'!$E$1:$O$1361,MATCH('39'!$F366,'38'!$E:$E,0),MATCH('38'!M$1,'38'!$E$1:$O$1,0))</f>
        <v>BG 6</v>
      </c>
      <c r="O366" s="2">
        <f>INDEX('38'!$E$1:$O$1361,MATCH('39'!$F366,'38'!$E:$E,0),MATCH('38'!N$1,'38'!$E$1:$O$1,0))</f>
        <v>1024133.628</v>
      </c>
      <c r="P366" s="2">
        <f>INDEX('38'!$E$1:$O$1361,MATCH('39'!$F366,'38'!$E:$E,0),MATCH('38'!O$1,'38'!$E$1:$O$1,0))</f>
        <v>2779081.9632000001</v>
      </c>
    </row>
    <row r="367" spans="6:16">
      <c r="F367" s="128">
        <v>398108</v>
      </c>
      <c r="G367" s="2" t="str">
        <f>INDEX('38'!$E$1:$O$1361,MATCH('39'!$F367,'38'!$E:$E,0),MATCH('38'!F$1,'38'!$E$1:$O$1,0))</f>
        <v>Manoj Kumar</v>
      </c>
      <c r="H367" s="2">
        <f>INDEX('38'!$E$1:$O$1361,MATCH('39'!$F367,'38'!$E:$E,0),MATCH('38'!G$1,'38'!$E$1:$O$1,0))</f>
        <v>40448</v>
      </c>
      <c r="I367" s="2" t="str">
        <f>INDEX('38'!$E$1:$O$1361,MATCH('39'!$F367,'38'!$E:$E,0),MATCH('38'!H$1,'38'!$E$1:$O$1,0))</f>
        <v>Active</v>
      </c>
      <c r="J367" s="2" t="str">
        <f>INDEX('38'!$E$1:$O$1361,MATCH('39'!$F367,'38'!$E:$E,0),MATCH('38'!I$1,'38'!$E$1:$O$1,0))</f>
        <v>X0668</v>
      </c>
      <c r="K367" s="2">
        <f>INDEX('38'!$E$1:$O$1361,MATCH('39'!$F367,'38'!$E:$E,0),MATCH('38'!J$1,'38'!$E$1:$O$1,0))</f>
        <v>410450</v>
      </c>
      <c r="L367" s="2" t="str">
        <f>INDEX('38'!$E$1:$O$1361,MATCH('39'!$F367,'38'!$E:$E,0),MATCH('38'!K$1,'38'!$E$1:$O$1,0))</f>
        <v>Mr. Supriya Mitra</v>
      </c>
      <c r="M367" s="2" t="str">
        <f>INDEX('38'!$E$1:$O$1361,MATCH('39'!$F367,'38'!$E:$E,0),MATCH('38'!L$1,'38'!$E$1:$O$1,0))</f>
        <v>Relationship Associate</v>
      </c>
      <c r="N367" s="2" t="str">
        <f>INDEX('38'!$E$1:$O$1361,MATCH('39'!$F367,'38'!$E:$E,0),MATCH('38'!M$1,'38'!$E$1:$O$1,0))</f>
        <v>BG 6</v>
      </c>
      <c r="O367" s="2">
        <f>INDEX('38'!$E$1:$O$1361,MATCH('39'!$F367,'38'!$E:$E,0),MATCH('38'!N$1,'38'!$E$1:$O$1,0))</f>
        <v>1046738.6580000001</v>
      </c>
      <c r="P367" s="2">
        <f>INDEX('38'!$E$1:$O$1361,MATCH('39'!$F367,'38'!$E:$E,0),MATCH('38'!O$1,'38'!$E$1:$O$1,0))</f>
        <v>1749433.3884000001</v>
      </c>
    </row>
    <row r="368" spans="6:16">
      <c r="F368" s="128">
        <v>398109</v>
      </c>
      <c r="G368" s="2" t="str">
        <f>INDEX('38'!$E$1:$O$1361,MATCH('39'!$F368,'38'!$E:$E,0),MATCH('38'!F$1,'38'!$E$1:$O$1,0))</f>
        <v>Anju Emanuel</v>
      </c>
      <c r="H368" s="2">
        <f>INDEX('38'!$E$1:$O$1361,MATCH('39'!$F368,'38'!$E:$E,0),MATCH('38'!G$1,'38'!$E$1:$O$1,0))</f>
        <v>40455</v>
      </c>
      <c r="I368" s="2" t="str">
        <f>INDEX('38'!$E$1:$O$1361,MATCH('39'!$F368,'38'!$E:$E,0),MATCH('38'!H$1,'38'!$E$1:$O$1,0))</f>
        <v>Active</v>
      </c>
      <c r="J368" s="2" t="str">
        <f>INDEX('38'!$E$1:$O$1361,MATCH('39'!$F368,'38'!$E:$E,0),MATCH('38'!I$1,'38'!$E$1:$O$1,0))</f>
        <v>X0590</v>
      </c>
      <c r="K368" s="2">
        <f>INDEX('38'!$E$1:$O$1361,MATCH('39'!$F368,'38'!$E:$E,0),MATCH('38'!J$1,'38'!$E$1:$O$1,0))</f>
        <v>448733</v>
      </c>
      <c r="L368" s="2" t="str">
        <f>INDEX('38'!$E$1:$O$1361,MATCH('39'!$F368,'38'!$E:$E,0),MATCH('38'!K$1,'38'!$E$1:$O$1,0))</f>
        <v>Mr. Sandip Nandi</v>
      </c>
      <c r="M368" s="2" t="str">
        <f>INDEX('38'!$E$1:$O$1361,MATCH('39'!$F368,'38'!$E:$E,0),MATCH('38'!L$1,'38'!$E$1:$O$1,0))</f>
        <v>Relationship Associate</v>
      </c>
      <c r="N368" s="2" t="str">
        <f>INDEX('38'!$E$1:$O$1361,MATCH('39'!$F368,'38'!$E:$E,0),MATCH('38'!M$1,'38'!$E$1:$O$1,0))</f>
        <v>BG 6</v>
      </c>
      <c r="O368" s="2">
        <f>INDEX('38'!$E$1:$O$1361,MATCH('39'!$F368,'38'!$E:$E,0),MATCH('38'!N$1,'38'!$E$1:$O$1,0))</f>
        <v>949809.71400000004</v>
      </c>
      <c r="P368" s="2">
        <f>INDEX('38'!$E$1:$O$1361,MATCH('39'!$F368,'38'!$E:$E,0),MATCH('38'!O$1,'38'!$E$1:$O$1,0))</f>
        <v>497580.07319999998</v>
      </c>
    </row>
    <row r="369" spans="6:16">
      <c r="F369" s="128">
        <v>398110</v>
      </c>
      <c r="G369" s="2" t="str">
        <f>INDEX('38'!$E$1:$O$1361,MATCH('39'!$F369,'38'!$E:$E,0),MATCH('38'!F$1,'38'!$E$1:$O$1,0))</f>
        <v>Dinesh Kumar</v>
      </c>
      <c r="H369" s="2">
        <f>INDEX('38'!$E$1:$O$1361,MATCH('39'!$F369,'38'!$E:$E,0),MATCH('38'!G$1,'38'!$E$1:$O$1,0))</f>
        <v>40452</v>
      </c>
      <c r="I369" s="2" t="str">
        <f>INDEX('38'!$E$1:$O$1361,MATCH('39'!$F369,'38'!$E:$E,0),MATCH('38'!H$1,'38'!$E$1:$O$1,0))</f>
        <v>Active</v>
      </c>
      <c r="J369" s="2" t="str">
        <f>INDEX('38'!$E$1:$O$1361,MATCH('39'!$F369,'38'!$E:$E,0),MATCH('38'!I$1,'38'!$E$1:$O$1,0))</f>
        <v>X0208</v>
      </c>
      <c r="K369" s="2">
        <f>INDEX('38'!$E$1:$O$1361,MATCH('39'!$F369,'38'!$E:$E,0),MATCH('38'!J$1,'38'!$E$1:$O$1,0))</f>
        <v>377329</v>
      </c>
      <c r="L369" s="2" t="str">
        <f>INDEX('38'!$E$1:$O$1361,MATCH('39'!$F369,'38'!$E:$E,0),MATCH('38'!K$1,'38'!$E$1:$O$1,0))</f>
        <v>Mr. Deepak Jain</v>
      </c>
      <c r="M369" s="2" t="str">
        <f>INDEX('38'!$E$1:$O$1361,MATCH('39'!$F369,'38'!$E:$E,0),MATCH('38'!L$1,'38'!$E$1:$O$1,0))</f>
        <v>Associate Sales Manager</v>
      </c>
      <c r="N369" s="2" t="str">
        <f>INDEX('38'!$E$1:$O$1361,MATCH('39'!$F369,'38'!$E:$E,0),MATCH('38'!M$1,'38'!$E$1:$O$1,0))</f>
        <v>BG 4</v>
      </c>
      <c r="O369" s="2">
        <f>INDEX('38'!$E$1:$O$1361,MATCH('39'!$F369,'38'!$E:$E,0),MATCH('38'!N$1,'38'!$E$1:$O$1,0))</f>
        <v>1678715.64</v>
      </c>
      <c r="P369" s="2">
        <f>INDEX('38'!$E$1:$O$1361,MATCH('39'!$F369,'38'!$E:$E,0),MATCH('38'!O$1,'38'!$E$1:$O$1,0))</f>
        <v>1888770.3119999999</v>
      </c>
    </row>
    <row r="370" spans="6:16">
      <c r="F370" s="128">
        <v>398198</v>
      </c>
      <c r="G370" s="2" t="str">
        <f>INDEX('38'!$E$1:$O$1361,MATCH('39'!$F370,'38'!$E:$E,0),MATCH('38'!F$1,'38'!$E$1:$O$1,0))</f>
        <v>Manisha Rajendra Agarwal</v>
      </c>
      <c r="H370" s="2">
        <f>INDEX('38'!$E$1:$O$1361,MATCH('39'!$F370,'38'!$E:$E,0),MATCH('38'!G$1,'38'!$E$1:$O$1,0))</f>
        <v>40441</v>
      </c>
      <c r="I370" s="2" t="str">
        <f>INDEX('38'!$E$1:$O$1361,MATCH('39'!$F370,'38'!$E:$E,0),MATCH('38'!H$1,'38'!$E$1:$O$1,0))</f>
        <v>Active</v>
      </c>
      <c r="J370" s="2" t="str">
        <f>INDEX('38'!$E$1:$O$1361,MATCH('39'!$F370,'38'!$E:$E,0),MATCH('38'!I$1,'38'!$E$1:$O$1,0))</f>
        <v>X0573</v>
      </c>
      <c r="K370" s="2">
        <f>INDEX('38'!$E$1:$O$1361,MATCH('39'!$F370,'38'!$E:$E,0),MATCH('38'!J$1,'38'!$E$1:$O$1,0))</f>
        <v>399534</v>
      </c>
      <c r="L370" s="2" t="str">
        <f>INDEX('38'!$E$1:$O$1361,MATCH('39'!$F370,'38'!$E:$E,0),MATCH('38'!K$1,'38'!$E$1:$O$1,0))</f>
        <v>Mr. Shahsidhar Poojary</v>
      </c>
      <c r="M370" s="2" t="str">
        <f>INDEX('38'!$E$1:$O$1361,MATCH('39'!$F370,'38'!$E:$E,0),MATCH('38'!L$1,'38'!$E$1:$O$1,0))</f>
        <v>Associate Sales Manager</v>
      </c>
      <c r="N370" s="2" t="str">
        <f>INDEX('38'!$E$1:$O$1361,MATCH('39'!$F370,'38'!$E:$E,0),MATCH('38'!M$1,'38'!$E$1:$O$1,0))</f>
        <v>BG 6</v>
      </c>
      <c r="O370" s="2">
        <f>INDEX('38'!$E$1:$O$1361,MATCH('39'!$F370,'38'!$E:$E,0),MATCH('38'!N$1,'38'!$E$1:$O$1,0))</f>
        <v>1098390.7619999999</v>
      </c>
      <c r="P370" s="2">
        <f>INDEX('38'!$E$1:$O$1361,MATCH('39'!$F370,'38'!$E:$E,0),MATCH('38'!O$1,'38'!$E$1:$O$1,0))</f>
        <v>1394969.0508000001</v>
      </c>
    </row>
    <row r="371" spans="6:16">
      <c r="F371" s="128">
        <v>398213</v>
      </c>
      <c r="G371" s="2" t="str">
        <f>INDEX('38'!$E$1:$O$1361,MATCH('39'!$F371,'38'!$E:$E,0),MATCH('38'!F$1,'38'!$E$1:$O$1,0))</f>
        <v>Deepak Kalra</v>
      </c>
      <c r="H371" s="2">
        <f>INDEX('38'!$E$1:$O$1361,MATCH('39'!$F371,'38'!$E:$E,0),MATCH('38'!G$1,'38'!$E$1:$O$1,0))</f>
        <v>40469</v>
      </c>
      <c r="I371" s="2" t="str">
        <f>INDEX('38'!$E$1:$O$1361,MATCH('39'!$F371,'38'!$E:$E,0),MATCH('38'!H$1,'38'!$E$1:$O$1,0))</f>
        <v>Active</v>
      </c>
      <c r="J371" s="2" t="str">
        <f>INDEX('38'!$E$1:$O$1361,MATCH('39'!$F371,'38'!$E:$E,0),MATCH('38'!I$1,'38'!$E$1:$O$1,0))</f>
        <v>X0609</v>
      </c>
      <c r="K371" s="2">
        <f>INDEX('38'!$E$1:$O$1361,MATCH('39'!$F371,'38'!$E:$E,0),MATCH('38'!J$1,'38'!$E$1:$O$1,0))</f>
        <v>416871</v>
      </c>
      <c r="L371" s="2" t="str">
        <f>INDEX('38'!$E$1:$O$1361,MATCH('39'!$F371,'38'!$E:$E,0),MATCH('38'!K$1,'38'!$E$1:$O$1,0))</f>
        <v>Ms. Shivani Sambyal</v>
      </c>
      <c r="M371" s="2" t="str">
        <f>INDEX('38'!$E$1:$O$1361,MATCH('39'!$F371,'38'!$E:$E,0),MATCH('38'!L$1,'38'!$E$1:$O$1,0))</f>
        <v>Associate Sales Manager</v>
      </c>
      <c r="N371" s="2" t="str">
        <f>INDEX('38'!$E$1:$O$1361,MATCH('39'!$F371,'38'!$E:$E,0),MATCH('38'!M$1,'38'!$E$1:$O$1,0))</f>
        <v>BG 6</v>
      </c>
      <c r="O371" s="2">
        <f>INDEX('38'!$E$1:$O$1361,MATCH('39'!$F371,'38'!$E:$E,0),MATCH('38'!N$1,'38'!$E$1:$O$1,0))</f>
        <v>908390.53199999989</v>
      </c>
      <c r="P371" s="2">
        <f>INDEX('38'!$E$1:$O$1361,MATCH('39'!$F371,'38'!$E:$E,0),MATCH('38'!O$1,'38'!$E$1:$O$1,0))</f>
        <v>1395153.8711999999</v>
      </c>
    </row>
    <row r="372" spans="6:16">
      <c r="F372" s="128">
        <v>398217</v>
      </c>
      <c r="G372" s="2" t="str">
        <f>INDEX('38'!$E$1:$O$1361,MATCH('39'!$F372,'38'!$E:$E,0),MATCH('38'!F$1,'38'!$E$1:$O$1,0))</f>
        <v>Sandeep Baijnath Chaubey</v>
      </c>
      <c r="H372" s="2">
        <f>INDEX('38'!$E$1:$O$1361,MATCH('39'!$F372,'38'!$E:$E,0),MATCH('38'!G$1,'38'!$E$1:$O$1,0))</f>
        <v>40441</v>
      </c>
      <c r="I372" s="2" t="str">
        <f>INDEX('38'!$E$1:$O$1361,MATCH('39'!$F372,'38'!$E:$E,0),MATCH('38'!H$1,'38'!$E$1:$O$1,0))</f>
        <v>Active</v>
      </c>
      <c r="J372" s="2" t="str">
        <f>INDEX('38'!$E$1:$O$1361,MATCH('39'!$F372,'38'!$E:$E,0),MATCH('38'!I$1,'38'!$E$1:$O$1,0))</f>
        <v>X0020</v>
      </c>
      <c r="K372" s="2">
        <f>INDEX('38'!$E$1:$O$1361,MATCH('39'!$F372,'38'!$E:$E,0),MATCH('38'!J$1,'38'!$E$1:$O$1,0))</f>
        <v>449173</v>
      </c>
      <c r="L372" s="2" t="str">
        <f>INDEX('38'!$E$1:$O$1361,MATCH('39'!$F372,'38'!$E:$E,0),MATCH('38'!K$1,'38'!$E$1:$O$1,0))</f>
        <v>Mrs. Prabha Singh</v>
      </c>
      <c r="M372" s="2" t="str">
        <f>INDEX('38'!$E$1:$O$1361,MATCH('39'!$F372,'38'!$E:$E,0),MATCH('38'!L$1,'38'!$E$1:$O$1,0))</f>
        <v>Associate Sales Manager</v>
      </c>
      <c r="N372" s="2" t="str">
        <f>INDEX('38'!$E$1:$O$1361,MATCH('39'!$F372,'38'!$E:$E,0),MATCH('38'!M$1,'38'!$E$1:$O$1,0))</f>
        <v>BG 4</v>
      </c>
      <c r="O372" s="2">
        <f>INDEX('38'!$E$1:$O$1361,MATCH('39'!$F372,'38'!$E:$E,0),MATCH('38'!N$1,'38'!$E$1:$O$1,0))</f>
        <v>1730391.1169999999</v>
      </c>
      <c r="P372" s="2">
        <f>INDEX('38'!$E$1:$O$1361,MATCH('39'!$F372,'38'!$E:$E,0),MATCH('38'!O$1,'38'!$E$1:$O$1,0))</f>
        <v>1118430.6444000001</v>
      </c>
    </row>
    <row r="373" spans="6:16">
      <c r="F373" s="128">
        <v>398347</v>
      </c>
      <c r="G373" s="2" t="str">
        <f>INDEX('38'!$E$1:$O$1361,MATCH('39'!$F373,'38'!$E:$E,0),MATCH('38'!F$1,'38'!$E$1:$O$1,0))</f>
        <v>Sachin Gopal Mishra</v>
      </c>
      <c r="H373" s="2">
        <f>INDEX('38'!$E$1:$O$1361,MATCH('39'!$F373,'38'!$E:$E,0),MATCH('38'!G$1,'38'!$E$1:$O$1,0))</f>
        <v>40422</v>
      </c>
      <c r="I373" s="2" t="str">
        <f>INDEX('38'!$E$1:$O$1361,MATCH('39'!$F373,'38'!$E:$E,0),MATCH('38'!H$1,'38'!$E$1:$O$1,0))</f>
        <v>Active</v>
      </c>
      <c r="J373" s="2" t="str">
        <f>INDEX('38'!$E$1:$O$1361,MATCH('39'!$F373,'38'!$E:$E,0),MATCH('38'!I$1,'38'!$E$1:$O$1,0))</f>
        <v>X0037</v>
      </c>
      <c r="K373" s="2">
        <f>INDEX('38'!$E$1:$O$1361,MATCH('39'!$F373,'38'!$E:$E,0),MATCH('38'!J$1,'38'!$E$1:$O$1,0))</f>
        <v>380148</v>
      </c>
      <c r="L373" s="2" t="str">
        <f>INDEX('38'!$E$1:$O$1361,MATCH('39'!$F373,'38'!$E:$E,0),MATCH('38'!K$1,'38'!$E$1:$O$1,0))</f>
        <v>Mr. Anil Subhashrao Mhetre</v>
      </c>
      <c r="M373" s="2" t="str">
        <f>INDEX('38'!$E$1:$O$1361,MATCH('39'!$F373,'38'!$E:$E,0),MATCH('38'!L$1,'38'!$E$1:$O$1,0))</f>
        <v>Relationship Associate</v>
      </c>
      <c r="N373" s="2" t="str">
        <f>INDEX('38'!$E$1:$O$1361,MATCH('39'!$F373,'38'!$E:$E,0),MATCH('38'!M$1,'38'!$E$1:$O$1,0))</f>
        <v>BG 4</v>
      </c>
      <c r="O373" s="2">
        <f>INDEX('38'!$E$1:$O$1361,MATCH('39'!$F373,'38'!$E:$E,0),MATCH('38'!N$1,'38'!$E$1:$O$1,0))</f>
        <v>1976486.547</v>
      </c>
      <c r="P373" s="2">
        <f>INDEX('38'!$E$1:$O$1361,MATCH('39'!$F373,'38'!$E:$E,0),MATCH('38'!O$1,'38'!$E$1:$O$1,0))</f>
        <v>1910713.32</v>
      </c>
    </row>
    <row r="374" spans="6:16">
      <c r="F374" s="128">
        <v>398433</v>
      </c>
      <c r="G374" s="2" t="str">
        <f>INDEX('38'!$E$1:$O$1361,MATCH('39'!$F374,'38'!$E:$E,0),MATCH('38'!F$1,'38'!$E$1:$O$1,0))</f>
        <v>Chidirala Ramesh</v>
      </c>
      <c r="H374" s="2">
        <f>INDEX('38'!$E$1:$O$1361,MATCH('39'!$F374,'38'!$E:$E,0),MATCH('38'!G$1,'38'!$E$1:$O$1,0))</f>
        <v>40460</v>
      </c>
      <c r="I374" s="2" t="str">
        <f>INDEX('38'!$E$1:$O$1361,MATCH('39'!$F374,'38'!$E:$E,0),MATCH('38'!H$1,'38'!$E$1:$O$1,0))</f>
        <v>Active</v>
      </c>
      <c r="J374" s="2" t="str">
        <f>INDEX('38'!$E$1:$O$1361,MATCH('39'!$F374,'38'!$E:$E,0),MATCH('38'!I$1,'38'!$E$1:$O$1,0))</f>
        <v>X0868</v>
      </c>
      <c r="K374" s="2">
        <f>INDEX('38'!$E$1:$O$1361,MATCH('39'!$F374,'38'!$E:$E,0),MATCH('38'!J$1,'38'!$E$1:$O$1,0))</f>
        <v>420498</v>
      </c>
      <c r="L374" s="2" t="str">
        <f>INDEX('38'!$E$1:$O$1361,MATCH('39'!$F374,'38'!$E:$E,0),MATCH('38'!K$1,'38'!$E$1:$O$1,0))</f>
        <v>Mr. Srinivas C.</v>
      </c>
      <c r="M374" s="2" t="str">
        <f>INDEX('38'!$E$1:$O$1361,MATCH('39'!$F374,'38'!$E:$E,0),MATCH('38'!L$1,'38'!$E$1:$O$1,0))</f>
        <v>Relationship Associate</v>
      </c>
      <c r="N374" s="2" t="str">
        <f>INDEX('38'!$E$1:$O$1361,MATCH('39'!$F374,'38'!$E:$E,0),MATCH('38'!M$1,'38'!$E$1:$O$1,0))</f>
        <v>BG 6</v>
      </c>
      <c r="O374" s="2">
        <f>INDEX('38'!$E$1:$O$1361,MATCH('39'!$F374,'38'!$E:$E,0),MATCH('38'!N$1,'38'!$E$1:$O$1,0))</f>
        <v>781953.73199999996</v>
      </c>
      <c r="P374" s="2">
        <f>INDEX('38'!$E$1:$O$1361,MATCH('39'!$F374,'38'!$E:$E,0),MATCH('38'!O$1,'38'!$E$1:$O$1,0))</f>
        <v>597724.47719999996</v>
      </c>
    </row>
    <row r="375" spans="6:16">
      <c r="F375" s="128">
        <v>398645</v>
      </c>
      <c r="G375" s="2" t="str">
        <f>INDEX('38'!$E$1:$O$1361,MATCH('39'!$F375,'38'!$E:$E,0),MATCH('38'!F$1,'38'!$E$1:$O$1,0))</f>
        <v>Mithun Bose</v>
      </c>
      <c r="H375" s="2">
        <f>INDEX('38'!$E$1:$O$1361,MATCH('39'!$F375,'38'!$E:$E,0),MATCH('38'!G$1,'38'!$E$1:$O$1,0))</f>
        <v>40455</v>
      </c>
      <c r="I375" s="2" t="str">
        <f>INDEX('38'!$E$1:$O$1361,MATCH('39'!$F375,'38'!$E:$E,0),MATCH('38'!H$1,'38'!$E$1:$O$1,0))</f>
        <v>Active</v>
      </c>
      <c r="J375" s="2" t="str">
        <f>INDEX('38'!$E$1:$O$1361,MATCH('39'!$F375,'38'!$E:$E,0),MATCH('38'!I$1,'38'!$E$1:$O$1,0))</f>
        <v>X1031</v>
      </c>
      <c r="K375" s="2">
        <f>INDEX('38'!$E$1:$O$1361,MATCH('39'!$F375,'38'!$E:$E,0),MATCH('38'!J$1,'38'!$E$1:$O$1,0))</f>
        <v>381154</v>
      </c>
      <c r="L375" s="2" t="str">
        <f>INDEX('38'!$E$1:$O$1361,MATCH('39'!$F375,'38'!$E:$E,0),MATCH('38'!K$1,'38'!$E$1:$O$1,0))</f>
        <v>Mr. Pranabesh Pyne</v>
      </c>
      <c r="M375" s="2" t="str">
        <f>INDEX('38'!$E$1:$O$1361,MATCH('39'!$F375,'38'!$E:$E,0),MATCH('38'!L$1,'38'!$E$1:$O$1,0))</f>
        <v>Associate Sales Manager</v>
      </c>
      <c r="N375" s="2" t="str">
        <f>INDEX('38'!$E$1:$O$1361,MATCH('39'!$F375,'38'!$E:$E,0),MATCH('38'!M$1,'38'!$E$1:$O$1,0))</f>
        <v>BG 5</v>
      </c>
      <c r="O375" s="2">
        <f>INDEX('38'!$E$1:$O$1361,MATCH('39'!$F375,'38'!$E:$E,0),MATCH('38'!N$1,'38'!$E$1:$O$1,0))</f>
        <v>1573343.4780000001</v>
      </c>
      <c r="P375" s="2">
        <f>INDEX('38'!$E$1:$O$1361,MATCH('39'!$F375,'38'!$E:$E,0),MATCH('38'!O$1,'38'!$E$1:$O$1,0))</f>
        <v>2393811.4787999997</v>
      </c>
    </row>
    <row r="376" spans="6:16">
      <c r="F376" s="128">
        <v>399528</v>
      </c>
      <c r="G376" s="2" t="str">
        <f>INDEX('38'!$E$1:$O$1361,MATCH('39'!$F376,'38'!$E:$E,0),MATCH('38'!F$1,'38'!$E$1:$O$1,0))</f>
        <v>Mallikarjuna M.</v>
      </c>
      <c r="H376" s="2">
        <f>INDEX('38'!$E$1:$O$1361,MATCH('39'!$F376,'38'!$E:$E,0),MATCH('38'!G$1,'38'!$E$1:$O$1,0))</f>
        <v>39537</v>
      </c>
      <c r="I376" s="2" t="str">
        <f>INDEX('38'!$E$1:$O$1361,MATCH('39'!$F376,'38'!$E:$E,0),MATCH('38'!H$1,'38'!$E$1:$O$1,0))</f>
        <v>Active</v>
      </c>
      <c r="J376" s="2" t="str">
        <f>INDEX('38'!$E$1:$O$1361,MATCH('39'!$F376,'38'!$E:$E,0),MATCH('38'!I$1,'38'!$E$1:$O$1,0))</f>
        <v>X0227</v>
      </c>
      <c r="K376" s="2">
        <f>INDEX('38'!$E$1:$O$1361,MATCH('39'!$F376,'38'!$E:$E,0),MATCH('38'!J$1,'38'!$E$1:$O$1,0))</f>
        <v>450554</v>
      </c>
      <c r="L376" s="2" t="str">
        <f>INDEX('38'!$E$1:$O$1361,MATCH('39'!$F376,'38'!$E:$E,0),MATCH('38'!K$1,'38'!$E$1:$O$1,0))</f>
        <v>Mr Jagadeesh Krishna</v>
      </c>
      <c r="M376" s="2" t="str">
        <f>INDEX('38'!$E$1:$O$1361,MATCH('39'!$F376,'38'!$E:$E,0),MATCH('38'!L$1,'38'!$E$1:$O$1,0))</f>
        <v>Associate Sales Manager</v>
      </c>
      <c r="N376" s="2" t="str">
        <f>INDEX('38'!$E$1:$O$1361,MATCH('39'!$F376,'38'!$E:$E,0),MATCH('38'!M$1,'38'!$E$1:$O$1,0))</f>
        <v>BG 4</v>
      </c>
      <c r="O376" s="2">
        <f>INDEX('38'!$E$1:$O$1361,MATCH('39'!$F376,'38'!$E:$E,0),MATCH('38'!N$1,'38'!$E$1:$O$1,0))</f>
        <v>1983058.8119999999</v>
      </c>
      <c r="P376" s="2">
        <f>INDEX('38'!$E$1:$O$1361,MATCH('39'!$F376,'38'!$E:$E,0),MATCH('38'!O$1,'38'!$E$1:$O$1,0))</f>
        <v>923873.62320000003</v>
      </c>
    </row>
    <row r="377" spans="6:16">
      <c r="F377" s="128">
        <v>399764</v>
      </c>
      <c r="G377" s="2" t="str">
        <f>INDEX('38'!$E$1:$O$1361,MATCH('39'!$F377,'38'!$E:$E,0),MATCH('38'!F$1,'38'!$E$1:$O$1,0))</f>
        <v>Pinkal Shantilal Macwan</v>
      </c>
      <c r="H377" s="2">
        <f>INDEX('38'!$E$1:$O$1361,MATCH('39'!$F377,'38'!$E:$E,0),MATCH('38'!G$1,'38'!$E$1:$O$1,0))</f>
        <v>40422</v>
      </c>
      <c r="I377" s="2" t="str">
        <f>INDEX('38'!$E$1:$O$1361,MATCH('39'!$F377,'38'!$E:$E,0),MATCH('38'!H$1,'38'!$E$1:$O$1,0))</f>
        <v>Active</v>
      </c>
      <c r="J377" s="2" t="str">
        <f>INDEX('38'!$E$1:$O$1361,MATCH('39'!$F377,'38'!$E:$E,0),MATCH('38'!I$1,'38'!$E$1:$O$1,0))</f>
        <v>X1671</v>
      </c>
      <c r="K377" s="2">
        <f>INDEX('38'!$E$1:$O$1361,MATCH('39'!$F377,'38'!$E:$E,0),MATCH('38'!J$1,'38'!$E$1:$O$1,0))</f>
        <v>448791</v>
      </c>
      <c r="L377" s="2" t="str">
        <f>INDEX('38'!$E$1:$O$1361,MATCH('39'!$F377,'38'!$E:$E,0),MATCH('38'!K$1,'38'!$E$1:$O$1,0))</f>
        <v>Mr. Mandeep Anup Singh</v>
      </c>
      <c r="M377" s="2" t="str">
        <f>INDEX('38'!$E$1:$O$1361,MATCH('39'!$F377,'38'!$E:$E,0),MATCH('38'!L$1,'38'!$E$1:$O$1,0))</f>
        <v>Associate Sales Manager</v>
      </c>
      <c r="N377" s="2" t="str">
        <f>INDEX('38'!$E$1:$O$1361,MATCH('39'!$F377,'38'!$E:$E,0),MATCH('38'!M$1,'38'!$E$1:$O$1,0))</f>
        <v>BG 7</v>
      </c>
      <c r="O377" s="2">
        <f>INDEX('38'!$E$1:$O$1361,MATCH('39'!$F377,'38'!$E:$E,0),MATCH('38'!N$1,'38'!$E$1:$O$1,0))</f>
        <v>458393.50200000004</v>
      </c>
      <c r="P377" s="2">
        <f>INDEX('38'!$E$1:$O$1361,MATCH('39'!$F377,'38'!$E:$E,0),MATCH('38'!O$1,'38'!$E$1:$O$1,0))</f>
        <v>1042976.8332</v>
      </c>
    </row>
    <row r="378" spans="6:16">
      <c r="F378" s="128">
        <v>399874</v>
      </c>
      <c r="G378" s="2" t="str">
        <f>INDEX('38'!$E$1:$O$1361,MATCH('39'!$F378,'38'!$E:$E,0),MATCH('38'!F$1,'38'!$E$1:$O$1,0))</f>
        <v>Pemmaiah M. S.</v>
      </c>
      <c r="H378" s="2">
        <f>INDEX('38'!$E$1:$O$1361,MATCH('39'!$F378,'38'!$E:$E,0),MATCH('38'!G$1,'38'!$E$1:$O$1,0))</f>
        <v>40427</v>
      </c>
      <c r="I378" s="2" t="str">
        <f>INDEX('38'!$E$1:$O$1361,MATCH('39'!$F378,'38'!$E:$E,0),MATCH('38'!H$1,'38'!$E$1:$O$1,0))</f>
        <v>Active</v>
      </c>
      <c r="J378" s="2" t="str">
        <f>INDEX('38'!$E$1:$O$1361,MATCH('39'!$F378,'38'!$E:$E,0),MATCH('38'!I$1,'38'!$E$1:$O$1,0))</f>
        <v>X0151</v>
      </c>
      <c r="K378" s="2">
        <f>INDEX('38'!$E$1:$O$1361,MATCH('39'!$F378,'38'!$E:$E,0),MATCH('38'!J$1,'38'!$E$1:$O$1,0))</f>
        <v>454565</v>
      </c>
      <c r="L378" s="2" t="str">
        <f>INDEX('38'!$E$1:$O$1361,MATCH('39'!$F378,'38'!$E:$E,0),MATCH('38'!K$1,'38'!$E$1:$O$1,0))</f>
        <v>Mr Saravanan R</v>
      </c>
      <c r="M378" s="2" t="str">
        <f>INDEX('38'!$E$1:$O$1361,MATCH('39'!$F378,'38'!$E:$E,0),MATCH('38'!L$1,'38'!$E$1:$O$1,0))</f>
        <v>Associate Sales Manager</v>
      </c>
      <c r="N378" s="2" t="str">
        <f>INDEX('38'!$E$1:$O$1361,MATCH('39'!$F378,'38'!$E:$E,0),MATCH('38'!M$1,'38'!$E$1:$O$1,0))</f>
        <v>BG 6</v>
      </c>
      <c r="O378" s="2">
        <f>INDEX('38'!$E$1:$O$1361,MATCH('39'!$F378,'38'!$E:$E,0),MATCH('38'!N$1,'38'!$E$1:$O$1,0))</f>
        <v>1002817.4519999999</v>
      </c>
      <c r="P378" s="2">
        <f>INDEX('38'!$E$1:$O$1361,MATCH('39'!$F378,'38'!$E:$E,0),MATCH('38'!O$1,'38'!$E$1:$O$1,0))</f>
        <v>1210203.9791999999</v>
      </c>
    </row>
    <row r="379" spans="6:16">
      <c r="F379" s="128">
        <v>400000</v>
      </c>
      <c r="G379" s="2" t="str">
        <f>INDEX('38'!$E$1:$O$1361,MATCH('39'!$F379,'38'!$E:$E,0),MATCH('38'!F$1,'38'!$E$1:$O$1,0))</f>
        <v>Gursmeep Singh</v>
      </c>
      <c r="H379" s="2">
        <f>INDEX('38'!$E$1:$O$1361,MATCH('39'!$F379,'38'!$E:$E,0),MATCH('38'!G$1,'38'!$E$1:$O$1,0))</f>
        <v>40463</v>
      </c>
      <c r="I379" s="2" t="str">
        <f>INDEX('38'!$E$1:$O$1361,MATCH('39'!$F379,'38'!$E:$E,0),MATCH('38'!H$1,'38'!$E$1:$O$1,0))</f>
        <v>Active</v>
      </c>
      <c r="J379" s="2" t="str">
        <f>INDEX('38'!$E$1:$O$1361,MATCH('39'!$F379,'38'!$E:$E,0),MATCH('38'!I$1,'38'!$E$1:$O$1,0))</f>
        <v>X1115</v>
      </c>
      <c r="K379" s="2">
        <f>INDEX('38'!$E$1:$O$1361,MATCH('39'!$F379,'38'!$E:$E,0),MATCH('38'!J$1,'38'!$E$1:$O$1,0))</f>
        <v>473035</v>
      </c>
      <c r="L379" s="2" t="str">
        <f>INDEX('38'!$E$1:$O$1361,MATCH('39'!$F379,'38'!$E:$E,0),MATCH('38'!K$1,'38'!$E$1:$O$1,0))</f>
        <v>Mr. Vinay Vishal</v>
      </c>
      <c r="M379" s="2" t="str">
        <f>INDEX('38'!$E$1:$O$1361,MATCH('39'!$F379,'38'!$E:$E,0),MATCH('38'!L$1,'38'!$E$1:$O$1,0))</f>
        <v>Relationship Associate</v>
      </c>
      <c r="N379" s="2" t="str">
        <f>INDEX('38'!$E$1:$O$1361,MATCH('39'!$F379,'38'!$E:$E,0),MATCH('38'!M$1,'38'!$E$1:$O$1,0))</f>
        <v>BG 7</v>
      </c>
      <c r="O379" s="2">
        <f>INDEX('38'!$E$1:$O$1361,MATCH('39'!$F379,'38'!$E:$E,0),MATCH('38'!N$1,'38'!$E$1:$O$1,0))</f>
        <v>767729.59199999995</v>
      </c>
      <c r="P379" s="2">
        <f>INDEX('38'!$E$1:$O$1361,MATCH('39'!$F379,'38'!$E:$E,0),MATCH('38'!O$1,'38'!$E$1:$O$1,0))</f>
        <v>1149186.1716</v>
      </c>
    </row>
    <row r="380" spans="6:16">
      <c r="F380" s="128">
        <v>400076</v>
      </c>
      <c r="G380" s="2" t="str">
        <f>INDEX('38'!$E$1:$O$1361,MATCH('39'!$F380,'38'!$E:$E,0),MATCH('38'!F$1,'38'!$E$1:$O$1,0))</f>
        <v>Rashpal Kaur</v>
      </c>
      <c r="H380" s="2">
        <f>INDEX('38'!$E$1:$O$1361,MATCH('39'!$F380,'38'!$E:$E,0),MATCH('38'!G$1,'38'!$E$1:$O$1,0))</f>
        <v>40462</v>
      </c>
      <c r="I380" s="2" t="str">
        <f>INDEX('38'!$E$1:$O$1361,MATCH('39'!$F380,'38'!$E:$E,0),MATCH('38'!H$1,'38'!$E$1:$O$1,0))</f>
        <v>Active</v>
      </c>
      <c r="J380" s="2" t="str">
        <f>INDEX('38'!$E$1:$O$1361,MATCH('39'!$F380,'38'!$E:$E,0),MATCH('38'!I$1,'38'!$E$1:$O$1,0))</f>
        <v>X0071</v>
      </c>
      <c r="K380" s="2">
        <f>INDEX('38'!$E$1:$O$1361,MATCH('39'!$F380,'38'!$E:$E,0),MATCH('38'!J$1,'38'!$E$1:$O$1,0))</f>
        <v>472696</v>
      </c>
      <c r="L380" s="2" t="str">
        <f>INDEX('38'!$E$1:$O$1361,MATCH('39'!$F380,'38'!$E:$E,0),MATCH('38'!K$1,'38'!$E$1:$O$1,0))</f>
        <v>Mr. Priyank Pathak</v>
      </c>
      <c r="M380" s="2" t="str">
        <f>INDEX('38'!$E$1:$O$1361,MATCH('39'!$F380,'38'!$E:$E,0),MATCH('38'!L$1,'38'!$E$1:$O$1,0))</f>
        <v>Relationship Associate</v>
      </c>
      <c r="N380" s="2" t="str">
        <f>INDEX('38'!$E$1:$O$1361,MATCH('39'!$F380,'38'!$E:$E,0),MATCH('38'!M$1,'38'!$E$1:$O$1,0))</f>
        <v>BG 5</v>
      </c>
      <c r="O380" s="2">
        <f>INDEX('38'!$E$1:$O$1361,MATCH('39'!$F380,'38'!$E:$E,0),MATCH('38'!N$1,'38'!$E$1:$O$1,0))</f>
        <v>1319244.4650000001</v>
      </c>
      <c r="P380" s="2">
        <f>INDEX('38'!$E$1:$O$1361,MATCH('39'!$F380,'38'!$E:$E,0),MATCH('38'!O$1,'38'!$E$1:$O$1,0))</f>
        <v>1697943.8376</v>
      </c>
    </row>
    <row r="381" spans="6:16">
      <c r="F381" s="128">
        <v>400340</v>
      </c>
      <c r="G381" s="2" t="str">
        <f>INDEX('38'!$E$1:$O$1361,MATCH('39'!$F381,'38'!$E:$E,0),MATCH('38'!F$1,'38'!$E$1:$O$1,0))</f>
        <v>Ranjit R. Sapdhare</v>
      </c>
      <c r="H381" s="2">
        <f>INDEX('38'!$E$1:$O$1361,MATCH('39'!$F381,'38'!$E:$E,0),MATCH('38'!G$1,'38'!$E$1:$O$1,0))</f>
        <v>40469</v>
      </c>
      <c r="I381" s="2" t="str">
        <f>INDEX('38'!$E$1:$O$1361,MATCH('39'!$F381,'38'!$E:$E,0),MATCH('38'!H$1,'38'!$E$1:$O$1,0))</f>
        <v>Active</v>
      </c>
      <c r="J381" s="2" t="str">
        <f>INDEX('38'!$E$1:$O$1361,MATCH('39'!$F381,'38'!$E:$E,0),MATCH('38'!I$1,'38'!$E$1:$O$1,0))</f>
        <v>X0735</v>
      </c>
      <c r="K381" s="2">
        <f>INDEX('38'!$E$1:$O$1361,MATCH('39'!$F381,'38'!$E:$E,0),MATCH('38'!J$1,'38'!$E$1:$O$1,0))</f>
        <v>473191</v>
      </c>
      <c r="L381" s="2" t="str">
        <f>INDEX('38'!$E$1:$O$1361,MATCH('39'!$F381,'38'!$E:$E,0),MATCH('38'!K$1,'38'!$E$1:$O$1,0))</f>
        <v>Mr. Sandeep Chatterjee</v>
      </c>
      <c r="M381" s="2" t="str">
        <f>INDEX('38'!$E$1:$O$1361,MATCH('39'!$F381,'38'!$E:$E,0),MATCH('38'!L$1,'38'!$E$1:$O$1,0))</f>
        <v>Relationship Associate</v>
      </c>
      <c r="N381" s="2" t="str">
        <f>INDEX('38'!$E$1:$O$1361,MATCH('39'!$F381,'38'!$E:$E,0),MATCH('38'!M$1,'38'!$E$1:$O$1,0))</f>
        <v>BG 6</v>
      </c>
      <c r="O381" s="2">
        <f>INDEX('38'!$E$1:$O$1361,MATCH('39'!$F381,'38'!$E:$E,0),MATCH('38'!N$1,'38'!$E$1:$O$1,0))</f>
        <v>945391.10400000005</v>
      </c>
      <c r="P381" s="2">
        <f>INDEX('38'!$E$1:$O$1361,MATCH('39'!$F381,'38'!$E:$E,0),MATCH('38'!O$1,'38'!$E$1:$O$1,0))</f>
        <v>1121865.7139999999</v>
      </c>
    </row>
    <row r="382" spans="6:16">
      <c r="F382" s="128">
        <v>400613</v>
      </c>
      <c r="G382" s="2" t="str">
        <f>INDEX('38'!$E$1:$O$1361,MATCH('39'!$F382,'38'!$E:$E,0),MATCH('38'!F$1,'38'!$E$1:$O$1,0))</f>
        <v>Sapan K. Joshi</v>
      </c>
      <c r="H382" s="2">
        <f>INDEX('38'!$E$1:$O$1361,MATCH('39'!$F382,'38'!$E:$E,0),MATCH('38'!G$1,'38'!$E$1:$O$1,0))</f>
        <v>40441</v>
      </c>
      <c r="I382" s="2" t="str">
        <f>INDEX('38'!$E$1:$O$1361,MATCH('39'!$F382,'38'!$E:$E,0),MATCH('38'!H$1,'38'!$E$1:$O$1,0))</f>
        <v>Active</v>
      </c>
      <c r="J382" s="2" t="str">
        <f>INDEX('38'!$E$1:$O$1361,MATCH('39'!$F382,'38'!$E:$E,0),MATCH('38'!I$1,'38'!$E$1:$O$1,0))</f>
        <v>X0699</v>
      </c>
      <c r="K382" s="2">
        <f>INDEX('38'!$E$1:$O$1361,MATCH('39'!$F382,'38'!$E:$E,0),MATCH('38'!J$1,'38'!$E$1:$O$1,0))</f>
        <v>152562</v>
      </c>
      <c r="L382" s="2" t="str">
        <f>INDEX('38'!$E$1:$O$1361,MATCH('39'!$F382,'38'!$E:$E,0),MATCH('38'!K$1,'38'!$E$1:$O$1,0))</f>
        <v>Mr. Shailesh Vishwakarma</v>
      </c>
      <c r="M382" s="2" t="str">
        <f>INDEX('38'!$E$1:$O$1361,MATCH('39'!$F382,'38'!$E:$E,0),MATCH('38'!L$1,'38'!$E$1:$O$1,0))</f>
        <v>Relationship Associate</v>
      </c>
      <c r="N382" s="2" t="str">
        <f>INDEX('38'!$E$1:$O$1361,MATCH('39'!$F382,'38'!$E:$E,0),MATCH('38'!M$1,'38'!$E$1:$O$1,0))</f>
        <v>BG 6</v>
      </c>
      <c r="O382" s="2">
        <f>INDEX('38'!$E$1:$O$1361,MATCH('39'!$F382,'38'!$E:$E,0),MATCH('38'!N$1,'38'!$E$1:$O$1,0))</f>
        <v>873629.31599999999</v>
      </c>
      <c r="P382" s="2">
        <f>INDEX('38'!$E$1:$O$1361,MATCH('39'!$F382,'38'!$E:$E,0),MATCH('38'!O$1,'38'!$E$1:$O$1,0))</f>
        <v>406651.96799999999</v>
      </c>
    </row>
    <row r="383" spans="6:16">
      <c r="F383" s="128">
        <v>400615</v>
      </c>
      <c r="G383" s="2" t="str">
        <f>INDEX('38'!$E$1:$O$1361,MATCH('39'!$F383,'38'!$E:$E,0),MATCH('38'!F$1,'38'!$E$1:$O$1,0))</f>
        <v>Abhijeet Bagora</v>
      </c>
      <c r="H383" s="2">
        <f>INDEX('38'!$E$1:$O$1361,MATCH('39'!$F383,'38'!$E:$E,0),MATCH('38'!G$1,'38'!$E$1:$O$1,0))</f>
        <v>40441</v>
      </c>
      <c r="I383" s="2" t="str">
        <f>INDEX('38'!$E$1:$O$1361,MATCH('39'!$F383,'38'!$E:$E,0),MATCH('38'!H$1,'38'!$E$1:$O$1,0))</f>
        <v>Active</v>
      </c>
      <c r="J383" s="2" t="str">
        <f>INDEX('38'!$E$1:$O$1361,MATCH('39'!$F383,'38'!$E:$E,0),MATCH('38'!I$1,'38'!$E$1:$O$1,0))</f>
        <v>X0650</v>
      </c>
      <c r="K383" s="2">
        <f>INDEX('38'!$E$1:$O$1361,MATCH('39'!$F383,'38'!$E:$E,0),MATCH('38'!J$1,'38'!$E$1:$O$1,0))</f>
        <v>152562</v>
      </c>
      <c r="L383" s="2" t="str">
        <f>INDEX('38'!$E$1:$O$1361,MATCH('39'!$F383,'38'!$E:$E,0),MATCH('38'!K$1,'38'!$E$1:$O$1,0))</f>
        <v>Mr. Shailesh Vishwakarma</v>
      </c>
      <c r="M383" s="2" t="str">
        <f>INDEX('38'!$E$1:$O$1361,MATCH('39'!$F383,'38'!$E:$E,0),MATCH('38'!L$1,'38'!$E$1:$O$1,0))</f>
        <v>Relationship Associate</v>
      </c>
      <c r="N383" s="2" t="str">
        <f>INDEX('38'!$E$1:$O$1361,MATCH('39'!$F383,'38'!$E:$E,0),MATCH('38'!M$1,'38'!$E$1:$O$1,0))</f>
        <v>BG 6</v>
      </c>
      <c r="O383" s="2">
        <f>INDEX('38'!$E$1:$O$1361,MATCH('39'!$F383,'38'!$E:$E,0),MATCH('38'!N$1,'38'!$E$1:$O$1,0))</f>
        <v>1027615.0919999999</v>
      </c>
      <c r="P383" s="2">
        <f>INDEX('38'!$E$1:$O$1361,MATCH('39'!$F383,'38'!$E:$E,0),MATCH('38'!O$1,'38'!$E$1:$O$1,0))</f>
        <v>1058092.0812000001</v>
      </c>
    </row>
    <row r="384" spans="6:16">
      <c r="F384" s="128">
        <v>400767</v>
      </c>
      <c r="G384" s="2" t="str">
        <f>INDEX('38'!$E$1:$O$1361,MATCH('39'!$F384,'38'!$E:$E,0),MATCH('38'!F$1,'38'!$E$1:$O$1,0))</f>
        <v>Lokesh Kumar Sharma</v>
      </c>
      <c r="H384" s="2">
        <f>INDEX('38'!$E$1:$O$1361,MATCH('39'!$F384,'38'!$E:$E,0),MATCH('38'!G$1,'38'!$E$1:$O$1,0))</f>
        <v>40476</v>
      </c>
      <c r="I384" s="2" t="str">
        <f>INDEX('38'!$E$1:$O$1361,MATCH('39'!$F384,'38'!$E:$E,0),MATCH('38'!H$1,'38'!$E$1:$O$1,0))</f>
        <v>Active</v>
      </c>
      <c r="J384" s="2" t="str">
        <f>INDEX('38'!$E$1:$O$1361,MATCH('39'!$F384,'38'!$E:$E,0),MATCH('38'!I$1,'38'!$E$1:$O$1,0))</f>
        <v>X1103</v>
      </c>
      <c r="K384" s="2">
        <f>INDEX('38'!$E$1:$O$1361,MATCH('39'!$F384,'38'!$E:$E,0),MATCH('38'!J$1,'38'!$E$1:$O$1,0))</f>
        <v>382987</v>
      </c>
      <c r="L384" s="2" t="str">
        <f>INDEX('38'!$E$1:$O$1361,MATCH('39'!$F384,'38'!$E:$E,0),MATCH('38'!K$1,'38'!$E$1:$O$1,0))</f>
        <v>Mr. Varun Hassija</v>
      </c>
      <c r="M384" s="2" t="str">
        <f>INDEX('38'!$E$1:$O$1361,MATCH('39'!$F384,'38'!$E:$E,0),MATCH('38'!L$1,'38'!$E$1:$O$1,0))</f>
        <v>Relationship Associate</v>
      </c>
      <c r="N384" s="2" t="str">
        <f>INDEX('38'!$E$1:$O$1361,MATCH('39'!$F384,'38'!$E:$E,0),MATCH('38'!M$1,'38'!$E$1:$O$1,0))</f>
        <v>BG 6</v>
      </c>
      <c r="O384" s="2">
        <f>INDEX('38'!$E$1:$O$1361,MATCH('39'!$F384,'38'!$E:$E,0),MATCH('38'!N$1,'38'!$E$1:$O$1,0))</f>
        <v>1033539.591</v>
      </c>
      <c r="P384" s="2">
        <f>INDEX('38'!$E$1:$O$1361,MATCH('39'!$F384,'38'!$E:$E,0),MATCH('38'!O$1,'38'!$E$1:$O$1,0))</f>
        <v>1857065.9616</v>
      </c>
    </row>
    <row r="385" spans="6:16">
      <c r="F385" s="128">
        <v>401559</v>
      </c>
      <c r="G385" s="2" t="str">
        <f>INDEX('38'!$E$1:$O$1361,MATCH('39'!$F385,'38'!$E:$E,0),MATCH('38'!F$1,'38'!$E$1:$O$1,0))</f>
        <v>Saravanan S.</v>
      </c>
      <c r="H385" s="2">
        <f>INDEX('38'!$E$1:$O$1361,MATCH('39'!$F385,'38'!$E:$E,0),MATCH('38'!G$1,'38'!$E$1:$O$1,0))</f>
        <v>40493</v>
      </c>
      <c r="I385" s="2" t="str">
        <f>INDEX('38'!$E$1:$O$1361,MATCH('39'!$F385,'38'!$E:$E,0),MATCH('38'!H$1,'38'!$E$1:$O$1,0))</f>
        <v>Active</v>
      </c>
      <c r="J385" s="2" t="str">
        <f>INDEX('38'!$E$1:$O$1361,MATCH('39'!$F385,'38'!$E:$E,0),MATCH('38'!I$1,'38'!$E$1:$O$1,0))</f>
        <v>X1182</v>
      </c>
      <c r="K385" s="2">
        <f>INDEX('38'!$E$1:$O$1361,MATCH('39'!$F385,'38'!$E:$E,0),MATCH('38'!J$1,'38'!$E$1:$O$1,0))</f>
        <v>451002</v>
      </c>
      <c r="L385" s="2" t="str">
        <f>INDEX('38'!$E$1:$O$1361,MATCH('39'!$F385,'38'!$E:$E,0),MATCH('38'!K$1,'38'!$E$1:$O$1,0))</f>
        <v>Mr. Abdul Akbar</v>
      </c>
      <c r="M385" s="2" t="str">
        <f>INDEX('38'!$E$1:$O$1361,MATCH('39'!$F385,'38'!$E:$E,0),MATCH('38'!L$1,'38'!$E$1:$O$1,0))</f>
        <v>Associate Sales Manager</v>
      </c>
      <c r="N385" s="2" t="str">
        <f>INDEX('38'!$E$1:$O$1361,MATCH('39'!$F385,'38'!$E:$E,0),MATCH('38'!M$1,'38'!$E$1:$O$1,0))</f>
        <v>BG 7</v>
      </c>
      <c r="O385" s="2">
        <f>INDEX('38'!$E$1:$O$1361,MATCH('39'!$F385,'38'!$E:$E,0),MATCH('38'!N$1,'38'!$E$1:$O$1,0))</f>
        <v>638855.32199999993</v>
      </c>
      <c r="P385" s="2">
        <f>INDEX('38'!$E$1:$O$1361,MATCH('39'!$F385,'38'!$E:$E,0),MATCH('38'!O$1,'38'!$E$1:$O$1,0))</f>
        <v>423730.7856</v>
      </c>
    </row>
    <row r="386" spans="6:16">
      <c r="F386" s="128">
        <v>401564</v>
      </c>
      <c r="G386" s="2" t="str">
        <f>INDEX('38'!$E$1:$O$1361,MATCH('39'!$F386,'38'!$E:$E,0),MATCH('38'!F$1,'38'!$E$1:$O$1,0))</f>
        <v>Suresh Kumar M.</v>
      </c>
      <c r="H386" s="2">
        <f>INDEX('38'!$E$1:$O$1361,MATCH('39'!$F386,'38'!$E:$E,0),MATCH('38'!G$1,'38'!$E$1:$O$1,0))</f>
        <v>40498</v>
      </c>
      <c r="I386" s="2" t="str">
        <f>INDEX('38'!$E$1:$O$1361,MATCH('39'!$F386,'38'!$E:$E,0),MATCH('38'!H$1,'38'!$E$1:$O$1,0))</f>
        <v>Active</v>
      </c>
      <c r="J386" s="2" t="str">
        <f>INDEX('38'!$E$1:$O$1361,MATCH('39'!$F386,'38'!$E:$E,0),MATCH('38'!I$1,'38'!$E$1:$O$1,0))</f>
        <v>X0082</v>
      </c>
      <c r="K386" s="2">
        <f>INDEX('38'!$E$1:$O$1361,MATCH('39'!$F386,'38'!$E:$E,0),MATCH('38'!J$1,'38'!$E$1:$O$1,0))</f>
        <v>420801</v>
      </c>
      <c r="L386" s="2" t="str">
        <f>INDEX('38'!$E$1:$O$1361,MATCH('39'!$F386,'38'!$E:$E,0),MATCH('38'!K$1,'38'!$E$1:$O$1,0))</f>
        <v>Mr. Ashok Kumar M.</v>
      </c>
      <c r="M386" s="2" t="str">
        <f>INDEX('38'!$E$1:$O$1361,MATCH('39'!$F386,'38'!$E:$E,0),MATCH('38'!L$1,'38'!$E$1:$O$1,0))</f>
        <v>Associate Sales Manager</v>
      </c>
      <c r="N386" s="2" t="str">
        <f>INDEX('38'!$E$1:$O$1361,MATCH('39'!$F386,'38'!$E:$E,0),MATCH('38'!M$1,'38'!$E$1:$O$1,0))</f>
        <v>BG 5</v>
      </c>
      <c r="O386" s="2">
        <f>INDEX('38'!$E$1:$O$1361,MATCH('39'!$F386,'38'!$E:$E,0),MATCH('38'!N$1,'38'!$E$1:$O$1,0))</f>
        <v>1565026.0289999999</v>
      </c>
      <c r="P386" s="2">
        <f>INDEX('38'!$E$1:$O$1361,MATCH('39'!$F386,'38'!$E:$E,0),MATCH('38'!O$1,'38'!$E$1:$O$1,0))</f>
        <v>1311293.6747999999</v>
      </c>
    </row>
    <row r="387" spans="6:16">
      <c r="F387" s="128">
        <v>401571</v>
      </c>
      <c r="G387" s="2" t="str">
        <f>INDEX('38'!$E$1:$O$1361,MATCH('39'!$F387,'38'!$E:$E,0),MATCH('38'!F$1,'38'!$E$1:$O$1,0))</f>
        <v>Bhaskar V.</v>
      </c>
      <c r="H387" s="2">
        <f>INDEX('38'!$E$1:$O$1361,MATCH('39'!$F387,'38'!$E:$E,0),MATCH('38'!G$1,'38'!$E$1:$O$1,0))</f>
        <v>40493</v>
      </c>
      <c r="I387" s="2" t="str">
        <f>INDEX('38'!$E$1:$O$1361,MATCH('39'!$F387,'38'!$E:$E,0),MATCH('38'!H$1,'38'!$E$1:$O$1,0))</f>
        <v>Active</v>
      </c>
      <c r="J387" s="2" t="str">
        <f>INDEX('38'!$E$1:$O$1361,MATCH('39'!$F387,'38'!$E:$E,0),MATCH('38'!I$1,'38'!$E$1:$O$1,0))</f>
        <v>X0194</v>
      </c>
      <c r="K387" s="2">
        <f>INDEX('38'!$E$1:$O$1361,MATCH('39'!$F387,'38'!$E:$E,0),MATCH('38'!J$1,'38'!$E$1:$O$1,0))</f>
        <v>460862</v>
      </c>
      <c r="L387" s="2" t="str">
        <f>INDEX('38'!$E$1:$O$1361,MATCH('39'!$F387,'38'!$E:$E,0),MATCH('38'!K$1,'38'!$E$1:$O$1,0))</f>
        <v>Mr. Mallikarjunappa T K</v>
      </c>
      <c r="M387" s="2" t="str">
        <f>INDEX('38'!$E$1:$O$1361,MATCH('39'!$F387,'38'!$E:$E,0),MATCH('38'!L$1,'38'!$E$1:$O$1,0))</f>
        <v>Associate Sales Manager</v>
      </c>
      <c r="N387" s="2" t="str">
        <f>INDEX('38'!$E$1:$O$1361,MATCH('39'!$F387,'38'!$E:$E,0),MATCH('38'!M$1,'38'!$E$1:$O$1,0))</f>
        <v>BG 5</v>
      </c>
      <c r="O387" s="2">
        <f>INDEX('38'!$E$1:$O$1361,MATCH('39'!$F387,'38'!$E:$E,0),MATCH('38'!N$1,'38'!$E$1:$O$1,0))</f>
        <v>1383768.4139999999</v>
      </c>
      <c r="P387" s="2">
        <f>INDEX('38'!$E$1:$O$1361,MATCH('39'!$F387,'38'!$E:$E,0),MATCH('38'!O$1,'38'!$E$1:$O$1,0))</f>
        <v>1738976.3208000001</v>
      </c>
    </row>
    <row r="388" spans="6:16">
      <c r="F388" s="128">
        <v>402331</v>
      </c>
      <c r="G388" s="2" t="str">
        <f>INDEX('38'!$E$1:$O$1361,MATCH('39'!$F388,'38'!$E:$E,0),MATCH('38'!F$1,'38'!$E$1:$O$1,0))</f>
        <v>Mahesh Purushottam Sonicha</v>
      </c>
      <c r="H388" s="2">
        <f>INDEX('38'!$E$1:$O$1361,MATCH('39'!$F388,'38'!$E:$E,0),MATCH('38'!G$1,'38'!$E$1:$O$1,0))</f>
        <v>40493</v>
      </c>
      <c r="I388" s="2" t="str">
        <f>INDEX('38'!$E$1:$O$1361,MATCH('39'!$F388,'38'!$E:$E,0),MATCH('38'!H$1,'38'!$E$1:$O$1,0))</f>
        <v>Active</v>
      </c>
      <c r="J388" s="2" t="str">
        <f>INDEX('38'!$E$1:$O$1361,MATCH('39'!$F388,'38'!$E:$E,0),MATCH('38'!I$1,'38'!$E$1:$O$1,0))</f>
        <v>X0508</v>
      </c>
      <c r="K388" s="2">
        <f>INDEX('38'!$E$1:$O$1361,MATCH('39'!$F388,'38'!$E:$E,0),MATCH('38'!J$1,'38'!$E$1:$O$1,0))</f>
        <v>458160</v>
      </c>
      <c r="L388" s="2" t="str">
        <f>INDEX('38'!$E$1:$O$1361,MATCH('39'!$F388,'38'!$E:$E,0),MATCH('38'!K$1,'38'!$E$1:$O$1,0))</f>
        <v>Mr. Ashish Chaturbhai Kapadia</v>
      </c>
      <c r="M388" s="2" t="str">
        <f>INDEX('38'!$E$1:$O$1361,MATCH('39'!$F388,'38'!$E:$E,0),MATCH('38'!L$1,'38'!$E$1:$O$1,0))</f>
        <v>Associate Sales Manager</v>
      </c>
      <c r="N388" s="2" t="str">
        <f>INDEX('38'!$E$1:$O$1361,MATCH('39'!$F388,'38'!$E:$E,0),MATCH('38'!M$1,'38'!$E$1:$O$1,0))</f>
        <v>BG 8</v>
      </c>
      <c r="O388" s="2">
        <f>INDEX('38'!$E$1:$O$1361,MATCH('39'!$F388,'38'!$E:$E,0),MATCH('38'!N$1,'38'!$E$1:$O$1,0))</f>
        <v>432660.94200000004</v>
      </c>
      <c r="P388" s="2">
        <f>INDEX('38'!$E$1:$O$1361,MATCH('39'!$F388,'38'!$E:$E,0),MATCH('38'!O$1,'38'!$E$1:$O$1,0))</f>
        <v>754785.32400000002</v>
      </c>
    </row>
    <row r="389" spans="6:16">
      <c r="F389" s="128">
        <v>402332</v>
      </c>
      <c r="G389" s="2" t="str">
        <f>INDEX('38'!$E$1:$O$1361,MATCH('39'!$F389,'38'!$E:$E,0),MATCH('38'!F$1,'38'!$E$1:$O$1,0))</f>
        <v>Riyaz Mohd Ibrahim Khan</v>
      </c>
      <c r="H389" s="2">
        <f>INDEX('38'!$E$1:$O$1361,MATCH('39'!$F389,'38'!$E:$E,0),MATCH('38'!G$1,'38'!$E$1:$O$1,0))</f>
        <v>40369</v>
      </c>
      <c r="I389" s="2" t="str">
        <f>INDEX('38'!$E$1:$O$1361,MATCH('39'!$F389,'38'!$E:$E,0),MATCH('38'!H$1,'38'!$E$1:$O$1,0))</f>
        <v>Active</v>
      </c>
      <c r="J389" s="2" t="str">
        <f>INDEX('38'!$E$1:$O$1361,MATCH('39'!$F389,'38'!$E:$E,0),MATCH('38'!I$1,'38'!$E$1:$O$1,0))</f>
        <v>X0341</v>
      </c>
      <c r="K389" s="2">
        <f>INDEX('38'!$E$1:$O$1361,MATCH('39'!$F389,'38'!$E:$E,0),MATCH('38'!J$1,'38'!$E$1:$O$1,0))</f>
        <v>439273</v>
      </c>
      <c r="L389" s="2" t="str">
        <f>INDEX('38'!$E$1:$O$1361,MATCH('39'!$F389,'38'!$E:$E,0),MATCH('38'!K$1,'38'!$E$1:$O$1,0))</f>
        <v>Mrs. Kala Manoj Jain</v>
      </c>
      <c r="M389" s="2" t="str">
        <f>INDEX('38'!$E$1:$O$1361,MATCH('39'!$F389,'38'!$E:$E,0),MATCH('38'!L$1,'38'!$E$1:$O$1,0))</f>
        <v>Associate Sales Manager</v>
      </c>
      <c r="N389" s="2" t="str">
        <f>INDEX('38'!$E$1:$O$1361,MATCH('39'!$F389,'38'!$E:$E,0),MATCH('38'!M$1,'38'!$E$1:$O$1,0))</f>
        <v>BG 7</v>
      </c>
      <c r="O389" s="2">
        <f>INDEX('38'!$E$1:$O$1361,MATCH('39'!$F389,'38'!$E:$E,0),MATCH('38'!N$1,'38'!$E$1:$O$1,0))</f>
        <v>754619.56499999994</v>
      </c>
      <c r="P389" s="2">
        <f>INDEX('38'!$E$1:$O$1361,MATCH('39'!$F389,'38'!$E:$E,0),MATCH('38'!O$1,'38'!$E$1:$O$1,0))</f>
        <v>576640.82520000008</v>
      </c>
    </row>
    <row r="390" spans="6:16">
      <c r="F390" s="128">
        <v>402333</v>
      </c>
      <c r="G390" s="2" t="str">
        <f>INDEX('38'!$E$1:$O$1361,MATCH('39'!$F390,'38'!$E:$E,0),MATCH('38'!F$1,'38'!$E$1:$O$1,0))</f>
        <v>Tousif Yusuf Mansuri</v>
      </c>
      <c r="H390" s="2">
        <f>INDEX('38'!$E$1:$O$1361,MATCH('39'!$F390,'38'!$E:$E,0),MATCH('38'!G$1,'38'!$E$1:$O$1,0))</f>
        <v>40278</v>
      </c>
      <c r="I390" s="2" t="str">
        <f>INDEX('38'!$E$1:$O$1361,MATCH('39'!$F390,'38'!$E:$E,0),MATCH('38'!H$1,'38'!$E$1:$O$1,0))</f>
        <v>Active</v>
      </c>
      <c r="J390" s="2" t="str">
        <f>INDEX('38'!$E$1:$O$1361,MATCH('39'!$F390,'38'!$E:$E,0),MATCH('38'!I$1,'38'!$E$1:$O$1,0))</f>
        <v>X0124</v>
      </c>
      <c r="K390" s="2">
        <f>INDEX('38'!$E$1:$O$1361,MATCH('39'!$F390,'38'!$E:$E,0),MATCH('38'!J$1,'38'!$E$1:$O$1,0))</f>
        <v>380836</v>
      </c>
      <c r="L390" s="2" t="str">
        <f>INDEX('38'!$E$1:$O$1361,MATCH('39'!$F390,'38'!$E:$E,0),MATCH('38'!K$1,'38'!$E$1:$O$1,0))</f>
        <v>Mr. Arunkumar Manikchand Sharma</v>
      </c>
      <c r="M390" s="2" t="str">
        <f>INDEX('38'!$E$1:$O$1361,MATCH('39'!$F390,'38'!$E:$E,0),MATCH('38'!L$1,'38'!$E$1:$O$1,0))</f>
        <v>Associate Sales Manager</v>
      </c>
      <c r="N390" s="2" t="str">
        <f>INDEX('38'!$E$1:$O$1361,MATCH('39'!$F390,'38'!$E:$E,0),MATCH('38'!M$1,'38'!$E$1:$O$1,0))</f>
        <v>BG 6</v>
      </c>
      <c r="O390" s="2">
        <f>INDEX('38'!$E$1:$O$1361,MATCH('39'!$F390,'38'!$E:$E,0),MATCH('38'!N$1,'38'!$E$1:$O$1,0))</f>
        <v>1046617.341</v>
      </c>
      <c r="P390" s="2">
        <f>INDEX('38'!$E$1:$O$1361,MATCH('39'!$F390,'38'!$E:$E,0),MATCH('38'!O$1,'38'!$E$1:$O$1,0))</f>
        <v>2201931.4103999999</v>
      </c>
    </row>
    <row r="391" spans="6:16">
      <c r="F391" s="128">
        <v>402335</v>
      </c>
      <c r="G391" s="2" t="str">
        <f>INDEX('38'!$E$1:$O$1361,MATCH('39'!$F391,'38'!$E:$E,0),MATCH('38'!F$1,'38'!$E$1:$O$1,0))</f>
        <v>Pavan Kumar D S K</v>
      </c>
      <c r="H391" s="2">
        <f>INDEX('38'!$E$1:$O$1361,MATCH('39'!$F391,'38'!$E:$E,0),MATCH('38'!G$1,'38'!$E$1:$O$1,0))</f>
        <v>40500</v>
      </c>
      <c r="I391" s="2" t="str">
        <f>INDEX('38'!$E$1:$O$1361,MATCH('39'!$F391,'38'!$E:$E,0),MATCH('38'!H$1,'38'!$E$1:$O$1,0))</f>
        <v>Active</v>
      </c>
      <c r="J391" s="2" t="str">
        <f>INDEX('38'!$E$1:$O$1361,MATCH('39'!$F391,'38'!$E:$E,0),MATCH('38'!I$1,'38'!$E$1:$O$1,0))</f>
        <v>X0553</v>
      </c>
      <c r="K391" s="2">
        <f>INDEX('38'!$E$1:$O$1361,MATCH('39'!$F391,'38'!$E:$E,0),MATCH('38'!J$1,'38'!$E$1:$O$1,0))</f>
        <v>447935</v>
      </c>
      <c r="L391" s="2" t="str">
        <f>INDEX('38'!$E$1:$O$1361,MATCH('39'!$F391,'38'!$E:$E,0),MATCH('38'!K$1,'38'!$E$1:$O$1,0))</f>
        <v>Mr. Kiran Kumar Goud Dudela</v>
      </c>
      <c r="M391" s="2" t="str">
        <f>INDEX('38'!$E$1:$O$1361,MATCH('39'!$F391,'38'!$E:$E,0),MATCH('38'!L$1,'38'!$E$1:$O$1,0))</f>
        <v>Associate Sales Manager</v>
      </c>
      <c r="N391" s="2" t="str">
        <f>INDEX('38'!$E$1:$O$1361,MATCH('39'!$F391,'38'!$E:$E,0),MATCH('38'!M$1,'38'!$E$1:$O$1,0))</f>
        <v>BG 5</v>
      </c>
      <c r="O391" s="2">
        <f>INDEX('38'!$E$1:$O$1361,MATCH('39'!$F391,'38'!$E:$E,0),MATCH('38'!N$1,'38'!$E$1:$O$1,0))</f>
        <v>1394213.919</v>
      </c>
      <c r="P391" s="2">
        <f>INDEX('38'!$E$1:$O$1361,MATCH('39'!$F391,'38'!$E:$E,0),MATCH('38'!O$1,'38'!$E$1:$O$1,0))</f>
        <v>2341816.9091999996</v>
      </c>
    </row>
    <row r="392" spans="6:16">
      <c r="F392" s="128">
        <v>402435</v>
      </c>
      <c r="G392" s="2" t="str">
        <f>INDEX('38'!$E$1:$O$1361,MATCH('39'!$F392,'38'!$E:$E,0),MATCH('38'!F$1,'38'!$E$1:$O$1,0))</f>
        <v>Payal Kiritbhai Palmer</v>
      </c>
      <c r="H392" s="2">
        <f>INDEX('38'!$E$1:$O$1361,MATCH('39'!$F392,'38'!$E:$E,0),MATCH('38'!G$1,'38'!$E$1:$O$1,0))</f>
        <v>40492</v>
      </c>
      <c r="I392" s="2" t="str">
        <f>INDEX('38'!$E$1:$O$1361,MATCH('39'!$F392,'38'!$E:$E,0),MATCH('38'!H$1,'38'!$E$1:$O$1,0))</f>
        <v>Active</v>
      </c>
      <c r="J392" s="2" t="str">
        <f>INDEX('38'!$E$1:$O$1361,MATCH('39'!$F392,'38'!$E:$E,0),MATCH('38'!I$1,'38'!$E$1:$O$1,0))</f>
        <v>X0446</v>
      </c>
      <c r="K392" s="2">
        <f>INDEX('38'!$E$1:$O$1361,MATCH('39'!$F392,'38'!$E:$E,0),MATCH('38'!J$1,'38'!$E$1:$O$1,0))</f>
        <v>448791</v>
      </c>
      <c r="L392" s="2" t="str">
        <f>INDEX('38'!$E$1:$O$1361,MATCH('39'!$F392,'38'!$E:$E,0),MATCH('38'!K$1,'38'!$E$1:$O$1,0))</f>
        <v>Mr. Mandeep Anup Singh</v>
      </c>
      <c r="M392" s="2" t="str">
        <f>INDEX('38'!$E$1:$O$1361,MATCH('39'!$F392,'38'!$E:$E,0),MATCH('38'!L$1,'38'!$E$1:$O$1,0))</f>
        <v>Relationship Associate</v>
      </c>
      <c r="N392" s="2" t="str">
        <f>INDEX('38'!$E$1:$O$1361,MATCH('39'!$F392,'38'!$E:$E,0),MATCH('38'!M$1,'38'!$E$1:$O$1,0))</f>
        <v>BG 5</v>
      </c>
      <c r="O392" s="2">
        <f>INDEX('38'!$E$1:$O$1361,MATCH('39'!$F392,'38'!$E:$E,0),MATCH('38'!N$1,'38'!$E$1:$O$1,0))</f>
        <v>1486528.365</v>
      </c>
      <c r="P392" s="2">
        <f>INDEX('38'!$E$1:$O$1361,MATCH('39'!$F392,'38'!$E:$E,0),MATCH('38'!O$1,'38'!$E$1:$O$1,0))</f>
        <v>1196608.4964000001</v>
      </c>
    </row>
    <row r="393" spans="6:16">
      <c r="F393" s="128">
        <v>402439</v>
      </c>
      <c r="G393" s="2" t="str">
        <f>INDEX('38'!$E$1:$O$1361,MATCH('39'!$F393,'38'!$E:$E,0),MATCH('38'!F$1,'38'!$E$1:$O$1,0))</f>
        <v>Tuhin Ghosh</v>
      </c>
      <c r="H393" s="2">
        <f>INDEX('38'!$E$1:$O$1361,MATCH('39'!$F393,'38'!$E:$E,0),MATCH('38'!G$1,'38'!$E$1:$O$1,0))</f>
        <v>40497</v>
      </c>
      <c r="I393" s="2" t="str">
        <f>INDEX('38'!$E$1:$O$1361,MATCH('39'!$F393,'38'!$E:$E,0),MATCH('38'!H$1,'38'!$E$1:$O$1,0))</f>
        <v>Active</v>
      </c>
      <c r="J393" s="2" t="str">
        <f>INDEX('38'!$E$1:$O$1361,MATCH('39'!$F393,'38'!$E:$E,0),MATCH('38'!I$1,'38'!$E$1:$O$1,0))</f>
        <v>X0351</v>
      </c>
      <c r="K393" s="2">
        <f>INDEX('38'!$E$1:$O$1361,MATCH('39'!$F393,'38'!$E:$E,0),MATCH('38'!J$1,'38'!$E$1:$O$1,0))</f>
        <v>406515</v>
      </c>
      <c r="L393" s="2" t="str">
        <f>INDEX('38'!$E$1:$O$1361,MATCH('39'!$F393,'38'!$E:$E,0),MATCH('38'!K$1,'38'!$E$1:$O$1,0))</f>
        <v>Mr. Sabyasachi Guin</v>
      </c>
      <c r="M393" s="2" t="str">
        <f>INDEX('38'!$E$1:$O$1361,MATCH('39'!$F393,'38'!$E:$E,0),MATCH('38'!L$1,'38'!$E$1:$O$1,0))</f>
        <v>Associate Sales Manager</v>
      </c>
      <c r="N393" s="2" t="str">
        <f>INDEX('38'!$E$1:$O$1361,MATCH('39'!$F393,'38'!$E:$E,0),MATCH('38'!M$1,'38'!$E$1:$O$1,0))</f>
        <v>BG 5</v>
      </c>
      <c r="O393" s="2">
        <f>INDEX('38'!$E$1:$O$1361,MATCH('39'!$F393,'38'!$E:$E,0),MATCH('38'!N$1,'38'!$E$1:$O$1,0))</f>
        <v>1256552.514</v>
      </c>
      <c r="P393" s="2">
        <f>INDEX('38'!$E$1:$O$1361,MATCH('39'!$F393,'38'!$E:$E,0),MATCH('38'!O$1,'38'!$E$1:$O$1,0))</f>
        <v>1139341.2479999999</v>
      </c>
    </row>
    <row r="394" spans="6:16">
      <c r="F394" s="128">
        <v>402573</v>
      </c>
      <c r="G394" s="2" t="str">
        <f>INDEX('38'!$E$1:$O$1361,MATCH('39'!$F394,'38'!$E:$E,0),MATCH('38'!F$1,'38'!$E$1:$O$1,0))</f>
        <v>Raju Kumar Sharma</v>
      </c>
      <c r="H394" s="2">
        <f>INDEX('38'!$E$1:$O$1361,MATCH('39'!$F394,'38'!$E:$E,0),MATCH('38'!G$1,'38'!$E$1:$O$1,0))</f>
        <v>40497</v>
      </c>
      <c r="I394" s="2" t="str">
        <f>INDEX('38'!$E$1:$O$1361,MATCH('39'!$F394,'38'!$E:$E,0),MATCH('38'!H$1,'38'!$E$1:$O$1,0))</f>
        <v>Active</v>
      </c>
      <c r="J394" s="2" t="str">
        <f>INDEX('38'!$E$1:$O$1361,MATCH('39'!$F394,'38'!$E:$E,0),MATCH('38'!I$1,'38'!$E$1:$O$1,0))</f>
        <v>X1172</v>
      </c>
      <c r="K394" s="2">
        <f>INDEX('38'!$E$1:$O$1361,MATCH('39'!$F394,'38'!$E:$E,0),MATCH('38'!J$1,'38'!$E$1:$O$1,0))</f>
        <v>398778</v>
      </c>
      <c r="L394" s="2" t="str">
        <f>INDEX('38'!$E$1:$O$1361,MATCH('39'!$F394,'38'!$E:$E,0),MATCH('38'!K$1,'38'!$E$1:$O$1,0))</f>
        <v>Mr. Goutam Ghosh</v>
      </c>
      <c r="M394" s="2" t="str">
        <f>INDEX('38'!$E$1:$O$1361,MATCH('39'!$F394,'38'!$E:$E,0),MATCH('38'!L$1,'38'!$E$1:$O$1,0))</f>
        <v>Associate Sales Manager</v>
      </c>
      <c r="N394" s="2" t="str">
        <f>INDEX('38'!$E$1:$O$1361,MATCH('39'!$F394,'38'!$E:$E,0),MATCH('38'!M$1,'38'!$E$1:$O$1,0))</f>
        <v>BG 6</v>
      </c>
      <c r="O394" s="2">
        <f>INDEX('38'!$E$1:$O$1361,MATCH('39'!$F394,'38'!$E:$E,0),MATCH('38'!N$1,'38'!$E$1:$O$1,0))</f>
        <v>924457.8</v>
      </c>
      <c r="P394" s="2">
        <f>INDEX('38'!$E$1:$O$1361,MATCH('39'!$F394,'38'!$E:$E,0),MATCH('38'!O$1,'38'!$E$1:$O$1,0))</f>
        <v>1356296.8536</v>
      </c>
    </row>
    <row r="395" spans="6:16">
      <c r="F395" s="128">
        <v>402924</v>
      </c>
      <c r="G395" s="2" t="str">
        <f>INDEX('38'!$E$1:$O$1361,MATCH('39'!$F395,'38'!$E:$E,0),MATCH('38'!F$1,'38'!$E$1:$O$1,0))</f>
        <v>Chandan Tiwari</v>
      </c>
      <c r="H395" s="2">
        <f>INDEX('38'!$E$1:$O$1361,MATCH('39'!$F395,'38'!$E:$E,0),MATCH('38'!G$1,'38'!$E$1:$O$1,0))</f>
        <v>40473</v>
      </c>
      <c r="I395" s="2" t="str">
        <f>INDEX('38'!$E$1:$O$1361,MATCH('39'!$F395,'38'!$E:$E,0),MATCH('38'!H$1,'38'!$E$1:$O$1,0))</f>
        <v>Active</v>
      </c>
      <c r="J395" s="2" t="str">
        <f>INDEX('38'!$E$1:$O$1361,MATCH('39'!$F395,'38'!$E:$E,0),MATCH('38'!I$1,'38'!$E$1:$O$1,0))</f>
        <v>X0183</v>
      </c>
      <c r="K395" s="2">
        <f>INDEX('38'!$E$1:$O$1361,MATCH('39'!$F395,'38'!$E:$E,0),MATCH('38'!J$1,'38'!$E$1:$O$1,0))</f>
        <v>419863</v>
      </c>
      <c r="L395" s="2" t="str">
        <f>INDEX('38'!$E$1:$O$1361,MATCH('39'!$F395,'38'!$E:$E,0),MATCH('38'!K$1,'38'!$E$1:$O$1,0))</f>
        <v>Mr. Arun Shivanand Pandey</v>
      </c>
      <c r="M395" s="2" t="str">
        <f>INDEX('38'!$E$1:$O$1361,MATCH('39'!$F395,'38'!$E:$E,0),MATCH('38'!L$1,'38'!$E$1:$O$1,0))</f>
        <v>Associate Sales Manager</v>
      </c>
      <c r="N395" s="2" t="str">
        <f>INDEX('38'!$E$1:$O$1361,MATCH('39'!$F395,'38'!$E:$E,0),MATCH('38'!M$1,'38'!$E$1:$O$1,0))</f>
        <v>BG 6</v>
      </c>
      <c r="O395" s="2">
        <f>INDEX('38'!$E$1:$O$1361,MATCH('39'!$F395,'38'!$E:$E,0),MATCH('38'!N$1,'38'!$E$1:$O$1,0))</f>
        <v>813516.18599999999</v>
      </c>
      <c r="P395" s="2">
        <f>INDEX('38'!$E$1:$O$1361,MATCH('39'!$F395,'38'!$E:$E,0),MATCH('38'!O$1,'38'!$E$1:$O$1,0))</f>
        <v>1033974.7848</v>
      </c>
    </row>
    <row r="396" spans="6:16">
      <c r="F396" s="128">
        <v>403044</v>
      </c>
      <c r="G396" s="2" t="str">
        <f>INDEX('38'!$E$1:$O$1361,MATCH('39'!$F396,'38'!$E:$E,0),MATCH('38'!F$1,'38'!$E$1:$O$1,0))</f>
        <v>Hansa Narshih Rana</v>
      </c>
      <c r="H396" s="2">
        <f>INDEX('38'!$E$1:$O$1361,MATCH('39'!$F396,'38'!$E:$E,0),MATCH('38'!G$1,'38'!$E$1:$O$1,0))</f>
        <v>40514</v>
      </c>
      <c r="I396" s="2" t="str">
        <f>INDEX('38'!$E$1:$O$1361,MATCH('39'!$F396,'38'!$E:$E,0),MATCH('38'!H$1,'38'!$E$1:$O$1,0))</f>
        <v>Active</v>
      </c>
      <c r="J396" s="2" t="str">
        <f>INDEX('38'!$E$1:$O$1361,MATCH('39'!$F396,'38'!$E:$E,0),MATCH('38'!I$1,'38'!$E$1:$O$1,0))</f>
        <v>X0774</v>
      </c>
      <c r="K396" s="2">
        <f>INDEX('38'!$E$1:$O$1361,MATCH('39'!$F396,'38'!$E:$E,0),MATCH('38'!J$1,'38'!$E$1:$O$1,0))</f>
        <v>399532</v>
      </c>
      <c r="L396" s="2" t="str">
        <f>INDEX('38'!$E$1:$O$1361,MATCH('39'!$F396,'38'!$E:$E,0),MATCH('38'!K$1,'38'!$E$1:$O$1,0))</f>
        <v>Mr. John Kunjukunju K.</v>
      </c>
      <c r="M396" s="2" t="str">
        <f>INDEX('38'!$E$1:$O$1361,MATCH('39'!$F396,'38'!$E:$E,0),MATCH('38'!L$1,'38'!$E$1:$O$1,0))</f>
        <v>Associate Sales Manager</v>
      </c>
      <c r="N396" s="2" t="str">
        <f>INDEX('38'!$E$1:$O$1361,MATCH('39'!$F396,'38'!$E:$E,0),MATCH('38'!M$1,'38'!$E$1:$O$1,0))</f>
        <v>BG 7</v>
      </c>
      <c r="O396" s="2">
        <f>INDEX('38'!$E$1:$O$1361,MATCH('39'!$F396,'38'!$E:$E,0),MATCH('38'!N$1,'38'!$E$1:$O$1,0))</f>
        <v>650574.09900000005</v>
      </c>
      <c r="P396" s="2">
        <f>INDEX('38'!$E$1:$O$1361,MATCH('39'!$F396,'38'!$E:$E,0),MATCH('38'!O$1,'38'!$E$1:$O$1,0))</f>
        <v>2223335.2608000003</v>
      </c>
    </row>
    <row r="397" spans="6:16">
      <c r="F397" s="128">
        <v>403345</v>
      </c>
      <c r="G397" s="2" t="str">
        <f>INDEX('38'!$E$1:$O$1361,MATCH('39'!$F397,'38'!$E:$E,0),MATCH('38'!F$1,'38'!$E$1:$O$1,0))</f>
        <v>Paritosh Ashwin Shukla</v>
      </c>
      <c r="H397" s="2">
        <f>INDEX('38'!$E$1:$O$1361,MATCH('39'!$F397,'38'!$E:$E,0),MATCH('38'!G$1,'38'!$E$1:$O$1,0))</f>
        <v>40466</v>
      </c>
      <c r="I397" s="2" t="str">
        <f>INDEX('38'!$E$1:$O$1361,MATCH('39'!$F397,'38'!$E:$E,0),MATCH('38'!H$1,'38'!$E$1:$O$1,0))</f>
        <v>Active</v>
      </c>
      <c r="J397" s="2" t="str">
        <f>INDEX('38'!$E$1:$O$1361,MATCH('39'!$F397,'38'!$E:$E,0),MATCH('38'!I$1,'38'!$E$1:$O$1,0))</f>
        <v>X0264</v>
      </c>
      <c r="K397" s="2">
        <f>INDEX('38'!$E$1:$O$1361,MATCH('39'!$F397,'38'!$E:$E,0),MATCH('38'!J$1,'38'!$E$1:$O$1,0))</f>
        <v>448791</v>
      </c>
      <c r="L397" s="2" t="str">
        <f>INDEX('38'!$E$1:$O$1361,MATCH('39'!$F397,'38'!$E:$E,0),MATCH('38'!K$1,'38'!$E$1:$O$1,0))</f>
        <v>Mr. Mandeep Anup Singh</v>
      </c>
      <c r="M397" s="2" t="str">
        <f>INDEX('38'!$E$1:$O$1361,MATCH('39'!$F397,'38'!$E:$E,0),MATCH('38'!L$1,'38'!$E$1:$O$1,0))</f>
        <v>Relationship Associate</v>
      </c>
      <c r="N397" s="2" t="str">
        <f>INDEX('38'!$E$1:$O$1361,MATCH('39'!$F397,'38'!$E:$E,0),MATCH('38'!M$1,'38'!$E$1:$O$1,0))</f>
        <v>BG 6</v>
      </c>
      <c r="O397" s="2">
        <f>INDEX('38'!$E$1:$O$1361,MATCH('39'!$F397,'38'!$E:$E,0),MATCH('38'!N$1,'38'!$E$1:$O$1,0))</f>
        <v>965460.72</v>
      </c>
      <c r="P397" s="2">
        <f>INDEX('38'!$E$1:$O$1361,MATCH('39'!$F397,'38'!$E:$E,0),MATCH('38'!O$1,'38'!$E$1:$O$1,0))</f>
        <v>1757749.1291999999</v>
      </c>
    </row>
    <row r="398" spans="6:16">
      <c r="F398" s="128">
        <v>403644</v>
      </c>
      <c r="G398" s="2" t="str">
        <f>INDEX('38'!$E$1:$O$1361,MATCH('39'!$F398,'38'!$E:$E,0),MATCH('38'!F$1,'38'!$E$1:$O$1,0))</f>
        <v>Hariprasad N. P.</v>
      </c>
      <c r="H398" s="2">
        <f>INDEX('38'!$E$1:$O$1361,MATCH('39'!$F398,'38'!$E:$E,0),MATCH('38'!G$1,'38'!$E$1:$O$1,0))</f>
        <v>40522</v>
      </c>
      <c r="I398" s="2" t="str">
        <f>INDEX('38'!$E$1:$O$1361,MATCH('39'!$F398,'38'!$E:$E,0),MATCH('38'!H$1,'38'!$E$1:$O$1,0))</f>
        <v>Active</v>
      </c>
      <c r="J398" s="2" t="str">
        <f>INDEX('38'!$E$1:$O$1361,MATCH('39'!$F398,'38'!$E:$E,0),MATCH('38'!I$1,'38'!$E$1:$O$1,0))</f>
        <v>X0046</v>
      </c>
      <c r="K398" s="2">
        <f>INDEX('38'!$E$1:$O$1361,MATCH('39'!$F398,'38'!$E:$E,0),MATCH('38'!J$1,'38'!$E$1:$O$1,0))</f>
        <v>419555</v>
      </c>
      <c r="L398" s="2" t="str">
        <f>INDEX('38'!$E$1:$O$1361,MATCH('39'!$F398,'38'!$E:$E,0),MATCH('38'!K$1,'38'!$E$1:$O$1,0))</f>
        <v>Mr. Remesh T. V.</v>
      </c>
      <c r="M398" s="2" t="str">
        <f>INDEX('38'!$E$1:$O$1361,MATCH('39'!$F398,'38'!$E:$E,0),MATCH('38'!L$1,'38'!$E$1:$O$1,0))</f>
        <v>Associate Sales Manager</v>
      </c>
      <c r="N398" s="2" t="str">
        <f>INDEX('38'!$E$1:$O$1361,MATCH('39'!$F398,'38'!$E:$E,0),MATCH('38'!M$1,'38'!$E$1:$O$1,0))</f>
        <v>BG 4</v>
      </c>
      <c r="O398" s="2">
        <f>INDEX('38'!$E$1:$O$1361,MATCH('39'!$F398,'38'!$E:$E,0),MATCH('38'!N$1,'38'!$E$1:$O$1,0))</f>
        <v>1879529.7779999999</v>
      </c>
      <c r="P398" s="2">
        <f>INDEX('38'!$E$1:$O$1361,MATCH('39'!$F398,'38'!$E:$E,0),MATCH('38'!O$1,'38'!$E$1:$O$1,0))</f>
        <v>3171722.8968000002</v>
      </c>
    </row>
    <row r="399" spans="6:16">
      <c r="F399" s="128">
        <v>404141</v>
      </c>
      <c r="G399" s="2" t="str">
        <f>INDEX('38'!$E$1:$O$1361,MATCH('39'!$F399,'38'!$E:$E,0),MATCH('38'!F$1,'38'!$E$1:$O$1,0))</f>
        <v>Avijit Ghosh</v>
      </c>
      <c r="H399" s="2">
        <f>INDEX('38'!$E$1:$O$1361,MATCH('39'!$F399,'38'!$E:$E,0),MATCH('38'!G$1,'38'!$E$1:$O$1,0))</f>
        <v>40518</v>
      </c>
      <c r="I399" s="2" t="str">
        <f>INDEX('38'!$E$1:$O$1361,MATCH('39'!$F399,'38'!$E:$E,0),MATCH('38'!H$1,'38'!$E$1:$O$1,0))</f>
        <v>Active</v>
      </c>
      <c r="J399" s="2" t="str">
        <f>INDEX('38'!$E$1:$O$1361,MATCH('39'!$F399,'38'!$E:$E,0),MATCH('38'!I$1,'38'!$E$1:$O$1,0))</f>
        <v>X1140</v>
      </c>
      <c r="K399" s="2">
        <f>INDEX('38'!$E$1:$O$1361,MATCH('39'!$F399,'38'!$E:$E,0),MATCH('38'!J$1,'38'!$E$1:$O$1,0))</f>
        <v>378503</v>
      </c>
      <c r="L399" s="2" t="str">
        <f>INDEX('38'!$E$1:$O$1361,MATCH('39'!$F399,'38'!$E:$E,0),MATCH('38'!K$1,'38'!$E$1:$O$1,0))</f>
        <v>Mr. Rakib Ali</v>
      </c>
      <c r="M399" s="2" t="str">
        <f>INDEX('38'!$E$1:$O$1361,MATCH('39'!$F399,'38'!$E:$E,0),MATCH('38'!L$1,'38'!$E$1:$O$1,0))</f>
        <v>Associate Sales Manager</v>
      </c>
      <c r="N399" s="2" t="str">
        <f>INDEX('38'!$E$1:$O$1361,MATCH('39'!$F399,'38'!$E:$E,0),MATCH('38'!M$1,'38'!$E$1:$O$1,0))</f>
        <v>BG 8</v>
      </c>
      <c r="O399" s="2">
        <f>INDEX('38'!$E$1:$O$1361,MATCH('39'!$F399,'38'!$E:$E,0),MATCH('38'!N$1,'38'!$E$1:$O$1,0))</f>
        <v>189371.38500000001</v>
      </c>
      <c r="P399" s="2">
        <f>INDEX('38'!$E$1:$O$1361,MATCH('39'!$F399,'38'!$E:$E,0),MATCH('38'!O$1,'38'!$E$1:$O$1,0))</f>
        <v>670839.19200000004</v>
      </c>
    </row>
    <row r="400" spans="6:16">
      <c r="F400" s="128">
        <v>404383</v>
      </c>
      <c r="G400" s="2" t="str">
        <f>INDEX('38'!$E$1:$O$1361,MATCH('39'!$F400,'38'!$E:$E,0),MATCH('38'!F$1,'38'!$E$1:$O$1,0))</f>
        <v>Swagatika Rath</v>
      </c>
      <c r="H400" s="2">
        <f>INDEX('38'!$E$1:$O$1361,MATCH('39'!$F400,'38'!$E:$E,0),MATCH('38'!G$1,'38'!$E$1:$O$1,0))</f>
        <v>40515</v>
      </c>
      <c r="I400" s="2" t="str">
        <f>INDEX('38'!$E$1:$O$1361,MATCH('39'!$F400,'38'!$E:$E,0),MATCH('38'!H$1,'38'!$E$1:$O$1,0))</f>
        <v>Active</v>
      </c>
      <c r="J400" s="2" t="str">
        <f>INDEX('38'!$E$1:$O$1361,MATCH('39'!$F400,'38'!$E:$E,0),MATCH('38'!I$1,'38'!$E$1:$O$1,0))</f>
        <v>X0737</v>
      </c>
      <c r="K400" s="2">
        <f>INDEX('38'!$E$1:$O$1361,MATCH('39'!$F400,'38'!$E:$E,0),MATCH('38'!J$1,'38'!$E$1:$O$1,0))</f>
        <v>381248</v>
      </c>
      <c r="L400" s="2" t="str">
        <f>INDEX('38'!$E$1:$O$1361,MATCH('39'!$F400,'38'!$E:$E,0),MATCH('38'!K$1,'38'!$E$1:$O$1,0))</f>
        <v>Mr. Nirjhar Saha</v>
      </c>
      <c r="M400" s="2" t="str">
        <f>INDEX('38'!$E$1:$O$1361,MATCH('39'!$F400,'38'!$E:$E,0),MATCH('38'!L$1,'38'!$E$1:$O$1,0))</f>
        <v>Relationship Associate</v>
      </c>
      <c r="N400" s="2" t="str">
        <f>INDEX('38'!$E$1:$O$1361,MATCH('39'!$F400,'38'!$E:$E,0),MATCH('38'!M$1,'38'!$E$1:$O$1,0))</f>
        <v>BG 6</v>
      </c>
      <c r="O400" s="2">
        <f>INDEX('38'!$E$1:$O$1361,MATCH('39'!$F400,'38'!$E:$E,0),MATCH('38'!N$1,'38'!$E$1:$O$1,0))</f>
        <v>1107126.699</v>
      </c>
      <c r="P400" s="2">
        <f>INDEX('38'!$E$1:$O$1361,MATCH('39'!$F400,'38'!$E:$E,0),MATCH('38'!O$1,'38'!$E$1:$O$1,0))</f>
        <v>1227657.1464</v>
      </c>
    </row>
    <row r="401" spans="6:16">
      <c r="F401" s="128">
        <v>404388</v>
      </c>
      <c r="G401" s="2" t="str">
        <f>INDEX('38'!$E$1:$O$1361,MATCH('39'!$F401,'38'!$E:$E,0),MATCH('38'!F$1,'38'!$E$1:$O$1,0))</f>
        <v>Abdul Kareem B.</v>
      </c>
      <c r="H401" s="2">
        <f>INDEX('38'!$E$1:$O$1361,MATCH('39'!$F401,'38'!$E:$E,0),MATCH('38'!G$1,'38'!$E$1:$O$1,0))</f>
        <v>40525</v>
      </c>
      <c r="I401" s="2" t="str">
        <f>INDEX('38'!$E$1:$O$1361,MATCH('39'!$F401,'38'!$E:$E,0),MATCH('38'!H$1,'38'!$E$1:$O$1,0))</f>
        <v>Active</v>
      </c>
      <c r="J401" s="2" t="str">
        <f>INDEX('38'!$E$1:$O$1361,MATCH('39'!$F401,'38'!$E:$E,0),MATCH('38'!I$1,'38'!$E$1:$O$1,0))</f>
        <v>X0094</v>
      </c>
      <c r="K401" s="2">
        <f>INDEX('38'!$E$1:$O$1361,MATCH('39'!$F401,'38'!$E:$E,0),MATCH('38'!J$1,'38'!$E$1:$O$1,0))</f>
        <v>462388</v>
      </c>
      <c r="L401" s="2" t="str">
        <f>INDEX('38'!$E$1:$O$1361,MATCH('39'!$F401,'38'!$E:$E,0),MATCH('38'!K$1,'38'!$E$1:$O$1,0))</f>
        <v>Mr. Mohan Kumar B.N</v>
      </c>
      <c r="M401" s="2" t="str">
        <f>INDEX('38'!$E$1:$O$1361,MATCH('39'!$F401,'38'!$E:$E,0),MATCH('38'!L$1,'38'!$E$1:$O$1,0))</f>
        <v>Associate Sales Manager</v>
      </c>
      <c r="N401" s="2" t="str">
        <f>INDEX('38'!$E$1:$O$1361,MATCH('39'!$F401,'38'!$E:$E,0),MATCH('38'!M$1,'38'!$E$1:$O$1,0))</f>
        <v>BG 4</v>
      </c>
      <c r="O401" s="2">
        <f>INDEX('38'!$E$1:$O$1361,MATCH('39'!$F401,'38'!$E:$E,0),MATCH('38'!N$1,'38'!$E$1:$O$1,0))</f>
        <v>1837127.817</v>
      </c>
      <c r="P401" s="2">
        <f>INDEX('38'!$E$1:$O$1361,MATCH('39'!$F401,'38'!$E:$E,0),MATCH('38'!O$1,'38'!$E$1:$O$1,0))</f>
        <v>2464102.0908000004</v>
      </c>
    </row>
    <row r="402" spans="6:16">
      <c r="F402" s="128">
        <v>405281</v>
      </c>
      <c r="G402" s="2" t="str">
        <f>INDEX('38'!$E$1:$O$1361,MATCH('39'!$F402,'38'!$E:$E,0),MATCH('38'!F$1,'38'!$E$1:$O$1,0))</f>
        <v>Santosh Katale</v>
      </c>
      <c r="H402" s="2">
        <f>INDEX('38'!$E$1:$O$1361,MATCH('39'!$F402,'38'!$E:$E,0),MATCH('38'!G$1,'38'!$E$1:$O$1,0))</f>
        <v>40518</v>
      </c>
      <c r="I402" s="2" t="str">
        <f>INDEX('38'!$E$1:$O$1361,MATCH('39'!$F402,'38'!$E:$E,0),MATCH('38'!H$1,'38'!$E$1:$O$1,0))</f>
        <v>Active</v>
      </c>
      <c r="J402" s="2" t="str">
        <f>INDEX('38'!$E$1:$O$1361,MATCH('39'!$F402,'38'!$E:$E,0),MATCH('38'!I$1,'38'!$E$1:$O$1,0))</f>
        <v>X1532</v>
      </c>
      <c r="K402" s="2">
        <f>INDEX('38'!$E$1:$O$1361,MATCH('39'!$F402,'38'!$E:$E,0),MATCH('38'!J$1,'38'!$E$1:$O$1,0))</f>
        <v>399534</v>
      </c>
      <c r="L402" s="2" t="str">
        <f>INDEX('38'!$E$1:$O$1361,MATCH('39'!$F402,'38'!$E:$E,0),MATCH('38'!K$1,'38'!$E$1:$O$1,0))</f>
        <v>Mr. Shahsidhar Poojary</v>
      </c>
      <c r="M402" s="2" t="str">
        <f>INDEX('38'!$E$1:$O$1361,MATCH('39'!$F402,'38'!$E:$E,0),MATCH('38'!L$1,'38'!$E$1:$O$1,0))</f>
        <v>Associate Sales Manager</v>
      </c>
      <c r="N402" s="2" t="str">
        <f>INDEX('38'!$E$1:$O$1361,MATCH('39'!$F402,'38'!$E:$E,0),MATCH('38'!M$1,'38'!$E$1:$O$1,0))</f>
        <v>BG 6</v>
      </c>
      <c r="O402" s="2">
        <f>INDEX('38'!$E$1:$O$1361,MATCH('39'!$F402,'38'!$E:$E,0),MATCH('38'!N$1,'38'!$E$1:$O$1,0))</f>
        <v>827046.92699999991</v>
      </c>
      <c r="P402" s="2">
        <f>INDEX('38'!$E$1:$O$1361,MATCH('39'!$F402,'38'!$E:$E,0),MATCH('38'!O$1,'38'!$E$1:$O$1,0))</f>
        <v>848245.58639999991</v>
      </c>
    </row>
    <row r="403" spans="6:16">
      <c r="F403" s="128">
        <v>405819</v>
      </c>
      <c r="G403" s="2" t="str">
        <f>INDEX('38'!$E$1:$O$1361,MATCH('39'!$F403,'38'!$E:$E,0),MATCH('38'!F$1,'38'!$E$1:$O$1,0))</f>
        <v>Diwakar Kumar Yadav</v>
      </c>
      <c r="H403" s="2">
        <f>INDEX('38'!$E$1:$O$1361,MATCH('39'!$F403,'38'!$E:$E,0),MATCH('38'!G$1,'38'!$E$1:$O$1,0))</f>
        <v>40536</v>
      </c>
      <c r="I403" s="2" t="str">
        <f>INDEX('38'!$E$1:$O$1361,MATCH('39'!$F403,'38'!$E:$E,0),MATCH('38'!H$1,'38'!$E$1:$O$1,0))</f>
        <v>Active</v>
      </c>
      <c r="J403" s="2" t="str">
        <f>INDEX('38'!$E$1:$O$1361,MATCH('39'!$F403,'38'!$E:$E,0),MATCH('38'!I$1,'38'!$E$1:$O$1,0))</f>
        <v>X0804</v>
      </c>
      <c r="K403" s="2">
        <f>INDEX('38'!$E$1:$O$1361,MATCH('39'!$F403,'38'!$E:$E,0),MATCH('38'!J$1,'38'!$E$1:$O$1,0))</f>
        <v>381123</v>
      </c>
      <c r="L403" s="2" t="str">
        <f>INDEX('38'!$E$1:$O$1361,MATCH('39'!$F403,'38'!$E:$E,0),MATCH('38'!K$1,'38'!$E$1:$O$1,0))</f>
        <v>Mr. Himanshu Gupta</v>
      </c>
      <c r="M403" s="2" t="str">
        <f>INDEX('38'!$E$1:$O$1361,MATCH('39'!$F403,'38'!$E:$E,0),MATCH('38'!L$1,'38'!$E$1:$O$1,0))</f>
        <v>Associate Sales Manager</v>
      </c>
      <c r="N403" s="2" t="str">
        <f>INDEX('38'!$E$1:$O$1361,MATCH('39'!$F403,'38'!$E:$E,0),MATCH('38'!M$1,'38'!$E$1:$O$1,0))</f>
        <v>BG 6</v>
      </c>
      <c r="O403" s="2">
        <f>INDEX('38'!$E$1:$O$1361,MATCH('39'!$F403,'38'!$E:$E,0),MATCH('38'!N$1,'38'!$E$1:$O$1,0))</f>
        <v>921250.13400000008</v>
      </c>
      <c r="P403" s="2">
        <f>INDEX('38'!$E$1:$O$1361,MATCH('39'!$F403,'38'!$E:$E,0),MATCH('38'!O$1,'38'!$E$1:$O$1,0))</f>
        <v>2132735.5943999998</v>
      </c>
    </row>
    <row r="404" spans="6:16">
      <c r="F404" s="128">
        <v>405897</v>
      </c>
      <c r="G404" s="2" t="str">
        <f>INDEX('38'!$E$1:$O$1361,MATCH('39'!$F404,'38'!$E:$E,0),MATCH('38'!F$1,'38'!$E$1:$O$1,0))</f>
        <v>Sandesh Barhaiya</v>
      </c>
      <c r="H404" s="2">
        <f>INDEX('38'!$E$1:$O$1361,MATCH('39'!$F404,'38'!$E:$E,0),MATCH('38'!G$1,'38'!$E$1:$O$1,0))</f>
        <v>40548</v>
      </c>
      <c r="I404" s="2" t="str">
        <f>INDEX('38'!$E$1:$O$1361,MATCH('39'!$F404,'38'!$E:$E,0),MATCH('38'!H$1,'38'!$E$1:$O$1,0))</f>
        <v>Active</v>
      </c>
      <c r="J404" s="2" t="str">
        <f>INDEX('38'!$E$1:$O$1361,MATCH('39'!$F404,'38'!$E:$E,0),MATCH('38'!I$1,'38'!$E$1:$O$1,0))</f>
        <v>X0646</v>
      </c>
      <c r="K404" s="2">
        <f>INDEX('38'!$E$1:$O$1361,MATCH('39'!$F404,'38'!$E:$E,0),MATCH('38'!J$1,'38'!$E$1:$O$1,0))</f>
        <v>454526</v>
      </c>
      <c r="L404" s="2" t="str">
        <f>INDEX('38'!$E$1:$O$1361,MATCH('39'!$F404,'38'!$E:$E,0),MATCH('38'!K$1,'38'!$E$1:$O$1,0))</f>
        <v>Mr. Amit Srivastava</v>
      </c>
      <c r="M404" s="2" t="str">
        <f>INDEX('38'!$E$1:$O$1361,MATCH('39'!$F404,'38'!$E:$E,0),MATCH('38'!L$1,'38'!$E$1:$O$1,0))</f>
        <v>Relationship Associate</v>
      </c>
      <c r="N404" s="2" t="str">
        <f>INDEX('38'!$E$1:$O$1361,MATCH('39'!$F404,'38'!$E:$E,0),MATCH('38'!M$1,'38'!$E$1:$O$1,0))</f>
        <v>BG 7</v>
      </c>
      <c r="O404" s="2">
        <f>INDEX('38'!$E$1:$O$1361,MATCH('39'!$F404,'38'!$E:$E,0),MATCH('38'!N$1,'38'!$E$1:$O$1,0))</f>
        <v>772753.674</v>
      </c>
      <c r="P404" s="2">
        <f>INDEX('38'!$E$1:$O$1361,MATCH('39'!$F404,'38'!$E:$E,0),MATCH('38'!O$1,'38'!$E$1:$O$1,0))</f>
        <v>1488219.7716000001</v>
      </c>
    </row>
    <row r="405" spans="6:16">
      <c r="F405" s="128">
        <v>407248</v>
      </c>
      <c r="G405" s="2" t="str">
        <f>INDEX('38'!$E$1:$O$1361,MATCH('39'!$F405,'38'!$E:$E,0),MATCH('38'!F$1,'38'!$E$1:$O$1,0))</f>
        <v>Sandhya Devi V. R.</v>
      </c>
      <c r="H405" s="2">
        <f>INDEX('38'!$E$1:$O$1361,MATCH('39'!$F405,'38'!$E:$E,0),MATCH('38'!G$1,'38'!$E$1:$O$1,0))</f>
        <v>40577</v>
      </c>
      <c r="I405" s="2" t="str">
        <f>INDEX('38'!$E$1:$O$1361,MATCH('39'!$F405,'38'!$E:$E,0),MATCH('38'!H$1,'38'!$E$1:$O$1,0))</f>
        <v>Active</v>
      </c>
      <c r="J405" s="2" t="str">
        <f>INDEX('38'!$E$1:$O$1361,MATCH('39'!$F405,'38'!$E:$E,0),MATCH('38'!I$1,'38'!$E$1:$O$1,0))</f>
        <v>X0218</v>
      </c>
      <c r="K405" s="2">
        <f>INDEX('38'!$E$1:$O$1361,MATCH('39'!$F405,'38'!$E:$E,0),MATCH('38'!J$1,'38'!$E$1:$O$1,0))</f>
        <v>382514</v>
      </c>
      <c r="L405" s="2" t="str">
        <f>INDEX('38'!$E$1:$O$1361,MATCH('39'!$F405,'38'!$E:$E,0),MATCH('38'!K$1,'38'!$E$1:$O$1,0))</f>
        <v>Mr. Anuraj R.</v>
      </c>
      <c r="M405" s="2" t="str">
        <f>INDEX('38'!$E$1:$O$1361,MATCH('39'!$F405,'38'!$E:$E,0),MATCH('38'!L$1,'38'!$E$1:$O$1,0))</f>
        <v>Relationship Associate</v>
      </c>
      <c r="N405" s="2" t="str">
        <f>INDEX('38'!$E$1:$O$1361,MATCH('39'!$F405,'38'!$E:$E,0),MATCH('38'!M$1,'38'!$E$1:$O$1,0))</f>
        <v>BG 7</v>
      </c>
      <c r="O405" s="2">
        <f>INDEX('38'!$E$1:$O$1361,MATCH('39'!$F405,'38'!$E:$E,0),MATCH('38'!N$1,'38'!$E$1:$O$1,0))</f>
        <v>667787.75699999998</v>
      </c>
      <c r="P405" s="2">
        <f>INDEX('38'!$E$1:$O$1361,MATCH('39'!$F405,'38'!$E:$E,0),MATCH('38'!O$1,'38'!$E$1:$O$1,0))</f>
        <v>1464812.3267999999</v>
      </c>
    </row>
    <row r="406" spans="6:16">
      <c r="F406" s="128">
        <v>407300</v>
      </c>
      <c r="G406" s="2" t="str">
        <f>INDEX('38'!$E$1:$O$1361,MATCH('39'!$F406,'38'!$E:$E,0),MATCH('38'!F$1,'38'!$E$1:$O$1,0))</f>
        <v>Rahul Tripathi</v>
      </c>
      <c r="H406" s="2">
        <f>INDEX('38'!$E$1:$O$1361,MATCH('39'!$F406,'38'!$E:$E,0),MATCH('38'!G$1,'38'!$E$1:$O$1,0))</f>
        <v>40582</v>
      </c>
      <c r="I406" s="2" t="str">
        <f>INDEX('38'!$E$1:$O$1361,MATCH('39'!$F406,'38'!$E:$E,0),MATCH('38'!H$1,'38'!$E$1:$O$1,0))</f>
        <v>Active</v>
      </c>
      <c r="J406" s="2" t="str">
        <f>INDEX('38'!$E$1:$O$1361,MATCH('39'!$F406,'38'!$E:$E,0),MATCH('38'!I$1,'38'!$E$1:$O$1,0))</f>
        <v>X0625</v>
      </c>
      <c r="K406" s="2">
        <f>INDEX('38'!$E$1:$O$1361,MATCH('39'!$F406,'38'!$E:$E,0),MATCH('38'!J$1,'38'!$E$1:$O$1,0))</f>
        <v>388373</v>
      </c>
      <c r="L406" s="2" t="str">
        <f>INDEX('38'!$E$1:$O$1361,MATCH('39'!$F406,'38'!$E:$E,0),MATCH('38'!K$1,'38'!$E$1:$O$1,0))</f>
        <v>Mr. Manish Jain</v>
      </c>
      <c r="M406" s="2" t="str">
        <f>INDEX('38'!$E$1:$O$1361,MATCH('39'!$F406,'38'!$E:$E,0),MATCH('38'!L$1,'38'!$E$1:$O$1,0))</f>
        <v>Associate Sales Manager</v>
      </c>
      <c r="N406" s="2" t="str">
        <f>INDEX('38'!$E$1:$O$1361,MATCH('39'!$F406,'38'!$E:$E,0),MATCH('38'!M$1,'38'!$E$1:$O$1,0))</f>
        <v>BG 6</v>
      </c>
      <c r="O406" s="2">
        <f>INDEX('38'!$E$1:$O$1361,MATCH('39'!$F406,'38'!$E:$E,0),MATCH('38'!N$1,'38'!$E$1:$O$1,0))</f>
        <v>935753.63699999999</v>
      </c>
      <c r="P406" s="2">
        <f>INDEX('38'!$E$1:$O$1361,MATCH('39'!$F406,'38'!$E:$E,0),MATCH('38'!O$1,'38'!$E$1:$O$1,0))</f>
        <v>1797976.4075999998</v>
      </c>
    </row>
    <row r="407" spans="6:16">
      <c r="F407" s="128">
        <v>407301</v>
      </c>
      <c r="G407" s="2" t="str">
        <f>INDEX('38'!$E$1:$O$1361,MATCH('39'!$F407,'38'!$E:$E,0),MATCH('38'!F$1,'38'!$E$1:$O$1,0))</f>
        <v>Suresh Poojary</v>
      </c>
      <c r="H407" s="2">
        <f>INDEX('38'!$E$1:$O$1361,MATCH('39'!$F407,'38'!$E:$E,0),MATCH('38'!G$1,'38'!$E$1:$O$1,0))</f>
        <v>40583</v>
      </c>
      <c r="I407" s="2" t="str">
        <f>INDEX('38'!$E$1:$O$1361,MATCH('39'!$F407,'38'!$E:$E,0),MATCH('38'!H$1,'38'!$E$1:$O$1,0))</f>
        <v>Active</v>
      </c>
      <c r="J407" s="2" t="str">
        <f>INDEX('38'!$E$1:$O$1361,MATCH('39'!$F407,'38'!$E:$E,0),MATCH('38'!I$1,'38'!$E$1:$O$1,0))</f>
        <v>X0186</v>
      </c>
      <c r="K407" s="2">
        <f>INDEX('38'!$E$1:$O$1361,MATCH('39'!$F407,'38'!$E:$E,0),MATCH('38'!J$1,'38'!$E$1:$O$1,0))</f>
        <v>455946</v>
      </c>
      <c r="L407" s="2" t="str">
        <f>INDEX('38'!$E$1:$O$1361,MATCH('39'!$F407,'38'!$E:$E,0),MATCH('38'!K$1,'38'!$E$1:$O$1,0))</f>
        <v>Mrs. Rupali Ketav Gupte</v>
      </c>
      <c r="M407" s="2" t="str">
        <f>INDEX('38'!$E$1:$O$1361,MATCH('39'!$F407,'38'!$E:$E,0),MATCH('38'!L$1,'38'!$E$1:$O$1,0))</f>
        <v>Relationship Associate</v>
      </c>
      <c r="N407" s="2" t="str">
        <f>INDEX('38'!$E$1:$O$1361,MATCH('39'!$F407,'38'!$E:$E,0),MATCH('38'!M$1,'38'!$E$1:$O$1,0))</f>
        <v>BG 6</v>
      </c>
      <c r="O407" s="2">
        <f>INDEX('38'!$E$1:$O$1361,MATCH('39'!$F407,'38'!$E:$E,0),MATCH('38'!N$1,'38'!$E$1:$O$1,0))</f>
        <v>1090455.0719999999</v>
      </c>
      <c r="P407" s="2">
        <f>INDEX('38'!$E$1:$O$1361,MATCH('39'!$F407,'38'!$E:$E,0),MATCH('38'!O$1,'38'!$E$1:$O$1,0))</f>
        <v>1799602.1208000001</v>
      </c>
    </row>
    <row r="408" spans="6:16">
      <c r="F408" s="128">
        <v>407351</v>
      </c>
      <c r="G408" s="2" t="str">
        <f>INDEX('38'!$E$1:$O$1361,MATCH('39'!$F408,'38'!$E:$E,0),MATCH('38'!F$1,'38'!$E$1:$O$1,0))</f>
        <v>Nilesh V. Chavan</v>
      </c>
      <c r="H408" s="2">
        <f>INDEX('38'!$E$1:$O$1361,MATCH('39'!$F408,'38'!$E:$E,0),MATCH('38'!G$1,'38'!$E$1:$O$1,0))</f>
        <v>40595</v>
      </c>
      <c r="I408" s="2" t="str">
        <f>INDEX('38'!$E$1:$O$1361,MATCH('39'!$F408,'38'!$E:$E,0),MATCH('38'!H$1,'38'!$E$1:$O$1,0))</f>
        <v>Active</v>
      </c>
      <c r="J408" s="2" t="str">
        <f>INDEX('38'!$E$1:$O$1361,MATCH('39'!$F408,'38'!$E:$E,0),MATCH('38'!I$1,'38'!$E$1:$O$1,0))</f>
        <v>X0575</v>
      </c>
      <c r="K408" s="2">
        <f>INDEX('38'!$E$1:$O$1361,MATCH('39'!$F408,'38'!$E:$E,0),MATCH('38'!J$1,'38'!$E$1:$O$1,0))</f>
        <v>399534</v>
      </c>
      <c r="L408" s="2" t="str">
        <f>INDEX('38'!$E$1:$O$1361,MATCH('39'!$F408,'38'!$E:$E,0),MATCH('38'!K$1,'38'!$E$1:$O$1,0))</f>
        <v>Mr. Shahsidhar Poojary</v>
      </c>
      <c r="M408" s="2" t="str">
        <f>INDEX('38'!$E$1:$O$1361,MATCH('39'!$F408,'38'!$E:$E,0),MATCH('38'!L$1,'38'!$E$1:$O$1,0))</f>
        <v>Associate Sales Manager</v>
      </c>
      <c r="N408" s="2" t="str">
        <f>INDEX('38'!$E$1:$O$1361,MATCH('39'!$F408,'38'!$E:$E,0),MATCH('38'!M$1,'38'!$E$1:$O$1,0))</f>
        <v>BG 6</v>
      </c>
      <c r="O408" s="2">
        <f>INDEX('38'!$E$1:$O$1361,MATCH('39'!$F408,'38'!$E:$E,0),MATCH('38'!N$1,'38'!$E$1:$O$1,0))</f>
        <v>995673.10499999998</v>
      </c>
      <c r="P408" s="2">
        <f>INDEX('38'!$E$1:$O$1361,MATCH('39'!$F408,'38'!$E:$E,0),MATCH('38'!O$1,'38'!$E$1:$O$1,0))</f>
        <v>1657178.5788</v>
      </c>
    </row>
    <row r="409" spans="6:16">
      <c r="F409" s="128">
        <v>407831</v>
      </c>
      <c r="G409" s="2" t="str">
        <f>INDEX('38'!$E$1:$O$1361,MATCH('39'!$F409,'38'!$E:$E,0),MATCH('38'!F$1,'38'!$E$1:$O$1,0))</f>
        <v>Sudharsan M.</v>
      </c>
      <c r="H409" s="2">
        <f>INDEX('38'!$E$1:$O$1361,MATCH('39'!$F409,'38'!$E:$E,0),MATCH('38'!G$1,'38'!$E$1:$O$1,0))</f>
        <v>39888</v>
      </c>
      <c r="I409" s="2" t="str">
        <f>INDEX('38'!$E$1:$O$1361,MATCH('39'!$F409,'38'!$E:$E,0),MATCH('38'!H$1,'38'!$E$1:$O$1,0))</f>
        <v>Active</v>
      </c>
      <c r="J409" s="2" t="str">
        <f>INDEX('38'!$E$1:$O$1361,MATCH('39'!$F409,'38'!$E:$E,0),MATCH('38'!I$1,'38'!$E$1:$O$1,0))</f>
        <v>X0234</v>
      </c>
      <c r="K409" s="2">
        <f>INDEX('38'!$E$1:$O$1361,MATCH('39'!$F409,'38'!$E:$E,0),MATCH('38'!J$1,'38'!$E$1:$O$1,0))</f>
        <v>451002</v>
      </c>
      <c r="L409" s="2" t="str">
        <f>INDEX('38'!$E$1:$O$1361,MATCH('39'!$F409,'38'!$E:$E,0),MATCH('38'!K$1,'38'!$E$1:$O$1,0))</f>
        <v>Mr. Abdul Akbar</v>
      </c>
      <c r="M409" s="2" t="str">
        <f>INDEX('38'!$E$1:$O$1361,MATCH('39'!$F409,'38'!$E:$E,0),MATCH('38'!L$1,'38'!$E$1:$O$1,0))</f>
        <v>Associate Sales Manager</v>
      </c>
      <c r="N409" s="2" t="str">
        <f>INDEX('38'!$E$1:$O$1361,MATCH('39'!$F409,'38'!$E:$E,0),MATCH('38'!M$1,'38'!$E$1:$O$1,0))</f>
        <v>BG 5</v>
      </c>
      <c r="O409" s="2">
        <f>INDEX('38'!$E$1:$O$1361,MATCH('39'!$F409,'38'!$E:$E,0),MATCH('38'!N$1,'38'!$E$1:$O$1,0))</f>
        <v>1440590.4029999999</v>
      </c>
      <c r="P409" s="2">
        <f>INDEX('38'!$E$1:$O$1361,MATCH('39'!$F409,'38'!$E:$E,0),MATCH('38'!O$1,'38'!$E$1:$O$1,0))</f>
        <v>729234.19799999997</v>
      </c>
    </row>
    <row r="410" spans="6:16">
      <c r="F410" s="128">
        <v>407834</v>
      </c>
      <c r="G410" s="2" t="str">
        <f>INDEX('38'!$E$1:$O$1361,MATCH('39'!$F410,'38'!$E:$E,0),MATCH('38'!F$1,'38'!$E$1:$O$1,0))</f>
        <v>Abani Kanta Swain</v>
      </c>
      <c r="H410" s="2">
        <f>INDEX('38'!$E$1:$O$1361,MATCH('39'!$F410,'38'!$E:$E,0),MATCH('38'!G$1,'38'!$E$1:$O$1,0))</f>
        <v>40589</v>
      </c>
      <c r="I410" s="2" t="str">
        <f>INDEX('38'!$E$1:$O$1361,MATCH('39'!$F410,'38'!$E:$E,0),MATCH('38'!H$1,'38'!$E$1:$O$1,0))</f>
        <v>Active</v>
      </c>
      <c r="J410" s="2" t="str">
        <f>INDEX('38'!$E$1:$O$1361,MATCH('39'!$F410,'38'!$E:$E,0),MATCH('38'!I$1,'38'!$E$1:$O$1,0))</f>
        <v>X0633</v>
      </c>
      <c r="K410" s="2">
        <f>INDEX('38'!$E$1:$O$1361,MATCH('39'!$F410,'38'!$E:$E,0),MATCH('38'!J$1,'38'!$E$1:$O$1,0))</f>
        <v>381248</v>
      </c>
      <c r="L410" s="2" t="str">
        <f>INDEX('38'!$E$1:$O$1361,MATCH('39'!$F410,'38'!$E:$E,0),MATCH('38'!K$1,'38'!$E$1:$O$1,0))</f>
        <v>Mr. Nirjhar Saha</v>
      </c>
      <c r="M410" s="2" t="str">
        <f>INDEX('38'!$E$1:$O$1361,MATCH('39'!$F410,'38'!$E:$E,0),MATCH('38'!L$1,'38'!$E$1:$O$1,0))</f>
        <v>Relationship Associate</v>
      </c>
      <c r="N410" s="2" t="str">
        <f>INDEX('38'!$E$1:$O$1361,MATCH('39'!$F410,'38'!$E:$E,0),MATCH('38'!M$1,'38'!$E$1:$O$1,0))</f>
        <v>BG 7</v>
      </c>
      <c r="O410" s="2">
        <f>INDEX('38'!$E$1:$O$1361,MATCH('39'!$F410,'38'!$E:$E,0),MATCH('38'!N$1,'38'!$E$1:$O$1,0))</f>
        <v>757429.89</v>
      </c>
      <c r="P410" s="2">
        <f>INDEX('38'!$E$1:$O$1361,MATCH('39'!$F410,'38'!$E:$E,0),MATCH('38'!O$1,'38'!$E$1:$O$1,0))</f>
        <v>860742.74159999995</v>
      </c>
    </row>
    <row r="411" spans="6:16">
      <c r="F411" s="128">
        <v>408005</v>
      </c>
      <c r="G411" s="2" t="str">
        <f>INDEX('38'!$E$1:$O$1361,MATCH('39'!$F411,'38'!$E:$E,0),MATCH('38'!F$1,'38'!$E$1:$O$1,0))</f>
        <v>Ismail Khan</v>
      </c>
      <c r="H411" s="2">
        <f>INDEX('38'!$E$1:$O$1361,MATCH('39'!$F411,'38'!$E:$E,0),MATCH('38'!G$1,'38'!$E$1:$O$1,0))</f>
        <v>40585</v>
      </c>
      <c r="I411" s="2" t="str">
        <f>INDEX('38'!$E$1:$O$1361,MATCH('39'!$F411,'38'!$E:$E,0),MATCH('38'!H$1,'38'!$E$1:$O$1,0))</f>
        <v>Active</v>
      </c>
      <c r="J411" s="2" t="str">
        <f>INDEX('38'!$E$1:$O$1361,MATCH('39'!$F411,'38'!$E:$E,0),MATCH('38'!I$1,'38'!$E$1:$O$1,0))</f>
        <v>X1189</v>
      </c>
      <c r="K411" s="2">
        <f>INDEX('38'!$E$1:$O$1361,MATCH('39'!$F411,'38'!$E:$E,0),MATCH('38'!J$1,'38'!$E$1:$O$1,0))</f>
        <v>424426</v>
      </c>
      <c r="L411" s="2" t="str">
        <f>INDEX('38'!$E$1:$O$1361,MATCH('39'!$F411,'38'!$E:$E,0),MATCH('38'!K$1,'38'!$E$1:$O$1,0))</f>
        <v>Mr. Manish Bahl</v>
      </c>
      <c r="M411" s="2" t="str">
        <f>INDEX('38'!$E$1:$O$1361,MATCH('39'!$F411,'38'!$E:$E,0),MATCH('38'!L$1,'38'!$E$1:$O$1,0))</f>
        <v>Relationship Associate</v>
      </c>
      <c r="N411" s="2" t="str">
        <f>INDEX('38'!$E$1:$O$1361,MATCH('39'!$F411,'38'!$E:$E,0),MATCH('38'!M$1,'38'!$E$1:$O$1,0))</f>
        <v>BG 7</v>
      </c>
      <c r="O411" s="2">
        <f>INDEX('38'!$E$1:$O$1361,MATCH('39'!$F411,'38'!$E:$E,0),MATCH('38'!N$1,'38'!$E$1:$O$1,0))</f>
        <v>773440.39500000002</v>
      </c>
      <c r="P411" s="2">
        <f>INDEX('38'!$E$1:$O$1361,MATCH('39'!$F411,'38'!$E:$E,0),MATCH('38'!O$1,'38'!$E$1:$O$1,0))</f>
        <v>511668.8028</v>
      </c>
    </row>
    <row r="412" spans="6:16">
      <c r="F412" s="128">
        <v>408100</v>
      </c>
      <c r="G412" s="2" t="str">
        <f>INDEX('38'!$E$1:$O$1361,MATCH('39'!$F412,'38'!$E:$E,0),MATCH('38'!F$1,'38'!$E$1:$O$1,0))</f>
        <v>Vikas Sukhadeo Sadavarte</v>
      </c>
      <c r="H412" s="2">
        <f>INDEX('38'!$E$1:$O$1361,MATCH('39'!$F412,'38'!$E:$E,0),MATCH('38'!G$1,'38'!$E$1:$O$1,0))</f>
        <v>40603</v>
      </c>
      <c r="I412" s="2" t="str">
        <f>INDEX('38'!$E$1:$O$1361,MATCH('39'!$F412,'38'!$E:$E,0),MATCH('38'!H$1,'38'!$E$1:$O$1,0))</f>
        <v>Active</v>
      </c>
      <c r="J412" s="2" t="str">
        <f>INDEX('38'!$E$1:$O$1361,MATCH('39'!$F412,'38'!$E:$E,0),MATCH('38'!I$1,'38'!$E$1:$O$1,0))</f>
        <v>X0872</v>
      </c>
      <c r="K412" s="2">
        <f>INDEX('38'!$E$1:$O$1361,MATCH('39'!$F412,'38'!$E:$E,0),MATCH('38'!J$1,'38'!$E$1:$O$1,0))</f>
        <v>376339</v>
      </c>
      <c r="L412" s="2" t="str">
        <f>INDEX('38'!$E$1:$O$1361,MATCH('39'!$F412,'38'!$E:$E,0),MATCH('38'!K$1,'38'!$E$1:$O$1,0))</f>
        <v>Mr. Amol Vijay Sarda</v>
      </c>
      <c r="M412" s="2" t="str">
        <f>INDEX('38'!$E$1:$O$1361,MATCH('39'!$F412,'38'!$E:$E,0),MATCH('38'!L$1,'38'!$E$1:$O$1,0))</f>
        <v>Relationship Associate</v>
      </c>
      <c r="N412" s="2" t="str">
        <f>INDEX('38'!$E$1:$O$1361,MATCH('39'!$F412,'38'!$E:$E,0),MATCH('38'!M$1,'38'!$E$1:$O$1,0))</f>
        <v>BG 6</v>
      </c>
      <c r="O412" s="2">
        <f>INDEX('38'!$E$1:$O$1361,MATCH('39'!$F412,'38'!$E:$E,0),MATCH('38'!N$1,'38'!$E$1:$O$1,0))</f>
        <v>1147044.4439999999</v>
      </c>
      <c r="P412" s="2">
        <f>INDEX('38'!$E$1:$O$1361,MATCH('39'!$F412,'38'!$E:$E,0),MATCH('38'!O$1,'38'!$E$1:$O$1,0))</f>
        <v>595381.84920000006</v>
      </c>
    </row>
    <row r="413" spans="6:16">
      <c r="F413" s="128">
        <v>408245</v>
      </c>
      <c r="G413" s="2" t="str">
        <f>INDEX('38'!$E$1:$O$1361,MATCH('39'!$F413,'38'!$E:$E,0),MATCH('38'!F$1,'38'!$E$1:$O$1,0))</f>
        <v>Kumar Naveen</v>
      </c>
      <c r="H413" s="2">
        <f>INDEX('38'!$E$1:$O$1361,MATCH('39'!$F413,'38'!$E:$E,0),MATCH('38'!G$1,'38'!$E$1:$O$1,0))</f>
        <v>40603</v>
      </c>
      <c r="I413" s="2" t="str">
        <f>INDEX('38'!$E$1:$O$1361,MATCH('39'!$F413,'38'!$E:$E,0),MATCH('38'!H$1,'38'!$E$1:$O$1,0))</f>
        <v>Active</v>
      </c>
      <c r="J413" s="2" t="str">
        <f>INDEX('38'!$E$1:$O$1361,MATCH('39'!$F413,'38'!$E:$E,0),MATCH('38'!I$1,'38'!$E$1:$O$1,0))</f>
        <v>X0478</v>
      </c>
      <c r="K413" s="2">
        <f>INDEX('38'!$E$1:$O$1361,MATCH('39'!$F413,'38'!$E:$E,0),MATCH('38'!J$1,'38'!$E$1:$O$1,0))</f>
        <v>460909</v>
      </c>
      <c r="L413" s="2" t="str">
        <f>INDEX('38'!$E$1:$O$1361,MATCH('39'!$F413,'38'!$E:$E,0),MATCH('38'!K$1,'38'!$E$1:$O$1,0))</f>
        <v>Mr. Manish Banga</v>
      </c>
      <c r="M413" s="2" t="str">
        <f>INDEX('38'!$E$1:$O$1361,MATCH('39'!$F413,'38'!$E:$E,0),MATCH('38'!L$1,'38'!$E$1:$O$1,0))</f>
        <v>Relationship Associate</v>
      </c>
      <c r="N413" s="2" t="str">
        <f>INDEX('38'!$E$1:$O$1361,MATCH('39'!$F413,'38'!$E:$E,0),MATCH('38'!M$1,'38'!$E$1:$O$1,0))</f>
        <v>BG 5</v>
      </c>
      <c r="O413" s="2">
        <f>INDEX('38'!$E$1:$O$1361,MATCH('39'!$F413,'38'!$E:$E,0),MATCH('38'!N$1,'38'!$E$1:$O$1,0))</f>
        <v>1525405.4550000001</v>
      </c>
      <c r="P413" s="2">
        <f>INDEX('38'!$E$1:$O$1361,MATCH('39'!$F413,'38'!$E:$E,0),MATCH('38'!O$1,'38'!$E$1:$O$1,0))</f>
        <v>1248479.46</v>
      </c>
    </row>
    <row r="414" spans="6:16">
      <c r="F414" s="128">
        <v>408246</v>
      </c>
      <c r="G414" s="2" t="str">
        <f>INDEX('38'!$E$1:$O$1361,MATCH('39'!$F414,'38'!$E:$E,0),MATCH('38'!F$1,'38'!$E$1:$O$1,0))</f>
        <v>Sandeep Buvaji Pagar</v>
      </c>
      <c r="H414" s="2">
        <f>INDEX('38'!$E$1:$O$1361,MATCH('39'!$F414,'38'!$E:$E,0),MATCH('38'!G$1,'38'!$E$1:$O$1,0))</f>
        <v>40603</v>
      </c>
      <c r="I414" s="2" t="str">
        <f>INDEX('38'!$E$1:$O$1361,MATCH('39'!$F414,'38'!$E:$E,0),MATCH('38'!H$1,'38'!$E$1:$O$1,0))</f>
        <v>Active</v>
      </c>
      <c r="J414" s="2" t="str">
        <f>INDEX('38'!$E$1:$O$1361,MATCH('39'!$F414,'38'!$E:$E,0),MATCH('38'!I$1,'38'!$E$1:$O$1,0))</f>
        <v>X0629</v>
      </c>
      <c r="K414" s="2">
        <f>INDEX('38'!$E$1:$O$1361,MATCH('39'!$F414,'38'!$E:$E,0),MATCH('38'!J$1,'38'!$E$1:$O$1,0))</f>
        <v>408443</v>
      </c>
      <c r="L414" s="2" t="str">
        <f>INDEX('38'!$E$1:$O$1361,MATCH('39'!$F414,'38'!$E:$E,0),MATCH('38'!K$1,'38'!$E$1:$O$1,0))</f>
        <v>Mr. Gaurav Ashok Dhokriya</v>
      </c>
      <c r="M414" s="2" t="str">
        <f>INDEX('38'!$E$1:$O$1361,MATCH('39'!$F414,'38'!$E:$E,0),MATCH('38'!L$1,'38'!$E$1:$O$1,0))</f>
        <v>Associate Sales Manager</v>
      </c>
      <c r="N414" s="2" t="str">
        <f>INDEX('38'!$E$1:$O$1361,MATCH('39'!$F414,'38'!$E:$E,0),MATCH('38'!M$1,'38'!$E$1:$O$1,0))</f>
        <v>BG 7</v>
      </c>
      <c r="O414" s="2">
        <f>INDEX('38'!$E$1:$O$1361,MATCH('39'!$F414,'38'!$E:$E,0),MATCH('38'!N$1,'38'!$E$1:$O$1,0))</f>
        <v>659513.71499999997</v>
      </c>
      <c r="P414" s="2">
        <f>INDEX('38'!$E$1:$O$1361,MATCH('39'!$F414,'38'!$E:$E,0),MATCH('38'!O$1,'38'!$E$1:$O$1,0))</f>
        <v>937947.04920000001</v>
      </c>
    </row>
    <row r="415" spans="6:16">
      <c r="F415" s="128">
        <v>408259</v>
      </c>
      <c r="G415" s="2" t="str">
        <f>INDEX('38'!$E$1:$O$1361,MATCH('39'!$F415,'38'!$E:$E,0),MATCH('38'!F$1,'38'!$E$1:$O$1,0))</f>
        <v>Vijeesh Kumar</v>
      </c>
      <c r="H415" s="2">
        <f>INDEX('38'!$E$1:$O$1361,MATCH('39'!$F415,'38'!$E:$E,0),MATCH('38'!G$1,'38'!$E$1:$O$1,0))</f>
        <v>40604</v>
      </c>
      <c r="I415" s="2" t="str">
        <f>INDEX('38'!$E$1:$O$1361,MATCH('39'!$F415,'38'!$E:$E,0),MATCH('38'!H$1,'38'!$E$1:$O$1,0))</f>
        <v>Active</v>
      </c>
      <c r="J415" s="2" t="str">
        <f>INDEX('38'!$E$1:$O$1361,MATCH('39'!$F415,'38'!$E:$E,0),MATCH('38'!I$1,'38'!$E$1:$O$1,0))</f>
        <v>X0705</v>
      </c>
      <c r="K415" s="2">
        <f>INDEX('38'!$E$1:$O$1361,MATCH('39'!$F415,'38'!$E:$E,0),MATCH('38'!J$1,'38'!$E$1:$O$1,0))</f>
        <v>382514</v>
      </c>
      <c r="L415" s="2" t="str">
        <f>INDEX('38'!$E$1:$O$1361,MATCH('39'!$F415,'38'!$E:$E,0),MATCH('38'!K$1,'38'!$E$1:$O$1,0))</f>
        <v>Mr. Anuraj R.</v>
      </c>
      <c r="M415" s="2" t="str">
        <f>INDEX('38'!$E$1:$O$1361,MATCH('39'!$F415,'38'!$E:$E,0),MATCH('38'!L$1,'38'!$E$1:$O$1,0))</f>
        <v>Relationship Associate</v>
      </c>
      <c r="N415" s="2" t="str">
        <f>INDEX('38'!$E$1:$O$1361,MATCH('39'!$F415,'38'!$E:$E,0),MATCH('38'!M$1,'38'!$E$1:$O$1,0))</f>
        <v>BG 7</v>
      </c>
      <c r="O415" s="2">
        <f>INDEX('38'!$E$1:$O$1361,MATCH('39'!$F415,'38'!$E:$E,0),MATCH('38'!N$1,'38'!$E$1:$O$1,0))</f>
        <v>585587.14199999999</v>
      </c>
      <c r="P415" s="2">
        <f>INDEX('38'!$E$1:$O$1361,MATCH('39'!$F415,'38'!$E:$E,0),MATCH('38'!O$1,'38'!$E$1:$O$1,0))</f>
        <v>1010501.4168</v>
      </c>
    </row>
    <row r="416" spans="6:16">
      <c r="F416" s="128">
        <v>408320</v>
      </c>
      <c r="G416" s="2" t="str">
        <f>INDEX('38'!$E$1:$O$1361,MATCH('39'!$F416,'38'!$E:$E,0),MATCH('38'!F$1,'38'!$E$1:$O$1,0))</f>
        <v>Avinash Kumar Rai</v>
      </c>
      <c r="H416" s="2">
        <f>INDEX('38'!$E$1:$O$1361,MATCH('39'!$F416,'38'!$E:$E,0),MATCH('38'!G$1,'38'!$E$1:$O$1,0))</f>
        <v>40029</v>
      </c>
      <c r="I416" s="2" t="str">
        <f>INDEX('38'!$E$1:$O$1361,MATCH('39'!$F416,'38'!$E:$E,0),MATCH('38'!H$1,'38'!$E$1:$O$1,0))</f>
        <v>Active</v>
      </c>
      <c r="J416" s="2" t="str">
        <f>INDEX('38'!$E$1:$O$1361,MATCH('39'!$F416,'38'!$E:$E,0),MATCH('38'!I$1,'38'!$E$1:$O$1,0))</f>
        <v>X1471</v>
      </c>
      <c r="K416" s="2">
        <f>INDEX('38'!$E$1:$O$1361,MATCH('39'!$F416,'38'!$E:$E,0),MATCH('38'!J$1,'38'!$E$1:$O$1,0))</f>
        <v>414224</v>
      </c>
      <c r="L416" s="2" t="str">
        <f>INDEX('38'!$E$1:$O$1361,MATCH('39'!$F416,'38'!$E:$E,0),MATCH('38'!K$1,'38'!$E$1:$O$1,0))</f>
        <v>Mr. Murari Dutt Bajpai</v>
      </c>
      <c r="M416" s="2" t="str">
        <f>INDEX('38'!$E$1:$O$1361,MATCH('39'!$F416,'38'!$E:$E,0),MATCH('38'!L$1,'38'!$E$1:$O$1,0))</f>
        <v>Relationship Associate</v>
      </c>
      <c r="N416" s="2" t="str">
        <f>INDEX('38'!$E$1:$O$1361,MATCH('39'!$F416,'38'!$E:$E,0),MATCH('38'!M$1,'38'!$E$1:$O$1,0))</f>
        <v>BG 7</v>
      </c>
      <c r="O416" s="2">
        <f>INDEX('38'!$E$1:$O$1361,MATCH('39'!$F416,'38'!$E:$E,0),MATCH('38'!N$1,'38'!$E$1:$O$1,0))</f>
        <v>532370.16</v>
      </c>
      <c r="P416" s="2">
        <f>INDEX('38'!$E$1:$O$1361,MATCH('39'!$F416,'38'!$E:$E,0),MATCH('38'!O$1,'38'!$E$1:$O$1,0))</f>
        <v>1071921.8267999999</v>
      </c>
    </row>
    <row r="417" spans="6:16">
      <c r="F417" s="128">
        <v>408508</v>
      </c>
      <c r="G417" s="2" t="str">
        <f>INDEX('38'!$E$1:$O$1361,MATCH('39'!$F417,'38'!$E:$E,0),MATCH('38'!F$1,'38'!$E$1:$O$1,0))</f>
        <v>Rukmanand Hari Bankar</v>
      </c>
      <c r="H417" s="2">
        <f>INDEX('38'!$E$1:$O$1361,MATCH('39'!$F417,'38'!$E:$E,0),MATCH('38'!G$1,'38'!$E$1:$O$1,0))</f>
        <v>40613</v>
      </c>
      <c r="I417" s="2" t="str">
        <f>INDEX('38'!$E$1:$O$1361,MATCH('39'!$F417,'38'!$E:$E,0),MATCH('38'!H$1,'38'!$E$1:$O$1,0))</f>
        <v>Active</v>
      </c>
      <c r="J417" s="2" t="str">
        <f>INDEX('38'!$E$1:$O$1361,MATCH('39'!$F417,'38'!$E:$E,0),MATCH('38'!I$1,'38'!$E$1:$O$1,0))</f>
        <v>X0806</v>
      </c>
      <c r="K417" s="2">
        <f>INDEX('38'!$E$1:$O$1361,MATCH('39'!$F417,'38'!$E:$E,0),MATCH('38'!J$1,'38'!$E$1:$O$1,0))</f>
        <v>379975</v>
      </c>
      <c r="L417" s="2" t="str">
        <f>INDEX('38'!$E$1:$O$1361,MATCH('39'!$F417,'38'!$E:$E,0),MATCH('38'!K$1,'38'!$E$1:$O$1,0))</f>
        <v>Mr Anil Tukaram Humane</v>
      </c>
      <c r="M417" s="2" t="str">
        <f>INDEX('38'!$E$1:$O$1361,MATCH('39'!$F417,'38'!$E:$E,0),MATCH('38'!L$1,'38'!$E$1:$O$1,0))</f>
        <v>Relationship Associate</v>
      </c>
      <c r="N417" s="2" t="str">
        <f>INDEX('38'!$E$1:$O$1361,MATCH('39'!$F417,'38'!$E:$E,0),MATCH('38'!M$1,'38'!$E$1:$O$1,0))</f>
        <v>BG 7</v>
      </c>
      <c r="O417" s="2">
        <f>INDEX('38'!$E$1:$O$1361,MATCH('39'!$F417,'38'!$E:$E,0),MATCH('38'!N$1,'38'!$E$1:$O$1,0))</f>
        <v>618784.59300000011</v>
      </c>
      <c r="P417" s="2">
        <f>INDEX('38'!$E$1:$O$1361,MATCH('39'!$F417,'38'!$E:$E,0),MATCH('38'!O$1,'38'!$E$1:$O$1,0))</f>
        <v>216224.5644</v>
      </c>
    </row>
    <row r="418" spans="6:16">
      <c r="F418" s="128">
        <v>408629</v>
      </c>
      <c r="G418" s="2" t="str">
        <f>INDEX('38'!$E$1:$O$1361,MATCH('39'!$F418,'38'!$E:$E,0),MATCH('38'!F$1,'38'!$E$1:$O$1,0))</f>
        <v>Ranjeet Kumar Mishra</v>
      </c>
      <c r="H418" s="2">
        <f>INDEX('38'!$E$1:$O$1361,MATCH('39'!$F418,'38'!$E:$E,0),MATCH('38'!G$1,'38'!$E$1:$O$1,0))</f>
        <v>40613</v>
      </c>
      <c r="I418" s="2" t="str">
        <f>INDEX('38'!$E$1:$O$1361,MATCH('39'!$F418,'38'!$E:$E,0),MATCH('38'!H$1,'38'!$E$1:$O$1,0))</f>
        <v>Active</v>
      </c>
      <c r="J418" s="2" t="str">
        <f>INDEX('38'!$E$1:$O$1361,MATCH('39'!$F418,'38'!$E:$E,0),MATCH('38'!I$1,'38'!$E$1:$O$1,0))</f>
        <v>X1055</v>
      </c>
      <c r="K418" s="2">
        <f>INDEX('38'!$E$1:$O$1361,MATCH('39'!$F418,'38'!$E:$E,0),MATCH('38'!J$1,'38'!$E$1:$O$1,0))</f>
        <v>454526</v>
      </c>
      <c r="L418" s="2" t="str">
        <f>INDEX('38'!$E$1:$O$1361,MATCH('39'!$F418,'38'!$E:$E,0),MATCH('38'!K$1,'38'!$E$1:$O$1,0))</f>
        <v>Mr. Amit Srivastava</v>
      </c>
      <c r="M418" s="2" t="str">
        <f>INDEX('38'!$E$1:$O$1361,MATCH('39'!$F418,'38'!$E:$E,0),MATCH('38'!L$1,'38'!$E$1:$O$1,0))</f>
        <v>Relationship Associate</v>
      </c>
      <c r="N418" s="2" t="str">
        <f>INDEX('38'!$E$1:$O$1361,MATCH('39'!$F418,'38'!$E:$E,0),MATCH('38'!M$1,'38'!$E$1:$O$1,0))</f>
        <v>BG 6</v>
      </c>
      <c r="O418" s="2">
        <f>INDEX('38'!$E$1:$O$1361,MATCH('39'!$F418,'38'!$E:$E,0),MATCH('38'!N$1,'38'!$E$1:$O$1,0))</f>
        <v>855005.48699999996</v>
      </c>
      <c r="P418" s="2">
        <f>INDEX('38'!$E$1:$O$1361,MATCH('39'!$F418,'38'!$E:$E,0),MATCH('38'!O$1,'38'!$E$1:$O$1,0))</f>
        <v>1735309.3428</v>
      </c>
    </row>
    <row r="419" spans="6:16">
      <c r="F419" s="128">
        <v>408632</v>
      </c>
      <c r="G419" s="2" t="str">
        <f>INDEX('38'!$E$1:$O$1361,MATCH('39'!$F419,'38'!$E:$E,0),MATCH('38'!F$1,'38'!$E$1:$O$1,0))</f>
        <v>Vikel Sharma</v>
      </c>
      <c r="H419" s="2">
        <f>INDEX('38'!$E$1:$O$1361,MATCH('39'!$F419,'38'!$E:$E,0),MATCH('38'!G$1,'38'!$E$1:$O$1,0))</f>
        <v>40609</v>
      </c>
      <c r="I419" s="2" t="str">
        <f>INDEX('38'!$E$1:$O$1361,MATCH('39'!$F419,'38'!$E:$E,0),MATCH('38'!H$1,'38'!$E$1:$O$1,0))</f>
        <v>Active</v>
      </c>
      <c r="J419" s="2" t="str">
        <f>INDEX('38'!$E$1:$O$1361,MATCH('39'!$F419,'38'!$E:$E,0),MATCH('38'!I$1,'38'!$E$1:$O$1,0))</f>
        <v>X0857</v>
      </c>
      <c r="K419" s="2">
        <f>INDEX('38'!$E$1:$O$1361,MATCH('39'!$F419,'38'!$E:$E,0),MATCH('38'!J$1,'38'!$E$1:$O$1,0))</f>
        <v>425654</v>
      </c>
      <c r="L419" s="2" t="str">
        <f>INDEX('38'!$E$1:$O$1361,MATCH('39'!$F419,'38'!$E:$E,0),MATCH('38'!K$1,'38'!$E$1:$O$1,0))</f>
        <v>Mr. Himat Singh</v>
      </c>
      <c r="M419" s="2" t="str">
        <f>INDEX('38'!$E$1:$O$1361,MATCH('39'!$F419,'38'!$E:$E,0),MATCH('38'!L$1,'38'!$E$1:$O$1,0))</f>
        <v>Relationship Associate</v>
      </c>
      <c r="N419" s="2" t="str">
        <f>INDEX('38'!$E$1:$O$1361,MATCH('39'!$F419,'38'!$E:$E,0),MATCH('38'!M$1,'38'!$E$1:$O$1,0))</f>
        <v>BG 7</v>
      </c>
      <c r="O419" s="2">
        <f>INDEX('38'!$E$1:$O$1361,MATCH('39'!$F419,'38'!$E:$E,0),MATCH('38'!N$1,'38'!$E$1:$O$1,0))</f>
        <v>567358.42800000007</v>
      </c>
      <c r="P419" s="2">
        <f>INDEX('38'!$E$1:$O$1361,MATCH('39'!$F419,'38'!$E:$E,0),MATCH('38'!O$1,'38'!$E$1:$O$1,0))</f>
        <v>729408.4236000001</v>
      </c>
    </row>
    <row r="420" spans="6:16">
      <c r="F420" s="128">
        <v>408770</v>
      </c>
      <c r="G420" s="2" t="str">
        <f>INDEX('38'!$E$1:$O$1361,MATCH('39'!$F420,'38'!$E:$E,0),MATCH('38'!F$1,'38'!$E$1:$O$1,0))</f>
        <v>Rajiv Kumar Jha</v>
      </c>
      <c r="H420" s="2">
        <f>INDEX('38'!$E$1:$O$1361,MATCH('39'!$F420,'38'!$E:$E,0),MATCH('38'!G$1,'38'!$E$1:$O$1,0))</f>
        <v>40609</v>
      </c>
      <c r="I420" s="2" t="str">
        <f>INDEX('38'!$E$1:$O$1361,MATCH('39'!$F420,'38'!$E:$E,0),MATCH('38'!H$1,'38'!$E$1:$O$1,0))</f>
        <v>Active</v>
      </c>
      <c r="J420" s="2" t="str">
        <f>INDEX('38'!$E$1:$O$1361,MATCH('39'!$F420,'38'!$E:$E,0),MATCH('38'!I$1,'38'!$E$1:$O$1,0))</f>
        <v>X0012</v>
      </c>
      <c r="K420" s="2">
        <f>INDEX('38'!$E$1:$O$1361,MATCH('39'!$F420,'38'!$E:$E,0),MATCH('38'!J$1,'38'!$E$1:$O$1,0))</f>
        <v>398778</v>
      </c>
      <c r="L420" s="2" t="str">
        <f>INDEX('38'!$E$1:$O$1361,MATCH('39'!$F420,'38'!$E:$E,0),MATCH('38'!K$1,'38'!$E$1:$O$1,0))</f>
        <v>Mr. Goutam Ghosh</v>
      </c>
      <c r="M420" s="2" t="str">
        <f>INDEX('38'!$E$1:$O$1361,MATCH('39'!$F420,'38'!$E:$E,0),MATCH('38'!L$1,'38'!$E$1:$O$1,0))</f>
        <v>Associate Sales Manager</v>
      </c>
      <c r="N420" s="2" t="str">
        <f>INDEX('38'!$E$1:$O$1361,MATCH('39'!$F420,'38'!$E:$E,0),MATCH('38'!M$1,'38'!$E$1:$O$1,0))</f>
        <v>BG 3</v>
      </c>
      <c r="O420" s="2">
        <f>INDEX('38'!$E$1:$O$1361,MATCH('39'!$F420,'38'!$E:$E,0),MATCH('38'!N$1,'38'!$E$1:$O$1,0))</f>
        <v>3274339.1520000002</v>
      </c>
      <c r="P420" s="2">
        <f>INDEX('38'!$E$1:$O$1361,MATCH('39'!$F420,'38'!$E:$E,0),MATCH('38'!O$1,'38'!$E$1:$O$1,0))</f>
        <v>3634010.514</v>
      </c>
    </row>
    <row r="421" spans="6:16">
      <c r="F421" s="128">
        <v>408772</v>
      </c>
      <c r="G421" s="2" t="str">
        <f>INDEX('38'!$E$1:$O$1361,MATCH('39'!$F421,'38'!$E:$E,0),MATCH('38'!F$1,'38'!$E$1:$O$1,0))</f>
        <v>Rohit Kumar</v>
      </c>
      <c r="H421" s="2">
        <f>INDEX('38'!$E$1:$O$1361,MATCH('39'!$F421,'38'!$E:$E,0),MATCH('38'!G$1,'38'!$E$1:$O$1,0))</f>
        <v>40604</v>
      </c>
      <c r="I421" s="2" t="str">
        <f>INDEX('38'!$E$1:$O$1361,MATCH('39'!$F421,'38'!$E:$E,0),MATCH('38'!H$1,'38'!$E$1:$O$1,0))</f>
        <v>Active</v>
      </c>
      <c r="J421" s="2" t="str">
        <f>INDEX('38'!$E$1:$O$1361,MATCH('39'!$F421,'38'!$E:$E,0),MATCH('38'!I$1,'38'!$E$1:$O$1,0))</f>
        <v>X0316</v>
      </c>
      <c r="K421" s="2">
        <f>INDEX('38'!$E$1:$O$1361,MATCH('39'!$F421,'38'!$E:$E,0),MATCH('38'!J$1,'38'!$E$1:$O$1,0))</f>
        <v>410452</v>
      </c>
      <c r="L421" s="2" t="str">
        <f>INDEX('38'!$E$1:$O$1361,MATCH('39'!$F421,'38'!$E:$E,0),MATCH('38'!K$1,'38'!$E$1:$O$1,0))</f>
        <v>Mr. Arbind Kumar Sahu</v>
      </c>
      <c r="M421" s="2" t="str">
        <f>INDEX('38'!$E$1:$O$1361,MATCH('39'!$F421,'38'!$E:$E,0),MATCH('38'!L$1,'38'!$E$1:$O$1,0))</f>
        <v>Associate Sales Manager</v>
      </c>
      <c r="N421" s="2" t="str">
        <f>INDEX('38'!$E$1:$O$1361,MATCH('39'!$F421,'38'!$E:$E,0),MATCH('38'!M$1,'38'!$E$1:$O$1,0))</f>
        <v>BG 5</v>
      </c>
      <c r="O421" s="2">
        <f>INDEX('38'!$E$1:$O$1361,MATCH('39'!$F421,'38'!$E:$E,0),MATCH('38'!N$1,'38'!$E$1:$O$1,0))</f>
        <v>1370980.044</v>
      </c>
      <c r="P421" s="2">
        <f>INDEX('38'!$E$1:$O$1361,MATCH('39'!$F421,'38'!$E:$E,0),MATCH('38'!O$1,'38'!$E$1:$O$1,0))</f>
        <v>1286938.584</v>
      </c>
    </row>
    <row r="422" spans="6:16">
      <c r="F422" s="128">
        <v>408777</v>
      </c>
      <c r="G422" s="2" t="str">
        <f>INDEX('38'!$E$1:$O$1361,MATCH('39'!$F422,'38'!$E:$E,0),MATCH('38'!F$1,'38'!$E$1:$O$1,0))</f>
        <v>Vimla Singh</v>
      </c>
      <c r="H422" s="2">
        <f>INDEX('38'!$E$1:$O$1361,MATCH('39'!$F422,'38'!$E:$E,0),MATCH('38'!G$1,'38'!$E$1:$O$1,0))</f>
        <v>40617</v>
      </c>
      <c r="I422" s="2" t="str">
        <f>INDEX('38'!$E$1:$O$1361,MATCH('39'!$F422,'38'!$E:$E,0),MATCH('38'!H$1,'38'!$E$1:$O$1,0))</f>
        <v>Active</v>
      </c>
      <c r="J422" s="2" t="str">
        <f>INDEX('38'!$E$1:$O$1361,MATCH('39'!$F422,'38'!$E:$E,0),MATCH('38'!I$1,'38'!$E$1:$O$1,0))</f>
        <v>X0587</v>
      </c>
      <c r="K422" s="2">
        <f>INDEX('38'!$E$1:$O$1361,MATCH('39'!$F422,'38'!$E:$E,0),MATCH('38'!J$1,'38'!$E$1:$O$1,0))</f>
        <v>473191</v>
      </c>
      <c r="L422" s="2" t="str">
        <f>INDEX('38'!$E$1:$O$1361,MATCH('39'!$F422,'38'!$E:$E,0),MATCH('38'!K$1,'38'!$E$1:$O$1,0))</f>
        <v>Mr. Sandeep Chatterjee</v>
      </c>
      <c r="M422" s="2" t="str">
        <f>INDEX('38'!$E$1:$O$1361,MATCH('39'!$F422,'38'!$E:$E,0),MATCH('38'!L$1,'38'!$E$1:$O$1,0))</f>
        <v>Relationship Associate</v>
      </c>
      <c r="N422" s="2" t="str">
        <f>INDEX('38'!$E$1:$O$1361,MATCH('39'!$F422,'38'!$E:$E,0),MATCH('38'!M$1,'38'!$E$1:$O$1,0))</f>
        <v>BG 7</v>
      </c>
      <c r="O422" s="2">
        <f>INDEX('38'!$E$1:$O$1361,MATCH('39'!$F422,'38'!$E:$E,0),MATCH('38'!N$1,'38'!$E$1:$O$1,0))</f>
        <v>719053.65</v>
      </c>
      <c r="P422" s="2">
        <f>INDEX('38'!$E$1:$O$1361,MATCH('39'!$F422,'38'!$E:$E,0),MATCH('38'!O$1,'38'!$E$1:$O$1,0))</f>
        <v>1563122.6532000001</v>
      </c>
    </row>
    <row r="423" spans="6:16">
      <c r="F423" s="128">
        <v>408779</v>
      </c>
      <c r="G423" s="2" t="str">
        <f>INDEX('38'!$E$1:$O$1361,MATCH('39'!$F423,'38'!$E:$E,0),MATCH('38'!F$1,'38'!$E$1:$O$1,0))</f>
        <v>Vijay Soni</v>
      </c>
      <c r="H423" s="2">
        <f>INDEX('38'!$E$1:$O$1361,MATCH('39'!$F423,'38'!$E:$E,0),MATCH('38'!G$1,'38'!$E$1:$O$1,0))</f>
        <v>40627</v>
      </c>
      <c r="I423" s="2" t="str">
        <f>INDEX('38'!$E$1:$O$1361,MATCH('39'!$F423,'38'!$E:$E,0),MATCH('38'!H$1,'38'!$E$1:$O$1,0))</f>
        <v>Active</v>
      </c>
      <c r="J423" s="2" t="str">
        <f>INDEX('38'!$E$1:$O$1361,MATCH('39'!$F423,'38'!$E:$E,0),MATCH('38'!I$1,'38'!$E$1:$O$1,0))</f>
        <v>X0582</v>
      </c>
      <c r="K423" s="2">
        <f>INDEX('38'!$E$1:$O$1361,MATCH('39'!$F423,'38'!$E:$E,0),MATCH('38'!J$1,'38'!$E$1:$O$1,0))</f>
        <v>471701</v>
      </c>
      <c r="L423" s="2" t="str">
        <f>INDEX('38'!$E$1:$O$1361,MATCH('39'!$F423,'38'!$E:$E,0),MATCH('38'!K$1,'38'!$E$1:$O$1,0))</f>
        <v>Mr. Anupam Nayyar</v>
      </c>
      <c r="M423" s="2" t="str">
        <f>INDEX('38'!$E$1:$O$1361,MATCH('39'!$F423,'38'!$E:$E,0),MATCH('38'!L$1,'38'!$E$1:$O$1,0))</f>
        <v>Relationship Associate</v>
      </c>
      <c r="N423" s="2" t="str">
        <f>INDEX('38'!$E$1:$O$1361,MATCH('39'!$F423,'38'!$E:$E,0),MATCH('38'!M$1,'38'!$E$1:$O$1,0))</f>
        <v>BG 7</v>
      </c>
      <c r="O423" s="2">
        <f>INDEX('38'!$E$1:$O$1361,MATCH('39'!$F423,'38'!$E:$E,0),MATCH('38'!N$1,'38'!$E$1:$O$1,0))</f>
        <v>721264.06800000009</v>
      </c>
      <c r="P423" s="2">
        <f>INDEX('38'!$E$1:$O$1361,MATCH('39'!$F423,'38'!$E:$E,0),MATCH('38'!O$1,'38'!$E$1:$O$1,0))</f>
        <v>939106.59120000002</v>
      </c>
    </row>
    <row r="424" spans="6:16">
      <c r="F424" s="128">
        <v>409623</v>
      </c>
      <c r="G424" s="2" t="str">
        <f>INDEX('38'!$E$1:$O$1361,MATCH('39'!$F424,'38'!$E:$E,0),MATCH('38'!F$1,'38'!$E$1:$O$1,0))</f>
        <v>Akash Mahanty</v>
      </c>
      <c r="H424" s="2">
        <f>INDEX('38'!$E$1:$O$1361,MATCH('39'!$F424,'38'!$E:$E,0),MATCH('38'!G$1,'38'!$E$1:$O$1,0))</f>
        <v>40617</v>
      </c>
      <c r="I424" s="2" t="str">
        <f>INDEX('38'!$E$1:$O$1361,MATCH('39'!$F424,'38'!$E:$E,0),MATCH('38'!H$1,'38'!$E$1:$O$1,0))</f>
        <v>Active</v>
      </c>
      <c r="J424" s="2" t="str">
        <f>INDEX('38'!$E$1:$O$1361,MATCH('39'!$F424,'38'!$E:$E,0),MATCH('38'!I$1,'38'!$E$1:$O$1,0))</f>
        <v>X0214</v>
      </c>
      <c r="K424" s="2">
        <f>INDEX('38'!$E$1:$O$1361,MATCH('39'!$F424,'38'!$E:$E,0),MATCH('38'!J$1,'38'!$E$1:$O$1,0))</f>
        <v>448733</v>
      </c>
      <c r="L424" s="2" t="str">
        <f>INDEX('38'!$E$1:$O$1361,MATCH('39'!$F424,'38'!$E:$E,0),MATCH('38'!K$1,'38'!$E$1:$O$1,0))</f>
        <v>Mr. Sandip Nandi</v>
      </c>
      <c r="M424" s="2" t="str">
        <f>INDEX('38'!$E$1:$O$1361,MATCH('39'!$F424,'38'!$E:$E,0),MATCH('38'!L$1,'38'!$E$1:$O$1,0))</f>
        <v>Relationship Associate</v>
      </c>
      <c r="N424" s="2" t="str">
        <f>INDEX('38'!$E$1:$O$1361,MATCH('39'!$F424,'38'!$E:$E,0),MATCH('38'!M$1,'38'!$E$1:$O$1,0))</f>
        <v>BG 5</v>
      </c>
      <c r="O424" s="2">
        <f>INDEX('38'!$E$1:$O$1361,MATCH('39'!$F424,'38'!$E:$E,0),MATCH('38'!N$1,'38'!$E$1:$O$1,0))</f>
        <v>1592763.102</v>
      </c>
      <c r="P424" s="2">
        <f>INDEX('38'!$E$1:$O$1361,MATCH('39'!$F424,'38'!$E:$E,0),MATCH('38'!O$1,'38'!$E$1:$O$1,0))</f>
        <v>1268433</v>
      </c>
    </row>
    <row r="425" spans="6:16">
      <c r="F425" s="128">
        <v>409627</v>
      </c>
      <c r="G425" s="2" t="str">
        <f>INDEX('38'!$E$1:$O$1361,MATCH('39'!$F425,'38'!$E:$E,0),MATCH('38'!F$1,'38'!$E$1:$O$1,0))</f>
        <v>Ibrahim S.</v>
      </c>
      <c r="H425" s="2">
        <f>INDEX('38'!$E$1:$O$1361,MATCH('39'!$F425,'38'!$E:$E,0),MATCH('38'!G$1,'38'!$E$1:$O$1,0))</f>
        <v>40604</v>
      </c>
      <c r="I425" s="2" t="str">
        <f>INDEX('38'!$E$1:$O$1361,MATCH('39'!$F425,'38'!$E:$E,0),MATCH('38'!H$1,'38'!$E$1:$O$1,0))</f>
        <v>Active</v>
      </c>
      <c r="J425" s="2" t="str">
        <f>INDEX('38'!$E$1:$O$1361,MATCH('39'!$F425,'38'!$E:$E,0),MATCH('38'!I$1,'38'!$E$1:$O$1,0))</f>
        <v>X0793</v>
      </c>
      <c r="K425" s="2">
        <f>INDEX('38'!$E$1:$O$1361,MATCH('39'!$F425,'38'!$E:$E,0),MATCH('38'!J$1,'38'!$E$1:$O$1,0))</f>
        <v>385698</v>
      </c>
      <c r="L425" s="2" t="str">
        <f>INDEX('38'!$E$1:$O$1361,MATCH('39'!$F425,'38'!$E:$E,0),MATCH('38'!K$1,'38'!$E$1:$O$1,0))</f>
        <v>Mr. Anandakarthikeyan G.</v>
      </c>
      <c r="M425" s="2" t="str">
        <f>INDEX('38'!$E$1:$O$1361,MATCH('39'!$F425,'38'!$E:$E,0),MATCH('38'!L$1,'38'!$E$1:$O$1,0))</f>
        <v>Relationship Associate</v>
      </c>
      <c r="N425" s="2" t="str">
        <f>INDEX('38'!$E$1:$O$1361,MATCH('39'!$F425,'38'!$E:$E,0),MATCH('38'!M$1,'38'!$E$1:$O$1,0))</f>
        <v>BG 7</v>
      </c>
      <c r="O425" s="2">
        <f>INDEX('38'!$E$1:$O$1361,MATCH('39'!$F425,'38'!$E:$E,0),MATCH('38'!N$1,'38'!$E$1:$O$1,0))</f>
        <v>524569.14300000004</v>
      </c>
      <c r="P425" s="2">
        <f>INDEX('38'!$E$1:$O$1361,MATCH('39'!$F425,'38'!$E:$E,0),MATCH('38'!O$1,'38'!$E$1:$O$1,0))</f>
        <v>617781.61080000002</v>
      </c>
    </row>
    <row r="426" spans="6:16">
      <c r="F426" s="128">
        <v>409630</v>
      </c>
      <c r="G426" s="2" t="str">
        <f>INDEX('38'!$E$1:$O$1361,MATCH('39'!$F426,'38'!$E:$E,0),MATCH('38'!F$1,'38'!$E$1:$O$1,0))</f>
        <v>Shah Mohammad Afroz</v>
      </c>
      <c r="H426" s="2">
        <f>INDEX('38'!$E$1:$O$1361,MATCH('39'!$F426,'38'!$E:$E,0),MATCH('38'!G$1,'38'!$E$1:$O$1,0))</f>
        <v>40610</v>
      </c>
      <c r="I426" s="2" t="str">
        <f>INDEX('38'!$E$1:$O$1361,MATCH('39'!$F426,'38'!$E:$E,0),MATCH('38'!H$1,'38'!$E$1:$O$1,0))</f>
        <v>Active</v>
      </c>
      <c r="J426" s="2" t="str">
        <f>INDEX('38'!$E$1:$O$1361,MATCH('39'!$F426,'38'!$E:$E,0),MATCH('38'!I$1,'38'!$E$1:$O$1,0))</f>
        <v>X1406</v>
      </c>
      <c r="K426" s="2">
        <f>INDEX('38'!$E$1:$O$1361,MATCH('39'!$F426,'38'!$E:$E,0),MATCH('38'!J$1,'38'!$E$1:$O$1,0))</f>
        <v>410452</v>
      </c>
      <c r="L426" s="2" t="str">
        <f>INDEX('38'!$E$1:$O$1361,MATCH('39'!$F426,'38'!$E:$E,0),MATCH('38'!K$1,'38'!$E$1:$O$1,0))</f>
        <v>Mr. Arbind Kumar Sahu</v>
      </c>
      <c r="M426" s="2" t="str">
        <f>INDEX('38'!$E$1:$O$1361,MATCH('39'!$F426,'38'!$E:$E,0),MATCH('38'!L$1,'38'!$E$1:$O$1,0))</f>
        <v>Associate Sales Manager</v>
      </c>
      <c r="N426" s="2" t="str">
        <f>INDEX('38'!$E$1:$O$1361,MATCH('39'!$F426,'38'!$E:$E,0),MATCH('38'!M$1,'38'!$E$1:$O$1,0))</f>
        <v>BG 8</v>
      </c>
      <c r="O426" s="2">
        <f>INDEX('38'!$E$1:$O$1361,MATCH('39'!$F426,'38'!$E:$E,0),MATCH('38'!N$1,'38'!$E$1:$O$1,0))</f>
        <v>404362.91700000002</v>
      </c>
      <c r="P426" s="2">
        <f>INDEX('38'!$E$1:$O$1361,MATCH('39'!$F426,'38'!$E:$E,0),MATCH('38'!O$1,'38'!$E$1:$O$1,0))</f>
        <v>645228.02879999997</v>
      </c>
    </row>
    <row r="427" spans="6:16">
      <c r="F427" s="128">
        <v>409634</v>
      </c>
      <c r="G427" s="2" t="str">
        <f>INDEX('38'!$E$1:$O$1361,MATCH('39'!$F427,'38'!$E:$E,0),MATCH('38'!F$1,'38'!$E$1:$O$1,0))</f>
        <v>Sandeep Verma</v>
      </c>
      <c r="H427" s="2">
        <f>INDEX('38'!$E$1:$O$1361,MATCH('39'!$F427,'38'!$E:$E,0),MATCH('38'!G$1,'38'!$E$1:$O$1,0))</f>
        <v>40261</v>
      </c>
      <c r="I427" s="2" t="str">
        <f>INDEX('38'!$E$1:$O$1361,MATCH('39'!$F427,'38'!$E:$E,0),MATCH('38'!H$1,'38'!$E$1:$O$1,0))</f>
        <v>Active</v>
      </c>
      <c r="J427" s="2" t="str">
        <f>INDEX('38'!$E$1:$O$1361,MATCH('39'!$F427,'38'!$E:$E,0),MATCH('38'!I$1,'38'!$E$1:$O$1,0))</f>
        <v>X0044</v>
      </c>
      <c r="K427" s="2">
        <f>INDEX('38'!$E$1:$O$1361,MATCH('39'!$F427,'38'!$E:$E,0),MATCH('38'!J$1,'38'!$E$1:$O$1,0))</f>
        <v>436955</v>
      </c>
      <c r="L427" s="2" t="str">
        <f>INDEX('38'!$E$1:$O$1361,MATCH('39'!$F427,'38'!$E:$E,0),MATCH('38'!K$1,'38'!$E$1:$O$1,0))</f>
        <v>Ms. Swati Sundrani</v>
      </c>
      <c r="M427" s="2" t="str">
        <f>INDEX('38'!$E$1:$O$1361,MATCH('39'!$F427,'38'!$E:$E,0),MATCH('38'!L$1,'38'!$E$1:$O$1,0))</f>
        <v>Associate Sales Manager</v>
      </c>
      <c r="N427" s="2" t="str">
        <f>INDEX('38'!$E$1:$O$1361,MATCH('39'!$F427,'38'!$E:$E,0),MATCH('38'!M$1,'38'!$E$1:$O$1,0))</f>
        <v>BG 5</v>
      </c>
      <c r="O427" s="2">
        <f>INDEX('38'!$E$1:$O$1361,MATCH('39'!$F427,'38'!$E:$E,0),MATCH('38'!N$1,'38'!$E$1:$O$1,0))</f>
        <v>1534004.493</v>
      </c>
      <c r="P427" s="2">
        <f>INDEX('38'!$E$1:$O$1361,MATCH('39'!$F427,'38'!$E:$E,0),MATCH('38'!O$1,'38'!$E$1:$O$1,0))</f>
        <v>2444500.5336000002</v>
      </c>
    </row>
    <row r="428" spans="6:16">
      <c r="F428" s="128">
        <v>409964</v>
      </c>
      <c r="G428" s="2" t="str">
        <f>INDEX('38'!$E$1:$O$1361,MATCH('39'!$F428,'38'!$E:$E,0),MATCH('38'!F$1,'38'!$E$1:$O$1,0))</f>
        <v>Baranitharan M.</v>
      </c>
      <c r="H428" s="2">
        <f>INDEX('38'!$E$1:$O$1361,MATCH('39'!$F428,'38'!$E:$E,0),MATCH('38'!G$1,'38'!$E$1:$O$1,0))</f>
        <v>40618</v>
      </c>
      <c r="I428" s="2" t="str">
        <f>INDEX('38'!$E$1:$O$1361,MATCH('39'!$F428,'38'!$E:$E,0),MATCH('38'!H$1,'38'!$E$1:$O$1,0))</f>
        <v>Active</v>
      </c>
      <c r="J428" s="2" t="str">
        <f>INDEX('38'!$E$1:$O$1361,MATCH('39'!$F428,'38'!$E:$E,0),MATCH('38'!I$1,'38'!$E$1:$O$1,0))</f>
        <v>X0602</v>
      </c>
      <c r="K428" s="2">
        <f>INDEX('38'!$E$1:$O$1361,MATCH('39'!$F428,'38'!$E:$E,0),MATCH('38'!J$1,'38'!$E$1:$O$1,0))</f>
        <v>412833</v>
      </c>
      <c r="L428" s="2" t="str">
        <f>INDEX('38'!$E$1:$O$1361,MATCH('39'!$F428,'38'!$E:$E,0),MATCH('38'!K$1,'38'!$E$1:$O$1,0))</f>
        <v>Mr. Loganathan Kumar R.</v>
      </c>
      <c r="M428" s="2" t="str">
        <f>INDEX('38'!$E$1:$O$1361,MATCH('39'!$F428,'38'!$E:$E,0),MATCH('38'!L$1,'38'!$E$1:$O$1,0))</f>
        <v>Relationship Associate</v>
      </c>
      <c r="N428" s="2" t="str">
        <f>INDEX('38'!$E$1:$O$1361,MATCH('39'!$F428,'38'!$E:$E,0),MATCH('38'!M$1,'38'!$E$1:$O$1,0))</f>
        <v>BG 8</v>
      </c>
      <c r="O428" s="2">
        <f>INDEX('38'!$E$1:$O$1361,MATCH('39'!$F428,'38'!$E:$E,0),MATCH('38'!N$1,'38'!$E$1:$O$1,0))</f>
        <v>370497.66599999997</v>
      </c>
      <c r="P428" s="2">
        <f>INDEX('38'!$E$1:$O$1361,MATCH('39'!$F428,'38'!$E:$E,0),MATCH('38'!O$1,'38'!$E$1:$O$1,0))</f>
        <v>1356930.1872</v>
      </c>
    </row>
    <row r="429" spans="6:16">
      <c r="F429" s="128">
        <v>410282</v>
      </c>
      <c r="G429" s="2" t="str">
        <f>INDEX('38'!$E$1:$O$1361,MATCH('39'!$F429,'38'!$E:$E,0),MATCH('38'!F$1,'38'!$E$1:$O$1,0))</f>
        <v>Atul Arun Soley</v>
      </c>
      <c r="H429" s="2">
        <f>INDEX('38'!$E$1:$O$1361,MATCH('39'!$F429,'38'!$E:$E,0),MATCH('38'!G$1,'38'!$E$1:$O$1,0))</f>
        <v>40634</v>
      </c>
      <c r="I429" s="2" t="str">
        <f>INDEX('38'!$E$1:$O$1361,MATCH('39'!$F429,'38'!$E:$E,0),MATCH('38'!H$1,'38'!$E$1:$O$1,0))</f>
        <v>Active</v>
      </c>
      <c r="J429" s="2" t="str">
        <f>INDEX('38'!$E$1:$O$1361,MATCH('39'!$F429,'38'!$E:$E,0),MATCH('38'!I$1,'38'!$E$1:$O$1,0))</f>
        <v>X0315</v>
      </c>
      <c r="K429" s="2">
        <f>INDEX('38'!$E$1:$O$1361,MATCH('39'!$F429,'38'!$E:$E,0),MATCH('38'!J$1,'38'!$E$1:$O$1,0))</f>
        <v>379975</v>
      </c>
      <c r="L429" s="2" t="str">
        <f>INDEX('38'!$E$1:$O$1361,MATCH('39'!$F429,'38'!$E:$E,0),MATCH('38'!K$1,'38'!$E$1:$O$1,0))</f>
        <v>Mr Anil Tukaram Humane</v>
      </c>
      <c r="M429" s="2" t="str">
        <f>INDEX('38'!$E$1:$O$1361,MATCH('39'!$F429,'38'!$E:$E,0),MATCH('38'!L$1,'38'!$E$1:$O$1,0))</f>
        <v>Associate Sales Manager</v>
      </c>
      <c r="N429" s="2" t="str">
        <f>INDEX('38'!$E$1:$O$1361,MATCH('39'!$F429,'38'!$E:$E,0),MATCH('38'!M$1,'38'!$E$1:$O$1,0))</f>
        <v>BG 4</v>
      </c>
      <c r="O429" s="2">
        <f>INDEX('38'!$E$1:$O$1361,MATCH('39'!$F429,'38'!$E:$E,0),MATCH('38'!N$1,'38'!$E$1:$O$1,0))</f>
        <v>2550274.7760000001</v>
      </c>
      <c r="P429" s="2">
        <f>INDEX('38'!$E$1:$O$1361,MATCH('39'!$F429,'38'!$E:$E,0),MATCH('38'!O$1,'38'!$E$1:$O$1,0))</f>
        <v>5596192.1952</v>
      </c>
    </row>
    <row r="430" spans="6:16">
      <c r="F430" s="128">
        <v>410339</v>
      </c>
      <c r="G430" s="2" t="str">
        <f>INDEX('38'!$E$1:$O$1361,MATCH('39'!$F430,'38'!$E:$E,0),MATCH('38'!F$1,'38'!$E$1:$O$1,0))</f>
        <v>Pooja Jagdambapasad Tripathi</v>
      </c>
      <c r="H430" s="2">
        <f>INDEX('38'!$E$1:$O$1361,MATCH('39'!$F430,'38'!$E:$E,0),MATCH('38'!G$1,'38'!$E$1:$O$1,0))</f>
        <v>40627</v>
      </c>
      <c r="I430" s="2" t="str">
        <f>INDEX('38'!$E$1:$O$1361,MATCH('39'!$F430,'38'!$E:$E,0),MATCH('38'!H$1,'38'!$E$1:$O$1,0))</f>
        <v>Active</v>
      </c>
      <c r="J430" s="2" t="str">
        <f>INDEX('38'!$E$1:$O$1361,MATCH('39'!$F430,'38'!$E:$E,0),MATCH('38'!I$1,'38'!$E$1:$O$1,0))</f>
        <v>X0230</v>
      </c>
      <c r="K430" s="2">
        <f>INDEX('38'!$E$1:$O$1361,MATCH('39'!$F430,'38'!$E:$E,0),MATCH('38'!J$1,'38'!$E$1:$O$1,0))</f>
        <v>449173</v>
      </c>
      <c r="L430" s="2" t="str">
        <f>INDEX('38'!$E$1:$O$1361,MATCH('39'!$F430,'38'!$E:$E,0),MATCH('38'!K$1,'38'!$E$1:$O$1,0))</f>
        <v>Mrs. Prabha Singh</v>
      </c>
      <c r="M430" s="2" t="str">
        <f>INDEX('38'!$E$1:$O$1361,MATCH('39'!$F430,'38'!$E:$E,0),MATCH('38'!L$1,'38'!$E$1:$O$1,0))</f>
        <v>Associate Sales Manager</v>
      </c>
      <c r="N430" s="2" t="str">
        <f>INDEX('38'!$E$1:$O$1361,MATCH('39'!$F430,'38'!$E:$E,0),MATCH('38'!M$1,'38'!$E$1:$O$1,0))</f>
        <v>BG 7</v>
      </c>
      <c r="O430" s="2">
        <f>INDEX('38'!$E$1:$O$1361,MATCH('39'!$F430,'38'!$E:$E,0),MATCH('38'!N$1,'38'!$E$1:$O$1,0))</f>
        <v>567702.34499999997</v>
      </c>
      <c r="P430" s="2">
        <f>INDEX('38'!$E$1:$O$1361,MATCH('39'!$F430,'38'!$E:$E,0),MATCH('38'!O$1,'38'!$E$1:$O$1,0))</f>
        <v>544403.20319999999</v>
      </c>
    </row>
    <row r="431" spans="6:16">
      <c r="F431" s="128">
        <v>410343</v>
      </c>
      <c r="G431" s="2" t="str">
        <f>INDEX('38'!$E$1:$O$1361,MATCH('39'!$F431,'38'!$E:$E,0),MATCH('38'!F$1,'38'!$E$1:$O$1,0))</f>
        <v>Daijee Das</v>
      </c>
      <c r="H431" s="2">
        <f>INDEX('38'!$E$1:$O$1361,MATCH('39'!$F431,'38'!$E:$E,0),MATCH('38'!G$1,'38'!$E$1:$O$1,0))</f>
        <v>40610</v>
      </c>
      <c r="I431" s="2" t="str">
        <f>INDEX('38'!$E$1:$O$1361,MATCH('39'!$F431,'38'!$E:$E,0),MATCH('38'!H$1,'38'!$E$1:$O$1,0))</f>
        <v>Active</v>
      </c>
      <c r="J431" s="2" t="str">
        <f>INDEX('38'!$E$1:$O$1361,MATCH('39'!$F431,'38'!$E:$E,0),MATCH('38'!I$1,'38'!$E$1:$O$1,0))</f>
        <v>X0375</v>
      </c>
      <c r="K431" s="2">
        <f>INDEX('38'!$E$1:$O$1361,MATCH('39'!$F431,'38'!$E:$E,0),MATCH('38'!J$1,'38'!$E$1:$O$1,0))</f>
        <v>381721</v>
      </c>
      <c r="L431" s="2" t="str">
        <f>INDEX('38'!$E$1:$O$1361,MATCH('39'!$F431,'38'!$E:$E,0),MATCH('38'!K$1,'38'!$E$1:$O$1,0))</f>
        <v>Mr. Abhijit Shome</v>
      </c>
      <c r="M431" s="2" t="str">
        <f>INDEX('38'!$E$1:$O$1361,MATCH('39'!$F431,'38'!$E:$E,0),MATCH('38'!L$1,'38'!$E$1:$O$1,0))</f>
        <v>Relationship Associate</v>
      </c>
      <c r="N431" s="2" t="str">
        <f>INDEX('38'!$E$1:$O$1361,MATCH('39'!$F431,'38'!$E:$E,0),MATCH('38'!M$1,'38'!$E$1:$O$1,0))</f>
        <v>BG 4</v>
      </c>
      <c r="O431" s="2">
        <f>INDEX('38'!$E$1:$O$1361,MATCH('39'!$F431,'38'!$E:$E,0),MATCH('38'!N$1,'38'!$E$1:$O$1,0))</f>
        <v>1944437.7119999998</v>
      </c>
      <c r="P431" s="2">
        <f>INDEX('38'!$E$1:$O$1361,MATCH('39'!$F431,'38'!$E:$E,0),MATCH('38'!O$1,'38'!$E$1:$O$1,0))</f>
        <v>2532765.8123999997</v>
      </c>
    </row>
    <row r="432" spans="6:16">
      <c r="F432" s="128">
        <v>410345</v>
      </c>
      <c r="G432" s="2" t="str">
        <f>INDEX('38'!$E$1:$O$1361,MATCH('39'!$F432,'38'!$E:$E,0),MATCH('38'!F$1,'38'!$E$1:$O$1,0))</f>
        <v>Parmod Sachdeva</v>
      </c>
      <c r="H432" s="2">
        <f>INDEX('38'!$E$1:$O$1361,MATCH('39'!$F432,'38'!$E:$E,0),MATCH('38'!G$1,'38'!$E$1:$O$1,0))</f>
        <v>40091</v>
      </c>
      <c r="I432" s="2" t="str">
        <f>INDEX('38'!$E$1:$O$1361,MATCH('39'!$F432,'38'!$E:$E,0),MATCH('38'!H$1,'38'!$E$1:$O$1,0))</f>
        <v>Active</v>
      </c>
      <c r="J432" s="2" t="str">
        <f>INDEX('38'!$E$1:$O$1361,MATCH('39'!$F432,'38'!$E:$E,0),MATCH('38'!I$1,'38'!$E$1:$O$1,0))</f>
        <v>X0403</v>
      </c>
      <c r="K432" s="2">
        <f>INDEX('38'!$E$1:$O$1361,MATCH('39'!$F432,'38'!$E:$E,0),MATCH('38'!J$1,'38'!$E$1:$O$1,0))</f>
        <v>416871</v>
      </c>
      <c r="L432" s="2" t="str">
        <f>INDEX('38'!$E$1:$O$1361,MATCH('39'!$F432,'38'!$E:$E,0),MATCH('38'!K$1,'38'!$E$1:$O$1,0))</f>
        <v>Ms. Shivani Sambyal</v>
      </c>
      <c r="M432" s="2" t="str">
        <f>INDEX('38'!$E$1:$O$1361,MATCH('39'!$F432,'38'!$E:$E,0),MATCH('38'!L$1,'38'!$E$1:$O$1,0))</f>
        <v>Relationship Associate</v>
      </c>
      <c r="N432" s="2" t="str">
        <f>INDEX('38'!$E$1:$O$1361,MATCH('39'!$F432,'38'!$E:$E,0),MATCH('38'!M$1,'38'!$E$1:$O$1,0))</f>
        <v>BG 6</v>
      </c>
      <c r="O432" s="2">
        <f>INDEX('38'!$E$1:$O$1361,MATCH('39'!$F432,'38'!$E:$E,0),MATCH('38'!N$1,'38'!$E$1:$O$1,0))</f>
        <v>838017.76800000004</v>
      </c>
      <c r="P432" s="2">
        <f>INDEX('38'!$E$1:$O$1361,MATCH('39'!$F432,'38'!$E:$E,0),MATCH('38'!O$1,'38'!$E$1:$O$1,0))</f>
        <v>524273.08319999999</v>
      </c>
    </row>
    <row r="433" spans="6:16">
      <c r="F433" s="128">
        <v>410363</v>
      </c>
      <c r="G433" s="2" t="str">
        <f>INDEX('38'!$E$1:$O$1361,MATCH('39'!$F433,'38'!$E:$E,0),MATCH('38'!F$1,'38'!$E$1:$O$1,0))</f>
        <v>Vishal Kumar</v>
      </c>
      <c r="H433" s="2">
        <f>INDEX('38'!$E$1:$O$1361,MATCH('39'!$F433,'38'!$E:$E,0),MATCH('38'!G$1,'38'!$E$1:$O$1,0))</f>
        <v>40612</v>
      </c>
      <c r="I433" s="2" t="str">
        <f>INDEX('38'!$E$1:$O$1361,MATCH('39'!$F433,'38'!$E:$E,0),MATCH('38'!H$1,'38'!$E$1:$O$1,0))</f>
        <v>Active</v>
      </c>
      <c r="J433" s="2" t="str">
        <f>INDEX('38'!$E$1:$O$1361,MATCH('39'!$F433,'38'!$E:$E,0),MATCH('38'!I$1,'38'!$E$1:$O$1,0))</f>
        <v>X0765</v>
      </c>
      <c r="K433" s="2">
        <f>INDEX('38'!$E$1:$O$1361,MATCH('39'!$F433,'38'!$E:$E,0),MATCH('38'!J$1,'38'!$E$1:$O$1,0))</f>
        <v>398778</v>
      </c>
      <c r="L433" s="2" t="str">
        <f>INDEX('38'!$E$1:$O$1361,MATCH('39'!$F433,'38'!$E:$E,0),MATCH('38'!K$1,'38'!$E$1:$O$1,0))</f>
        <v>Mr. Goutam Ghosh</v>
      </c>
      <c r="M433" s="2" t="str">
        <f>INDEX('38'!$E$1:$O$1361,MATCH('39'!$F433,'38'!$E:$E,0),MATCH('38'!L$1,'38'!$E$1:$O$1,0))</f>
        <v>Relationship Associate</v>
      </c>
      <c r="N433" s="2" t="str">
        <f>INDEX('38'!$E$1:$O$1361,MATCH('39'!$F433,'38'!$E:$E,0),MATCH('38'!M$1,'38'!$E$1:$O$1,0))</f>
        <v>BG 7</v>
      </c>
      <c r="O433" s="2">
        <f>INDEX('38'!$E$1:$O$1361,MATCH('39'!$F433,'38'!$E:$E,0),MATCH('38'!N$1,'38'!$E$1:$O$1,0))</f>
        <v>455281.554</v>
      </c>
      <c r="P433" s="2">
        <f>INDEX('38'!$E$1:$O$1361,MATCH('39'!$F433,'38'!$E:$E,0),MATCH('38'!O$1,'38'!$E$1:$O$1,0))</f>
        <v>241294.2156</v>
      </c>
    </row>
    <row r="434" spans="6:16">
      <c r="F434" s="128">
        <v>410595</v>
      </c>
      <c r="G434" s="2" t="str">
        <f>INDEX('38'!$E$1:$O$1361,MATCH('39'!$F434,'38'!$E:$E,0),MATCH('38'!F$1,'38'!$E$1:$O$1,0))</f>
        <v>Gurpreet Singh</v>
      </c>
      <c r="H434" s="2">
        <f>INDEX('38'!$E$1:$O$1361,MATCH('39'!$F434,'38'!$E:$E,0),MATCH('38'!G$1,'38'!$E$1:$O$1,0))</f>
        <v>40627</v>
      </c>
      <c r="I434" s="2" t="str">
        <f>INDEX('38'!$E$1:$O$1361,MATCH('39'!$F434,'38'!$E:$E,0),MATCH('38'!H$1,'38'!$E$1:$O$1,0))</f>
        <v>Active</v>
      </c>
      <c r="J434" s="2" t="str">
        <f>INDEX('38'!$E$1:$O$1361,MATCH('39'!$F434,'38'!$E:$E,0),MATCH('38'!I$1,'38'!$E$1:$O$1,0))</f>
        <v>X1253</v>
      </c>
      <c r="K434" s="2">
        <f>INDEX('38'!$E$1:$O$1361,MATCH('39'!$F434,'38'!$E:$E,0),MATCH('38'!J$1,'38'!$E$1:$O$1,0))</f>
        <v>424426</v>
      </c>
      <c r="L434" s="2" t="str">
        <f>INDEX('38'!$E$1:$O$1361,MATCH('39'!$F434,'38'!$E:$E,0),MATCH('38'!K$1,'38'!$E$1:$O$1,0))</f>
        <v>Mr. Manish Bahl</v>
      </c>
      <c r="M434" s="2" t="str">
        <f>INDEX('38'!$E$1:$O$1361,MATCH('39'!$F434,'38'!$E:$E,0),MATCH('38'!L$1,'38'!$E$1:$O$1,0))</f>
        <v>Relationship Associate</v>
      </c>
      <c r="N434" s="2" t="str">
        <f>INDEX('38'!$E$1:$O$1361,MATCH('39'!$F434,'38'!$E:$E,0),MATCH('38'!M$1,'38'!$E$1:$O$1,0))</f>
        <v>BG 7</v>
      </c>
      <c r="O434" s="2">
        <f>INDEX('38'!$E$1:$O$1361,MATCH('39'!$F434,'38'!$E:$E,0),MATCH('38'!N$1,'38'!$E$1:$O$1,0))</f>
        <v>645045.8280000001</v>
      </c>
      <c r="P434" s="2">
        <f>INDEX('38'!$E$1:$O$1361,MATCH('39'!$F434,'38'!$E:$E,0),MATCH('38'!O$1,'38'!$E$1:$O$1,0))</f>
        <v>377118.37439999997</v>
      </c>
    </row>
    <row r="435" spans="6:16">
      <c r="F435" s="128">
        <v>410602</v>
      </c>
      <c r="G435" s="2" t="str">
        <f>INDEX('38'!$E$1:$O$1361,MATCH('39'!$F435,'38'!$E:$E,0),MATCH('38'!F$1,'38'!$E$1:$O$1,0))</f>
        <v>Balbir Singh</v>
      </c>
      <c r="H435" s="2">
        <f>INDEX('38'!$E$1:$O$1361,MATCH('39'!$F435,'38'!$E:$E,0),MATCH('38'!G$1,'38'!$E$1:$O$1,0))</f>
        <v>39674</v>
      </c>
      <c r="I435" s="2" t="str">
        <f>INDEX('38'!$E$1:$O$1361,MATCH('39'!$F435,'38'!$E:$E,0),MATCH('38'!H$1,'38'!$E$1:$O$1,0))</f>
        <v>Active</v>
      </c>
      <c r="J435" s="2" t="str">
        <f>INDEX('38'!$E$1:$O$1361,MATCH('39'!$F435,'38'!$E:$E,0),MATCH('38'!I$1,'38'!$E$1:$O$1,0))</f>
        <v>X0312</v>
      </c>
      <c r="K435" s="2">
        <f>INDEX('38'!$E$1:$O$1361,MATCH('39'!$F435,'38'!$E:$E,0),MATCH('38'!J$1,'38'!$E$1:$O$1,0))</f>
        <v>412412</v>
      </c>
      <c r="L435" s="2" t="str">
        <f>INDEX('38'!$E$1:$O$1361,MATCH('39'!$F435,'38'!$E:$E,0),MATCH('38'!K$1,'38'!$E$1:$O$1,0))</f>
        <v>Mr. Vipin Sharma</v>
      </c>
      <c r="M435" s="2" t="str">
        <f>INDEX('38'!$E$1:$O$1361,MATCH('39'!$F435,'38'!$E:$E,0),MATCH('38'!L$1,'38'!$E$1:$O$1,0))</f>
        <v>Associate Sales Manager</v>
      </c>
      <c r="N435" s="2" t="str">
        <f>INDEX('38'!$E$1:$O$1361,MATCH('39'!$F435,'38'!$E:$E,0),MATCH('38'!M$1,'38'!$E$1:$O$1,0))</f>
        <v>BG 5</v>
      </c>
      <c r="O435" s="2">
        <f>INDEX('38'!$E$1:$O$1361,MATCH('39'!$F435,'38'!$E:$E,0),MATCH('38'!N$1,'38'!$E$1:$O$1,0))</f>
        <v>1420224.7289999998</v>
      </c>
      <c r="P435" s="2">
        <f>INDEX('38'!$E$1:$O$1361,MATCH('39'!$F435,'38'!$E:$E,0),MATCH('38'!O$1,'38'!$E$1:$O$1,0))</f>
        <v>945252.7524</v>
      </c>
    </row>
    <row r="436" spans="6:16">
      <c r="F436" s="128">
        <v>410656</v>
      </c>
      <c r="G436" s="2" t="str">
        <f>INDEX('38'!$E$1:$O$1361,MATCH('39'!$F436,'38'!$E:$E,0),MATCH('38'!F$1,'38'!$E$1:$O$1,0))</f>
        <v>Sanjay Kumar Sahu</v>
      </c>
      <c r="H436" s="2">
        <f>INDEX('38'!$E$1:$O$1361,MATCH('39'!$F436,'38'!$E:$E,0),MATCH('38'!G$1,'38'!$E$1:$O$1,0))</f>
        <v>40627</v>
      </c>
      <c r="I436" s="2" t="str">
        <f>INDEX('38'!$E$1:$O$1361,MATCH('39'!$F436,'38'!$E:$E,0),MATCH('38'!H$1,'38'!$E$1:$O$1,0))</f>
        <v>Active</v>
      </c>
      <c r="J436" s="2" t="str">
        <f>INDEX('38'!$E$1:$O$1361,MATCH('39'!$F436,'38'!$E:$E,0),MATCH('38'!I$1,'38'!$E$1:$O$1,0))</f>
        <v>X0667</v>
      </c>
      <c r="K436" s="2">
        <f>INDEX('38'!$E$1:$O$1361,MATCH('39'!$F436,'38'!$E:$E,0),MATCH('38'!J$1,'38'!$E$1:$O$1,0))</f>
        <v>448733</v>
      </c>
      <c r="L436" s="2" t="str">
        <f>INDEX('38'!$E$1:$O$1361,MATCH('39'!$F436,'38'!$E:$E,0),MATCH('38'!K$1,'38'!$E$1:$O$1,0))</f>
        <v>Mr. Sandip Nandi</v>
      </c>
      <c r="M436" s="2" t="str">
        <f>INDEX('38'!$E$1:$O$1361,MATCH('39'!$F436,'38'!$E:$E,0),MATCH('38'!L$1,'38'!$E$1:$O$1,0))</f>
        <v>Relationship Associate</v>
      </c>
      <c r="N436" s="2" t="str">
        <f>INDEX('38'!$E$1:$O$1361,MATCH('39'!$F436,'38'!$E:$E,0),MATCH('38'!M$1,'38'!$E$1:$O$1,0))</f>
        <v>BG 7</v>
      </c>
      <c r="O436" s="2">
        <f>INDEX('38'!$E$1:$O$1361,MATCH('39'!$F436,'38'!$E:$E,0),MATCH('38'!N$1,'38'!$E$1:$O$1,0))</f>
        <v>712465.80300000007</v>
      </c>
      <c r="P436" s="2">
        <f>INDEX('38'!$E$1:$O$1361,MATCH('39'!$F436,'38'!$E:$E,0),MATCH('38'!O$1,'38'!$E$1:$O$1,0))</f>
        <v>701061.44760000007</v>
      </c>
    </row>
    <row r="437" spans="6:16">
      <c r="F437" s="128">
        <v>410670</v>
      </c>
      <c r="G437" s="2" t="str">
        <f>INDEX('38'!$E$1:$O$1361,MATCH('39'!$F437,'38'!$E:$E,0),MATCH('38'!F$1,'38'!$E$1:$O$1,0))</f>
        <v>Pallavi Singh</v>
      </c>
      <c r="H437" s="2">
        <f>INDEX('38'!$E$1:$O$1361,MATCH('39'!$F437,'38'!$E:$E,0),MATCH('38'!G$1,'38'!$E$1:$O$1,0))</f>
        <v>40609</v>
      </c>
      <c r="I437" s="2" t="str">
        <f>INDEX('38'!$E$1:$O$1361,MATCH('39'!$F437,'38'!$E:$E,0),MATCH('38'!H$1,'38'!$E$1:$O$1,0))</f>
        <v>Active</v>
      </c>
      <c r="J437" s="2" t="str">
        <f>INDEX('38'!$E$1:$O$1361,MATCH('39'!$F437,'38'!$E:$E,0),MATCH('38'!I$1,'38'!$E$1:$O$1,0))</f>
        <v>X0529</v>
      </c>
      <c r="K437" s="2">
        <f>INDEX('38'!$E$1:$O$1361,MATCH('39'!$F437,'38'!$E:$E,0),MATCH('38'!J$1,'38'!$E$1:$O$1,0))</f>
        <v>410452</v>
      </c>
      <c r="L437" s="2" t="str">
        <f>INDEX('38'!$E$1:$O$1361,MATCH('39'!$F437,'38'!$E:$E,0),MATCH('38'!K$1,'38'!$E$1:$O$1,0))</f>
        <v>Mr. Arbind Kumar Sahu</v>
      </c>
      <c r="M437" s="2" t="str">
        <f>INDEX('38'!$E$1:$O$1361,MATCH('39'!$F437,'38'!$E:$E,0),MATCH('38'!L$1,'38'!$E$1:$O$1,0))</f>
        <v>Associate Sales Manager</v>
      </c>
      <c r="N437" s="2" t="str">
        <f>INDEX('38'!$E$1:$O$1361,MATCH('39'!$F437,'38'!$E:$E,0),MATCH('38'!M$1,'38'!$E$1:$O$1,0))</f>
        <v>BG 4</v>
      </c>
      <c r="O437" s="2">
        <f>INDEX('38'!$E$1:$O$1361,MATCH('39'!$F437,'38'!$E:$E,0),MATCH('38'!N$1,'38'!$E$1:$O$1,0))</f>
        <v>1682190.426</v>
      </c>
      <c r="P437" s="2">
        <f>INDEX('38'!$E$1:$O$1361,MATCH('39'!$F437,'38'!$E:$E,0),MATCH('38'!O$1,'38'!$E$1:$O$1,0))</f>
        <v>2417904.054</v>
      </c>
    </row>
    <row r="438" spans="6:16">
      <c r="F438" s="128">
        <v>410692</v>
      </c>
      <c r="G438" s="2" t="str">
        <f>INDEX('38'!$E$1:$O$1361,MATCH('39'!$F438,'38'!$E:$E,0),MATCH('38'!F$1,'38'!$E$1:$O$1,0))</f>
        <v>Dalia Das</v>
      </c>
      <c r="H438" s="2">
        <f>INDEX('38'!$E$1:$O$1361,MATCH('39'!$F438,'38'!$E:$E,0),MATCH('38'!G$1,'38'!$E$1:$O$1,0))</f>
        <v>40623</v>
      </c>
      <c r="I438" s="2" t="str">
        <f>INDEX('38'!$E$1:$O$1361,MATCH('39'!$F438,'38'!$E:$E,0),MATCH('38'!H$1,'38'!$E$1:$O$1,0))</f>
        <v>Active</v>
      </c>
      <c r="J438" s="2" t="str">
        <f>INDEX('38'!$E$1:$O$1361,MATCH('39'!$F438,'38'!$E:$E,0),MATCH('38'!I$1,'38'!$E$1:$O$1,0))</f>
        <v>X1707</v>
      </c>
      <c r="K438" s="2">
        <f>INDEX('38'!$E$1:$O$1361,MATCH('39'!$F438,'38'!$E:$E,0),MATCH('38'!J$1,'38'!$E$1:$O$1,0))</f>
        <v>406515</v>
      </c>
      <c r="L438" s="2" t="str">
        <f>INDEX('38'!$E$1:$O$1361,MATCH('39'!$F438,'38'!$E:$E,0),MATCH('38'!K$1,'38'!$E$1:$O$1,0))</f>
        <v>Mr. Sabyasachi Guin</v>
      </c>
      <c r="M438" s="2" t="str">
        <f>INDEX('38'!$E$1:$O$1361,MATCH('39'!$F438,'38'!$E:$E,0),MATCH('38'!L$1,'38'!$E$1:$O$1,0))</f>
        <v>Relationship Associate</v>
      </c>
      <c r="N438" s="2" t="str">
        <f>INDEX('38'!$E$1:$O$1361,MATCH('39'!$F438,'38'!$E:$E,0),MATCH('38'!M$1,'38'!$E$1:$O$1,0))</f>
        <v>BG 8</v>
      </c>
      <c r="O438" s="2">
        <f>INDEX('38'!$E$1:$O$1361,MATCH('39'!$F438,'38'!$E:$E,0),MATCH('38'!N$1,'38'!$E$1:$O$1,0))</f>
        <v>410976.36300000001</v>
      </c>
      <c r="P438" s="2">
        <f>INDEX('38'!$E$1:$O$1361,MATCH('39'!$F438,'38'!$E:$E,0),MATCH('38'!O$1,'38'!$E$1:$O$1,0))</f>
        <v>1650436.7544</v>
      </c>
    </row>
    <row r="439" spans="6:16">
      <c r="F439" s="128">
        <v>410696</v>
      </c>
      <c r="G439" s="2" t="str">
        <f>INDEX('38'!$E$1:$O$1361,MATCH('39'!$F439,'38'!$E:$E,0),MATCH('38'!F$1,'38'!$E$1:$O$1,0))</f>
        <v>Sharmila Halder</v>
      </c>
      <c r="H439" s="2">
        <f>INDEX('38'!$E$1:$O$1361,MATCH('39'!$F439,'38'!$E:$E,0),MATCH('38'!G$1,'38'!$E$1:$O$1,0))</f>
        <v>40634</v>
      </c>
      <c r="I439" s="2" t="str">
        <f>INDEX('38'!$E$1:$O$1361,MATCH('39'!$F439,'38'!$E:$E,0),MATCH('38'!H$1,'38'!$E$1:$O$1,0))</f>
        <v>Active</v>
      </c>
      <c r="J439" s="2" t="str">
        <f>INDEX('38'!$E$1:$O$1361,MATCH('39'!$F439,'38'!$E:$E,0),MATCH('38'!I$1,'38'!$E$1:$O$1,0))</f>
        <v>X1562</v>
      </c>
      <c r="K439" s="2">
        <f>INDEX('38'!$E$1:$O$1361,MATCH('39'!$F439,'38'!$E:$E,0),MATCH('38'!J$1,'38'!$E$1:$O$1,0))</f>
        <v>448126</v>
      </c>
      <c r="L439" s="2" t="str">
        <f>INDEX('38'!$E$1:$O$1361,MATCH('39'!$F439,'38'!$E:$E,0),MATCH('38'!K$1,'38'!$E$1:$O$1,0))</f>
        <v>Mr. Mohit Gupta</v>
      </c>
      <c r="M439" s="2" t="str">
        <f>INDEX('38'!$E$1:$O$1361,MATCH('39'!$F439,'38'!$E:$E,0),MATCH('38'!L$1,'38'!$E$1:$O$1,0))</f>
        <v>Associate Sales Manager</v>
      </c>
      <c r="N439" s="2" t="str">
        <f>INDEX('38'!$E$1:$O$1361,MATCH('39'!$F439,'38'!$E:$E,0),MATCH('38'!M$1,'38'!$E$1:$O$1,0))</f>
        <v>BG 6</v>
      </c>
      <c r="O439" s="2">
        <f>INDEX('38'!$E$1:$O$1361,MATCH('39'!$F439,'38'!$E:$E,0),MATCH('38'!N$1,'38'!$E$1:$O$1,0))</f>
        <v>793611.29399999999</v>
      </c>
      <c r="P439" s="2">
        <f>INDEX('38'!$E$1:$O$1361,MATCH('39'!$F439,'38'!$E:$E,0),MATCH('38'!O$1,'38'!$E$1:$O$1,0))</f>
        <v>1578660.5159999998</v>
      </c>
    </row>
    <row r="440" spans="6:16">
      <c r="F440" s="128">
        <v>410734</v>
      </c>
      <c r="G440" s="2" t="str">
        <f>INDEX('38'!$E$1:$O$1361,MATCH('39'!$F440,'38'!$E:$E,0),MATCH('38'!F$1,'38'!$E$1:$O$1,0))</f>
        <v>Ashok Kumar Gouda</v>
      </c>
      <c r="H440" s="2">
        <f>INDEX('38'!$E$1:$O$1361,MATCH('39'!$F440,'38'!$E:$E,0),MATCH('38'!G$1,'38'!$E$1:$O$1,0))</f>
        <v>40634</v>
      </c>
      <c r="I440" s="2" t="str">
        <f>INDEX('38'!$E$1:$O$1361,MATCH('39'!$F440,'38'!$E:$E,0),MATCH('38'!H$1,'38'!$E$1:$O$1,0))</f>
        <v>Active</v>
      </c>
      <c r="J440" s="2" t="str">
        <f>INDEX('38'!$E$1:$O$1361,MATCH('39'!$F440,'38'!$E:$E,0),MATCH('38'!I$1,'38'!$E$1:$O$1,0))</f>
        <v>X0537</v>
      </c>
      <c r="K440" s="2">
        <f>INDEX('38'!$E$1:$O$1361,MATCH('39'!$F440,'38'!$E:$E,0),MATCH('38'!J$1,'38'!$E$1:$O$1,0))</f>
        <v>410450</v>
      </c>
      <c r="L440" s="2" t="str">
        <f>INDEX('38'!$E$1:$O$1361,MATCH('39'!$F440,'38'!$E:$E,0),MATCH('38'!K$1,'38'!$E$1:$O$1,0))</f>
        <v>Mr. Supriya Mitra</v>
      </c>
      <c r="M440" s="2" t="str">
        <f>INDEX('38'!$E$1:$O$1361,MATCH('39'!$F440,'38'!$E:$E,0),MATCH('38'!L$1,'38'!$E$1:$O$1,0))</f>
        <v>Associate Sales Manager</v>
      </c>
      <c r="N440" s="2" t="str">
        <f>INDEX('38'!$E$1:$O$1361,MATCH('39'!$F440,'38'!$E:$E,0),MATCH('38'!M$1,'38'!$E$1:$O$1,0))</f>
        <v>BG 6</v>
      </c>
      <c r="O440" s="2">
        <f>INDEX('38'!$E$1:$O$1361,MATCH('39'!$F440,'38'!$E:$E,0),MATCH('38'!N$1,'38'!$E$1:$O$1,0))</f>
        <v>1019237.541</v>
      </c>
      <c r="P440" s="2">
        <f>INDEX('38'!$E$1:$O$1361,MATCH('39'!$F440,'38'!$E:$E,0),MATCH('38'!O$1,'38'!$E$1:$O$1,0))</f>
        <v>489603.36600000004</v>
      </c>
    </row>
    <row r="441" spans="6:16">
      <c r="F441" s="128">
        <v>410828</v>
      </c>
      <c r="G441" s="2" t="str">
        <f>INDEX('38'!$E$1:$O$1361,MATCH('39'!$F441,'38'!$E:$E,0),MATCH('38'!F$1,'38'!$E$1:$O$1,0))</f>
        <v>Ghalib Hussain</v>
      </c>
      <c r="H441" s="2">
        <f>INDEX('38'!$E$1:$O$1361,MATCH('39'!$F441,'38'!$E:$E,0),MATCH('38'!G$1,'38'!$E$1:$O$1,0))</f>
        <v>40637</v>
      </c>
      <c r="I441" s="2" t="str">
        <f>INDEX('38'!$E$1:$O$1361,MATCH('39'!$F441,'38'!$E:$E,0),MATCH('38'!H$1,'38'!$E$1:$O$1,0))</f>
        <v>Active</v>
      </c>
      <c r="J441" s="2" t="str">
        <f>INDEX('38'!$E$1:$O$1361,MATCH('39'!$F441,'38'!$E:$E,0),MATCH('38'!I$1,'38'!$E$1:$O$1,0))</f>
        <v>X1183</v>
      </c>
      <c r="K441" s="2">
        <f>INDEX('38'!$E$1:$O$1361,MATCH('39'!$F441,'38'!$E:$E,0),MATCH('38'!J$1,'38'!$E$1:$O$1,0))</f>
        <v>381248</v>
      </c>
      <c r="L441" s="2" t="str">
        <f>INDEX('38'!$E$1:$O$1361,MATCH('39'!$F441,'38'!$E:$E,0),MATCH('38'!K$1,'38'!$E$1:$O$1,0))</f>
        <v>Mr. Nirjhar Saha</v>
      </c>
      <c r="M441" s="2" t="str">
        <f>INDEX('38'!$E$1:$O$1361,MATCH('39'!$F441,'38'!$E:$E,0),MATCH('38'!L$1,'38'!$E$1:$O$1,0))</f>
        <v>Relationship Associate</v>
      </c>
      <c r="N441" s="2" t="str">
        <f>INDEX('38'!$E$1:$O$1361,MATCH('39'!$F441,'38'!$E:$E,0),MATCH('38'!M$1,'38'!$E$1:$O$1,0))</f>
        <v>BG 6</v>
      </c>
      <c r="O441" s="2">
        <f>INDEX('38'!$E$1:$O$1361,MATCH('39'!$F441,'38'!$E:$E,0),MATCH('38'!N$1,'38'!$E$1:$O$1,0))</f>
        <v>796788.90899999999</v>
      </c>
      <c r="P441" s="2">
        <f>INDEX('38'!$E$1:$O$1361,MATCH('39'!$F441,'38'!$E:$E,0),MATCH('38'!O$1,'38'!$E$1:$O$1,0))</f>
        <v>1241440.9811999998</v>
      </c>
    </row>
    <row r="442" spans="6:16">
      <c r="F442" s="128">
        <v>411988</v>
      </c>
      <c r="G442" s="2" t="str">
        <f>INDEX('38'!$E$1:$O$1361,MATCH('39'!$F442,'38'!$E:$E,0),MATCH('38'!F$1,'38'!$E$1:$O$1,0))</f>
        <v>Sharwan Kumar Jha</v>
      </c>
      <c r="H442" s="2">
        <f>INDEX('38'!$E$1:$O$1361,MATCH('39'!$F442,'38'!$E:$E,0),MATCH('38'!G$1,'38'!$E$1:$O$1,0))</f>
        <v>40659</v>
      </c>
      <c r="I442" s="2" t="str">
        <f>INDEX('38'!$E$1:$O$1361,MATCH('39'!$F442,'38'!$E:$E,0),MATCH('38'!H$1,'38'!$E$1:$O$1,0))</f>
        <v>Active</v>
      </c>
      <c r="J442" s="2" t="str">
        <f>INDEX('38'!$E$1:$O$1361,MATCH('39'!$F442,'38'!$E:$E,0),MATCH('38'!I$1,'38'!$E$1:$O$1,0))</f>
        <v>X0320</v>
      </c>
      <c r="K442" s="2">
        <f>INDEX('38'!$E$1:$O$1361,MATCH('39'!$F442,'38'!$E:$E,0),MATCH('38'!J$1,'38'!$E$1:$O$1,0))</f>
        <v>448126</v>
      </c>
      <c r="L442" s="2" t="str">
        <f>INDEX('38'!$E$1:$O$1361,MATCH('39'!$F442,'38'!$E:$E,0),MATCH('38'!K$1,'38'!$E$1:$O$1,0))</f>
        <v>Mr. Mohit Gupta</v>
      </c>
      <c r="M442" s="2" t="str">
        <f>INDEX('38'!$E$1:$O$1361,MATCH('39'!$F442,'38'!$E:$E,0),MATCH('38'!L$1,'38'!$E$1:$O$1,0))</f>
        <v>Relationship Associate</v>
      </c>
      <c r="N442" s="2" t="str">
        <f>INDEX('38'!$E$1:$O$1361,MATCH('39'!$F442,'38'!$E:$E,0),MATCH('38'!M$1,'38'!$E$1:$O$1,0))</f>
        <v>BG 5</v>
      </c>
      <c r="O442" s="2">
        <f>INDEX('38'!$E$1:$O$1361,MATCH('39'!$F442,'38'!$E:$E,0),MATCH('38'!N$1,'38'!$E$1:$O$1,0))</f>
        <v>1620386.649</v>
      </c>
      <c r="P442" s="2">
        <f>INDEX('38'!$E$1:$O$1361,MATCH('39'!$F442,'38'!$E:$E,0),MATCH('38'!O$1,'38'!$E$1:$O$1,0))</f>
        <v>2022821.6076000002</v>
      </c>
    </row>
    <row r="443" spans="6:16">
      <c r="F443" s="128">
        <v>411991</v>
      </c>
      <c r="G443" s="2" t="str">
        <f>INDEX('38'!$E$1:$O$1361,MATCH('39'!$F443,'38'!$E:$E,0),MATCH('38'!F$1,'38'!$E$1:$O$1,0))</f>
        <v>Jagdamba Prasad</v>
      </c>
      <c r="H443" s="2">
        <f>INDEX('38'!$E$1:$O$1361,MATCH('39'!$F443,'38'!$E:$E,0),MATCH('38'!G$1,'38'!$E$1:$O$1,0))</f>
        <v>40667</v>
      </c>
      <c r="I443" s="2" t="str">
        <f>INDEX('38'!$E$1:$O$1361,MATCH('39'!$F443,'38'!$E:$E,0),MATCH('38'!H$1,'38'!$E$1:$O$1,0))</f>
        <v>Active</v>
      </c>
      <c r="J443" s="2" t="str">
        <f>INDEX('38'!$E$1:$O$1361,MATCH('39'!$F443,'38'!$E:$E,0),MATCH('38'!I$1,'38'!$E$1:$O$1,0))</f>
        <v>X0823</v>
      </c>
      <c r="K443" s="2">
        <f>INDEX('38'!$E$1:$O$1361,MATCH('39'!$F443,'38'!$E:$E,0),MATCH('38'!J$1,'38'!$E$1:$O$1,0))</f>
        <v>388373</v>
      </c>
      <c r="L443" s="2" t="str">
        <f>INDEX('38'!$E$1:$O$1361,MATCH('39'!$F443,'38'!$E:$E,0),MATCH('38'!K$1,'38'!$E$1:$O$1,0))</f>
        <v>Mr. Manish Jain</v>
      </c>
      <c r="M443" s="2" t="str">
        <f>INDEX('38'!$E$1:$O$1361,MATCH('39'!$F443,'38'!$E:$E,0),MATCH('38'!L$1,'38'!$E$1:$O$1,0))</f>
        <v>Associate Sales Manager</v>
      </c>
      <c r="N443" s="2" t="str">
        <f>INDEX('38'!$E$1:$O$1361,MATCH('39'!$F443,'38'!$E:$E,0),MATCH('38'!M$1,'38'!$E$1:$O$1,0))</f>
        <v>BG 6</v>
      </c>
      <c r="O443" s="2">
        <f>INDEX('38'!$E$1:$O$1361,MATCH('39'!$F443,'38'!$E:$E,0),MATCH('38'!N$1,'38'!$E$1:$O$1,0))</f>
        <v>954222.75900000008</v>
      </c>
      <c r="P443" s="2">
        <f>INDEX('38'!$E$1:$O$1361,MATCH('39'!$F443,'38'!$E:$E,0),MATCH('38'!O$1,'38'!$E$1:$O$1,0))</f>
        <v>1181101.2408</v>
      </c>
    </row>
    <row r="444" spans="6:16">
      <c r="F444" s="128">
        <v>412053</v>
      </c>
      <c r="G444" s="2" t="str">
        <f>INDEX('38'!$E$1:$O$1361,MATCH('39'!$F444,'38'!$E:$E,0),MATCH('38'!F$1,'38'!$E$1:$O$1,0))</f>
        <v>Sohan Singh Rathore</v>
      </c>
      <c r="H444" s="2">
        <f>INDEX('38'!$E$1:$O$1361,MATCH('39'!$F444,'38'!$E:$E,0),MATCH('38'!G$1,'38'!$E$1:$O$1,0))</f>
        <v>40659</v>
      </c>
      <c r="I444" s="2" t="str">
        <f>INDEX('38'!$E$1:$O$1361,MATCH('39'!$F444,'38'!$E:$E,0),MATCH('38'!H$1,'38'!$E$1:$O$1,0))</f>
        <v>Active</v>
      </c>
      <c r="J444" s="2" t="str">
        <f>INDEX('38'!$E$1:$O$1361,MATCH('39'!$F444,'38'!$E:$E,0),MATCH('38'!I$1,'38'!$E$1:$O$1,0))</f>
        <v>X1255</v>
      </c>
      <c r="K444" s="2">
        <f>INDEX('38'!$E$1:$O$1361,MATCH('39'!$F444,'38'!$E:$E,0),MATCH('38'!J$1,'38'!$E$1:$O$1,0))</f>
        <v>373036</v>
      </c>
      <c r="L444" s="2" t="str">
        <f>INDEX('38'!$E$1:$O$1361,MATCH('39'!$F444,'38'!$E:$E,0),MATCH('38'!K$1,'38'!$E$1:$O$1,0))</f>
        <v>Mr. Sumit Sehgal</v>
      </c>
      <c r="M444" s="2" t="str">
        <f>INDEX('38'!$E$1:$O$1361,MATCH('39'!$F444,'38'!$E:$E,0),MATCH('38'!L$1,'38'!$E$1:$O$1,0))</f>
        <v>Relationship Associate</v>
      </c>
      <c r="N444" s="2" t="str">
        <f>INDEX('38'!$E$1:$O$1361,MATCH('39'!$F444,'38'!$E:$E,0),MATCH('38'!M$1,'38'!$E$1:$O$1,0))</f>
        <v>BG 7</v>
      </c>
      <c r="O444" s="2">
        <f>INDEX('38'!$E$1:$O$1361,MATCH('39'!$F444,'38'!$E:$E,0),MATCH('38'!N$1,'38'!$E$1:$O$1,0))</f>
        <v>735196.60199999996</v>
      </c>
      <c r="P444" s="2">
        <f>INDEX('38'!$E$1:$O$1361,MATCH('39'!$F444,'38'!$E:$E,0),MATCH('38'!O$1,'38'!$E$1:$O$1,0))</f>
        <v>1034410.3488</v>
      </c>
    </row>
    <row r="445" spans="6:16">
      <c r="F445" s="128">
        <v>412211</v>
      </c>
      <c r="G445" s="2" t="str">
        <f>INDEX('38'!$E$1:$O$1361,MATCH('39'!$F445,'38'!$E:$E,0),MATCH('38'!F$1,'38'!$E$1:$O$1,0))</f>
        <v>Parmod Kumar</v>
      </c>
      <c r="H445" s="2">
        <f>INDEX('38'!$E$1:$O$1361,MATCH('39'!$F445,'38'!$E:$E,0),MATCH('38'!G$1,'38'!$E$1:$O$1,0))</f>
        <v>40378</v>
      </c>
      <c r="I445" s="2" t="str">
        <f>INDEX('38'!$E$1:$O$1361,MATCH('39'!$F445,'38'!$E:$E,0),MATCH('38'!H$1,'38'!$E$1:$O$1,0))</f>
        <v>Active</v>
      </c>
      <c r="J445" s="2" t="str">
        <f>INDEX('38'!$E$1:$O$1361,MATCH('39'!$F445,'38'!$E:$E,0),MATCH('38'!I$1,'38'!$E$1:$O$1,0))</f>
        <v>X1559</v>
      </c>
      <c r="K445" s="2">
        <f>INDEX('38'!$E$1:$O$1361,MATCH('39'!$F445,'38'!$E:$E,0),MATCH('38'!J$1,'38'!$E$1:$O$1,0))</f>
        <v>416871</v>
      </c>
      <c r="L445" s="2" t="str">
        <f>INDEX('38'!$E$1:$O$1361,MATCH('39'!$F445,'38'!$E:$E,0),MATCH('38'!K$1,'38'!$E$1:$O$1,0))</f>
        <v>Ms. Shivani Sambyal</v>
      </c>
      <c r="M445" s="2" t="str">
        <f>INDEX('38'!$E$1:$O$1361,MATCH('39'!$F445,'38'!$E:$E,0),MATCH('38'!L$1,'38'!$E$1:$O$1,0))</f>
        <v>Relationship Associate</v>
      </c>
      <c r="N445" s="2" t="str">
        <f>INDEX('38'!$E$1:$O$1361,MATCH('39'!$F445,'38'!$E:$E,0),MATCH('38'!M$1,'38'!$E$1:$O$1,0))</f>
        <v>BG 7</v>
      </c>
      <c r="O445" s="2">
        <f>INDEX('38'!$E$1:$O$1361,MATCH('39'!$F445,'38'!$E:$E,0),MATCH('38'!N$1,'38'!$E$1:$O$1,0))</f>
        <v>543150.67799999996</v>
      </c>
      <c r="P445" s="2">
        <f>INDEX('38'!$E$1:$O$1361,MATCH('39'!$F445,'38'!$E:$E,0),MATCH('38'!O$1,'38'!$E$1:$O$1,0))</f>
        <v>514083.24</v>
      </c>
    </row>
    <row r="446" spans="6:16">
      <c r="F446" s="128">
        <v>412277</v>
      </c>
      <c r="G446" s="2" t="str">
        <f>INDEX('38'!$E$1:$O$1361,MATCH('39'!$F446,'38'!$E:$E,0),MATCH('38'!F$1,'38'!$E$1:$O$1,0))</f>
        <v>Ramesh Vaishnav</v>
      </c>
      <c r="H446" s="2">
        <f>INDEX('38'!$E$1:$O$1361,MATCH('39'!$F446,'38'!$E:$E,0),MATCH('38'!G$1,'38'!$E$1:$O$1,0))</f>
        <v>40660</v>
      </c>
      <c r="I446" s="2" t="str">
        <f>INDEX('38'!$E$1:$O$1361,MATCH('39'!$F446,'38'!$E:$E,0),MATCH('38'!H$1,'38'!$E$1:$O$1,0))</f>
        <v>Active</v>
      </c>
      <c r="J446" s="2" t="str">
        <f>INDEX('38'!$E$1:$O$1361,MATCH('39'!$F446,'38'!$E:$E,0),MATCH('38'!I$1,'38'!$E$1:$O$1,0))</f>
        <v>X0489</v>
      </c>
      <c r="K446" s="2">
        <f>INDEX('38'!$E$1:$O$1361,MATCH('39'!$F446,'38'!$E:$E,0),MATCH('38'!J$1,'38'!$E$1:$O$1,0))</f>
        <v>399532</v>
      </c>
      <c r="L446" s="2" t="str">
        <f>INDEX('38'!$E$1:$O$1361,MATCH('39'!$F446,'38'!$E:$E,0),MATCH('38'!K$1,'38'!$E$1:$O$1,0))</f>
        <v>Mr. John Kunjukunju K.</v>
      </c>
      <c r="M446" s="2" t="str">
        <f>INDEX('38'!$E$1:$O$1361,MATCH('39'!$F446,'38'!$E:$E,0),MATCH('38'!L$1,'38'!$E$1:$O$1,0))</f>
        <v>Associate Sales Manager</v>
      </c>
      <c r="N446" s="2" t="str">
        <f>INDEX('38'!$E$1:$O$1361,MATCH('39'!$F446,'38'!$E:$E,0),MATCH('38'!M$1,'38'!$E$1:$O$1,0))</f>
        <v>BG 7</v>
      </c>
      <c r="O446" s="2">
        <f>INDEX('38'!$E$1:$O$1361,MATCH('39'!$F446,'38'!$E:$E,0),MATCH('38'!N$1,'38'!$E$1:$O$1,0))</f>
        <v>710817.45</v>
      </c>
      <c r="P446" s="2">
        <f>INDEX('38'!$E$1:$O$1361,MATCH('39'!$F446,'38'!$E:$E,0),MATCH('38'!O$1,'38'!$E$1:$O$1,0))</f>
        <v>1657030.2516000001</v>
      </c>
    </row>
    <row r="447" spans="6:16">
      <c r="F447" s="128">
        <v>412286</v>
      </c>
      <c r="G447" s="2" t="str">
        <f>INDEX('38'!$E$1:$O$1361,MATCH('39'!$F447,'38'!$E:$E,0),MATCH('38'!F$1,'38'!$E$1:$O$1,0))</f>
        <v>Sanjay Kr. Spaheia</v>
      </c>
      <c r="H447" s="2">
        <f>INDEX('38'!$E$1:$O$1361,MATCH('39'!$F447,'38'!$E:$E,0),MATCH('38'!G$1,'38'!$E$1:$O$1,0))</f>
        <v>40633</v>
      </c>
      <c r="I447" s="2" t="str">
        <f>INDEX('38'!$E$1:$O$1361,MATCH('39'!$F447,'38'!$E:$E,0),MATCH('38'!H$1,'38'!$E$1:$O$1,0))</f>
        <v>Active</v>
      </c>
      <c r="J447" s="2" t="str">
        <f>INDEX('38'!$E$1:$O$1361,MATCH('39'!$F447,'38'!$E:$E,0),MATCH('38'!I$1,'38'!$E$1:$O$1,0))</f>
        <v>X1252</v>
      </c>
      <c r="K447" s="2">
        <f>INDEX('38'!$E$1:$O$1361,MATCH('39'!$F447,'38'!$E:$E,0),MATCH('38'!J$1,'38'!$E$1:$O$1,0))</f>
        <v>424426</v>
      </c>
      <c r="L447" s="2" t="str">
        <f>INDEX('38'!$E$1:$O$1361,MATCH('39'!$F447,'38'!$E:$E,0),MATCH('38'!K$1,'38'!$E$1:$O$1,0))</f>
        <v>Mr. Manish Bahl</v>
      </c>
      <c r="M447" s="2" t="str">
        <f>INDEX('38'!$E$1:$O$1361,MATCH('39'!$F447,'38'!$E:$E,0),MATCH('38'!L$1,'38'!$E$1:$O$1,0))</f>
        <v>Relationship Associate</v>
      </c>
      <c r="N447" s="2" t="str">
        <f>INDEX('38'!$E$1:$O$1361,MATCH('39'!$F447,'38'!$E:$E,0),MATCH('38'!M$1,'38'!$E$1:$O$1,0))</f>
        <v>BG 7</v>
      </c>
      <c r="O447" s="2">
        <f>INDEX('38'!$E$1:$O$1361,MATCH('39'!$F447,'38'!$E:$E,0),MATCH('38'!N$1,'38'!$E$1:$O$1,0))</f>
        <v>672379.995</v>
      </c>
      <c r="P447" s="2">
        <f>INDEX('38'!$E$1:$O$1361,MATCH('39'!$F447,'38'!$E:$E,0),MATCH('38'!O$1,'38'!$E$1:$O$1,0))</f>
        <v>768961.16639999999</v>
      </c>
    </row>
    <row r="448" spans="6:16">
      <c r="F448" s="128">
        <v>412328</v>
      </c>
      <c r="G448" s="2" t="str">
        <f>INDEX('38'!$E$1:$O$1361,MATCH('39'!$F448,'38'!$E:$E,0),MATCH('38'!F$1,'38'!$E$1:$O$1,0))</f>
        <v>Rajesh Kumar Choudhary</v>
      </c>
      <c r="H448" s="2">
        <f>INDEX('38'!$E$1:$O$1361,MATCH('39'!$F448,'38'!$E:$E,0),MATCH('38'!G$1,'38'!$E$1:$O$1,0))</f>
        <v>40659</v>
      </c>
      <c r="I448" s="2" t="str">
        <f>INDEX('38'!$E$1:$O$1361,MATCH('39'!$F448,'38'!$E:$E,0),MATCH('38'!H$1,'38'!$E$1:$O$1,0))</f>
        <v>Active</v>
      </c>
      <c r="J448" s="2" t="str">
        <f>INDEX('38'!$E$1:$O$1361,MATCH('39'!$F448,'38'!$E:$E,0),MATCH('38'!I$1,'38'!$E$1:$O$1,0))</f>
        <v>X0254</v>
      </c>
      <c r="K448" s="2">
        <f>INDEX('38'!$E$1:$O$1361,MATCH('39'!$F448,'38'!$E:$E,0),MATCH('38'!J$1,'38'!$E$1:$O$1,0))</f>
        <v>391321</v>
      </c>
      <c r="L448" s="2" t="str">
        <f>INDEX('38'!$E$1:$O$1361,MATCH('39'!$F448,'38'!$E:$E,0),MATCH('38'!K$1,'38'!$E$1:$O$1,0))</f>
        <v>Mr. Ashish Rawat</v>
      </c>
      <c r="M448" s="2" t="str">
        <f>INDEX('38'!$E$1:$O$1361,MATCH('39'!$F448,'38'!$E:$E,0),MATCH('38'!L$1,'38'!$E$1:$O$1,0))</f>
        <v>Relationship Associate</v>
      </c>
      <c r="N448" s="2" t="str">
        <f>INDEX('38'!$E$1:$O$1361,MATCH('39'!$F448,'38'!$E:$E,0),MATCH('38'!M$1,'38'!$E$1:$O$1,0))</f>
        <v>BG 5</v>
      </c>
      <c r="O448" s="2">
        <f>INDEX('38'!$E$1:$O$1361,MATCH('39'!$F448,'38'!$E:$E,0),MATCH('38'!N$1,'38'!$E$1:$O$1,0))</f>
        <v>1452224.5919999999</v>
      </c>
      <c r="P448" s="2">
        <f>INDEX('38'!$E$1:$O$1361,MATCH('39'!$F448,'38'!$E:$E,0),MATCH('38'!O$1,'38'!$E$1:$O$1,0))</f>
        <v>2478698.1935999999</v>
      </c>
    </row>
    <row r="449" spans="6:16">
      <c r="F449" s="128">
        <v>412334</v>
      </c>
      <c r="G449" s="2" t="str">
        <f>INDEX('38'!$E$1:$O$1361,MATCH('39'!$F449,'38'!$E:$E,0),MATCH('38'!F$1,'38'!$E$1:$O$1,0))</f>
        <v>Tilak Raj</v>
      </c>
      <c r="H449" s="2">
        <f>INDEX('38'!$E$1:$O$1361,MATCH('39'!$F449,'38'!$E:$E,0),MATCH('38'!G$1,'38'!$E$1:$O$1,0))</f>
        <v>39504</v>
      </c>
      <c r="I449" s="2" t="str">
        <f>INDEX('38'!$E$1:$O$1361,MATCH('39'!$F449,'38'!$E:$E,0),MATCH('38'!H$1,'38'!$E$1:$O$1,0))</f>
        <v>Active</v>
      </c>
      <c r="J449" s="2" t="str">
        <f>INDEX('38'!$E$1:$O$1361,MATCH('39'!$F449,'38'!$E:$E,0),MATCH('38'!I$1,'38'!$E$1:$O$1,0))</f>
        <v>X0747</v>
      </c>
      <c r="K449" s="2">
        <f>INDEX('38'!$E$1:$O$1361,MATCH('39'!$F449,'38'!$E:$E,0),MATCH('38'!J$1,'38'!$E$1:$O$1,0))</f>
        <v>412412</v>
      </c>
      <c r="L449" s="2" t="str">
        <f>INDEX('38'!$E$1:$O$1361,MATCH('39'!$F449,'38'!$E:$E,0),MATCH('38'!K$1,'38'!$E$1:$O$1,0))</f>
        <v>Mr. Vipin Sharma</v>
      </c>
      <c r="M449" s="2" t="str">
        <f>INDEX('38'!$E$1:$O$1361,MATCH('39'!$F449,'38'!$E:$E,0),MATCH('38'!L$1,'38'!$E$1:$O$1,0))</f>
        <v>Relationship Associate</v>
      </c>
      <c r="N449" s="2" t="str">
        <f>INDEX('38'!$E$1:$O$1361,MATCH('39'!$F449,'38'!$E:$E,0),MATCH('38'!M$1,'38'!$E$1:$O$1,0))</f>
        <v>BG 6</v>
      </c>
      <c r="O449" s="2">
        <f>INDEX('38'!$E$1:$O$1361,MATCH('39'!$F449,'38'!$E:$E,0),MATCH('38'!N$1,'38'!$E$1:$O$1,0))</f>
        <v>1153134.78</v>
      </c>
      <c r="P449" s="2">
        <f>INDEX('38'!$E$1:$O$1361,MATCH('39'!$F449,'38'!$E:$E,0),MATCH('38'!O$1,'38'!$E$1:$O$1,0))</f>
        <v>785168.85600000003</v>
      </c>
    </row>
    <row r="450" spans="6:16">
      <c r="F450" s="128">
        <v>412393</v>
      </c>
      <c r="G450" s="2" t="str">
        <f>INDEX('38'!$E$1:$O$1361,MATCH('39'!$F450,'38'!$E:$E,0),MATCH('38'!F$1,'38'!$E$1:$O$1,0))</f>
        <v>Nitish Chandra Dey</v>
      </c>
      <c r="H450" s="2">
        <f>INDEX('38'!$E$1:$O$1361,MATCH('39'!$F450,'38'!$E:$E,0),MATCH('38'!G$1,'38'!$E$1:$O$1,0))</f>
        <v>40659</v>
      </c>
      <c r="I450" s="2" t="str">
        <f>INDEX('38'!$E$1:$O$1361,MATCH('39'!$F450,'38'!$E:$E,0),MATCH('38'!H$1,'38'!$E$1:$O$1,0))</f>
        <v>Active</v>
      </c>
      <c r="J450" s="2" t="str">
        <f>INDEX('38'!$E$1:$O$1361,MATCH('39'!$F450,'38'!$E:$E,0),MATCH('38'!I$1,'38'!$E$1:$O$1,0))</f>
        <v>X1404</v>
      </c>
      <c r="K450" s="2">
        <f>INDEX('38'!$E$1:$O$1361,MATCH('39'!$F450,'38'!$E:$E,0),MATCH('38'!J$1,'38'!$E$1:$O$1,0))</f>
        <v>379915</v>
      </c>
      <c r="L450" s="2" t="str">
        <f>INDEX('38'!$E$1:$O$1361,MATCH('39'!$F450,'38'!$E:$E,0),MATCH('38'!K$1,'38'!$E$1:$O$1,0))</f>
        <v>Mr. Indranil Roy</v>
      </c>
      <c r="M450" s="2" t="str">
        <f>INDEX('38'!$E$1:$O$1361,MATCH('39'!$F450,'38'!$E:$E,0),MATCH('38'!L$1,'38'!$E$1:$O$1,0))</f>
        <v>Relationship Associate</v>
      </c>
      <c r="N450" s="2" t="str">
        <f>INDEX('38'!$E$1:$O$1361,MATCH('39'!$F450,'38'!$E:$E,0),MATCH('38'!M$1,'38'!$E$1:$O$1,0))</f>
        <v>BG 6</v>
      </c>
      <c r="O450" s="2">
        <f>INDEX('38'!$E$1:$O$1361,MATCH('39'!$F450,'38'!$E:$E,0),MATCH('38'!N$1,'38'!$E$1:$O$1,0))</f>
        <v>1038484.65</v>
      </c>
      <c r="P450" s="2">
        <f>INDEX('38'!$E$1:$O$1361,MATCH('39'!$F450,'38'!$E:$E,0),MATCH('38'!O$1,'38'!$E$1:$O$1,0))</f>
        <v>1540773.5111999998</v>
      </c>
    </row>
    <row r="451" spans="6:16">
      <c r="F451" s="128">
        <v>412476</v>
      </c>
      <c r="G451" s="2" t="str">
        <f>INDEX('38'!$E$1:$O$1361,MATCH('39'!$F451,'38'!$E:$E,0),MATCH('38'!F$1,'38'!$E$1:$O$1,0))</f>
        <v>Sajal Chakraborty</v>
      </c>
      <c r="H451" s="2">
        <f>INDEX('38'!$E$1:$O$1361,MATCH('39'!$F451,'38'!$E:$E,0),MATCH('38'!G$1,'38'!$E$1:$O$1,0))</f>
        <v>40672</v>
      </c>
      <c r="I451" s="2" t="str">
        <f>INDEX('38'!$E$1:$O$1361,MATCH('39'!$F451,'38'!$E:$E,0),MATCH('38'!H$1,'38'!$E$1:$O$1,0))</f>
        <v>Active</v>
      </c>
      <c r="J451" s="2" t="str">
        <f>INDEX('38'!$E$1:$O$1361,MATCH('39'!$F451,'38'!$E:$E,0),MATCH('38'!I$1,'38'!$E$1:$O$1,0))</f>
        <v>X1140</v>
      </c>
      <c r="K451" s="2">
        <f>INDEX('38'!$E$1:$O$1361,MATCH('39'!$F451,'38'!$E:$E,0),MATCH('38'!J$1,'38'!$E$1:$O$1,0))</f>
        <v>378503</v>
      </c>
      <c r="L451" s="2" t="str">
        <f>INDEX('38'!$E$1:$O$1361,MATCH('39'!$F451,'38'!$E:$E,0),MATCH('38'!K$1,'38'!$E$1:$O$1,0))</f>
        <v>Mr. Rakib Ali</v>
      </c>
      <c r="M451" s="2" t="str">
        <f>INDEX('38'!$E$1:$O$1361,MATCH('39'!$F451,'38'!$E:$E,0),MATCH('38'!L$1,'38'!$E$1:$O$1,0))</f>
        <v>Relationship Associate</v>
      </c>
      <c r="N451" s="2" t="str">
        <f>INDEX('38'!$E$1:$O$1361,MATCH('39'!$F451,'38'!$E:$E,0),MATCH('38'!M$1,'38'!$E$1:$O$1,0))</f>
        <v>BG 6</v>
      </c>
      <c r="O451" s="2">
        <f>INDEX('38'!$E$1:$O$1361,MATCH('39'!$F451,'38'!$E:$E,0),MATCH('38'!N$1,'38'!$E$1:$O$1,0))</f>
        <v>1072618.1340000001</v>
      </c>
      <c r="P451" s="2">
        <f>INDEX('38'!$E$1:$O$1361,MATCH('39'!$F451,'38'!$E:$E,0),MATCH('38'!O$1,'38'!$E$1:$O$1,0))</f>
        <v>2094435.3924</v>
      </c>
    </row>
    <row r="452" spans="6:16">
      <c r="F452" s="128">
        <v>412523</v>
      </c>
      <c r="G452" s="2" t="str">
        <f>INDEX('38'!$E$1:$O$1361,MATCH('39'!$F452,'38'!$E:$E,0),MATCH('38'!F$1,'38'!$E$1:$O$1,0))</f>
        <v>Ajay Baral</v>
      </c>
      <c r="H452" s="2">
        <f>INDEX('38'!$E$1:$O$1361,MATCH('39'!$F452,'38'!$E:$E,0),MATCH('38'!G$1,'38'!$E$1:$O$1,0))</f>
        <v>40637</v>
      </c>
      <c r="I452" s="2" t="str">
        <f>INDEX('38'!$E$1:$O$1361,MATCH('39'!$F452,'38'!$E:$E,0),MATCH('38'!H$1,'38'!$E$1:$O$1,0))</f>
        <v>Active</v>
      </c>
      <c r="J452" s="2" t="str">
        <f>INDEX('38'!$E$1:$O$1361,MATCH('39'!$F452,'38'!$E:$E,0),MATCH('38'!I$1,'38'!$E$1:$O$1,0))</f>
        <v>X0133</v>
      </c>
      <c r="K452" s="2">
        <f>INDEX('38'!$E$1:$O$1361,MATCH('39'!$F452,'38'!$E:$E,0),MATCH('38'!J$1,'38'!$E$1:$O$1,0))</f>
        <v>474373</v>
      </c>
      <c r="L452" s="2" t="str">
        <f>INDEX('38'!$E$1:$O$1361,MATCH('39'!$F452,'38'!$E:$E,0),MATCH('38'!K$1,'38'!$E$1:$O$1,0))</f>
        <v>Mr. Niraj Singh</v>
      </c>
      <c r="M452" s="2" t="str">
        <f>INDEX('38'!$E$1:$O$1361,MATCH('39'!$F452,'38'!$E:$E,0),MATCH('38'!L$1,'38'!$E$1:$O$1,0))</f>
        <v>Associate Sales Manager</v>
      </c>
      <c r="N452" s="2" t="str">
        <f>INDEX('38'!$E$1:$O$1361,MATCH('39'!$F452,'38'!$E:$E,0),MATCH('38'!M$1,'38'!$E$1:$O$1,0))</f>
        <v>BG 4</v>
      </c>
      <c r="O452" s="2">
        <f>INDEX('38'!$E$1:$O$1361,MATCH('39'!$F452,'38'!$E:$E,0),MATCH('38'!N$1,'38'!$E$1:$O$1,0))</f>
        <v>1757936.754</v>
      </c>
      <c r="P452" s="2">
        <f>INDEX('38'!$E$1:$O$1361,MATCH('39'!$F452,'38'!$E:$E,0),MATCH('38'!O$1,'38'!$E$1:$O$1,0))</f>
        <v>799243.45920000004</v>
      </c>
    </row>
    <row r="453" spans="6:16">
      <c r="F453" s="128">
        <v>412582</v>
      </c>
      <c r="G453" s="2" t="str">
        <f>INDEX('38'!$E$1:$O$1361,MATCH('39'!$F453,'38'!$E:$E,0),MATCH('38'!F$1,'38'!$E$1:$O$1,0))</f>
        <v>Varsha Rawat</v>
      </c>
      <c r="H453" s="2">
        <f>INDEX('38'!$E$1:$O$1361,MATCH('39'!$F453,'38'!$E:$E,0),MATCH('38'!G$1,'38'!$E$1:$O$1,0))</f>
        <v>40679</v>
      </c>
      <c r="I453" s="2" t="str">
        <f>INDEX('38'!$E$1:$O$1361,MATCH('39'!$F453,'38'!$E:$E,0),MATCH('38'!H$1,'38'!$E$1:$O$1,0))</f>
        <v>Active</v>
      </c>
      <c r="J453" s="2" t="str">
        <f>INDEX('38'!$E$1:$O$1361,MATCH('39'!$F453,'38'!$E:$E,0),MATCH('38'!I$1,'38'!$E$1:$O$1,0))</f>
        <v>X0820</v>
      </c>
      <c r="K453" s="2">
        <f>INDEX('38'!$E$1:$O$1361,MATCH('39'!$F453,'38'!$E:$E,0),MATCH('38'!J$1,'38'!$E$1:$O$1,0))</f>
        <v>406698</v>
      </c>
      <c r="L453" s="2" t="str">
        <f>INDEX('38'!$E$1:$O$1361,MATCH('39'!$F453,'38'!$E:$E,0),MATCH('38'!K$1,'38'!$E$1:$O$1,0))</f>
        <v>Mr. Md Ehesanul Haque</v>
      </c>
      <c r="M453" s="2" t="str">
        <f>INDEX('38'!$E$1:$O$1361,MATCH('39'!$F453,'38'!$E:$E,0),MATCH('38'!L$1,'38'!$E$1:$O$1,0))</f>
        <v>Relationship Associate</v>
      </c>
      <c r="N453" s="2" t="str">
        <f>INDEX('38'!$E$1:$O$1361,MATCH('39'!$F453,'38'!$E:$E,0),MATCH('38'!M$1,'38'!$E$1:$O$1,0))</f>
        <v>BG 8</v>
      </c>
      <c r="O453" s="2">
        <f>INDEX('38'!$E$1:$O$1361,MATCH('39'!$F453,'38'!$E:$E,0),MATCH('38'!N$1,'38'!$E$1:$O$1,0))</f>
        <v>405361.27799999999</v>
      </c>
      <c r="P453" s="2">
        <f>INDEX('38'!$E$1:$O$1361,MATCH('39'!$F453,'38'!$E:$E,0),MATCH('38'!O$1,'38'!$E$1:$O$1,0))</f>
        <v>699327.43200000003</v>
      </c>
    </row>
    <row r="454" spans="6:16">
      <c r="F454" s="128">
        <v>412584</v>
      </c>
      <c r="G454" s="2" t="str">
        <f>INDEX('38'!$E$1:$O$1361,MATCH('39'!$F454,'38'!$E:$E,0),MATCH('38'!F$1,'38'!$E$1:$O$1,0))</f>
        <v>Tawishi Dhodray</v>
      </c>
      <c r="H454" s="2">
        <f>INDEX('38'!$E$1:$O$1361,MATCH('39'!$F454,'38'!$E:$E,0),MATCH('38'!G$1,'38'!$E$1:$O$1,0))</f>
        <v>40659</v>
      </c>
      <c r="I454" s="2" t="str">
        <f>INDEX('38'!$E$1:$O$1361,MATCH('39'!$F454,'38'!$E:$E,0),MATCH('38'!H$1,'38'!$E$1:$O$1,0))</f>
        <v>Active</v>
      </c>
      <c r="J454" s="2" t="str">
        <f>INDEX('38'!$E$1:$O$1361,MATCH('39'!$F454,'38'!$E:$E,0),MATCH('38'!I$1,'38'!$E$1:$O$1,0))</f>
        <v>X1312</v>
      </c>
      <c r="K454" s="2">
        <f>INDEX('38'!$E$1:$O$1361,MATCH('39'!$F454,'38'!$E:$E,0),MATCH('38'!J$1,'38'!$E$1:$O$1,0))</f>
        <v>398778</v>
      </c>
      <c r="L454" s="2" t="str">
        <f>INDEX('38'!$E$1:$O$1361,MATCH('39'!$F454,'38'!$E:$E,0),MATCH('38'!K$1,'38'!$E$1:$O$1,0))</f>
        <v>Mr. Goutam Ghosh</v>
      </c>
      <c r="M454" s="2" t="str">
        <f>INDEX('38'!$E$1:$O$1361,MATCH('39'!$F454,'38'!$E:$E,0),MATCH('38'!L$1,'38'!$E$1:$O$1,0))</f>
        <v>Relationship Associate</v>
      </c>
      <c r="N454" s="2" t="str">
        <f>INDEX('38'!$E$1:$O$1361,MATCH('39'!$F454,'38'!$E:$E,0),MATCH('38'!M$1,'38'!$E$1:$O$1,0))</f>
        <v>BG 8</v>
      </c>
      <c r="O454" s="2">
        <f>INDEX('38'!$E$1:$O$1361,MATCH('39'!$F454,'38'!$E:$E,0),MATCH('38'!N$1,'38'!$E$1:$O$1,0))</f>
        <v>421033.43099999998</v>
      </c>
      <c r="P454" s="2">
        <f>INDEX('38'!$E$1:$O$1361,MATCH('39'!$F454,'38'!$E:$E,0),MATCH('38'!O$1,'38'!$E$1:$O$1,0))</f>
        <v>1161894.0456000001</v>
      </c>
    </row>
    <row r="455" spans="6:16">
      <c r="F455" s="128">
        <v>412612</v>
      </c>
      <c r="G455" s="2" t="str">
        <f>INDEX('38'!$E$1:$O$1361,MATCH('39'!$F455,'38'!$E:$E,0),MATCH('38'!F$1,'38'!$E$1:$O$1,0))</f>
        <v>Namit Kumar Mishra</v>
      </c>
      <c r="H455" s="2">
        <f>INDEX('38'!$E$1:$O$1361,MATCH('39'!$F455,'38'!$E:$E,0),MATCH('38'!G$1,'38'!$E$1:$O$1,0))</f>
        <v>40679</v>
      </c>
      <c r="I455" s="2" t="str">
        <f>INDEX('38'!$E$1:$O$1361,MATCH('39'!$F455,'38'!$E:$E,0),MATCH('38'!H$1,'38'!$E$1:$O$1,0))</f>
        <v>Active</v>
      </c>
      <c r="J455" s="2" t="str">
        <f>INDEX('38'!$E$1:$O$1361,MATCH('39'!$F455,'38'!$E:$E,0),MATCH('38'!I$1,'38'!$E$1:$O$1,0))</f>
        <v>X1228</v>
      </c>
      <c r="K455" s="2">
        <f>INDEX('38'!$E$1:$O$1361,MATCH('39'!$F455,'38'!$E:$E,0),MATCH('38'!J$1,'38'!$E$1:$O$1,0))</f>
        <v>410450</v>
      </c>
      <c r="L455" s="2" t="str">
        <f>INDEX('38'!$E$1:$O$1361,MATCH('39'!$F455,'38'!$E:$E,0),MATCH('38'!K$1,'38'!$E$1:$O$1,0))</f>
        <v>Mr. Supriya Mitra</v>
      </c>
      <c r="M455" s="2" t="str">
        <f>INDEX('38'!$E$1:$O$1361,MATCH('39'!$F455,'38'!$E:$E,0),MATCH('38'!L$1,'38'!$E$1:$O$1,0))</f>
        <v>Relationship Associate</v>
      </c>
      <c r="N455" s="2" t="str">
        <f>INDEX('38'!$E$1:$O$1361,MATCH('39'!$F455,'38'!$E:$E,0),MATCH('38'!M$1,'38'!$E$1:$O$1,0))</f>
        <v>BG 7</v>
      </c>
      <c r="O455" s="2">
        <f>INDEX('38'!$E$1:$O$1361,MATCH('39'!$F455,'38'!$E:$E,0),MATCH('38'!N$1,'38'!$E$1:$O$1,0))</f>
        <v>770398.56599999999</v>
      </c>
      <c r="P455" s="2">
        <f>INDEX('38'!$E$1:$O$1361,MATCH('39'!$F455,'38'!$E:$E,0),MATCH('38'!O$1,'38'!$E$1:$O$1,0))</f>
        <v>1480529.1240000001</v>
      </c>
    </row>
    <row r="456" spans="6:16">
      <c r="F456" s="128">
        <v>412757</v>
      </c>
      <c r="G456" s="2" t="str">
        <f>INDEX('38'!$E$1:$O$1361,MATCH('39'!$F456,'38'!$E:$E,0),MATCH('38'!F$1,'38'!$E$1:$O$1,0))</f>
        <v>Narendra Kumar</v>
      </c>
      <c r="H456" s="2">
        <f>INDEX('38'!$E$1:$O$1361,MATCH('39'!$F456,'38'!$E:$E,0),MATCH('38'!G$1,'38'!$E$1:$O$1,0))</f>
        <v>40632</v>
      </c>
      <c r="I456" s="2" t="str">
        <f>INDEX('38'!$E$1:$O$1361,MATCH('39'!$F456,'38'!$E:$E,0),MATCH('38'!H$1,'38'!$E$1:$O$1,0))</f>
        <v>Active</v>
      </c>
      <c r="J456" s="2" t="str">
        <f>INDEX('38'!$E$1:$O$1361,MATCH('39'!$F456,'38'!$E:$E,0),MATCH('38'!I$1,'38'!$E$1:$O$1,0))</f>
        <v>X1246</v>
      </c>
      <c r="K456" s="2">
        <f>INDEX('38'!$E$1:$O$1361,MATCH('39'!$F456,'38'!$E:$E,0),MATCH('38'!J$1,'38'!$E$1:$O$1,0))</f>
        <v>424950</v>
      </c>
      <c r="L456" s="2" t="str">
        <f>INDEX('38'!$E$1:$O$1361,MATCH('39'!$F456,'38'!$E:$E,0),MATCH('38'!K$1,'38'!$E$1:$O$1,0))</f>
        <v>Mr. Namit Srivastava</v>
      </c>
      <c r="M456" s="2" t="str">
        <f>INDEX('38'!$E$1:$O$1361,MATCH('39'!$F456,'38'!$E:$E,0),MATCH('38'!L$1,'38'!$E$1:$O$1,0))</f>
        <v>Relationship Associate</v>
      </c>
      <c r="N456" s="2" t="str">
        <f>INDEX('38'!$E$1:$O$1361,MATCH('39'!$F456,'38'!$E:$E,0),MATCH('38'!M$1,'38'!$E$1:$O$1,0))</f>
        <v>BG 8</v>
      </c>
      <c r="O456" s="2">
        <f>INDEX('38'!$E$1:$O$1361,MATCH('39'!$F456,'38'!$E:$E,0),MATCH('38'!N$1,'38'!$E$1:$O$1,0))</f>
        <v>375653.08199999999</v>
      </c>
      <c r="P456" s="2">
        <f>INDEX('38'!$E$1:$O$1361,MATCH('39'!$F456,'38'!$E:$E,0),MATCH('38'!O$1,'38'!$E$1:$O$1,0))</f>
        <v>587761.83360000001</v>
      </c>
    </row>
    <row r="457" spans="6:16">
      <c r="F457" s="128">
        <v>412759</v>
      </c>
      <c r="G457" s="2" t="str">
        <f>INDEX('38'!$E$1:$O$1361,MATCH('39'!$F457,'38'!$E:$E,0),MATCH('38'!F$1,'38'!$E$1:$O$1,0))</f>
        <v>Preksha Bhatnagar</v>
      </c>
      <c r="H457" s="2">
        <f>INDEX('38'!$E$1:$O$1361,MATCH('39'!$F457,'38'!$E:$E,0),MATCH('38'!G$1,'38'!$E$1:$O$1,0))</f>
        <v>40676</v>
      </c>
      <c r="I457" s="2" t="str">
        <f>INDEX('38'!$E$1:$O$1361,MATCH('39'!$F457,'38'!$E:$E,0),MATCH('38'!H$1,'38'!$E$1:$O$1,0))</f>
        <v>Active</v>
      </c>
      <c r="J457" s="2" t="str">
        <f>INDEX('38'!$E$1:$O$1361,MATCH('39'!$F457,'38'!$E:$E,0),MATCH('38'!I$1,'38'!$E$1:$O$1,0))</f>
        <v>X0224</v>
      </c>
      <c r="K457" s="2">
        <f>INDEX('38'!$E$1:$O$1361,MATCH('39'!$F457,'38'!$E:$E,0),MATCH('38'!J$1,'38'!$E$1:$O$1,0))</f>
        <v>391321</v>
      </c>
      <c r="L457" s="2" t="str">
        <f>INDEX('38'!$E$1:$O$1361,MATCH('39'!$F457,'38'!$E:$E,0),MATCH('38'!K$1,'38'!$E$1:$O$1,0))</f>
        <v>Mr. Ashish Rawat</v>
      </c>
      <c r="M457" s="2" t="str">
        <f>INDEX('38'!$E$1:$O$1361,MATCH('39'!$F457,'38'!$E:$E,0),MATCH('38'!L$1,'38'!$E$1:$O$1,0))</f>
        <v>Relationship Associate</v>
      </c>
      <c r="N457" s="2" t="str">
        <f>INDEX('38'!$E$1:$O$1361,MATCH('39'!$F457,'38'!$E:$E,0),MATCH('38'!M$1,'38'!$E$1:$O$1,0))</f>
        <v>BG 5</v>
      </c>
      <c r="O457" s="2">
        <f>INDEX('38'!$E$1:$O$1361,MATCH('39'!$F457,'38'!$E:$E,0),MATCH('38'!N$1,'38'!$E$1:$O$1,0))</f>
        <v>1460469.696</v>
      </c>
      <c r="P457" s="2">
        <f>INDEX('38'!$E$1:$O$1361,MATCH('39'!$F457,'38'!$E:$E,0),MATCH('38'!O$1,'38'!$E$1:$O$1,0))</f>
        <v>1777129.3728</v>
      </c>
    </row>
    <row r="458" spans="6:16">
      <c r="F458" s="128">
        <v>412835</v>
      </c>
      <c r="G458" s="2" t="str">
        <f>INDEX('38'!$E$1:$O$1361,MATCH('39'!$F458,'38'!$E:$E,0),MATCH('38'!F$1,'38'!$E$1:$O$1,0))</f>
        <v>Sandeep Kamlesh Bhatt</v>
      </c>
      <c r="H458" s="2">
        <f>INDEX('38'!$E$1:$O$1361,MATCH('39'!$F458,'38'!$E:$E,0),MATCH('38'!G$1,'38'!$E$1:$O$1,0))</f>
        <v>40674</v>
      </c>
      <c r="I458" s="2" t="str">
        <f>INDEX('38'!$E$1:$O$1361,MATCH('39'!$F458,'38'!$E:$E,0),MATCH('38'!H$1,'38'!$E$1:$O$1,0))</f>
        <v>Active</v>
      </c>
      <c r="J458" s="2" t="str">
        <f>INDEX('38'!$E$1:$O$1361,MATCH('39'!$F458,'38'!$E:$E,0),MATCH('38'!I$1,'38'!$E$1:$O$1,0))</f>
        <v>X0373</v>
      </c>
      <c r="K458" s="2">
        <f>INDEX('38'!$E$1:$O$1361,MATCH('39'!$F458,'38'!$E:$E,0),MATCH('38'!J$1,'38'!$E$1:$O$1,0))</f>
        <v>419863</v>
      </c>
      <c r="L458" s="2" t="str">
        <f>INDEX('38'!$E$1:$O$1361,MATCH('39'!$F458,'38'!$E:$E,0),MATCH('38'!K$1,'38'!$E$1:$O$1,0))</f>
        <v>Mr. Arun Shivanand Pandey</v>
      </c>
      <c r="M458" s="2" t="str">
        <f>INDEX('38'!$E$1:$O$1361,MATCH('39'!$F458,'38'!$E:$E,0),MATCH('38'!L$1,'38'!$E$1:$O$1,0))</f>
        <v>Associate Sales Manager</v>
      </c>
      <c r="N458" s="2" t="str">
        <f>INDEX('38'!$E$1:$O$1361,MATCH('39'!$F458,'38'!$E:$E,0),MATCH('38'!M$1,'38'!$E$1:$O$1,0))</f>
        <v>BG 7</v>
      </c>
      <c r="O458" s="2">
        <f>INDEX('38'!$E$1:$O$1361,MATCH('39'!$F458,'38'!$E:$E,0),MATCH('38'!N$1,'38'!$E$1:$O$1,0))</f>
        <v>464046.429</v>
      </c>
      <c r="P458" s="2">
        <f>INDEX('38'!$E$1:$O$1361,MATCH('39'!$F458,'38'!$E:$E,0),MATCH('38'!O$1,'38'!$E$1:$O$1,0))</f>
        <v>627153.30000000005</v>
      </c>
    </row>
    <row r="459" spans="6:16">
      <c r="F459" s="128">
        <v>412843</v>
      </c>
      <c r="G459" s="2" t="str">
        <f>INDEX('38'!$E$1:$O$1361,MATCH('39'!$F459,'38'!$E:$E,0),MATCH('38'!F$1,'38'!$E$1:$O$1,0))</f>
        <v>Vikram Kumar Shaw</v>
      </c>
      <c r="H459" s="2">
        <f>INDEX('38'!$E$1:$O$1361,MATCH('39'!$F459,'38'!$E:$E,0),MATCH('38'!G$1,'38'!$E$1:$O$1,0))</f>
        <v>40681</v>
      </c>
      <c r="I459" s="2" t="str">
        <f>INDEX('38'!$E$1:$O$1361,MATCH('39'!$F459,'38'!$E:$E,0),MATCH('38'!H$1,'38'!$E$1:$O$1,0))</f>
        <v>Active</v>
      </c>
      <c r="J459" s="2" t="str">
        <f>INDEX('38'!$E$1:$O$1361,MATCH('39'!$F459,'38'!$E:$E,0),MATCH('38'!I$1,'38'!$E$1:$O$1,0))</f>
        <v>X0084</v>
      </c>
      <c r="K459" s="2">
        <f>INDEX('38'!$E$1:$O$1361,MATCH('39'!$F459,'38'!$E:$E,0),MATCH('38'!J$1,'38'!$E$1:$O$1,0))</f>
        <v>378504</v>
      </c>
      <c r="L459" s="2" t="str">
        <f>INDEX('38'!$E$1:$O$1361,MATCH('39'!$F459,'38'!$E:$E,0),MATCH('38'!K$1,'38'!$E$1:$O$1,0))</f>
        <v>Ms. Sonia Nag Chowdhury</v>
      </c>
      <c r="M459" s="2" t="str">
        <f>INDEX('38'!$E$1:$O$1361,MATCH('39'!$F459,'38'!$E:$E,0),MATCH('38'!L$1,'38'!$E$1:$O$1,0))</f>
        <v>Associate Sales Manager</v>
      </c>
      <c r="N459" s="2" t="str">
        <f>INDEX('38'!$E$1:$O$1361,MATCH('39'!$F459,'38'!$E:$E,0),MATCH('38'!M$1,'38'!$E$1:$O$1,0))</f>
        <v>BG 4</v>
      </c>
      <c r="O459" s="2">
        <f>INDEX('38'!$E$1:$O$1361,MATCH('39'!$F459,'38'!$E:$E,0),MATCH('38'!N$1,'38'!$E$1:$O$1,0))</f>
        <v>2325209.4810000001</v>
      </c>
      <c r="P459" s="2">
        <f>INDEX('38'!$E$1:$O$1361,MATCH('39'!$F459,'38'!$E:$E,0),MATCH('38'!O$1,'38'!$E$1:$O$1,0))</f>
        <v>1847176.3043999998</v>
      </c>
    </row>
    <row r="460" spans="6:16">
      <c r="F460" s="128">
        <v>412903</v>
      </c>
      <c r="G460" s="2" t="str">
        <f>INDEX('38'!$E$1:$O$1361,MATCH('39'!$F460,'38'!$E:$E,0),MATCH('38'!F$1,'38'!$E$1:$O$1,0))</f>
        <v>Pravin Jayendra Somwanshi</v>
      </c>
      <c r="H460" s="2">
        <f>INDEX('38'!$E$1:$O$1361,MATCH('39'!$F460,'38'!$E:$E,0),MATCH('38'!G$1,'38'!$E$1:$O$1,0))</f>
        <v>40672</v>
      </c>
      <c r="I460" s="2" t="str">
        <f>INDEX('38'!$E$1:$O$1361,MATCH('39'!$F460,'38'!$E:$E,0),MATCH('38'!H$1,'38'!$E$1:$O$1,0))</f>
        <v>Active</v>
      </c>
      <c r="J460" s="2" t="str">
        <f>INDEX('38'!$E$1:$O$1361,MATCH('39'!$F460,'38'!$E:$E,0),MATCH('38'!I$1,'38'!$E$1:$O$1,0))</f>
        <v>X0266</v>
      </c>
      <c r="K460" s="2">
        <f>INDEX('38'!$E$1:$O$1361,MATCH('39'!$F460,'38'!$E:$E,0),MATCH('38'!J$1,'38'!$E$1:$O$1,0))</f>
        <v>376339</v>
      </c>
      <c r="L460" s="2" t="str">
        <f>INDEX('38'!$E$1:$O$1361,MATCH('39'!$F460,'38'!$E:$E,0),MATCH('38'!K$1,'38'!$E$1:$O$1,0))</f>
        <v>Mr. Amol Vijay Sarda</v>
      </c>
      <c r="M460" s="2" t="str">
        <f>INDEX('38'!$E$1:$O$1361,MATCH('39'!$F460,'38'!$E:$E,0),MATCH('38'!L$1,'38'!$E$1:$O$1,0))</f>
        <v>Associate Sales Manager</v>
      </c>
      <c r="N460" s="2" t="str">
        <f>INDEX('38'!$E$1:$O$1361,MATCH('39'!$F460,'38'!$E:$E,0),MATCH('38'!M$1,'38'!$E$1:$O$1,0))</f>
        <v>BG 5</v>
      </c>
      <c r="O460" s="2">
        <f>INDEX('38'!$E$1:$O$1361,MATCH('39'!$F460,'38'!$E:$E,0),MATCH('38'!N$1,'38'!$E$1:$O$1,0))</f>
        <v>1290683.7719999999</v>
      </c>
      <c r="P460" s="2">
        <f>INDEX('38'!$E$1:$O$1361,MATCH('39'!$F460,'38'!$E:$E,0),MATCH('38'!O$1,'38'!$E$1:$O$1,0))</f>
        <v>1596134.8728</v>
      </c>
    </row>
    <row r="461" spans="6:16">
      <c r="F461" s="128">
        <v>412909</v>
      </c>
      <c r="G461" s="2" t="str">
        <f>INDEX('38'!$E$1:$O$1361,MATCH('39'!$F461,'38'!$E:$E,0),MATCH('38'!F$1,'38'!$E$1:$O$1,0))</f>
        <v>Ashish Goyal</v>
      </c>
      <c r="H461" s="2">
        <f>INDEX('38'!$E$1:$O$1361,MATCH('39'!$F461,'38'!$E:$E,0),MATCH('38'!G$1,'38'!$E$1:$O$1,0))</f>
        <v>40630</v>
      </c>
      <c r="I461" s="2" t="str">
        <f>INDEX('38'!$E$1:$O$1361,MATCH('39'!$F461,'38'!$E:$E,0),MATCH('38'!H$1,'38'!$E$1:$O$1,0))</f>
        <v>Active</v>
      </c>
      <c r="J461" s="2" t="str">
        <f>INDEX('38'!$E$1:$O$1361,MATCH('39'!$F461,'38'!$E:$E,0),MATCH('38'!I$1,'38'!$E$1:$O$1,0))</f>
        <v>X0010</v>
      </c>
      <c r="K461" s="2">
        <f>INDEX('38'!$E$1:$O$1361,MATCH('39'!$F461,'38'!$E:$E,0),MATCH('38'!J$1,'38'!$E$1:$O$1,0))</f>
        <v>452815</v>
      </c>
      <c r="L461" s="2" t="str">
        <f>INDEX('38'!$E$1:$O$1361,MATCH('39'!$F461,'38'!$E:$E,0),MATCH('38'!K$1,'38'!$E$1:$O$1,0))</f>
        <v>Mr. Rajeev Gandhi</v>
      </c>
      <c r="M461" s="2" t="str">
        <f>INDEX('38'!$E$1:$O$1361,MATCH('39'!$F461,'38'!$E:$E,0),MATCH('38'!L$1,'38'!$E$1:$O$1,0))</f>
        <v>Relationship Associate</v>
      </c>
      <c r="N461" s="2" t="str">
        <f>INDEX('38'!$E$1:$O$1361,MATCH('39'!$F461,'38'!$E:$E,0),MATCH('38'!M$1,'38'!$E$1:$O$1,0))</f>
        <v>BG 5</v>
      </c>
      <c r="O461" s="2">
        <f>INDEX('38'!$E$1:$O$1361,MATCH('39'!$F461,'38'!$E:$E,0),MATCH('38'!N$1,'38'!$E$1:$O$1,0))</f>
        <v>1474877.4810000001</v>
      </c>
      <c r="P461" s="2">
        <f>INDEX('38'!$E$1:$O$1361,MATCH('39'!$F461,'38'!$E:$E,0),MATCH('38'!O$1,'38'!$E$1:$O$1,0))</f>
        <v>2277852.5699999998</v>
      </c>
    </row>
    <row r="462" spans="6:16">
      <c r="F462" s="128">
        <v>412915</v>
      </c>
      <c r="G462" s="2" t="str">
        <f>INDEX('38'!$E$1:$O$1361,MATCH('39'!$F462,'38'!$E:$E,0),MATCH('38'!F$1,'38'!$E$1:$O$1,0))</f>
        <v>Soumen Ray</v>
      </c>
      <c r="H462" s="2">
        <f>INDEX('38'!$E$1:$O$1361,MATCH('39'!$F462,'38'!$E:$E,0),MATCH('38'!G$1,'38'!$E$1:$O$1,0))</f>
        <v>40634</v>
      </c>
      <c r="I462" s="2" t="str">
        <f>INDEX('38'!$E$1:$O$1361,MATCH('39'!$F462,'38'!$E:$E,0),MATCH('38'!H$1,'38'!$E$1:$O$1,0))</f>
        <v>Active</v>
      </c>
      <c r="J462" s="2" t="str">
        <f>INDEX('38'!$E$1:$O$1361,MATCH('39'!$F462,'38'!$E:$E,0),MATCH('38'!I$1,'38'!$E$1:$O$1,0))</f>
        <v>X0365</v>
      </c>
      <c r="K462" s="2">
        <f>INDEX('38'!$E$1:$O$1361,MATCH('39'!$F462,'38'!$E:$E,0),MATCH('38'!J$1,'38'!$E$1:$O$1,0))</f>
        <v>381132</v>
      </c>
      <c r="L462" s="2" t="str">
        <f>INDEX('38'!$E$1:$O$1361,MATCH('39'!$F462,'38'!$E:$E,0),MATCH('38'!K$1,'38'!$E$1:$O$1,0))</f>
        <v>Mr. Kangkan Dutta</v>
      </c>
      <c r="M462" s="2" t="str">
        <f>INDEX('38'!$E$1:$O$1361,MATCH('39'!$F462,'38'!$E:$E,0),MATCH('38'!L$1,'38'!$E$1:$O$1,0))</f>
        <v>Associate Sales Manager</v>
      </c>
      <c r="N462" s="2" t="str">
        <f>INDEX('38'!$E$1:$O$1361,MATCH('39'!$F462,'38'!$E:$E,0),MATCH('38'!M$1,'38'!$E$1:$O$1,0))</f>
        <v>BG 4</v>
      </c>
      <c r="O462" s="2">
        <f>INDEX('38'!$E$1:$O$1361,MATCH('39'!$F462,'38'!$E:$E,0),MATCH('38'!N$1,'38'!$E$1:$O$1,0))</f>
        <v>1731211.398</v>
      </c>
      <c r="P462" s="2">
        <f>INDEX('38'!$E$1:$O$1361,MATCH('39'!$F462,'38'!$E:$E,0),MATCH('38'!O$1,'38'!$E$1:$O$1,0))</f>
        <v>920285.51760000002</v>
      </c>
    </row>
    <row r="463" spans="6:16">
      <c r="F463" s="128">
        <v>413175</v>
      </c>
      <c r="G463" s="2" t="str">
        <f>INDEX('38'!$E$1:$O$1361,MATCH('39'!$F463,'38'!$E:$E,0),MATCH('38'!F$1,'38'!$E$1:$O$1,0))</f>
        <v>Sagar Shukla</v>
      </c>
      <c r="H463" s="2">
        <f>INDEX('38'!$E$1:$O$1361,MATCH('39'!$F463,'38'!$E:$E,0),MATCH('38'!G$1,'38'!$E$1:$O$1,0))</f>
        <v>40680</v>
      </c>
      <c r="I463" s="2" t="str">
        <f>INDEX('38'!$E$1:$O$1361,MATCH('39'!$F463,'38'!$E:$E,0),MATCH('38'!H$1,'38'!$E$1:$O$1,0))</f>
        <v>Active</v>
      </c>
      <c r="J463" s="2" t="str">
        <f>INDEX('38'!$E$1:$O$1361,MATCH('39'!$F463,'38'!$E:$E,0),MATCH('38'!I$1,'38'!$E$1:$O$1,0))</f>
        <v>X0317</v>
      </c>
      <c r="K463" s="2">
        <f>INDEX('38'!$E$1:$O$1361,MATCH('39'!$F463,'38'!$E:$E,0),MATCH('38'!J$1,'38'!$E$1:$O$1,0))</f>
        <v>406698</v>
      </c>
      <c r="L463" s="2" t="str">
        <f>INDEX('38'!$E$1:$O$1361,MATCH('39'!$F463,'38'!$E:$E,0),MATCH('38'!K$1,'38'!$E$1:$O$1,0))</f>
        <v>Mr. Md Ehesanul Haque</v>
      </c>
      <c r="M463" s="2" t="str">
        <f>INDEX('38'!$E$1:$O$1361,MATCH('39'!$F463,'38'!$E:$E,0),MATCH('38'!L$1,'38'!$E$1:$O$1,0))</f>
        <v>Relationship Associate</v>
      </c>
      <c r="N463" s="2" t="str">
        <f>INDEX('38'!$E$1:$O$1361,MATCH('39'!$F463,'38'!$E:$E,0),MATCH('38'!M$1,'38'!$E$1:$O$1,0))</f>
        <v>BG 6</v>
      </c>
      <c r="O463" s="2">
        <f>INDEX('38'!$E$1:$O$1361,MATCH('39'!$F463,'38'!$E:$E,0),MATCH('38'!N$1,'38'!$E$1:$O$1,0))</f>
        <v>1096072.3830000001</v>
      </c>
      <c r="P463" s="2">
        <f>INDEX('38'!$E$1:$O$1361,MATCH('39'!$F463,'38'!$E:$E,0),MATCH('38'!O$1,'38'!$E$1:$O$1,0))</f>
        <v>908994.99239999999</v>
      </c>
    </row>
    <row r="464" spans="6:16">
      <c r="F464" s="128">
        <v>413181</v>
      </c>
      <c r="G464" s="2" t="str">
        <f>INDEX('38'!$E$1:$O$1361,MATCH('39'!$F464,'38'!$E:$E,0),MATCH('38'!F$1,'38'!$E$1:$O$1,0))</f>
        <v>Sanjay Maganbhai Dobariya</v>
      </c>
      <c r="H464" s="2">
        <f>INDEX('38'!$E$1:$O$1361,MATCH('39'!$F464,'38'!$E:$E,0),MATCH('38'!G$1,'38'!$E$1:$O$1,0))</f>
        <v>40674</v>
      </c>
      <c r="I464" s="2" t="str">
        <f>INDEX('38'!$E$1:$O$1361,MATCH('39'!$F464,'38'!$E:$E,0),MATCH('38'!H$1,'38'!$E$1:$O$1,0))</f>
        <v>Active</v>
      </c>
      <c r="J464" s="2" t="str">
        <f>INDEX('38'!$E$1:$O$1361,MATCH('39'!$F464,'38'!$E:$E,0),MATCH('38'!I$1,'38'!$E$1:$O$1,0))</f>
        <v>X1339</v>
      </c>
      <c r="K464" s="2">
        <f>INDEX('38'!$E$1:$O$1361,MATCH('39'!$F464,'38'!$E:$E,0),MATCH('38'!J$1,'38'!$E$1:$O$1,0))</f>
        <v>417062</v>
      </c>
      <c r="L464" s="2" t="str">
        <f>INDEX('38'!$E$1:$O$1361,MATCH('39'!$F464,'38'!$E:$E,0),MATCH('38'!K$1,'38'!$E$1:$O$1,0))</f>
        <v>Mr. Komalkumar Maganbhai Bhut</v>
      </c>
      <c r="M464" s="2" t="str">
        <f>INDEX('38'!$E$1:$O$1361,MATCH('39'!$F464,'38'!$E:$E,0),MATCH('38'!L$1,'38'!$E$1:$O$1,0))</f>
        <v>Relationship Associate</v>
      </c>
      <c r="N464" s="2" t="str">
        <f>INDEX('38'!$E$1:$O$1361,MATCH('39'!$F464,'38'!$E:$E,0),MATCH('38'!M$1,'38'!$E$1:$O$1,0))</f>
        <v>BG 7</v>
      </c>
      <c r="O464" s="2">
        <f>INDEX('38'!$E$1:$O$1361,MATCH('39'!$F464,'38'!$E:$E,0),MATCH('38'!N$1,'38'!$E$1:$O$1,0))</f>
        <v>585612.74099999992</v>
      </c>
      <c r="P464" s="2">
        <f>INDEX('38'!$E$1:$O$1361,MATCH('39'!$F464,'38'!$E:$E,0),MATCH('38'!O$1,'38'!$E$1:$O$1,0))</f>
        <v>1105122.3984000001</v>
      </c>
    </row>
    <row r="465" spans="6:16">
      <c r="F465" s="128">
        <v>414017</v>
      </c>
      <c r="G465" s="2" t="str">
        <f>INDEX('38'!$E$1:$O$1361,MATCH('39'!$F465,'38'!$E:$E,0),MATCH('38'!F$1,'38'!$E$1:$O$1,0))</f>
        <v>Sameer Arvind Chaudhari</v>
      </c>
      <c r="H465" s="2">
        <f>INDEX('38'!$E$1:$O$1361,MATCH('39'!$F465,'38'!$E:$E,0),MATCH('38'!G$1,'38'!$E$1:$O$1,0))</f>
        <v>40674</v>
      </c>
      <c r="I465" s="2" t="str">
        <f>INDEX('38'!$E$1:$O$1361,MATCH('39'!$F465,'38'!$E:$E,0),MATCH('38'!H$1,'38'!$E$1:$O$1,0))</f>
        <v>Active</v>
      </c>
      <c r="J465" s="2" t="str">
        <f>INDEX('38'!$E$1:$O$1361,MATCH('39'!$F465,'38'!$E:$E,0),MATCH('38'!I$1,'38'!$E$1:$O$1,0))</f>
        <v>X0215</v>
      </c>
      <c r="K465" s="2">
        <f>INDEX('38'!$E$1:$O$1361,MATCH('39'!$F465,'38'!$E:$E,0),MATCH('38'!J$1,'38'!$E$1:$O$1,0))</f>
        <v>408446</v>
      </c>
      <c r="L465" s="2" t="str">
        <f>INDEX('38'!$E$1:$O$1361,MATCH('39'!$F465,'38'!$E:$E,0),MATCH('38'!K$1,'38'!$E$1:$O$1,0))</f>
        <v>Mr. Uday Kundlikrao Shinde</v>
      </c>
      <c r="M465" s="2" t="str">
        <f>INDEX('38'!$E$1:$O$1361,MATCH('39'!$F465,'38'!$E:$E,0),MATCH('38'!L$1,'38'!$E$1:$O$1,0))</f>
        <v>Relationship Associate</v>
      </c>
      <c r="N465" s="2" t="str">
        <f>INDEX('38'!$E$1:$O$1361,MATCH('39'!$F465,'38'!$E:$E,0),MATCH('38'!M$1,'38'!$E$1:$O$1,0))</f>
        <v>BG 6</v>
      </c>
      <c r="O465" s="2">
        <f>INDEX('38'!$E$1:$O$1361,MATCH('39'!$F465,'38'!$E:$E,0),MATCH('38'!N$1,'38'!$E$1:$O$1,0))</f>
        <v>1025602.7880000001</v>
      </c>
      <c r="P465" s="2">
        <f>INDEX('38'!$E$1:$O$1361,MATCH('39'!$F465,'38'!$E:$E,0),MATCH('38'!O$1,'38'!$E$1:$O$1,0))</f>
        <v>976357.90799999994</v>
      </c>
    </row>
    <row r="466" spans="6:16">
      <c r="F466" s="128">
        <v>414162</v>
      </c>
      <c r="G466" s="2" t="str">
        <f>INDEX('38'!$E$1:$O$1361,MATCH('39'!$F466,'38'!$E:$E,0),MATCH('38'!F$1,'38'!$E$1:$O$1,0))</f>
        <v>Ravneet Kaur</v>
      </c>
      <c r="H466" s="2">
        <f>INDEX('38'!$E$1:$O$1361,MATCH('39'!$F466,'38'!$E:$E,0),MATCH('38'!G$1,'38'!$E$1:$O$1,0))</f>
        <v>40671</v>
      </c>
      <c r="I466" s="2" t="str">
        <f>INDEX('38'!$E$1:$O$1361,MATCH('39'!$F466,'38'!$E:$E,0),MATCH('38'!H$1,'38'!$E$1:$O$1,0))</f>
        <v>Active</v>
      </c>
      <c r="J466" s="2" t="str">
        <f>INDEX('38'!$E$1:$O$1361,MATCH('39'!$F466,'38'!$E:$E,0),MATCH('38'!I$1,'38'!$E$1:$O$1,0))</f>
        <v>X1393</v>
      </c>
      <c r="K466" s="2">
        <f>INDEX('38'!$E$1:$O$1361,MATCH('39'!$F466,'38'!$E:$E,0),MATCH('38'!J$1,'38'!$E$1:$O$1,0))</f>
        <v>472010</v>
      </c>
      <c r="L466" s="2" t="str">
        <f>INDEX('38'!$E$1:$O$1361,MATCH('39'!$F466,'38'!$E:$E,0),MATCH('38'!K$1,'38'!$E$1:$O$1,0))</f>
        <v>Mr. Sandeep Kumar</v>
      </c>
      <c r="M466" s="2" t="str">
        <f>INDEX('38'!$E$1:$O$1361,MATCH('39'!$F466,'38'!$E:$E,0),MATCH('38'!L$1,'38'!$E$1:$O$1,0))</f>
        <v>Associate Sales Manager</v>
      </c>
      <c r="N466" s="2" t="str">
        <f>INDEX('38'!$E$1:$O$1361,MATCH('39'!$F466,'38'!$E:$E,0),MATCH('38'!M$1,'38'!$E$1:$O$1,0))</f>
        <v>BG 7</v>
      </c>
      <c r="O466" s="2">
        <f>INDEX('38'!$E$1:$O$1361,MATCH('39'!$F466,'38'!$E:$E,0),MATCH('38'!N$1,'38'!$E$1:$O$1,0))</f>
        <v>549939.978</v>
      </c>
      <c r="P466" s="2">
        <f>INDEX('38'!$E$1:$O$1361,MATCH('39'!$F466,'38'!$E:$E,0),MATCH('38'!O$1,'38'!$E$1:$O$1,0))</f>
        <v>497922.6384</v>
      </c>
    </row>
    <row r="467" spans="6:16">
      <c r="F467" s="128">
        <v>414190</v>
      </c>
      <c r="G467" s="2" t="str">
        <f>INDEX('38'!$E$1:$O$1361,MATCH('39'!$F467,'38'!$E:$E,0),MATCH('38'!F$1,'38'!$E$1:$O$1,0))</f>
        <v>Amardeep Kumar</v>
      </c>
      <c r="H467" s="2">
        <f>INDEX('38'!$E$1:$O$1361,MATCH('39'!$F467,'38'!$E:$E,0),MATCH('38'!G$1,'38'!$E$1:$O$1,0))</f>
        <v>40690</v>
      </c>
      <c r="I467" s="2" t="str">
        <f>INDEX('38'!$E$1:$O$1361,MATCH('39'!$F467,'38'!$E:$E,0),MATCH('38'!H$1,'38'!$E$1:$O$1,0))</f>
        <v>Active</v>
      </c>
      <c r="J467" s="2" t="str">
        <f>INDEX('38'!$E$1:$O$1361,MATCH('39'!$F467,'38'!$E:$E,0),MATCH('38'!I$1,'38'!$E$1:$O$1,0))</f>
        <v>X0371</v>
      </c>
      <c r="K467" s="2">
        <f>INDEX('38'!$E$1:$O$1361,MATCH('39'!$F467,'38'!$E:$E,0),MATCH('38'!J$1,'38'!$E$1:$O$1,0))</f>
        <v>411082</v>
      </c>
      <c r="L467" s="2" t="str">
        <f>INDEX('38'!$E$1:$O$1361,MATCH('39'!$F467,'38'!$E:$E,0),MATCH('38'!K$1,'38'!$E$1:$O$1,0))</f>
        <v>Ms. Vinny Bhagal</v>
      </c>
      <c r="M467" s="2" t="str">
        <f>INDEX('38'!$E$1:$O$1361,MATCH('39'!$F467,'38'!$E:$E,0),MATCH('38'!L$1,'38'!$E$1:$O$1,0))</f>
        <v>Relationship Associate</v>
      </c>
      <c r="N467" s="2" t="str">
        <f>INDEX('38'!$E$1:$O$1361,MATCH('39'!$F467,'38'!$E:$E,0),MATCH('38'!M$1,'38'!$E$1:$O$1,0))</f>
        <v>BG 5</v>
      </c>
      <c r="O467" s="2">
        <f>INDEX('38'!$E$1:$O$1361,MATCH('39'!$F467,'38'!$E:$E,0),MATCH('38'!N$1,'38'!$E$1:$O$1,0))</f>
        <v>1414771.0289999999</v>
      </c>
      <c r="P467" s="2">
        <f>INDEX('38'!$E$1:$O$1361,MATCH('39'!$F467,'38'!$E:$E,0),MATCH('38'!O$1,'38'!$E$1:$O$1,0))</f>
        <v>2259650.7036000001</v>
      </c>
    </row>
    <row r="468" spans="6:16">
      <c r="F468" s="128">
        <v>414321</v>
      </c>
      <c r="G468" s="2" t="str">
        <f>INDEX('38'!$E$1:$O$1361,MATCH('39'!$F468,'38'!$E:$E,0),MATCH('38'!F$1,'38'!$E$1:$O$1,0))</f>
        <v>Ravi Kulhari</v>
      </c>
      <c r="H468" s="2">
        <f>INDEX('38'!$E$1:$O$1361,MATCH('39'!$F468,'38'!$E:$E,0),MATCH('38'!G$1,'38'!$E$1:$O$1,0))</f>
        <v>40688</v>
      </c>
      <c r="I468" s="2" t="str">
        <f>INDEX('38'!$E$1:$O$1361,MATCH('39'!$F468,'38'!$E:$E,0),MATCH('38'!H$1,'38'!$E$1:$O$1,0))</f>
        <v>Active</v>
      </c>
      <c r="J468" s="2" t="str">
        <f>INDEX('38'!$E$1:$O$1361,MATCH('39'!$F468,'38'!$E:$E,0),MATCH('38'!I$1,'38'!$E$1:$O$1,0))</f>
        <v>X1650</v>
      </c>
      <c r="K468" s="2">
        <f>INDEX('38'!$E$1:$O$1361,MATCH('39'!$F468,'38'!$E:$E,0),MATCH('38'!J$1,'38'!$E$1:$O$1,0))</f>
        <v>377143</v>
      </c>
      <c r="L468" s="2" t="str">
        <f>INDEX('38'!$E$1:$O$1361,MATCH('39'!$F468,'38'!$E:$E,0),MATCH('38'!K$1,'38'!$E$1:$O$1,0))</f>
        <v>Mr. Ausaf Ahmed</v>
      </c>
      <c r="M468" s="2" t="str">
        <f>INDEX('38'!$E$1:$O$1361,MATCH('39'!$F468,'38'!$E:$E,0),MATCH('38'!L$1,'38'!$E$1:$O$1,0))</f>
        <v>Associate Sales Manager</v>
      </c>
      <c r="N468" s="2" t="str">
        <f>INDEX('38'!$E$1:$O$1361,MATCH('39'!$F468,'38'!$E:$E,0),MATCH('38'!M$1,'38'!$E$1:$O$1,0))</f>
        <v>BG 8</v>
      </c>
      <c r="O468" s="2">
        <f>INDEX('38'!$E$1:$O$1361,MATCH('39'!$F468,'38'!$E:$E,0),MATCH('38'!N$1,'38'!$E$1:$O$1,0))</f>
        <v>213917.48700000002</v>
      </c>
      <c r="P468" s="2">
        <f>INDEX('38'!$E$1:$O$1361,MATCH('39'!$F468,'38'!$E:$E,0),MATCH('38'!O$1,'38'!$E$1:$O$1,0))</f>
        <v>599552.66879999998</v>
      </c>
    </row>
    <row r="469" spans="6:16">
      <c r="F469" s="128">
        <v>414348</v>
      </c>
      <c r="G469" s="2" t="str">
        <f>INDEX('38'!$E$1:$O$1361,MATCH('39'!$F469,'38'!$E:$E,0),MATCH('38'!F$1,'38'!$E$1:$O$1,0))</f>
        <v>Ajay Kumar Singh</v>
      </c>
      <c r="H469" s="2">
        <f>INDEX('38'!$E$1:$O$1361,MATCH('39'!$F469,'38'!$E:$E,0),MATCH('38'!G$1,'38'!$E$1:$O$1,0))</f>
        <v>40700</v>
      </c>
      <c r="I469" s="2" t="str">
        <f>INDEX('38'!$E$1:$O$1361,MATCH('39'!$F469,'38'!$E:$E,0),MATCH('38'!H$1,'38'!$E$1:$O$1,0))</f>
        <v>Active</v>
      </c>
      <c r="J469" s="2" t="str">
        <f>INDEX('38'!$E$1:$O$1361,MATCH('39'!$F469,'38'!$E:$E,0),MATCH('38'!I$1,'38'!$E$1:$O$1,0))</f>
        <v>X0384</v>
      </c>
      <c r="K469" s="2">
        <f>INDEX('38'!$E$1:$O$1361,MATCH('39'!$F469,'38'!$E:$E,0),MATCH('38'!J$1,'38'!$E$1:$O$1,0))</f>
        <v>399534</v>
      </c>
      <c r="L469" s="2" t="str">
        <f>INDEX('38'!$E$1:$O$1361,MATCH('39'!$F469,'38'!$E:$E,0),MATCH('38'!K$1,'38'!$E$1:$O$1,0))</f>
        <v>Mr. Shahsidhar Poojary</v>
      </c>
      <c r="M469" s="2" t="str">
        <f>INDEX('38'!$E$1:$O$1361,MATCH('39'!$F469,'38'!$E:$E,0),MATCH('38'!L$1,'38'!$E$1:$O$1,0))</f>
        <v>Associate Sales Manager</v>
      </c>
      <c r="N469" s="2" t="str">
        <f>INDEX('38'!$E$1:$O$1361,MATCH('39'!$F469,'38'!$E:$E,0),MATCH('38'!M$1,'38'!$E$1:$O$1,0))</f>
        <v>BG 7</v>
      </c>
      <c r="O469" s="2">
        <f>INDEX('38'!$E$1:$O$1361,MATCH('39'!$F469,'38'!$E:$E,0),MATCH('38'!N$1,'38'!$E$1:$O$1,0))</f>
        <v>670112.81400000001</v>
      </c>
      <c r="P469" s="2">
        <f>INDEX('38'!$E$1:$O$1361,MATCH('39'!$F469,'38'!$E:$E,0),MATCH('38'!O$1,'38'!$E$1:$O$1,0))</f>
        <v>845427.36959999998</v>
      </c>
    </row>
    <row r="470" spans="6:16">
      <c r="F470" s="128">
        <v>414354</v>
      </c>
      <c r="G470" s="2" t="str">
        <f>INDEX('38'!$E$1:$O$1361,MATCH('39'!$F470,'38'!$E:$E,0),MATCH('38'!F$1,'38'!$E$1:$O$1,0))</f>
        <v>Pradnya Ganesh Prabhu</v>
      </c>
      <c r="H470" s="2">
        <f>INDEX('38'!$E$1:$O$1361,MATCH('39'!$F470,'38'!$E:$E,0),MATCH('38'!G$1,'38'!$E$1:$O$1,0))</f>
        <v>40695</v>
      </c>
      <c r="I470" s="2" t="str">
        <f>INDEX('38'!$E$1:$O$1361,MATCH('39'!$F470,'38'!$E:$E,0),MATCH('38'!H$1,'38'!$E$1:$O$1,0))</f>
        <v>Active</v>
      </c>
      <c r="J470" s="2" t="str">
        <f>INDEX('38'!$E$1:$O$1361,MATCH('39'!$F470,'38'!$E:$E,0),MATCH('38'!I$1,'38'!$E$1:$O$1,0))</f>
        <v>X0061</v>
      </c>
      <c r="K470" s="2">
        <f>INDEX('38'!$E$1:$O$1361,MATCH('39'!$F470,'38'!$E:$E,0),MATCH('38'!J$1,'38'!$E$1:$O$1,0))</f>
        <v>377076</v>
      </c>
      <c r="L470" s="2" t="str">
        <f>INDEX('38'!$E$1:$O$1361,MATCH('39'!$F470,'38'!$E:$E,0),MATCH('38'!K$1,'38'!$E$1:$O$1,0))</f>
        <v>Mr. Ujwal Hiraman Gurchale</v>
      </c>
      <c r="M470" s="2" t="str">
        <f>INDEX('38'!$E$1:$O$1361,MATCH('39'!$F470,'38'!$E:$E,0),MATCH('38'!L$1,'38'!$E$1:$O$1,0))</f>
        <v>Relationship Associate</v>
      </c>
      <c r="N470" s="2" t="str">
        <f>INDEX('38'!$E$1:$O$1361,MATCH('39'!$F470,'38'!$E:$E,0),MATCH('38'!M$1,'38'!$E$1:$O$1,0))</f>
        <v>BG 5</v>
      </c>
      <c r="O470" s="2">
        <f>INDEX('38'!$E$1:$O$1361,MATCH('39'!$F470,'38'!$E:$E,0),MATCH('38'!N$1,'38'!$E$1:$O$1,0))</f>
        <v>1386421.8060000001</v>
      </c>
      <c r="P470" s="2">
        <f>INDEX('38'!$E$1:$O$1361,MATCH('39'!$F470,'38'!$E:$E,0),MATCH('38'!O$1,'38'!$E$1:$O$1,0))</f>
        <v>1472882.0327999999</v>
      </c>
    </row>
    <row r="471" spans="6:16">
      <c r="F471" s="128">
        <v>414359</v>
      </c>
      <c r="G471" s="2" t="str">
        <f>INDEX('38'!$E$1:$O$1361,MATCH('39'!$F471,'38'!$E:$E,0),MATCH('38'!F$1,'38'!$E$1:$O$1,0))</f>
        <v>Manish Mohanlal Gupta</v>
      </c>
      <c r="H471" s="2">
        <f>INDEX('38'!$E$1:$O$1361,MATCH('39'!$F471,'38'!$E:$E,0),MATCH('38'!G$1,'38'!$E$1:$O$1,0))</f>
        <v>40695</v>
      </c>
      <c r="I471" s="2" t="str">
        <f>INDEX('38'!$E$1:$O$1361,MATCH('39'!$F471,'38'!$E:$E,0),MATCH('38'!H$1,'38'!$E$1:$O$1,0))</f>
        <v>Active</v>
      </c>
      <c r="J471" s="2" t="str">
        <f>INDEX('38'!$E$1:$O$1361,MATCH('39'!$F471,'38'!$E:$E,0),MATCH('38'!I$1,'38'!$E$1:$O$1,0))</f>
        <v>X0036</v>
      </c>
      <c r="K471" s="2">
        <f>INDEX('38'!$E$1:$O$1361,MATCH('39'!$F471,'38'!$E:$E,0),MATCH('38'!J$1,'38'!$E$1:$O$1,0))</f>
        <v>399532</v>
      </c>
      <c r="L471" s="2" t="str">
        <f>INDEX('38'!$E$1:$O$1361,MATCH('39'!$F471,'38'!$E:$E,0),MATCH('38'!K$1,'38'!$E$1:$O$1,0))</f>
        <v>Mr. John Kunjukunju K.</v>
      </c>
      <c r="M471" s="2" t="str">
        <f>INDEX('38'!$E$1:$O$1361,MATCH('39'!$F471,'38'!$E:$E,0),MATCH('38'!L$1,'38'!$E$1:$O$1,0))</f>
        <v>Associate Sales Manager</v>
      </c>
      <c r="N471" s="2" t="str">
        <f>INDEX('38'!$E$1:$O$1361,MATCH('39'!$F471,'38'!$E:$E,0),MATCH('38'!M$1,'38'!$E$1:$O$1,0))</f>
        <v>BG 5</v>
      </c>
      <c r="O471" s="2">
        <f>INDEX('38'!$E$1:$O$1361,MATCH('39'!$F471,'38'!$E:$E,0),MATCH('38'!N$1,'38'!$E$1:$O$1,0))</f>
        <v>1605589.3139999998</v>
      </c>
      <c r="P471" s="2">
        <f>INDEX('38'!$E$1:$O$1361,MATCH('39'!$F471,'38'!$E:$E,0),MATCH('38'!O$1,'38'!$E$1:$O$1,0))</f>
        <v>2875838.3855999997</v>
      </c>
    </row>
    <row r="472" spans="6:16">
      <c r="F472" s="128">
        <v>414411</v>
      </c>
      <c r="G472" s="2" t="str">
        <f>INDEX('38'!$E$1:$O$1361,MATCH('39'!$F472,'38'!$E:$E,0),MATCH('38'!F$1,'38'!$E$1:$O$1,0))</f>
        <v>Lipsamayee Dash</v>
      </c>
      <c r="H472" s="2">
        <f>INDEX('38'!$E$1:$O$1361,MATCH('39'!$F472,'38'!$E:$E,0),MATCH('38'!G$1,'38'!$E$1:$O$1,0))</f>
        <v>40608</v>
      </c>
      <c r="I472" s="2" t="str">
        <f>INDEX('38'!$E$1:$O$1361,MATCH('39'!$F472,'38'!$E:$E,0),MATCH('38'!H$1,'38'!$E$1:$O$1,0))</f>
        <v>Active</v>
      </c>
      <c r="J472" s="2" t="str">
        <f>INDEX('38'!$E$1:$O$1361,MATCH('39'!$F472,'38'!$E:$E,0),MATCH('38'!I$1,'38'!$E$1:$O$1,0))</f>
        <v>X1070</v>
      </c>
      <c r="K472" s="2">
        <f>INDEX('38'!$E$1:$O$1361,MATCH('39'!$F472,'38'!$E:$E,0),MATCH('38'!J$1,'38'!$E$1:$O$1,0))</f>
        <v>176466</v>
      </c>
      <c r="L472" s="2" t="str">
        <f>INDEX('38'!$E$1:$O$1361,MATCH('39'!$F472,'38'!$E:$E,0),MATCH('38'!K$1,'38'!$E$1:$O$1,0))</f>
        <v>Mr. Ayan Dam</v>
      </c>
      <c r="M472" s="2" t="str">
        <f>INDEX('38'!$E$1:$O$1361,MATCH('39'!$F472,'38'!$E:$E,0),MATCH('38'!L$1,'38'!$E$1:$O$1,0))</f>
        <v>Associate Sales Manager</v>
      </c>
      <c r="N472" s="2" t="str">
        <f>INDEX('38'!$E$1:$O$1361,MATCH('39'!$F472,'38'!$E:$E,0),MATCH('38'!M$1,'38'!$E$1:$O$1,0))</f>
        <v>BG 6</v>
      </c>
      <c r="O472" s="2">
        <f>INDEX('38'!$E$1:$O$1361,MATCH('39'!$F472,'38'!$E:$E,0),MATCH('38'!N$1,'38'!$E$1:$O$1,0))</f>
        <v>853204.65300000005</v>
      </c>
      <c r="P472" s="2">
        <f>INDEX('38'!$E$1:$O$1361,MATCH('39'!$F472,'38'!$E:$E,0),MATCH('38'!O$1,'38'!$E$1:$O$1,0))</f>
        <v>1708287.8940000001</v>
      </c>
    </row>
    <row r="473" spans="6:16">
      <c r="F473" s="128">
        <v>414413</v>
      </c>
      <c r="G473" s="2" t="str">
        <f>INDEX('38'!$E$1:$O$1361,MATCH('39'!$F473,'38'!$E:$E,0),MATCH('38'!F$1,'38'!$E$1:$O$1,0))</f>
        <v>Biswajit Sharma</v>
      </c>
      <c r="H473" s="2">
        <f>INDEX('38'!$E$1:$O$1361,MATCH('39'!$F473,'38'!$E:$E,0),MATCH('38'!G$1,'38'!$E$1:$O$1,0))</f>
        <v>40695</v>
      </c>
      <c r="I473" s="2" t="str">
        <f>INDEX('38'!$E$1:$O$1361,MATCH('39'!$F473,'38'!$E:$E,0),MATCH('38'!H$1,'38'!$E$1:$O$1,0))</f>
        <v>Active</v>
      </c>
      <c r="J473" s="2" t="str">
        <f>INDEX('38'!$E$1:$O$1361,MATCH('39'!$F473,'38'!$E:$E,0),MATCH('38'!I$1,'38'!$E$1:$O$1,0))</f>
        <v>X0546</v>
      </c>
      <c r="K473" s="2">
        <f>INDEX('38'!$E$1:$O$1361,MATCH('39'!$F473,'38'!$E:$E,0),MATCH('38'!J$1,'38'!$E$1:$O$1,0))</f>
        <v>410449</v>
      </c>
      <c r="L473" s="2" t="str">
        <f>INDEX('38'!$E$1:$O$1361,MATCH('39'!$F473,'38'!$E:$E,0),MATCH('38'!K$1,'38'!$E$1:$O$1,0))</f>
        <v>Mr. Sudipta Roy</v>
      </c>
      <c r="M473" s="2" t="str">
        <f>INDEX('38'!$E$1:$O$1361,MATCH('39'!$F473,'38'!$E:$E,0),MATCH('38'!L$1,'38'!$E$1:$O$1,0))</f>
        <v>Relationship Associate</v>
      </c>
      <c r="N473" s="2" t="str">
        <f>INDEX('38'!$E$1:$O$1361,MATCH('39'!$F473,'38'!$E:$E,0),MATCH('38'!M$1,'38'!$E$1:$O$1,0))</f>
        <v>BG 5</v>
      </c>
      <c r="O473" s="2">
        <f>INDEX('38'!$E$1:$O$1361,MATCH('39'!$F473,'38'!$E:$E,0),MATCH('38'!N$1,'38'!$E$1:$O$1,0))</f>
        <v>1443150.3030000001</v>
      </c>
      <c r="P473" s="2">
        <f>INDEX('38'!$E$1:$O$1361,MATCH('39'!$F473,'38'!$E:$E,0),MATCH('38'!O$1,'38'!$E$1:$O$1,0))</f>
        <v>3179154.5603999998</v>
      </c>
    </row>
    <row r="474" spans="6:16">
      <c r="F474" s="128">
        <v>414418</v>
      </c>
      <c r="G474" s="2" t="str">
        <f>INDEX('38'!$E$1:$O$1361,MATCH('39'!$F474,'38'!$E:$E,0),MATCH('38'!F$1,'38'!$E$1:$O$1,0))</f>
        <v>Mandar Mukherjee</v>
      </c>
      <c r="H474" s="2">
        <f>INDEX('38'!$E$1:$O$1361,MATCH('39'!$F474,'38'!$E:$E,0),MATCH('38'!G$1,'38'!$E$1:$O$1,0))</f>
        <v>40686</v>
      </c>
      <c r="I474" s="2" t="str">
        <f>INDEX('38'!$E$1:$O$1361,MATCH('39'!$F474,'38'!$E:$E,0),MATCH('38'!H$1,'38'!$E$1:$O$1,0))</f>
        <v>Active</v>
      </c>
      <c r="J474" s="2" t="str">
        <f>INDEX('38'!$E$1:$O$1361,MATCH('39'!$F474,'38'!$E:$E,0),MATCH('38'!I$1,'38'!$E$1:$O$1,0))</f>
        <v>X0586</v>
      </c>
      <c r="K474" s="2">
        <f>INDEX('38'!$E$1:$O$1361,MATCH('39'!$F474,'38'!$E:$E,0),MATCH('38'!J$1,'38'!$E$1:$O$1,0))</f>
        <v>379915</v>
      </c>
      <c r="L474" s="2" t="str">
        <f>INDEX('38'!$E$1:$O$1361,MATCH('39'!$F474,'38'!$E:$E,0),MATCH('38'!K$1,'38'!$E$1:$O$1,0))</f>
        <v>Mr. Indranil Roy</v>
      </c>
      <c r="M474" s="2" t="str">
        <f>INDEX('38'!$E$1:$O$1361,MATCH('39'!$F474,'38'!$E:$E,0),MATCH('38'!L$1,'38'!$E$1:$O$1,0))</f>
        <v>Relationship Associate</v>
      </c>
      <c r="N474" s="2" t="str">
        <f>INDEX('38'!$E$1:$O$1361,MATCH('39'!$F474,'38'!$E:$E,0),MATCH('38'!M$1,'38'!$E$1:$O$1,0))</f>
        <v>BG 5</v>
      </c>
      <c r="O474" s="2">
        <f>INDEX('38'!$E$1:$O$1361,MATCH('39'!$F474,'38'!$E:$E,0),MATCH('38'!N$1,'38'!$E$1:$O$1,0))</f>
        <v>1409322.8939999999</v>
      </c>
      <c r="P474" s="2">
        <f>INDEX('38'!$E$1:$O$1361,MATCH('39'!$F474,'38'!$E:$E,0),MATCH('38'!O$1,'38'!$E$1:$O$1,0))</f>
        <v>2018055.1247999999</v>
      </c>
    </row>
    <row r="475" spans="6:16">
      <c r="F475" s="128">
        <v>414456</v>
      </c>
      <c r="G475" s="2" t="str">
        <f>INDEX('38'!$E$1:$O$1361,MATCH('39'!$F475,'38'!$E:$E,0),MATCH('38'!F$1,'38'!$E$1:$O$1,0))</f>
        <v>Mukesh Kumar Mishra</v>
      </c>
      <c r="H475" s="2">
        <f>INDEX('38'!$E$1:$O$1361,MATCH('39'!$F475,'38'!$E:$E,0),MATCH('38'!G$1,'38'!$E$1:$O$1,0))</f>
        <v>40680</v>
      </c>
      <c r="I475" s="2" t="str">
        <f>INDEX('38'!$E$1:$O$1361,MATCH('39'!$F475,'38'!$E:$E,0),MATCH('38'!H$1,'38'!$E$1:$O$1,0))</f>
        <v>Active</v>
      </c>
      <c r="J475" s="2" t="str">
        <f>INDEX('38'!$E$1:$O$1361,MATCH('39'!$F475,'38'!$E:$E,0),MATCH('38'!I$1,'38'!$E$1:$O$1,0))</f>
        <v>X0886</v>
      </c>
      <c r="K475" s="2">
        <f>INDEX('38'!$E$1:$O$1361,MATCH('39'!$F475,'38'!$E:$E,0),MATCH('38'!J$1,'38'!$E$1:$O$1,0))</f>
        <v>406698</v>
      </c>
      <c r="L475" s="2" t="str">
        <f>INDEX('38'!$E$1:$O$1361,MATCH('39'!$F475,'38'!$E:$E,0),MATCH('38'!K$1,'38'!$E$1:$O$1,0))</f>
        <v>Mr. Md Ehesanul Haque</v>
      </c>
      <c r="M475" s="2" t="str">
        <f>INDEX('38'!$E$1:$O$1361,MATCH('39'!$F475,'38'!$E:$E,0),MATCH('38'!L$1,'38'!$E$1:$O$1,0))</f>
        <v>Associate Sales Manager</v>
      </c>
      <c r="N475" s="2" t="str">
        <f>INDEX('38'!$E$1:$O$1361,MATCH('39'!$F475,'38'!$E:$E,0),MATCH('38'!M$1,'38'!$E$1:$O$1,0))</f>
        <v>BG 7</v>
      </c>
      <c r="O475" s="2">
        <f>INDEX('38'!$E$1:$O$1361,MATCH('39'!$F475,'38'!$E:$E,0),MATCH('38'!N$1,'38'!$E$1:$O$1,0))</f>
        <v>759832.85699999996</v>
      </c>
      <c r="P475" s="2">
        <f>INDEX('38'!$E$1:$O$1361,MATCH('39'!$F475,'38'!$E:$E,0),MATCH('38'!O$1,'38'!$E$1:$O$1,0))</f>
        <v>1151746.5815999999</v>
      </c>
    </row>
    <row r="476" spans="6:16">
      <c r="F476" s="128">
        <v>414501</v>
      </c>
      <c r="G476" s="2" t="str">
        <f>INDEX('38'!$E$1:$O$1361,MATCH('39'!$F476,'38'!$E:$E,0),MATCH('38'!F$1,'38'!$E$1:$O$1,0))</f>
        <v>Satyendra Kumar Singh</v>
      </c>
      <c r="H476" s="2">
        <f>INDEX('38'!$E$1:$O$1361,MATCH('39'!$F476,'38'!$E:$E,0),MATCH('38'!G$1,'38'!$E$1:$O$1,0))</f>
        <v>40697</v>
      </c>
      <c r="I476" s="2" t="str">
        <f>INDEX('38'!$E$1:$O$1361,MATCH('39'!$F476,'38'!$E:$E,0),MATCH('38'!H$1,'38'!$E$1:$O$1,0))</f>
        <v>Active</v>
      </c>
      <c r="J476" s="2" t="str">
        <f>INDEX('38'!$E$1:$O$1361,MATCH('39'!$F476,'38'!$E:$E,0),MATCH('38'!I$1,'38'!$E$1:$O$1,0))</f>
        <v>X0642</v>
      </c>
      <c r="K476" s="2">
        <f>INDEX('38'!$E$1:$O$1361,MATCH('39'!$F476,'38'!$E:$E,0),MATCH('38'!J$1,'38'!$E$1:$O$1,0))</f>
        <v>379658</v>
      </c>
      <c r="L476" s="2" t="str">
        <f>INDEX('38'!$E$1:$O$1361,MATCH('39'!$F476,'38'!$E:$E,0),MATCH('38'!K$1,'38'!$E$1:$O$1,0))</f>
        <v>Mr. Alok Narayan Prasad</v>
      </c>
      <c r="M476" s="2" t="str">
        <f>INDEX('38'!$E$1:$O$1361,MATCH('39'!$F476,'38'!$E:$E,0),MATCH('38'!L$1,'38'!$E$1:$O$1,0))</f>
        <v>Relationship Associate</v>
      </c>
      <c r="N476" s="2" t="str">
        <f>INDEX('38'!$E$1:$O$1361,MATCH('39'!$F476,'38'!$E:$E,0),MATCH('38'!M$1,'38'!$E$1:$O$1,0))</f>
        <v>BG 6</v>
      </c>
      <c r="O476" s="2">
        <f>INDEX('38'!$E$1:$O$1361,MATCH('39'!$F476,'38'!$E:$E,0),MATCH('38'!N$1,'38'!$E$1:$O$1,0))</f>
        <v>989903.31300000008</v>
      </c>
      <c r="P476" s="2">
        <f>INDEX('38'!$E$1:$O$1361,MATCH('39'!$F476,'38'!$E:$E,0),MATCH('38'!O$1,'38'!$E$1:$O$1,0))</f>
        <v>1525754.7936</v>
      </c>
    </row>
    <row r="477" spans="6:16">
      <c r="F477" s="128">
        <v>414570</v>
      </c>
      <c r="G477" s="2" t="str">
        <f>INDEX('38'!$E$1:$O$1361,MATCH('39'!$F477,'38'!$E:$E,0),MATCH('38'!F$1,'38'!$E$1:$O$1,0))</f>
        <v>Amandeep Kour</v>
      </c>
      <c r="H477" s="2">
        <f>INDEX('38'!$E$1:$O$1361,MATCH('39'!$F477,'38'!$E:$E,0),MATCH('38'!G$1,'38'!$E$1:$O$1,0))</f>
        <v>40688</v>
      </c>
      <c r="I477" s="2" t="str">
        <f>INDEX('38'!$E$1:$O$1361,MATCH('39'!$F477,'38'!$E:$E,0),MATCH('38'!H$1,'38'!$E$1:$O$1,0))</f>
        <v>Active</v>
      </c>
      <c r="J477" s="2" t="str">
        <f>INDEX('38'!$E$1:$O$1361,MATCH('39'!$F477,'38'!$E:$E,0),MATCH('38'!I$1,'38'!$E$1:$O$1,0))</f>
        <v>X1478</v>
      </c>
      <c r="K477" s="2">
        <f>INDEX('38'!$E$1:$O$1361,MATCH('39'!$F477,'38'!$E:$E,0),MATCH('38'!J$1,'38'!$E$1:$O$1,0))</f>
        <v>376095</v>
      </c>
      <c r="L477" s="2" t="str">
        <f>INDEX('38'!$E$1:$O$1361,MATCH('39'!$F477,'38'!$E:$E,0),MATCH('38'!K$1,'38'!$E$1:$O$1,0))</f>
        <v>Mr. Hitesh Juswal</v>
      </c>
      <c r="M477" s="2" t="str">
        <f>INDEX('38'!$E$1:$O$1361,MATCH('39'!$F477,'38'!$E:$E,0),MATCH('38'!L$1,'38'!$E$1:$O$1,0))</f>
        <v>Associate Sales Manager</v>
      </c>
      <c r="N477" s="2" t="str">
        <f>INDEX('38'!$E$1:$O$1361,MATCH('39'!$F477,'38'!$E:$E,0),MATCH('38'!M$1,'38'!$E$1:$O$1,0))</f>
        <v>BG 7</v>
      </c>
      <c r="O477" s="2">
        <f>INDEX('38'!$E$1:$O$1361,MATCH('39'!$F477,'38'!$E:$E,0),MATCH('38'!N$1,'38'!$E$1:$O$1,0))</f>
        <v>567099.09900000005</v>
      </c>
      <c r="P477" s="2">
        <f>INDEX('38'!$E$1:$O$1361,MATCH('39'!$F477,'38'!$E:$E,0),MATCH('38'!O$1,'38'!$E$1:$O$1,0))</f>
        <v>1135448.2476000001</v>
      </c>
    </row>
    <row r="478" spans="6:16">
      <c r="F478" s="128">
        <v>414572</v>
      </c>
      <c r="G478" s="2" t="str">
        <f>INDEX('38'!$E$1:$O$1361,MATCH('39'!$F478,'38'!$E:$E,0),MATCH('38'!F$1,'38'!$E$1:$O$1,0))</f>
        <v>Anthoni Babu A.</v>
      </c>
      <c r="H478" s="2">
        <f>INDEX('38'!$E$1:$O$1361,MATCH('39'!$F478,'38'!$E:$E,0),MATCH('38'!G$1,'38'!$E$1:$O$1,0))</f>
        <v>40690</v>
      </c>
      <c r="I478" s="2" t="str">
        <f>INDEX('38'!$E$1:$O$1361,MATCH('39'!$F478,'38'!$E:$E,0),MATCH('38'!H$1,'38'!$E$1:$O$1,0))</f>
        <v>Active</v>
      </c>
      <c r="J478" s="2" t="str">
        <f>INDEX('38'!$E$1:$O$1361,MATCH('39'!$F478,'38'!$E:$E,0),MATCH('38'!I$1,'38'!$E$1:$O$1,0))</f>
        <v>X1120</v>
      </c>
      <c r="K478" s="2">
        <f>INDEX('38'!$E$1:$O$1361,MATCH('39'!$F478,'38'!$E:$E,0),MATCH('38'!J$1,'38'!$E$1:$O$1,0))</f>
        <v>451002</v>
      </c>
      <c r="L478" s="2" t="str">
        <f>INDEX('38'!$E$1:$O$1361,MATCH('39'!$F478,'38'!$E:$E,0),MATCH('38'!K$1,'38'!$E$1:$O$1,0))</f>
        <v>Mr. Abdul Akbar</v>
      </c>
      <c r="M478" s="2" t="str">
        <f>INDEX('38'!$E$1:$O$1361,MATCH('39'!$F478,'38'!$E:$E,0),MATCH('38'!L$1,'38'!$E$1:$O$1,0))</f>
        <v>Associate Sales Manager</v>
      </c>
      <c r="N478" s="2" t="str">
        <f>INDEX('38'!$E$1:$O$1361,MATCH('39'!$F478,'38'!$E:$E,0),MATCH('38'!M$1,'38'!$E$1:$O$1,0))</f>
        <v>BG 7</v>
      </c>
      <c r="O478" s="2">
        <f>INDEX('38'!$E$1:$O$1361,MATCH('39'!$F478,'38'!$E:$E,0),MATCH('38'!N$1,'38'!$E$1:$O$1,0))</f>
        <v>478597.79099999997</v>
      </c>
      <c r="P478" s="2">
        <f>INDEX('38'!$E$1:$O$1361,MATCH('39'!$F478,'38'!$E:$E,0),MATCH('38'!O$1,'38'!$E$1:$O$1,0))</f>
        <v>325360.42199999996</v>
      </c>
    </row>
    <row r="479" spans="6:16">
      <c r="F479" s="128">
        <v>414587</v>
      </c>
      <c r="G479" s="2" t="str">
        <f>INDEX('38'!$E$1:$O$1361,MATCH('39'!$F479,'38'!$E:$E,0),MATCH('38'!F$1,'38'!$E$1:$O$1,0))</f>
        <v>Md Arif Ahmad</v>
      </c>
      <c r="H479" s="2">
        <f>INDEX('38'!$E$1:$O$1361,MATCH('39'!$F479,'38'!$E:$E,0),MATCH('38'!G$1,'38'!$E$1:$O$1,0))</f>
        <v>40697</v>
      </c>
      <c r="I479" s="2" t="str">
        <f>INDEX('38'!$E$1:$O$1361,MATCH('39'!$F479,'38'!$E:$E,0),MATCH('38'!H$1,'38'!$E$1:$O$1,0))</f>
        <v>Active</v>
      </c>
      <c r="J479" s="2" t="str">
        <f>INDEX('38'!$E$1:$O$1361,MATCH('39'!$F479,'38'!$E:$E,0),MATCH('38'!I$1,'38'!$E$1:$O$1,0))</f>
        <v>X1219</v>
      </c>
      <c r="K479" s="2">
        <f>INDEX('38'!$E$1:$O$1361,MATCH('39'!$F479,'38'!$E:$E,0),MATCH('38'!J$1,'38'!$E$1:$O$1,0))</f>
        <v>410452</v>
      </c>
      <c r="L479" s="2" t="str">
        <f>INDEX('38'!$E$1:$O$1361,MATCH('39'!$F479,'38'!$E:$E,0),MATCH('38'!K$1,'38'!$E$1:$O$1,0))</f>
        <v>Mr. Arbind Kumar Sahu</v>
      </c>
      <c r="M479" s="2" t="str">
        <f>INDEX('38'!$E$1:$O$1361,MATCH('39'!$F479,'38'!$E:$E,0),MATCH('38'!L$1,'38'!$E$1:$O$1,0))</f>
        <v>Associate Sales Manager</v>
      </c>
      <c r="N479" s="2" t="str">
        <f>INDEX('38'!$E$1:$O$1361,MATCH('39'!$F479,'38'!$E:$E,0),MATCH('38'!M$1,'38'!$E$1:$O$1,0))</f>
        <v>BG 7</v>
      </c>
      <c r="O479" s="2">
        <f>INDEX('38'!$E$1:$O$1361,MATCH('39'!$F479,'38'!$E:$E,0),MATCH('38'!N$1,'38'!$E$1:$O$1,0))</f>
        <v>688599.74400000006</v>
      </c>
      <c r="P479" s="2">
        <f>INDEX('38'!$E$1:$O$1361,MATCH('39'!$F479,'38'!$E:$E,0),MATCH('38'!O$1,'38'!$E$1:$O$1,0))</f>
        <v>1497104.1</v>
      </c>
    </row>
    <row r="480" spans="6:16">
      <c r="F480" s="128">
        <v>414591</v>
      </c>
      <c r="G480" s="2" t="str">
        <f>INDEX('38'!$E$1:$O$1361,MATCH('39'!$F480,'38'!$E:$E,0),MATCH('38'!F$1,'38'!$E$1:$O$1,0))</f>
        <v>Md Kamil Quraishi</v>
      </c>
      <c r="H480" s="2">
        <f>INDEX('38'!$E$1:$O$1361,MATCH('39'!$F480,'38'!$E:$E,0),MATCH('38'!G$1,'38'!$E$1:$O$1,0))</f>
        <v>40697</v>
      </c>
      <c r="I480" s="2" t="str">
        <f>INDEX('38'!$E$1:$O$1361,MATCH('39'!$F480,'38'!$E:$E,0),MATCH('38'!H$1,'38'!$E$1:$O$1,0))</f>
        <v>Active</v>
      </c>
      <c r="J480" s="2" t="str">
        <f>INDEX('38'!$E$1:$O$1361,MATCH('39'!$F480,'38'!$E:$E,0),MATCH('38'!I$1,'38'!$E$1:$O$1,0))</f>
        <v>X0837</v>
      </c>
      <c r="K480" s="2">
        <f>INDEX('38'!$E$1:$O$1361,MATCH('39'!$F480,'38'!$E:$E,0),MATCH('38'!J$1,'38'!$E$1:$O$1,0))</f>
        <v>410452</v>
      </c>
      <c r="L480" s="2" t="str">
        <f>INDEX('38'!$E$1:$O$1361,MATCH('39'!$F480,'38'!$E:$E,0),MATCH('38'!K$1,'38'!$E$1:$O$1,0))</f>
        <v>Mr. Arbind Kumar Sahu</v>
      </c>
      <c r="M480" s="2" t="str">
        <f>INDEX('38'!$E$1:$O$1361,MATCH('39'!$F480,'38'!$E:$E,0),MATCH('38'!L$1,'38'!$E$1:$O$1,0))</f>
        <v>Associate Sales Manager</v>
      </c>
      <c r="N480" s="2" t="str">
        <f>INDEX('38'!$E$1:$O$1361,MATCH('39'!$F480,'38'!$E:$E,0),MATCH('38'!M$1,'38'!$E$1:$O$1,0))</f>
        <v>BG 6</v>
      </c>
      <c r="O480" s="2">
        <f>INDEX('38'!$E$1:$O$1361,MATCH('39'!$F480,'38'!$E:$E,0),MATCH('38'!N$1,'38'!$E$1:$O$1,0))</f>
        <v>860935.55099999998</v>
      </c>
      <c r="P480" s="2">
        <f>INDEX('38'!$E$1:$O$1361,MATCH('39'!$F480,'38'!$E:$E,0),MATCH('38'!O$1,'38'!$E$1:$O$1,0))</f>
        <v>658583.3628</v>
      </c>
    </row>
    <row r="481" spans="6:16">
      <c r="F481" s="128">
        <v>414597</v>
      </c>
      <c r="G481" s="2" t="str">
        <f>INDEX('38'!$E$1:$O$1361,MATCH('39'!$F481,'38'!$E:$E,0),MATCH('38'!F$1,'38'!$E$1:$O$1,0))</f>
        <v>Beer Mohamed M.</v>
      </c>
      <c r="H481" s="2">
        <f>INDEX('38'!$E$1:$O$1361,MATCH('39'!$F481,'38'!$E:$E,0),MATCH('38'!G$1,'38'!$E$1:$O$1,0))</f>
        <v>40695</v>
      </c>
      <c r="I481" s="2" t="str">
        <f>INDEX('38'!$E$1:$O$1361,MATCH('39'!$F481,'38'!$E:$E,0),MATCH('38'!H$1,'38'!$E$1:$O$1,0))</f>
        <v>Active</v>
      </c>
      <c r="J481" s="2" t="str">
        <f>INDEX('38'!$E$1:$O$1361,MATCH('39'!$F481,'38'!$E:$E,0),MATCH('38'!I$1,'38'!$E$1:$O$1,0))</f>
        <v>X0170</v>
      </c>
      <c r="K481" s="2">
        <f>INDEX('38'!$E$1:$O$1361,MATCH('39'!$F481,'38'!$E:$E,0),MATCH('38'!J$1,'38'!$E$1:$O$1,0))</f>
        <v>398449</v>
      </c>
      <c r="L481" s="2" t="str">
        <f>INDEX('38'!$E$1:$O$1361,MATCH('39'!$F481,'38'!$E:$E,0),MATCH('38'!K$1,'38'!$E$1:$O$1,0))</f>
        <v>Mr. Ahamed Mustaq M.</v>
      </c>
      <c r="M481" s="2" t="str">
        <f>INDEX('38'!$E$1:$O$1361,MATCH('39'!$F481,'38'!$E:$E,0),MATCH('38'!L$1,'38'!$E$1:$O$1,0))</f>
        <v>Relationship Associate</v>
      </c>
      <c r="N481" s="2" t="str">
        <f>INDEX('38'!$E$1:$O$1361,MATCH('39'!$F481,'38'!$E:$E,0),MATCH('38'!M$1,'38'!$E$1:$O$1,0))</f>
        <v>BG 5</v>
      </c>
      <c r="O481" s="2">
        <f>INDEX('38'!$E$1:$O$1361,MATCH('39'!$F481,'38'!$E:$E,0),MATCH('38'!N$1,'38'!$E$1:$O$1,0))</f>
        <v>1316990.6399999999</v>
      </c>
      <c r="P481" s="2">
        <f>INDEX('38'!$E$1:$O$1361,MATCH('39'!$F481,'38'!$E:$E,0),MATCH('38'!O$1,'38'!$E$1:$O$1,0))</f>
        <v>846783.50399999996</v>
      </c>
    </row>
    <row r="482" spans="6:16">
      <c r="F482" s="128">
        <v>414692</v>
      </c>
      <c r="G482" s="2" t="str">
        <f>INDEX('38'!$E$1:$O$1361,MATCH('39'!$F482,'38'!$E:$E,0),MATCH('38'!F$1,'38'!$E$1:$O$1,0))</f>
        <v>Bhausaheb Dagu Ghotekar</v>
      </c>
      <c r="H482" s="2">
        <f>INDEX('38'!$E$1:$O$1361,MATCH('39'!$F482,'38'!$E:$E,0),MATCH('38'!G$1,'38'!$E$1:$O$1,0))</f>
        <v>40681</v>
      </c>
      <c r="I482" s="2" t="str">
        <f>INDEX('38'!$E$1:$O$1361,MATCH('39'!$F482,'38'!$E:$E,0),MATCH('38'!H$1,'38'!$E$1:$O$1,0))</f>
        <v>Active</v>
      </c>
      <c r="J482" s="2" t="str">
        <f>INDEX('38'!$E$1:$O$1361,MATCH('39'!$F482,'38'!$E:$E,0),MATCH('38'!I$1,'38'!$E$1:$O$1,0))</f>
        <v>X0663</v>
      </c>
      <c r="K482" s="2">
        <f>INDEX('38'!$E$1:$O$1361,MATCH('39'!$F482,'38'!$E:$E,0),MATCH('38'!J$1,'38'!$E$1:$O$1,0))</f>
        <v>408446</v>
      </c>
      <c r="L482" s="2" t="str">
        <f>INDEX('38'!$E$1:$O$1361,MATCH('39'!$F482,'38'!$E:$E,0),MATCH('38'!K$1,'38'!$E$1:$O$1,0))</f>
        <v>Mr. Uday Kundlikrao Shinde</v>
      </c>
      <c r="M482" s="2" t="str">
        <f>INDEX('38'!$E$1:$O$1361,MATCH('39'!$F482,'38'!$E:$E,0),MATCH('38'!L$1,'38'!$E$1:$O$1,0))</f>
        <v>Relationship Associate</v>
      </c>
      <c r="N482" s="2" t="str">
        <f>INDEX('38'!$E$1:$O$1361,MATCH('39'!$F482,'38'!$E:$E,0),MATCH('38'!M$1,'38'!$E$1:$O$1,0))</f>
        <v>BG 8</v>
      </c>
      <c r="O482" s="2">
        <f>INDEX('38'!$E$1:$O$1361,MATCH('39'!$F482,'38'!$E:$E,0),MATCH('38'!N$1,'38'!$E$1:$O$1,0))</f>
        <v>397108.38299999997</v>
      </c>
      <c r="P482" s="2">
        <f>INDEX('38'!$E$1:$O$1361,MATCH('39'!$F482,'38'!$E:$E,0),MATCH('38'!O$1,'38'!$E$1:$O$1,0))</f>
        <v>786475.54799999995</v>
      </c>
    </row>
    <row r="483" spans="6:16">
      <c r="F483" s="128">
        <v>414790</v>
      </c>
      <c r="G483" s="2" t="str">
        <f>INDEX('38'!$E$1:$O$1361,MATCH('39'!$F483,'38'!$E:$E,0),MATCH('38'!F$1,'38'!$E$1:$O$1,0))</f>
        <v>Sanjay Kumar Singh</v>
      </c>
      <c r="H483" s="2">
        <f>INDEX('38'!$E$1:$O$1361,MATCH('39'!$F483,'38'!$E:$E,0),MATCH('38'!G$1,'38'!$E$1:$O$1,0))</f>
        <v>40697</v>
      </c>
      <c r="I483" s="2" t="str">
        <f>INDEX('38'!$E$1:$O$1361,MATCH('39'!$F483,'38'!$E:$E,0),MATCH('38'!H$1,'38'!$E$1:$O$1,0))</f>
        <v>Active</v>
      </c>
      <c r="J483" s="2" t="str">
        <f>INDEX('38'!$E$1:$O$1361,MATCH('39'!$F483,'38'!$E:$E,0),MATCH('38'!I$1,'38'!$E$1:$O$1,0))</f>
        <v>X0540</v>
      </c>
      <c r="K483" s="2">
        <f>INDEX('38'!$E$1:$O$1361,MATCH('39'!$F483,'38'!$E:$E,0),MATCH('38'!J$1,'38'!$E$1:$O$1,0))</f>
        <v>376098</v>
      </c>
      <c r="L483" s="2" t="str">
        <f>INDEX('38'!$E$1:$O$1361,MATCH('39'!$F483,'38'!$E:$E,0),MATCH('38'!K$1,'38'!$E$1:$O$1,0))</f>
        <v>Mrs. Samta Agarwal</v>
      </c>
      <c r="M483" s="2" t="str">
        <f>INDEX('38'!$E$1:$O$1361,MATCH('39'!$F483,'38'!$E:$E,0),MATCH('38'!L$1,'38'!$E$1:$O$1,0))</f>
        <v>Relationship Associate</v>
      </c>
      <c r="N483" s="2" t="str">
        <f>INDEX('38'!$E$1:$O$1361,MATCH('39'!$F483,'38'!$E:$E,0),MATCH('38'!M$1,'38'!$E$1:$O$1,0))</f>
        <v>BG 5</v>
      </c>
      <c r="O483" s="2">
        <f>INDEX('38'!$E$1:$O$1361,MATCH('39'!$F483,'38'!$E:$E,0),MATCH('38'!N$1,'38'!$E$1:$O$1,0))</f>
        <v>1455238.5960000001</v>
      </c>
      <c r="P483" s="2">
        <f>INDEX('38'!$E$1:$O$1361,MATCH('39'!$F483,'38'!$E:$E,0),MATCH('38'!O$1,'38'!$E$1:$O$1,0))</f>
        <v>1367018.7911999999</v>
      </c>
    </row>
    <row r="484" spans="6:16">
      <c r="F484" s="128">
        <v>414867</v>
      </c>
      <c r="G484" s="2" t="str">
        <f>INDEX('38'!$E$1:$O$1361,MATCH('39'!$F484,'38'!$E:$E,0),MATCH('38'!F$1,'38'!$E$1:$O$1,0))</f>
        <v>Sunil Kumar Kushwaha</v>
      </c>
      <c r="H484" s="2">
        <f>INDEX('38'!$E$1:$O$1361,MATCH('39'!$F484,'38'!$E:$E,0),MATCH('38'!G$1,'38'!$E$1:$O$1,0))</f>
        <v>40702</v>
      </c>
      <c r="I484" s="2" t="str">
        <f>INDEX('38'!$E$1:$O$1361,MATCH('39'!$F484,'38'!$E:$E,0),MATCH('38'!H$1,'38'!$E$1:$O$1,0))</f>
        <v>Active</v>
      </c>
      <c r="J484" s="2" t="str">
        <f>INDEX('38'!$E$1:$O$1361,MATCH('39'!$F484,'38'!$E:$E,0),MATCH('38'!I$1,'38'!$E$1:$O$1,0))</f>
        <v>X0542</v>
      </c>
      <c r="K484" s="2">
        <f>INDEX('38'!$E$1:$O$1361,MATCH('39'!$F484,'38'!$E:$E,0),MATCH('38'!J$1,'38'!$E$1:$O$1,0))</f>
        <v>377602</v>
      </c>
      <c r="L484" s="2" t="str">
        <f>INDEX('38'!$E$1:$O$1361,MATCH('39'!$F484,'38'!$E:$E,0),MATCH('38'!K$1,'38'!$E$1:$O$1,0))</f>
        <v>Mr. Shailesh Awasthi</v>
      </c>
      <c r="M484" s="2" t="str">
        <f>INDEX('38'!$E$1:$O$1361,MATCH('39'!$F484,'38'!$E:$E,0),MATCH('38'!L$1,'38'!$E$1:$O$1,0))</f>
        <v>Associate Sales Manager</v>
      </c>
      <c r="N484" s="2" t="str">
        <f>INDEX('38'!$E$1:$O$1361,MATCH('39'!$F484,'38'!$E:$E,0),MATCH('38'!M$1,'38'!$E$1:$O$1,0))</f>
        <v>BG 6</v>
      </c>
      <c r="O484" s="2">
        <f>INDEX('38'!$E$1:$O$1361,MATCH('39'!$F484,'38'!$E:$E,0),MATCH('38'!N$1,'38'!$E$1:$O$1,0))</f>
        <v>1088485.0619999999</v>
      </c>
      <c r="P484" s="2">
        <f>INDEX('38'!$E$1:$O$1361,MATCH('39'!$F484,'38'!$E:$E,0),MATCH('38'!O$1,'38'!$E$1:$O$1,0))</f>
        <v>832147.37639999995</v>
      </c>
    </row>
    <row r="485" spans="6:16">
      <c r="F485" s="128">
        <v>414871</v>
      </c>
      <c r="G485" s="2" t="str">
        <f>INDEX('38'!$E$1:$O$1361,MATCH('39'!$F485,'38'!$E:$E,0),MATCH('38'!F$1,'38'!$E$1:$O$1,0))</f>
        <v>Suraj Nagpal</v>
      </c>
      <c r="H485" s="2">
        <f>INDEX('38'!$E$1:$O$1361,MATCH('39'!$F485,'38'!$E:$E,0),MATCH('38'!G$1,'38'!$E$1:$O$1,0))</f>
        <v>40707</v>
      </c>
      <c r="I485" s="2" t="str">
        <f>INDEX('38'!$E$1:$O$1361,MATCH('39'!$F485,'38'!$E:$E,0),MATCH('38'!H$1,'38'!$E$1:$O$1,0))</f>
        <v>Active</v>
      </c>
      <c r="J485" s="2" t="str">
        <f>INDEX('38'!$E$1:$O$1361,MATCH('39'!$F485,'38'!$E:$E,0),MATCH('38'!I$1,'38'!$E$1:$O$1,0))</f>
        <v>X1132</v>
      </c>
      <c r="K485" s="2">
        <f>INDEX('38'!$E$1:$O$1361,MATCH('39'!$F485,'38'!$E:$E,0),MATCH('38'!J$1,'38'!$E$1:$O$1,0))</f>
        <v>425654</v>
      </c>
      <c r="L485" s="2" t="str">
        <f>INDEX('38'!$E$1:$O$1361,MATCH('39'!$F485,'38'!$E:$E,0),MATCH('38'!K$1,'38'!$E$1:$O$1,0))</f>
        <v>Mr. Himat Singh</v>
      </c>
      <c r="M485" s="2" t="str">
        <f>INDEX('38'!$E$1:$O$1361,MATCH('39'!$F485,'38'!$E:$E,0),MATCH('38'!L$1,'38'!$E$1:$O$1,0))</f>
        <v>Relationship Associate</v>
      </c>
      <c r="N485" s="2" t="str">
        <f>INDEX('38'!$E$1:$O$1361,MATCH('39'!$F485,'38'!$E:$E,0),MATCH('38'!M$1,'38'!$E$1:$O$1,0))</f>
        <v>BG 7</v>
      </c>
      <c r="O485" s="2">
        <f>INDEX('38'!$E$1:$O$1361,MATCH('39'!$F485,'38'!$E:$E,0),MATCH('38'!N$1,'38'!$E$1:$O$1,0))</f>
        <v>739668.63599999994</v>
      </c>
      <c r="P485" s="2">
        <f>INDEX('38'!$E$1:$O$1361,MATCH('39'!$F485,'38'!$E:$E,0),MATCH('38'!O$1,'38'!$E$1:$O$1,0))</f>
        <v>814929.64919999999</v>
      </c>
    </row>
    <row r="486" spans="6:16">
      <c r="F486" s="128">
        <v>414878</v>
      </c>
      <c r="G486" s="2" t="str">
        <f>INDEX('38'!$E$1:$O$1361,MATCH('39'!$F486,'38'!$E:$E,0),MATCH('38'!F$1,'38'!$E$1:$O$1,0))</f>
        <v>Rajendra Kannantna</v>
      </c>
      <c r="H486" s="2">
        <f>INDEX('38'!$E$1:$O$1361,MATCH('39'!$F486,'38'!$E:$E,0),MATCH('38'!G$1,'38'!$E$1:$O$1,0))</f>
        <v>40686</v>
      </c>
      <c r="I486" s="2" t="str">
        <f>INDEX('38'!$E$1:$O$1361,MATCH('39'!$F486,'38'!$E:$E,0),MATCH('38'!H$1,'38'!$E$1:$O$1,0))</f>
        <v>Active</v>
      </c>
      <c r="J486" s="2" t="str">
        <f>INDEX('38'!$E$1:$O$1361,MATCH('39'!$F486,'38'!$E:$E,0),MATCH('38'!I$1,'38'!$E$1:$O$1,0))</f>
        <v>X1309</v>
      </c>
      <c r="K486" s="2">
        <f>INDEX('38'!$E$1:$O$1361,MATCH('39'!$F486,'38'!$E:$E,0),MATCH('38'!J$1,'38'!$E$1:$O$1,0))</f>
        <v>471969</v>
      </c>
      <c r="L486" s="2" t="str">
        <f>INDEX('38'!$E$1:$O$1361,MATCH('39'!$F486,'38'!$E:$E,0),MATCH('38'!K$1,'38'!$E$1:$O$1,0))</f>
        <v>Mr. Harikishor B</v>
      </c>
      <c r="M486" s="2" t="str">
        <f>INDEX('38'!$E$1:$O$1361,MATCH('39'!$F486,'38'!$E:$E,0),MATCH('38'!L$1,'38'!$E$1:$O$1,0))</f>
        <v>Relationship Associate</v>
      </c>
      <c r="N486" s="2" t="str">
        <f>INDEX('38'!$E$1:$O$1361,MATCH('39'!$F486,'38'!$E:$E,0),MATCH('38'!M$1,'38'!$E$1:$O$1,0))</f>
        <v>BG 5</v>
      </c>
      <c r="O486" s="2">
        <f>INDEX('38'!$E$1:$O$1361,MATCH('39'!$F486,'38'!$E:$E,0),MATCH('38'!N$1,'38'!$E$1:$O$1,0))</f>
        <v>1227149.28</v>
      </c>
      <c r="P486" s="2">
        <f>INDEX('38'!$E$1:$O$1361,MATCH('39'!$F486,'38'!$E:$E,0),MATCH('38'!O$1,'38'!$E$1:$O$1,0))</f>
        <v>302060.10239999997</v>
      </c>
    </row>
    <row r="487" spans="6:16">
      <c r="F487" s="128">
        <v>414883</v>
      </c>
      <c r="G487" s="2" t="str">
        <f>INDEX('38'!$E$1:$O$1361,MATCH('39'!$F487,'38'!$E:$E,0),MATCH('38'!F$1,'38'!$E$1:$O$1,0))</f>
        <v>Yagyanarayan R. Pathak</v>
      </c>
      <c r="H487" s="2">
        <f>INDEX('38'!$E$1:$O$1361,MATCH('39'!$F487,'38'!$E:$E,0),MATCH('38'!G$1,'38'!$E$1:$O$1,0))</f>
        <v>40700</v>
      </c>
      <c r="I487" s="2" t="str">
        <f>INDEX('38'!$E$1:$O$1361,MATCH('39'!$F487,'38'!$E:$E,0),MATCH('38'!H$1,'38'!$E$1:$O$1,0))</f>
        <v>Active</v>
      </c>
      <c r="J487" s="2" t="str">
        <f>INDEX('38'!$E$1:$O$1361,MATCH('39'!$F487,'38'!$E:$E,0),MATCH('38'!I$1,'38'!$E$1:$O$1,0))</f>
        <v>X0004</v>
      </c>
      <c r="K487" s="2">
        <f>INDEX('38'!$E$1:$O$1361,MATCH('39'!$F487,'38'!$E:$E,0),MATCH('38'!J$1,'38'!$E$1:$O$1,0))</f>
        <v>449173</v>
      </c>
      <c r="L487" s="2" t="str">
        <f>INDEX('38'!$E$1:$O$1361,MATCH('39'!$F487,'38'!$E:$E,0),MATCH('38'!K$1,'38'!$E$1:$O$1,0))</f>
        <v>Mrs. Prabha Singh</v>
      </c>
      <c r="M487" s="2" t="str">
        <f>INDEX('38'!$E$1:$O$1361,MATCH('39'!$F487,'38'!$E:$E,0),MATCH('38'!L$1,'38'!$E$1:$O$1,0))</f>
        <v>Associate Sales Manager</v>
      </c>
      <c r="N487" s="2" t="str">
        <f>INDEX('38'!$E$1:$O$1361,MATCH('39'!$F487,'38'!$E:$E,0),MATCH('38'!M$1,'38'!$E$1:$O$1,0))</f>
        <v>BG 6</v>
      </c>
      <c r="O487" s="2">
        <f>INDEX('38'!$E$1:$O$1361,MATCH('39'!$F487,'38'!$E:$E,0),MATCH('38'!N$1,'38'!$E$1:$O$1,0))</f>
        <v>1041277.1669999999</v>
      </c>
      <c r="P487" s="2">
        <f>INDEX('38'!$E$1:$O$1361,MATCH('39'!$F487,'38'!$E:$E,0),MATCH('38'!O$1,'38'!$E$1:$O$1,0))</f>
        <v>1074249.1512</v>
      </c>
    </row>
    <row r="488" spans="6:16">
      <c r="F488" s="128">
        <v>414894</v>
      </c>
      <c r="G488" s="2" t="str">
        <f>INDEX('38'!$E$1:$O$1361,MATCH('39'!$F488,'38'!$E:$E,0),MATCH('38'!F$1,'38'!$E$1:$O$1,0))</f>
        <v>Archana Ramavtar Shriwastav</v>
      </c>
      <c r="H488" s="2">
        <f>INDEX('38'!$E$1:$O$1361,MATCH('39'!$F488,'38'!$E:$E,0),MATCH('38'!G$1,'38'!$E$1:$O$1,0))</f>
        <v>40707</v>
      </c>
      <c r="I488" s="2" t="str">
        <f>INDEX('38'!$E$1:$O$1361,MATCH('39'!$F488,'38'!$E:$E,0),MATCH('38'!H$1,'38'!$E$1:$O$1,0))</f>
        <v>Active</v>
      </c>
      <c r="J488" s="2" t="str">
        <f>INDEX('38'!$E$1:$O$1361,MATCH('39'!$F488,'38'!$E:$E,0),MATCH('38'!I$1,'38'!$E$1:$O$1,0))</f>
        <v>X0805</v>
      </c>
      <c r="K488" s="2">
        <f>INDEX('38'!$E$1:$O$1361,MATCH('39'!$F488,'38'!$E:$E,0),MATCH('38'!J$1,'38'!$E$1:$O$1,0))</f>
        <v>381123</v>
      </c>
      <c r="L488" s="2" t="str">
        <f>INDEX('38'!$E$1:$O$1361,MATCH('39'!$F488,'38'!$E:$E,0),MATCH('38'!K$1,'38'!$E$1:$O$1,0))</f>
        <v>Mr. Himanshu Gupta</v>
      </c>
      <c r="M488" s="2" t="str">
        <f>INDEX('38'!$E$1:$O$1361,MATCH('39'!$F488,'38'!$E:$E,0),MATCH('38'!L$1,'38'!$E$1:$O$1,0))</f>
        <v>Associate Sales Manager</v>
      </c>
      <c r="N488" s="2" t="str">
        <f>INDEX('38'!$E$1:$O$1361,MATCH('39'!$F488,'38'!$E:$E,0),MATCH('38'!M$1,'38'!$E$1:$O$1,0))</f>
        <v>BG 6</v>
      </c>
      <c r="O488" s="2">
        <f>INDEX('38'!$E$1:$O$1361,MATCH('39'!$F488,'38'!$E:$E,0),MATCH('38'!N$1,'38'!$E$1:$O$1,0))</f>
        <v>1113585.4380000001</v>
      </c>
      <c r="P488" s="2">
        <f>INDEX('38'!$E$1:$O$1361,MATCH('39'!$F488,'38'!$E:$E,0),MATCH('38'!O$1,'38'!$E$1:$O$1,0))</f>
        <v>1499944.6836000001</v>
      </c>
    </row>
    <row r="489" spans="6:16">
      <c r="F489" s="128">
        <v>415027</v>
      </c>
      <c r="G489" s="2" t="str">
        <f>INDEX('38'!$E$1:$O$1361,MATCH('39'!$F489,'38'!$E:$E,0),MATCH('38'!F$1,'38'!$E$1:$O$1,0))</f>
        <v>Dhananjay Purushoottam Moghe</v>
      </c>
      <c r="H489" s="2">
        <f>INDEX('38'!$E$1:$O$1361,MATCH('39'!$F489,'38'!$E:$E,0),MATCH('38'!G$1,'38'!$E$1:$O$1,0))</f>
        <v>40703</v>
      </c>
      <c r="I489" s="2" t="str">
        <f>INDEX('38'!$E$1:$O$1361,MATCH('39'!$F489,'38'!$E:$E,0),MATCH('38'!H$1,'38'!$E$1:$O$1,0))</f>
        <v>Active</v>
      </c>
      <c r="J489" s="2" t="str">
        <f>INDEX('38'!$E$1:$O$1361,MATCH('39'!$F489,'38'!$E:$E,0),MATCH('38'!I$1,'38'!$E$1:$O$1,0))</f>
        <v>X0742</v>
      </c>
      <c r="K489" s="2">
        <f>INDEX('38'!$E$1:$O$1361,MATCH('39'!$F489,'38'!$E:$E,0),MATCH('38'!J$1,'38'!$E$1:$O$1,0))</f>
        <v>408446</v>
      </c>
      <c r="L489" s="2" t="str">
        <f>INDEX('38'!$E$1:$O$1361,MATCH('39'!$F489,'38'!$E:$E,0),MATCH('38'!K$1,'38'!$E$1:$O$1,0))</f>
        <v>Mr. Uday Kundlikrao Shinde</v>
      </c>
      <c r="M489" s="2" t="str">
        <f>INDEX('38'!$E$1:$O$1361,MATCH('39'!$F489,'38'!$E:$E,0),MATCH('38'!L$1,'38'!$E$1:$O$1,0))</f>
        <v>Associate Sales Manager</v>
      </c>
      <c r="N489" s="2" t="str">
        <f>INDEX('38'!$E$1:$O$1361,MATCH('39'!$F489,'38'!$E:$E,0),MATCH('38'!M$1,'38'!$E$1:$O$1,0))</f>
        <v>BG 7</v>
      </c>
      <c r="O489" s="2">
        <f>INDEX('38'!$E$1:$O$1361,MATCH('39'!$F489,'38'!$E:$E,0),MATCH('38'!N$1,'38'!$E$1:$O$1,0))</f>
        <v>688130.05800000008</v>
      </c>
      <c r="P489" s="2">
        <f>INDEX('38'!$E$1:$O$1361,MATCH('39'!$F489,'38'!$E:$E,0),MATCH('38'!O$1,'38'!$E$1:$O$1,0))</f>
        <v>1022299.3152000001</v>
      </c>
    </row>
    <row r="490" spans="6:16">
      <c r="F490" s="128">
        <v>415033</v>
      </c>
      <c r="G490" s="2" t="str">
        <f>INDEX('38'!$E$1:$O$1361,MATCH('39'!$F490,'38'!$E:$E,0),MATCH('38'!F$1,'38'!$E$1:$O$1,0))</f>
        <v>Kamaraj S.</v>
      </c>
      <c r="H490" s="2">
        <f>INDEX('38'!$E$1:$O$1361,MATCH('39'!$F490,'38'!$E:$E,0),MATCH('38'!G$1,'38'!$E$1:$O$1,0))</f>
        <v>40696</v>
      </c>
      <c r="I490" s="2" t="str">
        <f>INDEX('38'!$E$1:$O$1361,MATCH('39'!$F490,'38'!$E:$E,0),MATCH('38'!H$1,'38'!$E$1:$O$1,0))</f>
        <v>Active</v>
      </c>
      <c r="J490" s="2" t="str">
        <f>INDEX('38'!$E$1:$O$1361,MATCH('39'!$F490,'38'!$E:$E,0),MATCH('38'!I$1,'38'!$E$1:$O$1,0))</f>
        <v>X1080</v>
      </c>
      <c r="K490" s="2">
        <f>INDEX('38'!$E$1:$O$1361,MATCH('39'!$F490,'38'!$E:$E,0),MATCH('38'!J$1,'38'!$E$1:$O$1,0))</f>
        <v>385698</v>
      </c>
      <c r="L490" s="2" t="str">
        <f>INDEX('38'!$E$1:$O$1361,MATCH('39'!$F490,'38'!$E:$E,0),MATCH('38'!K$1,'38'!$E$1:$O$1,0))</f>
        <v>Mr. Anandakarthikeyan G.</v>
      </c>
      <c r="M490" s="2" t="str">
        <f>INDEX('38'!$E$1:$O$1361,MATCH('39'!$F490,'38'!$E:$E,0),MATCH('38'!L$1,'38'!$E$1:$O$1,0))</f>
        <v>Relationship Associate</v>
      </c>
      <c r="N490" s="2" t="str">
        <f>INDEX('38'!$E$1:$O$1361,MATCH('39'!$F490,'38'!$E:$E,0),MATCH('38'!M$1,'38'!$E$1:$O$1,0))</f>
        <v>BG 6</v>
      </c>
      <c r="O490" s="2">
        <f>INDEX('38'!$E$1:$O$1361,MATCH('39'!$F490,'38'!$E:$E,0),MATCH('38'!N$1,'38'!$E$1:$O$1,0))</f>
        <v>956988.56400000001</v>
      </c>
      <c r="P490" s="2">
        <f>INDEX('38'!$E$1:$O$1361,MATCH('39'!$F490,'38'!$E:$E,0),MATCH('38'!O$1,'38'!$E$1:$O$1,0))</f>
        <v>534785.47919999994</v>
      </c>
    </row>
    <row r="491" spans="6:16">
      <c r="F491" s="128">
        <v>415035</v>
      </c>
      <c r="G491" s="2" t="str">
        <f>INDEX('38'!$E$1:$O$1361,MATCH('39'!$F491,'38'!$E:$E,0),MATCH('38'!F$1,'38'!$E$1:$O$1,0))</f>
        <v>Moorthy M.</v>
      </c>
      <c r="H491" s="2">
        <f>INDEX('38'!$E$1:$O$1361,MATCH('39'!$F491,'38'!$E:$E,0),MATCH('38'!G$1,'38'!$E$1:$O$1,0))</f>
        <v>40695</v>
      </c>
      <c r="I491" s="2" t="str">
        <f>INDEX('38'!$E$1:$O$1361,MATCH('39'!$F491,'38'!$E:$E,0),MATCH('38'!H$1,'38'!$E$1:$O$1,0))</f>
        <v>Active</v>
      </c>
      <c r="J491" s="2" t="str">
        <f>INDEX('38'!$E$1:$O$1361,MATCH('39'!$F491,'38'!$E:$E,0),MATCH('38'!I$1,'38'!$E$1:$O$1,0))</f>
        <v>X1451</v>
      </c>
      <c r="K491" s="2">
        <f>INDEX('38'!$E$1:$O$1361,MATCH('39'!$F491,'38'!$E:$E,0),MATCH('38'!J$1,'38'!$E$1:$O$1,0))</f>
        <v>398449</v>
      </c>
      <c r="L491" s="2" t="str">
        <f>INDEX('38'!$E$1:$O$1361,MATCH('39'!$F491,'38'!$E:$E,0),MATCH('38'!K$1,'38'!$E$1:$O$1,0))</f>
        <v>Mr. Ahamed Mustaq M.</v>
      </c>
      <c r="M491" s="2" t="str">
        <f>INDEX('38'!$E$1:$O$1361,MATCH('39'!$F491,'38'!$E:$E,0),MATCH('38'!L$1,'38'!$E$1:$O$1,0))</f>
        <v>Relationship Associate</v>
      </c>
      <c r="N491" s="2" t="str">
        <f>INDEX('38'!$E$1:$O$1361,MATCH('39'!$F491,'38'!$E:$E,0),MATCH('38'!M$1,'38'!$E$1:$O$1,0))</f>
        <v>BG 7</v>
      </c>
      <c r="O491" s="2">
        <f>INDEX('38'!$E$1:$O$1361,MATCH('39'!$F491,'38'!$E:$E,0),MATCH('38'!N$1,'38'!$E$1:$O$1,0))</f>
        <v>629555.09400000004</v>
      </c>
      <c r="P491" s="2">
        <f>INDEX('38'!$E$1:$O$1361,MATCH('39'!$F491,'38'!$E:$E,0),MATCH('38'!O$1,'38'!$E$1:$O$1,0))</f>
        <v>363517.00560000003</v>
      </c>
    </row>
    <row r="492" spans="6:16">
      <c r="F492" s="128">
        <v>415037</v>
      </c>
      <c r="G492" s="2" t="str">
        <f>INDEX('38'!$E$1:$O$1361,MATCH('39'!$F492,'38'!$E:$E,0),MATCH('38'!F$1,'38'!$E$1:$O$1,0))</f>
        <v>Virendra Kumar</v>
      </c>
      <c r="H492" s="2">
        <f>INDEX('38'!$E$1:$O$1361,MATCH('39'!$F492,'38'!$E:$E,0),MATCH('38'!G$1,'38'!$E$1:$O$1,0))</f>
        <v>40703</v>
      </c>
      <c r="I492" s="2" t="str">
        <f>INDEX('38'!$E$1:$O$1361,MATCH('39'!$F492,'38'!$E:$E,0),MATCH('38'!H$1,'38'!$E$1:$O$1,0))</f>
        <v>Active</v>
      </c>
      <c r="J492" s="2" t="str">
        <f>INDEX('38'!$E$1:$O$1361,MATCH('39'!$F492,'38'!$E:$E,0),MATCH('38'!I$1,'38'!$E$1:$O$1,0))</f>
        <v>X1386</v>
      </c>
      <c r="K492" s="2">
        <f>INDEX('38'!$E$1:$O$1361,MATCH('39'!$F492,'38'!$E:$E,0),MATCH('38'!J$1,'38'!$E$1:$O$1,0))</f>
        <v>373036</v>
      </c>
      <c r="L492" s="2" t="str">
        <f>INDEX('38'!$E$1:$O$1361,MATCH('39'!$F492,'38'!$E:$E,0),MATCH('38'!K$1,'38'!$E$1:$O$1,0))</f>
        <v>Mr. Sumit Sehgal</v>
      </c>
      <c r="M492" s="2" t="str">
        <f>INDEX('38'!$E$1:$O$1361,MATCH('39'!$F492,'38'!$E:$E,0),MATCH('38'!L$1,'38'!$E$1:$O$1,0))</f>
        <v>Relationship Associate</v>
      </c>
      <c r="N492" s="2" t="str">
        <f>INDEX('38'!$E$1:$O$1361,MATCH('39'!$F492,'38'!$E:$E,0),MATCH('38'!M$1,'38'!$E$1:$O$1,0))</f>
        <v>BG 7</v>
      </c>
      <c r="O492" s="2">
        <f>INDEX('38'!$E$1:$O$1361,MATCH('39'!$F492,'38'!$E:$E,0),MATCH('38'!N$1,'38'!$E$1:$O$1,0))</f>
        <v>671202.44099999999</v>
      </c>
      <c r="P492" s="2">
        <f>INDEX('38'!$E$1:$O$1361,MATCH('39'!$F492,'38'!$E:$E,0),MATCH('38'!O$1,'38'!$E$1:$O$1,0))</f>
        <v>329692.51800000004</v>
      </c>
    </row>
    <row r="493" spans="6:16">
      <c r="F493" s="128">
        <v>415100</v>
      </c>
      <c r="G493" s="2" t="str">
        <f>INDEX('38'!$E$1:$O$1361,MATCH('39'!$F493,'38'!$E:$E,0),MATCH('38'!F$1,'38'!$E$1:$O$1,0))</f>
        <v>Saurabh Pal</v>
      </c>
      <c r="H493" s="2">
        <f>INDEX('38'!$E$1:$O$1361,MATCH('39'!$F493,'38'!$E:$E,0),MATCH('38'!G$1,'38'!$E$1:$O$1,0))</f>
        <v>40694</v>
      </c>
      <c r="I493" s="2" t="str">
        <f>INDEX('38'!$E$1:$O$1361,MATCH('39'!$F493,'38'!$E:$E,0),MATCH('38'!H$1,'38'!$E$1:$O$1,0))</f>
        <v>Active</v>
      </c>
      <c r="J493" s="2" t="str">
        <f>INDEX('38'!$E$1:$O$1361,MATCH('39'!$F493,'38'!$E:$E,0),MATCH('38'!I$1,'38'!$E$1:$O$1,0))</f>
        <v>X0744</v>
      </c>
      <c r="K493" s="2">
        <f>INDEX('38'!$E$1:$O$1361,MATCH('39'!$F493,'38'!$E:$E,0),MATCH('38'!J$1,'38'!$E$1:$O$1,0))</f>
        <v>414224</v>
      </c>
      <c r="L493" s="2" t="str">
        <f>INDEX('38'!$E$1:$O$1361,MATCH('39'!$F493,'38'!$E:$E,0),MATCH('38'!K$1,'38'!$E$1:$O$1,0))</f>
        <v>Mr. Murari Dutt Bajpai</v>
      </c>
      <c r="M493" s="2" t="str">
        <f>INDEX('38'!$E$1:$O$1361,MATCH('39'!$F493,'38'!$E:$E,0),MATCH('38'!L$1,'38'!$E$1:$O$1,0))</f>
        <v>Relationship Associate</v>
      </c>
      <c r="N493" s="2" t="str">
        <f>INDEX('38'!$E$1:$O$1361,MATCH('39'!$F493,'38'!$E:$E,0),MATCH('38'!M$1,'38'!$E$1:$O$1,0))</f>
        <v>BG 7</v>
      </c>
      <c r="O493" s="2">
        <f>INDEX('38'!$E$1:$O$1361,MATCH('39'!$F493,'38'!$E:$E,0),MATCH('38'!N$1,'38'!$E$1:$O$1,0))</f>
        <v>668631.41099999996</v>
      </c>
      <c r="P493" s="2">
        <f>INDEX('38'!$E$1:$O$1361,MATCH('39'!$F493,'38'!$E:$E,0),MATCH('38'!O$1,'38'!$E$1:$O$1,0))</f>
        <v>719106.74639999995</v>
      </c>
    </row>
    <row r="494" spans="6:16">
      <c r="F494" s="128">
        <v>415217</v>
      </c>
      <c r="G494" s="2" t="str">
        <f>INDEX('38'!$E$1:$O$1361,MATCH('39'!$F494,'38'!$E:$E,0),MATCH('38'!F$1,'38'!$E$1:$O$1,0))</f>
        <v>Amit Kumar Singh</v>
      </c>
      <c r="H494" s="2">
        <f>INDEX('38'!$E$1:$O$1361,MATCH('39'!$F494,'38'!$E:$E,0),MATCH('38'!G$1,'38'!$E$1:$O$1,0))</f>
        <v>40700</v>
      </c>
      <c r="I494" s="2" t="str">
        <f>INDEX('38'!$E$1:$O$1361,MATCH('39'!$F494,'38'!$E:$E,0),MATCH('38'!H$1,'38'!$E$1:$O$1,0))</f>
        <v>Active</v>
      </c>
      <c r="J494" s="2" t="str">
        <f>INDEX('38'!$E$1:$O$1361,MATCH('39'!$F494,'38'!$E:$E,0),MATCH('38'!I$1,'38'!$E$1:$O$1,0))</f>
        <v>X0279</v>
      </c>
      <c r="K494" s="2">
        <f>INDEX('38'!$E$1:$O$1361,MATCH('39'!$F494,'38'!$E:$E,0),MATCH('38'!J$1,'38'!$E$1:$O$1,0))</f>
        <v>391321</v>
      </c>
      <c r="L494" s="2" t="str">
        <f>INDEX('38'!$E$1:$O$1361,MATCH('39'!$F494,'38'!$E:$E,0),MATCH('38'!K$1,'38'!$E$1:$O$1,0))</f>
        <v>Mr. Ashish Rawat</v>
      </c>
      <c r="M494" s="2" t="str">
        <f>INDEX('38'!$E$1:$O$1361,MATCH('39'!$F494,'38'!$E:$E,0),MATCH('38'!L$1,'38'!$E$1:$O$1,0))</f>
        <v>Relationship Associate</v>
      </c>
      <c r="N494" s="2" t="str">
        <f>INDEX('38'!$E$1:$O$1361,MATCH('39'!$F494,'38'!$E:$E,0),MATCH('38'!M$1,'38'!$E$1:$O$1,0))</f>
        <v>BG 6</v>
      </c>
      <c r="O494" s="2">
        <f>INDEX('38'!$E$1:$O$1361,MATCH('39'!$F494,'38'!$E:$E,0),MATCH('38'!N$1,'38'!$E$1:$O$1,0))</f>
        <v>779699.90699999989</v>
      </c>
      <c r="P494" s="2">
        <f>INDEX('38'!$E$1:$O$1361,MATCH('39'!$F494,'38'!$E:$E,0),MATCH('38'!O$1,'38'!$E$1:$O$1,0))</f>
        <v>549634.68000000005</v>
      </c>
    </row>
    <row r="495" spans="6:16">
      <c r="F495" s="128">
        <v>415236</v>
      </c>
      <c r="G495" s="2" t="str">
        <f>INDEX('38'!$E$1:$O$1361,MATCH('39'!$F495,'38'!$E:$E,0),MATCH('38'!F$1,'38'!$E$1:$O$1,0))</f>
        <v>Rajesh Kumar Chati</v>
      </c>
      <c r="H495" s="2">
        <f>INDEX('38'!$E$1:$O$1361,MATCH('39'!$F495,'38'!$E:$E,0),MATCH('38'!G$1,'38'!$E$1:$O$1,0))</f>
        <v>40697</v>
      </c>
      <c r="I495" s="2" t="str">
        <f>INDEX('38'!$E$1:$O$1361,MATCH('39'!$F495,'38'!$E:$E,0),MATCH('38'!H$1,'38'!$E$1:$O$1,0))</f>
        <v>Active</v>
      </c>
      <c r="J495" s="2" t="str">
        <f>INDEX('38'!$E$1:$O$1361,MATCH('39'!$F495,'38'!$E:$E,0),MATCH('38'!I$1,'38'!$E$1:$O$1,0))</f>
        <v>X1271</v>
      </c>
      <c r="K495" s="2">
        <f>INDEX('38'!$E$1:$O$1361,MATCH('39'!$F495,'38'!$E:$E,0),MATCH('38'!J$1,'38'!$E$1:$O$1,0))</f>
        <v>381248</v>
      </c>
      <c r="L495" s="2" t="str">
        <f>INDEX('38'!$E$1:$O$1361,MATCH('39'!$F495,'38'!$E:$E,0),MATCH('38'!K$1,'38'!$E$1:$O$1,0))</f>
        <v>Mr. Nirjhar Saha</v>
      </c>
      <c r="M495" s="2" t="str">
        <f>INDEX('38'!$E$1:$O$1361,MATCH('39'!$F495,'38'!$E:$E,0),MATCH('38'!L$1,'38'!$E$1:$O$1,0))</f>
        <v>Relationship Associate</v>
      </c>
      <c r="N495" s="2" t="str">
        <f>INDEX('38'!$E$1:$O$1361,MATCH('39'!$F495,'38'!$E:$E,0),MATCH('38'!M$1,'38'!$E$1:$O$1,0))</f>
        <v>BG 7</v>
      </c>
      <c r="O495" s="2">
        <f>INDEX('38'!$E$1:$O$1361,MATCH('39'!$F495,'38'!$E:$E,0),MATCH('38'!N$1,'38'!$E$1:$O$1,0))</f>
        <v>565068.98699999996</v>
      </c>
      <c r="P495" s="2">
        <f>INDEX('38'!$E$1:$O$1361,MATCH('39'!$F495,'38'!$E:$E,0),MATCH('38'!O$1,'38'!$E$1:$O$1,0))</f>
        <v>1142532.6372</v>
      </c>
    </row>
    <row r="496" spans="6:16">
      <c r="F496" s="128">
        <v>415245</v>
      </c>
      <c r="G496" s="2" t="str">
        <f>INDEX('38'!$E$1:$O$1361,MATCH('39'!$F496,'38'!$E:$E,0),MATCH('38'!F$1,'38'!$E$1:$O$1,0))</f>
        <v>Ponnaganti Rajsekhar</v>
      </c>
      <c r="H496" s="2">
        <f>INDEX('38'!$E$1:$O$1361,MATCH('39'!$F496,'38'!$E:$E,0),MATCH('38'!G$1,'38'!$E$1:$O$1,0))</f>
        <v>40695</v>
      </c>
      <c r="I496" s="2" t="str">
        <f>INDEX('38'!$E$1:$O$1361,MATCH('39'!$F496,'38'!$E:$E,0),MATCH('38'!H$1,'38'!$E$1:$O$1,0))</f>
        <v>Active</v>
      </c>
      <c r="J496" s="2" t="str">
        <f>INDEX('38'!$E$1:$O$1361,MATCH('39'!$F496,'38'!$E:$E,0),MATCH('38'!I$1,'38'!$E$1:$O$1,0))</f>
        <v>X1163</v>
      </c>
      <c r="K496" s="2">
        <f>INDEX('38'!$E$1:$O$1361,MATCH('39'!$F496,'38'!$E:$E,0),MATCH('38'!J$1,'38'!$E$1:$O$1,0))</f>
        <v>381248</v>
      </c>
      <c r="L496" s="2" t="str">
        <f>INDEX('38'!$E$1:$O$1361,MATCH('39'!$F496,'38'!$E:$E,0),MATCH('38'!K$1,'38'!$E$1:$O$1,0))</f>
        <v>Mr. Nirjhar Saha</v>
      </c>
      <c r="M496" s="2" t="str">
        <f>INDEX('38'!$E$1:$O$1361,MATCH('39'!$F496,'38'!$E:$E,0),MATCH('38'!L$1,'38'!$E$1:$O$1,0))</f>
        <v>Relationship Associate</v>
      </c>
      <c r="N496" s="2" t="str">
        <f>INDEX('38'!$E$1:$O$1361,MATCH('39'!$F496,'38'!$E:$E,0),MATCH('38'!M$1,'38'!$E$1:$O$1,0))</f>
        <v>BG 8</v>
      </c>
      <c r="O496" s="2">
        <f>INDEX('38'!$E$1:$O$1361,MATCH('39'!$F496,'38'!$E:$E,0),MATCH('38'!N$1,'38'!$E$1:$O$1,0))</f>
        <v>416329.89299999998</v>
      </c>
      <c r="P496" s="2">
        <f>INDEX('38'!$E$1:$O$1361,MATCH('39'!$F496,'38'!$E:$E,0),MATCH('38'!O$1,'38'!$E$1:$O$1,0))</f>
        <v>1660174.5527999999</v>
      </c>
    </row>
    <row r="497" spans="6:16">
      <c r="F497" s="128">
        <v>415252</v>
      </c>
      <c r="G497" s="2" t="str">
        <f>INDEX('38'!$E$1:$O$1361,MATCH('39'!$F497,'38'!$E:$E,0),MATCH('38'!F$1,'38'!$E$1:$O$1,0))</f>
        <v>Rajib Biswas</v>
      </c>
      <c r="H497" s="2">
        <f>INDEX('38'!$E$1:$O$1361,MATCH('39'!$F497,'38'!$E:$E,0),MATCH('38'!G$1,'38'!$E$1:$O$1,0))</f>
        <v>40695</v>
      </c>
      <c r="I497" s="2" t="str">
        <f>INDEX('38'!$E$1:$O$1361,MATCH('39'!$F497,'38'!$E:$E,0),MATCH('38'!H$1,'38'!$E$1:$O$1,0))</f>
        <v>Active</v>
      </c>
      <c r="J497" s="2" t="str">
        <f>INDEX('38'!$E$1:$O$1361,MATCH('39'!$F497,'38'!$E:$E,0),MATCH('38'!I$1,'38'!$E$1:$O$1,0))</f>
        <v>X1574</v>
      </c>
      <c r="K497" s="2">
        <f>INDEX('38'!$E$1:$O$1361,MATCH('39'!$F497,'38'!$E:$E,0),MATCH('38'!J$1,'38'!$E$1:$O$1,0))</f>
        <v>378504</v>
      </c>
      <c r="L497" s="2" t="str">
        <f>INDEX('38'!$E$1:$O$1361,MATCH('39'!$F497,'38'!$E:$E,0),MATCH('38'!K$1,'38'!$E$1:$O$1,0))</f>
        <v>Ms. Sonia Nag Chowdhury</v>
      </c>
      <c r="M497" s="2" t="str">
        <f>INDEX('38'!$E$1:$O$1361,MATCH('39'!$F497,'38'!$E:$E,0),MATCH('38'!L$1,'38'!$E$1:$O$1,0))</f>
        <v>Relationship Associate</v>
      </c>
      <c r="N497" s="2" t="str">
        <f>INDEX('38'!$E$1:$O$1361,MATCH('39'!$F497,'38'!$E:$E,0),MATCH('38'!M$1,'38'!$E$1:$O$1,0))</f>
        <v>BG 8</v>
      </c>
      <c r="O497" s="2">
        <f>INDEX('38'!$E$1:$O$1361,MATCH('39'!$F497,'38'!$E:$E,0),MATCH('38'!N$1,'38'!$E$1:$O$1,0))</f>
        <v>167716.85700000002</v>
      </c>
      <c r="P497" s="2">
        <f>INDEX('38'!$E$1:$O$1361,MATCH('39'!$F497,'38'!$E:$E,0),MATCH('38'!O$1,'38'!$E$1:$O$1,0))</f>
        <v>644681.80799999996</v>
      </c>
    </row>
    <row r="498" spans="6:16">
      <c r="F498" s="128">
        <v>415255</v>
      </c>
      <c r="G498" s="2" t="str">
        <f>INDEX('38'!$E$1:$O$1361,MATCH('39'!$F498,'38'!$E:$E,0),MATCH('38'!F$1,'38'!$E$1:$O$1,0))</f>
        <v>Subrata Kumar Chanda</v>
      </c>
      <c r="H498" s="2">
        <f>INDEX('38'!$E$1:$O$1361,MATCH('39'!$F498,'38'!$E:$E,0),MATCH('38'!G$1,'38'!$E$1:$O$1,0))</f>
        <v>40702</v>
      </c>
      <c r="I498" s="2" t="str">
        <f>INDEX('38'!$E$1:$O$1361,MATCH('39'!$F498,'38'!$E:$E,0),MATCH('38'!H$1,'38'!$E$1:$O$1,0))</f>
        <v>Active</v>
      </c>
      <c r="J498" s="2" t="str">
        <f>INDEX('38'!$E$1:$O$1361,MATCH('39'!$F498,'38'!$E:$E,0),MATCH('38'!I$1,'38'!$E$1:$O$1,0))</f>
        <v>X1507</v>
      </c>
      <c r="K498" s="2">
        <f>INDEX('38'!$E$1:$O$1361,MATCH('39'!$F498,'38'!$E:$E,0),MATCH('38'!J$1,'38'!$E$1:$O$1,0))</f>
        <v>379146</v>
      </c>
      <c r="L498" s="2" t="str">
        <f>INDEX('38'!$E$1:$O$1361,MATCH('39'!$F498,'38'!$E:$E,0),MATCH('38'!K$1,'38'!$E$1:$O$1,0))</f>
        <v>Mr. Anirban Dastidar</v>
      </c>
      <c r="M498" s="2" t="str">
        <f>INDEX('38'!$E$1:$O$1361,MATCH('39'!$F498,'38'!$E:$E,0),MATCH('38'!L$1,'38'!$E$1:$O$1,0))</f>
        <v>Associate Sales Manager</v>
      </c>
      <c r="N498" s="2" t="str">
        <f>INDEX('38'!$E$1:$O$1361,MATCH('39'!$F498,'38'!$E:$E,0),MATCH('38'!M$1,'38'!$E$1:$O$1,0))</f>
        <v>BG 8</v>
      </c>
      <c r="O498" s="2">
        <f>INDEX('38'!$E$1:$O$1361,MATCH('39'!$F498,'38'!$E:$E,0),MATCH('38'!N$1,'38'!$E$1:$O$1,0))</f>
        <v>325126.22099999996</v>
      </c>
      <c r="P498" s="2">
        <f>INDEX('38'!$E$1:$O$1361,MATCH('39'!$F498,'38'!$E:$E,0),MATCH('38'!O$1,'38'!$E$1:$O$1,0))</f>
        <v>961257.96360000002</v>
      </c>
    </row>
    <row r="499" spans="6:16">
      <c r="F499" s="128">
        <v>415325</v>
      </c>
      <c r="G499" s="2" t="str">
        <f>INDEX('38'!$E$1:$O$1361,MATCH('39'!$F499,'38'!$E:$E,0),MATCH('38'!F$1,'38'!$E$1:$O$1,0))</f>
        <v>Ravindra Jain</v>
      </c>
      <c r="H499" s="2">
        <f>INDEX('38'!$E$1:$O$1361,MATCH('39'!$F499,'38'!$E:$E,0),MATCH('38'!G$1,'38'!$E$1:$O$1,0))</f>
        <v>40711</v>
      </c>
      <c r="I499" s="2" t="str">
        <f>INDEX('38'!$E$1:$O$1361,MATCH('39'!$F499,'38'!$E:$E,0),MATCH('38'!H$1,'38'!$E$1:$O$1,0))</f>
        <v>Active</v>
      </c>
      <c r="J499" s="2" t="str">
        <f>INDEX('38'!$E$1:$O$1361,MATCH('39'!$F499,'38'!$E:$E,0),MATCH('38'!I$1,'38'!$E$1:$O$1,0))</f>
        <v>X0776</v>
      </c>
      <c r="K499" s="2">
        <f>INDEX('38'!$E$1:$O$1361,MATCH('39'!$F499,'38'!$E:$E,0),MATCH('38'!J$1,'38'!$E$1:$O$1,0))</f>
        <v>458160</v>
      </c>
      <c r="L499" s="2" t="str">
        <f>INDEX('38'!$E$1:$O$1361,MATCH('39'!$F499,'38'!$E:$E,0),MATCH('38'!K$1,'38'!$E$1:$O$1,0))</f>
        <v>Mr. Ashish Chaturbhai Kapadia</v>
      </c>
      <c r="M499" s="2" t="str">
        <f>INDEX('38'!$E$1:$O$1361,MATCH('39'!$F499,'38'!$E:$E,0),MATCH('38'!L$1,'38'!$E$1:$O$1,0))</f>
        <v>Associate Sales Manager</v>
      </c>
      <c r="N499" s="2" t="str">
        <f>INDEX('38'!$E$1:$O$1361,MATCH('39'!$F499,'38'!$E:$E,0),MATCH('38'!M$1,'38'!$E$1:$O$1,0))</f>
        <v>BG 7</v>
      </c>
      <c r="O499" s="2">
        <f>INDEX('38'!$E$1:$O$1361,MATCH('39'!$F499,'38'!$E:$E,0),MATCH('38'!N$1,'38'!$E$1:$O$1,0))</f>
        <v>724130.04300000006</v>
      </c>
      <c r="P499" s="2">
        <f>INDEX('38'!$E$1:$O$1361,MATCH('39'!$F499,'38'!$E:$E,0),MATCH('38'!O$1,'38'!$E$1:$O$1,0))</f>
        <v>1337989.0391999998</v>
      </c>
    </row>
    <row r="500" spans="6:16">
      <c r="F500" s="128">
        <v>415328</v>
      </c>
      <c r="G500" s="2" t="str">
        <f>INDEX('38'!$E$1:$O$1361,MATCH('39'!$F500,'38'!$E:$E,0),MATCH('38'!F$1,'38'!$E$1:$O$1,0))</f>
        <v>Suresh Verma</v>
      </c>
      <c r="H500" s="2">
        <f>INDEX('38'!$E$1:$O$1361,MATCH('39'!$F500,'38'!$E:$E,0),MATCH('38'!G$1,'38'!$E$1:$O$1,0))</f>
        <v>39849</v>
      </c>
      <c r="I500" s="2" t="str">
        <f>INDEX('38'!$E$1:$O$1361,MATCH('39'!$F500,'38'!$E:$E,0),MATCH('38'!H$1,'38'!$E$1:$O$1,0))</f>
        <v>Active</v>
      </c>
      <c r="J500" s="2" t="str">
        <f>INDEX('38'!$E$1:$O$1361,MATCH('39'!$F500,'38'!$E:$E,0),MATCH('38'!I$1,'38'!$E$1:$O$1,0))</f>
        <v>X0160</v>
      </c>
      <c r="K500" s="2">
        <f>INDEX('38'!$E$1:$O$1361,MATCH('39'!$F500,'38'!$E:$E,0),MATCH('38'!J$1,'38'!$E$1:$O$1,0))</f>
        <v>382987</v>
      </c>
      <c r="L500" s="2" t="str">
        <f>INDEX('38'!$E$1:$O$1361,MATCH('39'!$F500,'38'!$E:$E,0),MATCH('38'!K$1,'38'!$E$1:$O$1,0))</f>
        <v>Mr. Varun Hassija</v>
      </c>
      <c r="M500" s="2" t="str">
        <f>INDEX('38'!$E$1:$O$1361,MATCH('39'!$F500,'38'!$E:$E,0),MATCH('38'!L$1,'38'!$E$1:$O$1,0))</f>
        <v>Associate Sales Manager</v>
      </c>
      <c r="N500" s="2" t="str">
        <f>INDEX('38'!$E$1:$O$1361,MATCH('39'!$F500,'38'!$E:$E,0),MATCH('38'!M$1,'38'!$E$1:$O$1,0))</f>
        <v>BG 4</v>
      </c>
      <c r="O500" s="2">
        <f>INDEX('38'!$E$1:$O$1361,MATCH('39'!$F500,'38'!$E:$E,0),MATCH('38'!N$1,'38'!$E$1:$O$1,0))</f>
        <v>2018727.1230000001</v>
      </c>
      <c r="P500" s="2">
        <f>INDEX('38'!$E$1:$O$1361,MATCH('39'!$F500,'38'!$E:$E,0),MATCH('38'!O$1,'38'!$E$1:$O$1,0))</f>
        <v>817054.4952</v>
      </c>
    </row>
    <row r="501" spans="6:16">
      <c r="F501" s="128">
        <v>415539</v>
      </c>
      <c r="G501" s="2" t="str">
        <f>INDEX('38'!$E$1:$O$1361,MATCH('39'!$F501,'38'!$E:$E,0),MATCH('38'!F$1,'38'!$E$1:$O$1,0))</f>
        <v>Karthikeyan J. A.</v>
      </c>
      <c r="H501" s="2">
        <f>INDEX('38'!$E$1:$O$1361,MATCH('39'!$F501,'38'!$E:$E,0),MATCH('38'!G$1,'38'!$E$1:$O$1,0))</f>
        <v>40709</v>
      </c>
      <c r="I501" s="2" t="str">
        <f>INDEX('38'!$E$1:$O$1361,MATCH('39'!$F501,'38'!$E:$E,0),MATCH('38'!H$1,'38'!$E$1:$O$1,0))</f>
        <v>Active</v>
      </c>
      <c r="J501" s="2" t="str">
        <f>INDEX('38'!$E$1:$O$1361,MATCH('39'!$F501,'38'!$E:$E,0),MATCH('38'!I$1,'38'!$E$1:$O$1,0))</f>
        <v>X0865</v>
      </c>
      <c r="K501" s="2">
        <f>INDEX('38'!$E$1:$O$1361,MATCH('39'!$F501,'38'!$E:$E,0),MATCH('38'!J$1,'38'!$E$1:$O$1,0))</f>
        <v>420801</v>
      </c>
      <c r="L501" s="2" t="str">
        <f>INDEX('38'!$E$1:$O$1361,MATCH('39'!$F501,'38'!$E:$E,0),MATCH('38'!K$1,'38'!$E$1:$O$1,0))</f>
        <v>Mr. Ashok Kumar M.</v>
      </c>
      <c r="M501" s="2" t="str">
        <f>INDEX('38'!$E$1:$O$1361,MATCH('39'!$F501,'38'!$E:$E,0),MATCH('38'!L$1,'38'!$E$1:$O$1,0))</f>
        <v>Associate Sales Manager</v>
      </c>
      <c r="N501" s="2" t="str">
        <f>INDEX('38'!$E$1:$O$1361,MATCH('39'!$F501,'38'!$E:$E,0),MATCH('38'!M$1,'38'!$E$1:$O$1,0))</f>
        <v>BG 7</v>
      </c>
      <c r="O501" s="2">
        <f>INDEX('38'!$E$1:$O$1361,MATCH('39'!$F501,'38'!$E:$E,0),MATCH('38'!N$1,'38'!$E$1:$O$1,0))</f>
        <v>773748.696</v>
      </c>
      <c r="P501" s="2">
        <f>INDEX('38'!$E$1:$O$1361,MATCH('39'!$F501,'38'!$E:$E,0),MATCH('38'!O$1,'38'!$E$1:$O$1,0))</f>
        <v>519134.60520000005</v>
      </c>
    </row>
    <row r="502" spans="6:16">
      <c r="F502" s="128">
        <v>415551</v>
      </c>
      <c r="G502" s="2" t="str">
        <f>INDEX('38'!$E$1:$O$1361,MATCH('39'!$F502,'38'!$E:$E,0),MATCH('38'!F$1,'38'!$E$1:$O$1,0))</f>
        <v>Rajesh Salvi</v>
      </c>
      <c r="H502" s="2">
        <f>INDEX('38'!$E$1:$O$1361,MATCH('39'!$F502,'38'!$E:$E,0),MATCH('38'!G$1,'38'!$E$1:$O$1,0))</f>
        <v>40674</v>
      </c>
      <c r="I502" s="2" t="str">
        <f>INDEX('38'!$E$1:$O$1361,MATCH('39'!$F502,'38'!$E:$E,0),MATCH('38'!H$1,'38'!$E$1:$O$1,0))</f>
        <v>Active</v>
      </c>
      <c r="J502" s="2" t="str">
        <f>INDEX('38'!$E$1:$O$1361,MATCH('39'!$F502,'38'!$E:$E,0),MATCH('38'!I$1,'38'!$E$1:$O$1,0))</f>
        <v>X0097</v>
      </c>
      <c r="K502" s="2">
        <f>INDEX('38'!$E$1:$O$1361,MATCH('39'!$F502,'38'!$E:$E,0),MATCH('38'!J$1,'38'!$E$1:$O$1,0))</f>
        <v>471701</v>
      </c>
      <c r="L502" s="2" t="str">
        <f>INDEX('38'!$E$1:$O$1361,MATCH('39'!$F502,'38'!$E:$E,0),MATCH('38'!K$1,'38'!$E$1:$O$1,0))</f>
        <v>Mr. Anupam Nayyar</v>
      </c>
      <c r="M502" s="2" t="str">
        <f>INDEX('38'!$E$1:$O$1361,MATCH('39'!$F502,'38'!$E:$E,0),MATCH('38'!L$1,'38'!$E$1:$O$1,0))</f>
        <v>Associate Sales Manager</v>
      </c>
      <c r="N502" s="2" t="str">
        <f>INDEX('38'!$E$1:$O$1361,MATCH('39'!$F502,'38'!$E:$E,0),MATCH('38'!M$1,'38'!$E$1:$O$1,0))</f>
        <v>BG 6</v>
      </c>
      <c r="O502" s="2">
        <f>INDEX('38'!$E$1:$O$1361,MATCH('39'!$F502,'38'!$E:$E,0),MATCH('38'!N$1,'38'!$E$1:$O$1,0))</f>
        <v>1150076.2560000001</v>
      </c>
      <c r="P502" s="2">
        <f>INDEX('38'!$E$1:$O$1361,MATCH('39'!$F502,'38'!$E:$E,0),MATCH('38'!O$1,'38'!$E$1:$O$1,0))</f>
        <v>743632.53120000008</v>
      </c>
    </row>
    <row r="503" spans="6:16">
      <c r="F503" s="128">
        <v>415556</v>
      </c>
      <c r="G503" s="2" t="str">
        <f>INDEX('38'!$E$1:$O$1361,MATCH('39'!$F503,'38'!$E:$E,0),MATCH('38'!F$1,'38'!$E$1:$O$1,0))</f>
        <v>Narendra Singh Chauhan</v>
      </c>
      <c r="H503" s="2">
        <f>INDEX('38'!$E$1:$O$1361,MATCH('39'!$F503,'38'!$E:$E,0),MATCH('38'!G$1,'38'!$E$1:$O$1,0))</f>
        <v>40693</v>
      </c>
      <c r="I503" s="2" t="str">
        <f>INDEX('38'!$E$1:$O$1361,MATCH('39'!$F503,'38'!$E:$E,0),MATCH('38'!H$1,'38'!$E$1:$O$1,0))</f>
        <v>Active</v>
      </c>
      <c r="J503" s="2" t="str">
        <f>INDEX('38'!$E$1:$O$1361,MATCH('39'!$F503,'38'!$E:$E,0),MATCH('38'!I$1,'38'!$E$1:$O$1,0))</f>
        <v>X1528</v>
      </c>
      <c r="K503" s="2">
        <f>INDEX('38'!$E$1:$O$1361,MATCH('39'!$F503,'38'!$E:$E,0),MATCH('38'!J$1,'38'!$E$1:$O$1,0))</f>
        <v>424950</v>
      </c>
      <c r="L503" s="2" t="str">
        <f>INDEX('38'!$E$1:$O$1361,MATCH('39'!$F503,'38'!$E:$E,0),MATCH('38'!K$1,'38'!$E$1:$O$1,0))</f>
        <v>Mr. Namit Srivastava</v>
      </c>
      <c r="M503" s="2" t="str">
        <f>INDEX('38'!$E$1:$O$1361,MATCH('39'!$F503,'38'!$E:$E,0),MATCH('38'!L$1,'38'!$E$1:$O$1,0))</f>
        <v>Relationship Associate</v>
      </c>
      <c r="N503" s="2" t="str">
        <f>INDEX('38'!$E$1:$O$1361,MATCH('39'!$F503,'38'!$E:$E,0),MATCH('38'!M$1,'38'!$E$1:$O$1,0))</f>
        <v>BG 6</v>
      </c>
      <c r="O503" s="2">
        <f>INDEX('38'!$E$1:$O$1361,MATCH('39'!$F503,'38'!$E:$E,0),MATCH('38'!N$1,'38'!$E$1:$O$1,0))</f>
        <v>816655.95900000003</v>
      </c>
      <c r="P503" s="2">
        <f>INDEX('38'!$E$1:$O$1361,MATCH('39'!$F503,'38'!$E:$E,0),MATCH('38'!O$1,'38'!$E$1:$O$1,0))</f>
        <v>1211296.4208000002</v>
      </c>
    </row>
    <row r="504" spans="6:16">
      <c r="F504" s="128">
        <v>415562</v>
      </c>
      <c r="G504" s="2" t="str">
        <f>INDEX('38'!$E$1:$O$1361,MATCH('39'!$F504,'38'!$E:$E,0),MATCH('38'!F$1,'38'!$E$1:$O$1,0))</f>
        <v>Atul Kumar Bhardwaj</v>
      </c>
      <c r="H504" s="2">
        <f>INDEX('38'!$E$1:$O$1361,MATCH('39'!$F504,'38'!$E:$E,0),MATCH('38'!G$1,'38'!$E$1:$O$1,0))</f>
        <v>40707</v>
      </c>
      <c r="I504" s="2" t="str">
        <f>INDEX('38'!$E$1:$O$1361,MATCH('39'!$F504,'38'!$E:$E,0),MATCH('38'!H$1,'38'!$E$1:$O$1,0))</f>
        <v>Active</v>
      </c>
      <c r="J504" s="2" t="str">
        <f>INDEX('38'!$E$1:$O$1361,MATCH('39'!$F504,'38'!$E:$E,0),MATCH('38'!I$1,'38'!$E$1:$O$1,0))</f>
        <v>X1787</v>
      </c>
      <c r="K504" s="2">
        <f>INDEX('38'!$E$1:$O$1361,MATCH('39'!$F504,'38'!$E:$E,0),MATCH('38'!J$1,'38'!$E$1:$O$1,0))</f>
        <v>376098</v>
      </c>
      <c r="L504" s="2" t="str">
        <f>INDEX('38'!$E$1:$O$1361,MATCH('39'!$F504,'38'!$E:$E,0),MATCH('38'!K$1,'38'!$E$1:$O$1,0))</f>
        <v>Mrs. Samta Agarwal</v>
      </c>
      <c r="M504" s="2" t="str">
        <f>INDEX('38'!$E$1:$O$1361,MATCH('39'!$F504,'38'!$E:$E,0),MATCH('38'!L$1,'38'!$E$1:$O$1,0))</f>
        <v>Relationship Associate</v>
      </c>
      <c r="N504" s="2" t="str">
        <f>INDEX('38'!$E$1:$O$1361,MATCH('39'!$F504,'38'!$E:$E,0),MATCH('38'!M$1,'38'!$E$1:$O$1,0))</f>
        <v>BG 7</v>
      </c>
      <c r="O504" s="2">
        <f>INDEX('38'!$E$1:$O$1361,MATCH('39'!$F504,'38'!$E:$E,0),MATCH('38'!N$1,'38'!$E$1:$O$1,0))</f>
        <v>756698.64899999998</v>
      </c>
      <c r="P504" s="2">
        <f>INDEX('38'!$E$1:$O$1361,MATCH('39'!$F504,'38'!$E:$E,0),MATCH('38'!O$1,'38'!$E$1:$O$1,0))</f>
        <v>1489811.3459999999</v>
      </c>
    </row>
    <row r="505" spans="6:16">
      <c r="F505" s="128">
        <v>415885</v>
      </c>
      <c r="G505" s="2" t="str">
        <f>INDEX('38'!$E$1:$O$1361,MATCH('39'!$F505,'38'!$E:$E,0),MATCH('38'!F$1,'38'!$E$1:$O$1,0))</f>
        <v>Ramanchi Sreenu</v>
      </c>
      <c r="H505" s="2">
        <f>INDEX('38'!$E$1:$O$1361,MATCH('39'!$F505,'38'!$E:$E,0),MATCH('38'!G$1,'38'!$E$1:$O$1,0))</f>
        <v>40695</v>
      </c>
      <c r="I505" s="2" t="str">
        <f>INDEX('38'!$E$1:$O$1361,MATCH('39'!$F505,'38'!$E:$E,0),MATCH('38'!H$1,'38'!$E$1:$O$1,0))</f>
        <v>Active</v>
      </c>
      <c r="J505" s="2" t="str">
        <f>INDEX('38'!$E$1:$O$1361,MATCH('39'!$F505,'38'!$E:$E,0),MATCH('38'!I$1,'38'!$E$1:$O$1,0))</f>
        <v>X1030</v>
      </c>
      <c r="K505" s="2">
        <f>INDEX('38'!$E$1:$O$1361,MATCH('39'!$F505,'38'!$E:$E,0),MATCH('38'!J$1,'38'!$E$1:$O$1,0))</f>
        <v>420498</v>
      </c>
      <c r="L505" s="2" t="str">
        <f>INDEX('38'!$E$1:$O$1361,MATCH('39'!$F505,'38'!$E:$E,0),MATCH('38'!K$1,'38'!$E$1:$O$1,0))</f>
        <v>Mr. Srinivas C.</v>
      </c>
      <c r="M505" s="2" t="str">
        <f>INDEX('38'!$E$1:$O$1361,MATCH('39'!$F505,'38'!$E:$E,0),MATCH('38'!L$1,'38'!$E$1:$O$1,0))</f>
        <v>Relationship Associate</v>
      </c>
      <c r="N505" s="2" t="str">
        <f>INDEX('38'!$E$1:$O$1361,MATCH('39'!$F505,'38'!$E:$E,0),MATCH('38'!M$1,'38'!$E$1:$O$1,0))</f>
        <v>BG 6</v>
      </c>
      <c r="O505" s="2">
        <f>INDEX('38'!$E$1:$O$1361,MATCH('39'!$F505,'38'!$E:$E,0),MATCH('38'!N$1,'38'!$E$1:$O$1,0))</f>
        <v>932272.17300000007</v>
      </c>
      <c r="P505" s="2">
        <f>INDEX('38'!$E$1:$O$1361,MATCH('39'!$F505,'38'!$E:$E,0),MATCH('38'!O$1,'38'!$E$1:$O$1,0))</f>
        <v>1393805.9772000001</v>
      </c>
    </row>
    <row r="506" spans="6:16">
      <c r="F506" s="128">
        <v>416161</v>
      </c>
      <c r="G506" s="2" t="str">
        <f>INDEX('38'!$E$1:$O$1361,MATCH('39'!$F506,'38'!$E:$E,0),MATCH('38'!F$1,'38'!$E$1:$O$1,0))</f>
        <v>Abhinav Mittal</v>
      </c>
      <c r="H506" s="2">
        <f>INDEX('38'!$E$1:$O$1361,MATCH('39'!$F506,'38'!$E:$E,0),MATCH('38'!G$1,'38'!$E$1:$O$1,0))</f>
        <v>40700</v>
      </c>
      <c r="I506" s="2" t="str">
        <f>INDEX('38'!$E$1:$O$1361,MATCH('39'!$F506,'38'!$E:$E,0),MATCH('38'!H$1,'38'!$E$1:$O$1,0))</f>
        <v>Active</v>
      </c>
      <c r="J506" s="2" t="str">
        <f>INDEX('38'!$E$1:$O$1361,MATCH('39'!$F506,'38'!$E:$E,0),MATCH('38'!I$1,'38'!$E$1:$O$1,0))</f>
        <v>X0361</v>
      </c>
      <c r="K506" s="2">
        <f>INDEX('38'!$E$1:$O$1361,MATCH('39'!$F506,'38'!$E:$E,0),MATCH('38'!J$1,'38'!$E$1:$O$1,0))</f>
        <v>377963</v>
      </c>
      <c r="L506" s="2" t="str">
        <f>INDEX('38'!$E$1:$O$1361,MATCH('39'!$F506,'38'!$E:$E,0),MATCH('38'!K$1,'38'!$E$1:$O$1,0))</f>
        <v>Mr. Shishir Mishra</v>
      </c>
      <c r="M506" s="2" t="str">
        <f>INDEX('38'!$E$1:$O$1361,MATCH('39'!$F506,'38'!$E:$E,0),MATCH('38'!L$1,'38'!$E$1:$O$1,0))</f>
        <v>Relationship Associate</v>
      </c>
      <c r="N506" s="2" t="str">
        <f>INDEX('38'!$E$1:$O$1361,MATCH('39'!$F506,'38'!$E:$E,0),MATCH('38'!M$1,'38'!$E$1:$O$1,0))</f>
        <v>BG 5</v>
      </c>
      <c r="O506" s="2">
        <f>INDEX('38'!$E$1:$O$1361,MATCH('39'!$F506,'38'!$E:$E,0),MATCH('38'!N$1,'38'!$E$1:$O$1,0))</f>
        <v>1567317.696</v>
      </c>
      <c r="P506" s="2">
        <f>INDEX('38'!$E$1:$O$1361,MATCH('39'!$F506,'38'!$E:$E,0),MATCH('38'!O$1,'38'!$E$1:$O$1,0))</f>
        <v>1951092.4572000001</v>
      </c>
    </row>
    <row r="507" spans="6:16">
      <c r="F507" s="128">
        <v>416180</v>
      </c>
      <c r="G507" s="2" t="str">
        <f>INDEX('38'!$E$1:$O$1361,MATCH('39'!$F507,'38'!$E:$E,0),MATCH('38'!F$1,'38'!$E$1:$O$1,0))</f>
        <v>Deepak Lavasa Shiralakar</v>
      </c>
      <c r="H507" s="2">
        <f>INDEX('38'!$E$1:$O$1361,MATCH('39'!$F507,'38'!$E:$E,0),MATCH('38'!G$1,'38'!$E$1:$O$1,0))</f>
        <v>40710</v>
      </c>
      <c r="I507" s="2" t="str">
        <f>INDEX('38'!$E$1:$O$1361,MATCH('39'!$F507,'38'!$E:$E,0),MATCH('38'!H$1,'38'!$E$1:$O$1,0))</f>
        <v>Active</v>
      </c>
      <c r="J507" s="2" t="str">
        <f>INDEX('38'!$E$1:$O$1361,MATCH('39'!$F507,'38'!$E:$E,0),MATCH('38'!I$1,'38'!$E$1:$O$1,0))</f>
        <v>X0482</v>
      </c>
      <c r="K507" s="2">
        <f>INDEX('38'!$E$1:$O$1361,MATCH('39'!$F507,'38'!$E:$E,0),MATCH('38'!J$1,'38'!$E$1:$O$1,0))</f>
        <v>382953</v>
      </c>
      <c r="L507" s="2" t="str">
        <f>INDEX('38'!$E$1:$O$1361,MATCH('39'!$F507,'38'!$E:$E,0),MATCH('38'!K$1,'38'!$E$1:$O$1,0))</f>
        <v>Mr. Mrityunjay G. Goravankoll</v>
      </c>
      <c r="M507" s="2" t="str">
        <f>INDEX('38'!$E$1:$O$1361,MATCH('39'!$F507,'38'!$E:$E,0),MATCH('38'!L$1,'38'!$E$1:$O$1,0))</f>
        <v>Relationship Associate</v>
      </c>
      <c r="N507" s="2" t="str">
        <f>INDEX('38'!$E$1:$O$1361,MATCH('39'!$F507,'38'!$E:$E,0),MATCH('38'!M$1,'38'!$E$1:$O$1,0))</f>
        <v>BG 6</v>
      </c>
      <c r="O507" s="2">
        <f>INDEX('38'!$E$1:$O$1361,MATCH('39'!$F507,'38'!$E:$E,0),MATCH('38'!N$1,'38'!$E$1:$O$1,0))</f>
        <v>952454.20199999993</v>
      </c>
      <c r="P507" s="2">
        <f>INDEX('38'!$E$1:$O$1361,MATCH('39'!$F507,'38'!$E:$E,0),MATCH('38'!O$1,'38'!$E$1:$O$1,0))</f>
        <v>455150.2536</v>
      </c>
    </row>
    <row r="508" spans="6:16">
      <c r="F508" s="128">
        <v>416187</v>
      </c>
      <c r="G508" s="2" t="str">
        <f>INDEX('38'!$E$1:$O$1361,MATCH('39'!$F508,'38'!$E:$E,0),MATCH('38'!F$1,'38'!$E$1:$O$1,0))</f>
        <v>Basavaraja G.</v>
      </c>
      <c r="H508" s="2">
        <f>INDEX('38'!$E$1:$O$1361,MATCH('39'!$F508,'38'!$E:$E,0),MATCH('38'!G$1,'38'!$E$1:$O$1,0))</f>
        <v>40704</v>
      </c>
      <c r="I508" s="2" t="str">
        <f>INDEX('38'!$E$1:$O$1361,MATCH('39'!$F508,'38'!$E:$E,0),MATCH('38'!H$1,'38'!$E$1:$O$1,0))</f>
        <v>Active</v>
      </c>
      <c r="J508" s="2" t="str">
        <f>INDEX('38'!$E$1:$O$1361,MATCH('39'!$F508,'38'!$E:$E,0),MATCH('38'!I$1,'38'!$E$1:$O$1,0))</f>
        <v>X0709</v>
      </c>
      <c r="K508" s="2">
        <f>INDEX('38'!$E$1:$O$1361,MATCH('39'!$F508,'38'!$E:$E,0),MATCH('38'!J$1,'38'!$E$1:$O$1,0))</f>
        <v>471969</v>
      </c>
      <c r="L508" s="2" t="str">
        <f>INDEX('38'!$E$1:$O$1361,MATCH('39'!$F508,'38'!$E:$E,0),MATCH('38'!K$1,'38'!$E$1:$O$1,0))</f>
        <v>Mr. Harikishor B</v>
      </c>
      <c r="M508" s="2" t="str">
        <f>INDEX('38'!$E$1:$O$1361,MATCH('39'!$F508,'38'!$E:$E,0),MATCH('38'!L$1,'38'!$E$1:$O$1,0))</f>
        <v>Relationship Associate</v>
      </c>
      <c r="N508" s="2" t="str">
        <f>INDEX('38'!$E$1:$O$1361,MATCH('39'!$F508,'38'!$E:$E,0),MATCH('38'!M$1,'38'!$E$1:$O$1,0))</f>
        <v>BG 7</v>
      </c>
      <c r="O508" s="2">
        <f>INDEX('38'!$E$1:$O$1361,MATCH('39'!$F508,'38'!$E:$E,0),MATCH('38'!N$1,'38'!$E$1:$O$1,0))</f>
        <v>744599.22600000002</v>
      </c>
      <c r="P508" s="2">
        <f>INDEX('38'!$E$1:$O$1361,MATCH('39'!$F508,'38'!$E:$E,0),MATCH('38'!O$1,'38'!$E$1:$O$1,0))</f>
        <v>303907.12920000002</v>
      </c>
    </row>
    <row r="509" spans="6:16">
      <c r="F509" s="128">
        <v>416703</v>
      </c>
      <c r="G509" s="2" t="str">
        <f>INDEX('38'!$E$1:$O$1361,MATCH('39'!$F509,'38'!$E:$E,0),MATCH('38'!F$1,'38'!$E$1:$O$1,0))</f>
        <v>Deepak Kumar Bastia</v>
      </c>
      <c r="H509" s="2">
        <f>INDEX('38'!$E$1:$O$1361,MATCH('39'!$F509,'38'!$E:$E,0),MATCH('38'!G$1,'38'!$E$1:$O$1,0))</f>
        <v>40698</v>
      </c>
      <c r="I509" s="2" t="str">
        <f>INDEX('38'!$E$1:$O$1361,MATCH('39'!$F509,'38'!$E:$E,0),MATCH('38'!H$1,'38'!$E$1:$O$1,0))</f>
        <v>Active</v>
      </c>
      <c r="J509" s="2" t="str">
        <f>INDEX('38'!$E$1:$O$1361,MATCH('39'!$F509,'38'!$E:$E,0),MATCH('38'!I$1,'38'!$E$1:$O$1,0))</f>
        <v>X1409</v>
      </c>
      <c r="K509" s="2">
        <f>INDEX('38'!$E$1:$O$1361,MATCH('39'!$F509,'38'!$E:$E,0),MATCH('38'!J$1,'38'!$E$1:$O$1,0))</f>
        <v>176466</v>
      </c>
      <c r="L509" s="2" t="str">
        <f>INDEX('38'!$E$1:$O$1361,MATCH('39'!$F509,'38'!$E:$E,0),MATCH('38'!K$1,'38'!$E$1:$O$1,0))</f>
        <v>Mr. Ayan Dam</v>
      </c>
      <c r="M509" s="2" t="str">
        <f>INDEX('38'!$E$1:$O$1361,MATCH('39'!$F509,'38'!$E:$E,0),MATCH('38'!L$1,'38'!$E$1:$O$1,0))</f>
        <v>Relationship Associate</v>
      </c>
      <c r="N509" s="2" t="str">
        <f>INDEX('38'!$E$1:$O$1361,MATCH('39'!$F509,'38'!$E:$E,0),MATCH('38'!M$1,'38'!$E$1:$O$1,0))</f>
        <v>BG 7</v>
      </c>
      <c r="O509" s="2">
        <f>INDEX('38'!$E$1:$O$1361,MATCH('39'!$F509,'38'!$E:$E,0),MATCH('38'!N$1,'38'!$E$1:$O$1,0))</f>
        <v>580951.49699999997</v>
      </c>
      <c r="P509" s="2">
        <f>INDEX('38'!$E$1:$O$1361,MATCH('39'!$F509,'38'!$E:$E,0),MATCH('38'!O$1,'38'!$E$1:$O$1,0))</f>
        <v>549633.50280000002</v>
      </c>
    </row>
    <row r="510" spans="6:16">
      <c r="F510" s="128">
        <v>416705</v>
      </c>
      <c r="G510" s="2" t="str">
        <f>INDEX('38'!$E$1:$O$1361,MATCH('39'!$F510,'38'!$E:$E,0),MATCH('38'!F$1,'38'!$E$1:$O$1,0))</f>
        <v>S M Samrat</v>
      </c>
      <c r="H510" s="2">
        <f>INDEX('38'!$E$1:$O$1361,MATCH('39'!$F510,'38'!$E:$E,0),MATCH('38'!G$1,'38'!$E$1:$O$1,0))</f>
        <v>40703</v>
      </c>
      <c r="I510" s="2" t="str">
        <f>INDEX('38'!$E$1:$O$1361,MATCH('39'!$F510,'38'!$E:$E,0),MATCH('38'!H$1,'38'!$E$1:$O$1,0))</f>
        <v>Active</v>
      </c>
      <c r="J510" s="2" t="str">
        <f>INDEX('38'!$E$1:$O$1361,MATCH('39'!$F510,'38'!$E:$E,0),MATCH('38'!I$1,'38'!$E$1:$O$1,0))</f>
        <v>X1376</v>
      </c>
      <c r="K510" s="2">
        <f>INDEX('38'!$E$1:$O$1361,MATCH('39'!$F510,'38'!$E:$E,0),MATCH('38'!J$1,'38'!$E$1:$O$1,0))</f>
        <v>379658</v>
      </c>
      <c r="L510" s="2" t="str">
        <f>INDEX('38'!$E$1:$O$1361,MATCH('39'!$F510,'38'!$E:$E,0),MATCH('38'!K$1,'38'!$E$1:$O$1,0))</f>
        <v>Mr. Alok Narayan Prasad</v>
      </c>
      <c r="M510" s="2" t="str">
        <f>INDEX('38'!$E$1:$O$1361,MATCH('39'!$F510,'38'!$E:$E,0),MATCH('38'!L$1,'38'!$E$1:$O$1,0))</f>
        <v>Relationship Associate</v>
      </c>
      <c r="N510" s="2" t="str">
        <f>INDEX('38'!$E$1:$O$1361,MATCH('39'!$F510,'38'!$E:$E,0),MATCH('38'!M$1,'38'!$E$1:$O$1,0))</f>
        <v>BG 8</v>
      </c>
      <c r="O510" s="2">
        <f>INDEX('38'!$E$1:$O$1361,MATCH('39'!$F510,'38'!$E:$E,0),MATCH('38'!N$1,'38'!$E$1:$O$1,0))</f>
        <v>380130.68099999998</v>
      </c>
      <c r="P510" s="2">
        <f>INDEX('38'!$E$1:$O$1361,MATCH('39'!$F510,'38'!$E:$E,0),MATCH('38'!O$1,'38'!$E$1:$O$1,0))</f>
        <v>932549.58719999995</v>
      </c>
    </row>
    <row r="511" spans="6:16">
      <c r="F511" s="128">
        <v>416748</v>
      </c>
      <c r="G511" s="2" t="str">
        <f>INDEX('38'!$E$1:$O$1361,MATCH('39'!$F511,'38'!$E:$E,0),MATCH('38'!F$1,'38'!$E$1:$O$1,0))</f>
        <v>Jeyaraman A.</v>
      </c>
      <c r="H511" s="2">
        <f>INDEX('38'!$E$1:$O$1361,MATCH('39'!$F511,'38'!$E:$E,0),MATCH('38'!G$1,'38'!$E$1:$O$1,0))</f>
        <v>40700</v>
      </c>
      <c r="I511" s="2" t="str">
        <f>INDEX('38'!$E$1:$O$1361,MATCH('39'!$F511,'38'!$E:$E,0),MATCH('38'!H$1,'38'!$E$1:$O$1,0))</f>
        <v>Active</v>
      </c>
      <c r="J511" s="2" t="str">
        <f>INDEX('38'!$E$1:$O$1361,MATCH('39'!$F511,'38'!$E:$E,0),MATCH('38'!I$1,'38'!$E$1:$O$1,0))</f>
        <v>X0799</v>
      </c>
      <c r="K511" s="2">
        <f>INDEX('38'!$E$1:$O$1361,MATCH('39'!$F511,'38'!$E:$E,0),MATCH('38'!J$1,'38'!$E$1:$O$1,0))</f>
        <v>380150</v>
      </c>
      <c r="L511" s="2" t="str">
        <f>INDEX('38'!$E$1:$O$1361,MATCH('39'!$F511,'38'!$E:$E,0),MATCH('38'!K$1,'38'!$E$1:$O$1,0))</f>
        <v>Mr. Thivingston Kingsly A.</v>
      </c>
      <c r="M511" s="2" t="str">
        <f>INDEX('38'!$E$1:$O$1361,MATCH('39'!$F511,'38'!$E:$E,0),MATCH('38'!L$1,'38'!$E$1:$O$1,0))</f>
        <v>Relationship Associate</v>
      </c>
      <c r="N511" s="2" t="str">
        <f>INDEX('38'!$E$1:$O$1361,MATCH('39'!$F511,'38'!$E:$E,0),MATCH('38'!M$1,'38'!$E$1:$O$1,0))</f>
        <v>BG 6</v>
      </c>
      <c r="O511" s="2">
        <f>INDEX('38'!$E$1:$O$1361,MATCH('39'!$F511,'38'!$E:$E,0),MATCH('38'!N$1,'38'!$E$1:$O$1,0))</f>
        <v>799237.50900000008</v>
      </c>
      <c r="P511" s="2">
        <f>INDEX('38'!$E$1:$O$1361,MATCH('39'!$F511,'38'!$E:$E,0),MATCH('38'!O$1,'38'!$E$1:$O$1,0))</f>
        <v>1187714.7504</v>
      </c>
    </row>
    <row r="512" spans="6:16">
      <c r="F512" s="128">
        <v>416778</v>
      </c>
      <c r="G512" s="2" t="str">
        <f>INDEX('38'!$E$1:$O$1361,MATCH('39'!$F512,'38'!$E:$E,0),MATCH('38'!F$1,'38'!$E$1:$O$1,0))</f>
        <v>Mohd Javed Rizwan</v>
      </c>
      <c r="H512" s="2">
        <f>INDEX('38'!$E$1:$O$1361,MATCH('39'!$F512,'38'!$E:$E,0),MATCH('38'!G$1,'38'!$E$1:$O$1,0))</f>
        <v>40695</v>
      </c>
      <c r="I512" s="2" t="str">
        <f>INDEX('38'!$E$1:$O$1361,MATCH('39'!$F512,'38'!$E:$E,0),MATCH('38'!H$1,'38'!$E$1:$O$1,0))</f>
        <v>Active</v>
      </c>
      <c r="J512" s="2" t="str">
        <f>INDEX('38'!$E$1:$O$1361,MATCH('39'!$F512,'38'!$E:$E,0),MATCH('38'!I$1,'38'!$E$1:$O$1,0))</f>
        <v>X0757</v>
      </c>
      <c r="K512" s="2">
        <f>INDEX('38'!$E$1:$O$1361,MATCH('39'!$F512,'38'!$E:$E,0),MATCH('38'!J$1,'38'!$E$1:$O$1,0))</f>
        <v>377602</v>
      </c>
      <c r="L512" s="2" t="str">
        <f>INDEX('38'!$E$1:$O$1361,MATCH('39'!$F512,'38'!$E:$E,0),MATCH('38'!K$1,'38'!$E$1:$O$1,0))</f>
        <v>Mr. Shailesh Awasthi</v>
      </c>
      <c r="M512" s="2" t="str">
        <f>INDEX('38'!$E$1:$O$1361,MATCH('39'!$F512,'38'!$E:$E,0),MATCH('38'!L$1,'38'!$E$1:$O$1,0))</f>
        <v>Relationship Associate</v>
      </c>
      <c r="N512" s="2" t="str">
        <f>INDEX('38'!$E$1:$O$1361,MATCH('39'!$F512,'38'!$E:$E,0),MATCH('38'!M$1,'38'!$E$1:$O$1,0))</f>
        <v>BG 7</v>
      </c>
      <c r="O512" s="2">
        <f>INDEX('38'!$E$1:$O$1361,MATCH('39'!$F512,'38'!$E:$E,0),MATCH('38'!N$1,'38'!$E$1:$O$1,0))</f>
        <v>625444.78500000003</v>
      </c>
      <c r="P512" s="2">
        <f>INDEX('38'!$E$1:$O$1361,MATCH('39'!$F512,'38'!$E:$E,0),MATCH('38'!O$1,'38'!$E$1:$O$1,0))</f>
        <v>452945.35800000001</v>
      </c>
    </row>
    <row r="513" spans="6:16">
      <c r="F513" s="128">
        <v>416798</v>
      </c>
      <c r="G513" s="2" t="str">
        <f>INDEX('38'!$E$1:$O$1361,MATCH('39'!$F513,'38'!$E:$E,0),MATCH('38'!F$1,'38'!$E$1:$O$1,0))</f>
        <v>Swapan Chakraborty</v>
      </c>
      <c r="H513" s="2">
        <f>INDEX('38'!$E$1:$O$1361,MATCH('39'!$F513,'38'!$E:$E,0),MATCH('38'!G$1,'38'!$E$1:$O$1,0))</f>
        <v>40686</v>
      </c>
      <c r="I513" s="2" t="str">
        <f>INDEX('38'!$E$1:$O$1361,MATCH('39'!$F513,'38'!$E:$E,0),MATCH('38'!H$1,'38'!$E$1:$O$1,0))</f>
        <v>Active</v>
      </c>
      <c r="J513" s="2" t="str">
        <f>INDEX('38'!$E$1:$O$1361,MATCH('39'!$F513,'38'!$E:$E,0),MATCH('38'!I$1,'38'!$E$1:$O$1,0))</f>
        <v>X0445</v>
      </c>
      <c r="K513" s="2">
        <f>INDEX('38'!$E$1:$O$1361,MATCH('39'!$F513,'38'!$E:$E,0),MATCH('38'!J$1,'38'!$E$1:$O$1,0))</f>
        <v>381154</v>
      </c>
      <c r="L513" s="2" t="str">
        <f>INDEX('38'!$E$1:$O$1361,MATCH('39'!$F513,'38'!$E:$E,0),MATCH('38'!K$1,'38'!$E$1:$O$1,0))</f>
        <v>Mr. Pranabesh Pyne</v>
      </c>
      <c r="M513" s="2" t="str">
        <f>INDEX('38'!$E$1:$O$1361,MATCH('39'!$F513,'38'!$E:$E,0),MATCH('38'!L$1,'38'!$E$1:$O$1,0))</f>
        <v>Relationship Associate</v>
      </c>
      <c r="N513" s="2" t="str">
        <f>INDEX('38'!$E$1:$O$1361,MATCH('39'!$F513,'38'!$E:$E,0),MATCH('38'!M$1,'38'!$E$1:$O$1,0))</f>
        <v>BG 6</v>
      </c>
      <c r="O513" s="2">
        <f>INDEX('38'!$E$1:$O$1361,MATCH('39'!$F513,'38'!$E:$E,0),MATCH('38'!N$1,'38'!$E$1:$O$1,0))</f>
        <v>934615.03800000006</v>
      </c>
      <c r="P513" s="2">
        <f>INDEX('38'!$E$1:$O$1361,MATCH('39'!$F513,'38'!$E:$E,0),MATCH('38'!O$1,'38'!$E$1:$O$1,0))</f>
        <v>1317490.4556</v>
      </c>
    </row>
    <row r="514" spans="6:16">
      <c r="F514" s="128">
        <v>416802</v>
      </c>
      <c r="G514" s="2" t="str">
        <f>INDEX('38'!$E$1:$O$1361,MATCH('39'!$F514,'38'!$E:$E,0),MATCH('38'!F$1,'38'!$E$1:$O$1,0))</f>
        <v>Khan Zianasim Samiullah</v>
      </c>
      <c r="H514" s="2">
        <f>INDEX('38'!$E$1:$O$1361,MATCH('39'!$F514,'38'!$E:$E,0),MATCH('38'!G$1,'38'!$E$1:$O$1,0))</f>
        <v>40708</v>
      </c>
      <c r="I514" s="2" t="str">
        <f>INDEX('38'!$E$1:$O$1361,MATCH('39'!$F514,'38'!$E:$E,0),MATCH('38'!H$1,'38'!$E$1:$O$1,0))</f>
        <v>Active</v>
      </c>
      <c r="J514" s="2" t="str">
        <f>INDEX('38'!$E$1:$O$1361,MATCH('39'!$F514,'38'!$E:$E,0),MATCH('38'!I$1,'38'!$E$1:$O$1,0))</f>
        <v>X0327</v>
      </c>
      <c r="K514" s="2">
        <f>INDEX('38'!$E$1:$O$1361,MATCH('39'!$F514,'38'!$E:$E,0),MATCH('38'!J$1,'38'!$E$1:$O$1,0))</f>
        <v>377076</v>
      </c>
      <c r="L514" s="2" t="str">
        <f>INDEX('38'!$E$1:$O$1361,MATCH('39'!$F514,'38'!$E:$E,0),MATCH('38'!K$1,'38'!$E$1:$O$1,0))</f>
        <v>Mr. Ujwal Hiraman Gurchale</v>
      </c>
      <c r="M514" s="2" t="str">
        <f>INDEX('38'!$E$1:$O$1361,MATCH('39'!$F514,'38'!$E:$E,0),MATCH('38'!L$1,'38'!$E$1:$O$1,0))</f>
        <v>Associate Sales Manager</v>
      </c>
      <c r="N514" s="2" t="str">
        <f>INDEX('38'!$E$1:$O$1361,MATCH('39'!$F514,'38'!$E:$E,0),MATCH('38'!M$1,'38'!$E$1:$O$1,0))</f>
        <v>BG 6</v>
      </c>
      <c r="O514" s="2">
        <f>INDEX('38'!$E$1:$O$1361,MATCH('39'!$F514,'38'!$E:$E,0),MATCH('38'!N$1,'38'!$E$1:$O$1,0))</f>
        <v>806606.68199999991</v>
      </c>
      <c r="P514" s="2">
        <f>INDEX('38'!$E$1:$O$1361,MATCH('39'!$F514,'38'!$E:$E,0),MATCH('38'!O$1,'38'!$E$1:$O$1,0))</f>
        <v>1272302.4564</v>
      </c>
    </row>
    <row r="515" spans="6:16">
      <c r="F515" s="128">
        <v>416804</v>
      </c>
      <c r="G515" s="2" t="str">
        <f>INDEX('38'!$E$1:$O$1361,MATCH('39'!$F515,'38'!$E:$E,0),MATCH('38'!F$1,'38'!$E$1:$O$1,0))</f>
        <v>Dhara Shetansingh Bhati</v>
      </c>
      <c r="H515" s="2">
        <f>INDEX('38'!$E$1:$O$1361,MATCH('39'!$F515,'38'!$E:$E,0),MATCH('38'!G$1,'38'!$E$1:$O$1,0))</f>
        <v>40696</v>
      </c>
      <c r="I515" s="2" t="str">
        <f>INDEX('38'!$E$1:$O$1361,MATCH('39'!$F515,'38'!$E:$E,0),MATCH('38'!H$1,'38'!$E$1:$O$1,0))</f>
        <v>Active</v>
      </c>
      <c r="J515" s="2" t="str">
        <f>INDEX('38'!$E$1:$O$1361,MATCH('39'!$F515,'38'!$E:$E,0),MATCH('38'!I$1,'38'!$E$1:$O$1,0))</f>
        <v>X1193</v>
      </c>
      <c r="K515" s="2">
        <f>INDEX('38'!$E$1:$O$1361,MATCH('39'!$F515,'38'!$E:$E,0),MATCH('38'!J$1,'38'!$E$1:$O$1,0))</f>
        <v>462852</v>
      </c>
      <c r="L515" s="2" t="str">
        <f>INDEX('38'!$E$1:$O$1361,MATCH('39'!$F515,'38'!$E:$E,0),MATCH('38'!K$1,'38'!$E$1:$O$1,0))</f>
        <v>Mr. Dhwanil Milan Bhai Acharya</v>
      </c>
      <c r="M515" s="2" t="str">
        <f>INDEX('38'!$E$1:$O$1361,MATCH('39'!$F515,'38'!$E:$E,0),MATCH('38'!L$1,'38'!$E$1:$O$1,0))</f>
        <v>Relationship Associate</v>
      </c>
      <c r="N515" s="2" t="str">
        <f>INDEX('38'!$E$1:$O$1361,MATCH('39'!$F515,'38'!$E:$E,0),MATCH('38'!M$1,'38'!$E$1:$O$1,0))</f>
        <v>BG 6</v>
      </c>
      <c r="O515" s="2">
        <f>INDEX('38'!$E$1:$O$1361,MATCH('39'!$F515,'38'!$E:$E,0),MATCH('38'!N$1,'38'!$E$1:$O$1,0))</f>
        <v>976796.625</v>
      </c>
      <c r="P515" s="2">
        <f>INDEX('38'!$E$1:$O$1361,MATCH('39'!$F515,'38'!$E:$E,0),MATCH('38'!O$1,'38'!$E$1:$O$1,0))</f>
        <v>2029668.2027999999</v>
      </c>
    </row>
    <row r="516" spans="6:16">
      <c r="F516" s="128">
        <v>416815</v>
      </c>
      <c r="G516" s="2" t="str">
        <f>INDEX('38'!$E$1:$O$1361,MATCH('39'!$F516,'38'!$E:$E,0),MATCH('38'!F$1,'38'!$E$1:$O$1,0))</f>
        <v>Saurabh Sengar</v>
      </c>
      <c r="H516" s="2">
        <f>INDEX('38'!$E$1:$O$1361,MATCH('39'!$F516,'38'!$E:$E,0),MATCH('38'!G$1,'38'!$E$1:$O$1,0))</f>
        <v>40702</v>
      </c>
      <c r="I516" s="2" t="str">
        <f>INDEX('38'!$E$1:$O$1361,MATCH('39'!$F516,'38'!$E:$E,0),MATCH('38'!H$1,'38'!$E$1:$O$1,0))</f>
        <v>Active</v>
      </c>
      <c r="J516" s="2" t="str">
        <f>INDEX('38'!$E$1:$O$1361,MATCH('39'!$F516,'38'!$E:$E,0),MATCH('38'!I$1,'38'!$E$1:$O$1,0))</f>
        <v>X0638</v>
      </c>
      <c r="K516" s="2">
        <f>INDEX('38'!$E$1:$O$1361,MATCH('39'!$F516,'38'!$E:$E,0),MATCH('38'!J$1,'38'!$E$1:$O$1,0))</f>
        <v>414224</v>
      </c>
      <c r="L516" s="2" t="str">
        <f>INDEX('38'!$E$1:$O$1361,MATCH('39'!$F516,'38'!$E:$E,0),MATCH('38'!K$1,'38'!$E$1:$O$1,0))</f>
        <v>Mr. Murari Dutt Bajpai</v>
      </c>
      <c r="M516" s="2" t="str">
        <f>INDEX('38'!$E$1:$O$1361,MATCH('39'!$F516,'38'!$E:$E,0),MATCH('38'!L$1,'38'!$E$1:$O$1,0))</f>
        <v>Relationship Associate</v>
      </c>
      <c r="N516" s="2" t="str">
        <f>INDEX('38'!$E$1:$O$1361,MATCH('39'!$F516,'38'!$E:$E,0),MATCH('38'!M$1,'38'!$E$1:$O$1,0))</f>
        <v>BG 5</v>
      </c>
      <c r="O516" s="2">
        <f>INDEX('38'!$E$1:$O$1361,MATCH('39'!$F516,'38'!$E:$E,0),MATCH('38'!N$1,'38'!$E$1:$O$1,0))</f>
        <v>1527339.8489999999</v>
      </c>
      <c r="P516" s="2">
        <f>INDEX('38'!$E$1:$O$1361,MATCH('39'!$F516,'38'!$E:$E,0),MATCH('38'!O$1,'38'!$E$1:$O$1,0))</f>
        <v>1069728.7031999999</v>
      </c>
    </row>
    <row r="517" spans="6:16">
      <c r="F517" s="128">
        <v>416856</v>
      </c>
      <c r="G517" s="2" t="str">
        <f>INDEX('38'!$E$1:$O$1361,MATCH('39'!$F517,'38'!$E:$E,0),MATCH('38'!F$1,'38'!$E$1:$O$1,0))</f>
        <v>Kartik KV</v>
      </c>
      <c r="H517" s="2">
        <f>INDEX('38'!$E$1:$O$1361,MATCH('39'!$F517,'38'!$E:$E,0),MATCH('38'!G$1,'38'!$E$1:$O$1,0))</f>
        <v>40728</v>
      </c>
      <c r="I517" s="2" t="str">
        <f>INDEX('38'!$E$1:$O$1361,MATCH('39'!$F517,'38'!$E:$E,0),MATCH('38'!H$1,'38'!$E$1:$O$1,0))</f>
        <v>Active</v>
      </c>
      <c r="J517" s="2" t="str">
        <f>INDEX('38'!$E$1:$O$1361,MATCH('39'!$F517,'38'!$E:$E,0),MATCH('38'!I$1,'38'!$E$1:$O$1,0))</f>
        <v>X0132</v>
      </c>
      <c r="K517" s="2">
        <f>INDEX('38'!$E$1:$O$1361,MATCH('39'!$F517,'38'!$E:$E,0),MATCH('38'!J$1,'38'!$E$1:$O$1,0))</f>
        <v>460909</v>
      </c>
      <c r="L517" s="2" t="str">
        <f>INDEX('38'!$E$1:$O$1361,MATCH('39'!$F517,'38'!$E:$E,0),MATCH('38'!K$1,'38'!$E$1:$O$1,0))</f>
        <v>Mr. Manish Banga</v>
      </c>
      <c r="M517" s="2" t="str">
        <f>INDEX('38'!$E$1:$O$1361,MATCH('39'!$F517,'38'!$E:$E,0),MATCH('38'!L$1,'38'!$E$1:$O$1,0))</f>
        <v>Associate Sales Manager</v>
      </c>
      <c r="N517" s="2" t="str">
        <f>INDEX('38'!$E$1:$O$1361,MATCH('39'!$F517,'38'!$E:$E,0),MATCH('38'!M$1,'38'!$E$1:$O$1,0))</f>
        <v>BG 4</v>
      </c>
      <c r="O517" s="2">
        <f>INDEX('38'!$E$1:$O$1361,MATCH('39'!$F517,'38'!$E:$E,0),MATCH('38'!N$1,'38'!$E$1:$O$1,0))</f>
        <v>1687242.3330000001</v>
      </c>
      <c r="P517" s="2">
        <f>INDEX('38'!$E$1:$O$1361,MATCH('39'!$F517,'38'!$E:$E,0),MATCH('38'!O$1,'38'!$E$1:$O$1,0))</f>
        <v>1308536.6724</v>
      </c>
    </row>
    <row r="518" spans="6:16">
      <c r="F518" s="128">
        <v>416858</v>
      </c>
      <c r="G518" s="2" t="str">
        <f>INDEX('38'!$E$1:$O$1361,MATCH('39'!$F518,'38'!$E:$E,0),MATCH('38'!F$1,'38'!$E$1:$O$1,0))</f>
        <v>Dinesh Pal Singh</v>
      </c>
      <c r="H518" s="2">
        <f>INDEX('38'!$E$1:$O$1361,MATCH('39'!$F518,'38'!$E:$E,0),MATCH('38'!G$1,'38'!$E$1:$O$1,0))</f>
        <v>40735</v>
      </c>
      <c r="I518" s="2" t="str">
        <f>INDEX('38'!$E$1:$O$1361,MATCH('39'!$F518,'38'!$E:$E,0),MATCH('38'!H$1,'38'!$E$1:$O$1,0))</f>
        <v>Active</v>
      </c>
      <c r="J518" s="2" t="str">
        <f>INDEX('38'!$E$1:$O$1361,MATCH('39'!$F518,'38'!$E:$E,0),MATCH('38'!I$1,'38'!$E$1:$O$1,0))</f>
        <v>X0791</v>
      </c>
      <c r="K518" s="2">
        <f>INDEX('38'!$E$1:$O$1361,MATCH('39'!$F518,'38'!$E:$E,0),MATCH('38'!J$1,'38'!$E$1:$O$1,0))</f>
        <v>376098</v>
      </c>
      <c r="L518" s="2" t="str">
        <f>INDEX('38'!$E$1:$O$1361,MATCH('39'!$F518,'38'!$E:$E,0),MATCH('38'!K$1,'38'!$E$1:$O$1,0))</f>
        <v>Mrs. Samta Agarwal</v>
      </c>
      <c r="M518" s="2" t="str">
        <f>INDEX('38'!$E$1:$O$1361,MATCH('39'!$F518,'38'!$E:$E,0),MATCH('38'!L$1,'38'!$E$1:$O$1,0))</f>
        <v>Associate Sales Manager</v>
      </c>
      <c r="N518" s="2" t="str">
        <f>INDEX('38'!$E$1:$O$1361,MATCH('39'!$F518,'38'!$E:$E,0),MATCH('38'!M$1,'38'!$E$1:$O$1,0))</f>
        <v>BG 5</v>
      </c>
      <c r="O518" s="2">
        <f>INDEX('38'!$E$1:$O$1361,MATCH('39'!$F518,'38'!$E:$E,0),MATCH('38'!N$1,'38'!$E$1:$O$1,0))</f>
        <v>1289298.0869999998</v>
      </c>
      <c r="P518" s="2">
        <f>INDEX('38'!$E$1:$O$1361,MATCH('39'!$F518,'38'!$E:$E,0),MATCH('38'!O$1,'38'!$E$1:$O$1,0))</f>
        <v>1660687.8119999999</v>
      </c>
    </row>
    <row r="519" spans="6:16">
      <c r="F519" s="128">
        <v>416865</v>
      </c>
      <c r="G519" s="2" t="str">
        <f>INDEX('38'!$E$1:$O$1361,MATCH('39'!$F519,'38'!$E:$E,0),MATCH('38'!F$1,'38'!$E$1:$O$1,0))</f>
        <v>Rajesh Kumer Gilhotra</v>
      </c>
      <c r="H519" s="2">
        <f>INDEX('38'!$E$1:$O$1361,MATCH('39'!$F519,'38'!$E:$E,0),MATCH('38'!G$1,'38'!$E$1:$O$1,0))</f>
        <v>40738</v>
      </c>
      <c r="I519" s="2" t="str">
        <f>INDEX('38'!$E$1:$O$1361,MATCH('39'!$F519,'38'!$E:$E,0),MATCH('38'!H$1,'38'!$E$1:$O$1,0))</f>
        <v>Active</v>
      </c>
      <c r="J519" s="2" t="str">
        <f>INDEX('38'!$E$1:$O$1361,MATCH('39'!$F519,'38'!$E:$E,0),MATCH('38'!I$1,'38'!$E$1:$O$1,0))</f>
        <v>X1303</v>
      </c>
      <c r="K519" s="2">
        <f>INDEX('38'!$E$1:$O$1361,MATCH('39'!$F519,'38'!$E:$E,0),MATCH('38'!J$1,'38'!$E$1:$O$1,0))</f>
        <v>416871</v>
      </c>
      <c r="L519" s="2" t="str">
        <f>INDEX('38'!$E$1:$O$1361,MATCH('39'!$F519,'38'!$E:$E,0),MATCH('38'!K$1,'38'!$E$1:$O$1,0))</f>
        <v>Ms. Shivani Sambyal</v>
      </c>
      <c r="M519" s="2" t="str">
        <f>INDEX('38'!$E$1:$O$1361,MATCH('39'!$F519,'38'!$E:$E,0),MATCH('38'!L$1,'38'!$E$1:$O$1,0))</f>
        <v>Relationship Associate</v>
      </c>
      <c r="N519" s="2" t="str">
        <f>INDEX('38'!$E$1:$O$1361,MATCH('39'!$F519,'38'!$E:$E,0),MATCH('38'!M$1,'38'!$E$1:$O$1,0))</f>
        <v>BG 8</v>
      </c>
      <c r="O519" s="2">
        <f>INDEX('38'!$E$1:$O$1361,MATCH('39'!$F519,'38'!$E:$E,0),MATCH('38'!N$1,'38'!$E$1:$O$1,0))</f>
        <v>439170.87900000002</v>
      </c>
      <c r="P519" s="2">
        <f>INDEX('38'!$E$1:$O$1361,MATCH('39'!$F519,'38'!$E:$E,0),MATCH('38'!O$1,'38'!$E$1:$O$1,0))</f>
        <v>1174498.3259999999</v>
      </c>
    </row>
    <row r="520" spans="6:16">
      <c r="F520" s="128">
        <v>416869</v>
      </c>
      <c r="G520" s="2" t="str">
        <f>INDEX('38'!$E$1:$O$1361,MATCH('39'!$F520,'38'!$E:$E,0),MATCH('38'!F$1,'38'!$E$1:$O$1,0))</f>
        <v>Tarun Kumar</v>
      </c>
      <c r="H520" s="2">
        <f>INDEX('38'!$E$1:$O$1361,MATCH('39'!$F520,'38'!$E:$E,0),MATCH('38'!G$1,'38'!$E$1:$O$1,0))</f>
        <v>40728</v>
      </c>
      <c r="I520" s="2" t="str">
        <f>INDEX('38'!$E$1:$O$1361,MATCH('39'!$F520,'38'!$E:$E,0),MATCH('38'!H$1,'38'!$E$1:$O$1,0))</f>
        <v>Active</v>
      </c>
      <c r="J520" s="2" t="str">
        <f>INDEX('38'!$E$1:$O$1361,MATCH('39'!$F520,'38'!$E:$E,0),MATCH('38'!I$1,'38'!$E$1:$O$1,0))</f>
        <v>X0056</v>
      </c>
      <c r="K520" s="2">
        <f>INDEX('38'!$E$1:$O$1361,MATCH('39'!$F520,'38'!$E:$E,0),MATCH('38'!J$1,'38'!$E$1:$O$1,0))</f>
        <v>359519</v>
      </c>
      <c r="L520" s="2" t="str">
        <f>INDEX('38'!$E$1:$O$1361,MATCH('39'!$F520,'38'!$E:$E,0),MATCH('38'!K$1,'38'!$E$1:$O$1,0))</f>
        <v>Mr. Akash Pandey</v>
      </c>
      <c r="M520" s="2" t="str">
        <f>INDEX('38'!$E$1:$O$1361,MATCH('39'!$F520,'38'!$E:$E,0),MATCH('38'!L$1,'38'!$E$1:$O$1,0))</f>
        <v>Relationship Associate</v>
      </c>
      <c r="N520" s="2" t="str">
        <f>INDEX('38'!$E$1:$O$1361,MATCH('39'!$F520,'38'!$E:$E,0),MATCH('38'!M$1,'38'!$E$1:$O$1,0))</f>
        <v>BG 5</v>
      </c>
      <c r="O520" s="2">
        <f>INDEX('38'!$E$1:$O$1361,MATCH('39'!$F520,'38'!$E:$E,0),MATCH('38'!N$1,'38'!$E$1:$O$1,0))</f>
        <v>1345867.425</v>
      </c>
      <c r="P520" s="2">
        <f>INDEX('38'!$E$1:$O$1361,MATCH('39'!$F520,'38'!$E:$E,0),MATCH('38'!O$1,'38'!$E$1:$O$1,0))</f>
        <v>2302154.6868000003</v>
      </c>
    </row>
    <row r="521" spans="6:16">
      <c r="F521" s="128">
        <v>416929</v>
      </c>
      <c r="G521" s="2" t="str">
        <f>INDEX('38'!$E$1:$O$1361,MATCH('39'!$F521,'38'!$E:$E,0),MATCH('38'!F$1,'38'!$E$1:$O$1,0))</f>
        <v>Anil Kumar</v>
      </c>
      <c r="H521" s="2">
        <f>INDEX('38'!$E$1:$O$1361,MATCH('39'!$F521,'38'!$E:$E,0),MATCH('38'!G$1,'38'!$E$1:$O$1,0))</f>
        <v>40735</v>
      </c>
      <c r="I521" s="2" t="str">
        <f>INDEX('38'!$E$1:$O$1361,MATCH('39'!$F521,'38'!$E:$E,0),MATCH('38'!H$1,'38'!$E$1:$O$1,0))</f>
        <v>Active</v>
      </c>
      <c r="J521" s="2" t="str">
        <f>INDEX('38'!$E$1:$O$1361,MATCH('39'!$F521,'38'!$E:$E,0),MATCH('38'!I$1,'38'!$E$1:$O$1,0))</f>
        <v>X0226</v>
      </c>
      <c r="K521" s="2">
        <f>INDEX('38'!$E$1:$O$1361,MATCH('39'!$F521,'38'!$E:$E,0),MATCH('38'!J$1,'38'!$E$1:$O$1,0))</f>
        <v>410733</v>
      </c>
      <c r="L521" s="2" t="str">
        <f>INDEX('38'!$E$1:$O$1361,MATCH('39'!$F521,'38'!$E:$E,0),MATCH('38'!K$1,'38'!$E$1:$O$1,0))</f>
        <v>Mr. Karan Marya</v>
      </c>
      <c r="M521" s="2" t="str">
        <f>INDEX('38'!$E$1:$O$1361,MATCH('39'!$F521,'38'!$E:$E,0),MATCH('38'!L$1,'38'!$E$1:$O$1,0))</f>
        <v>Associate Sales Manager</v>
      </c>
      <c r="N521" s="2" t="str">
        <f>INDEX('38'!$E$1:$O$1361,MATCH('39'!$F521,'38'!$E:$E,0),MATCH('38'!M$1,'38'!$E$1:$O$1,0))</f>
        <v>BG 6</v>
      </c>
      <c r="O521" s="2">
        <f>INDEX('38'!$E$1:$O$1361,MATCH('39'!$F521,'38'!$E:$E,0),MATCH('38'!N$1,'38'!$E$1:$O$1,0))</f>
        <v>935395.25099999993</v>
      </c>
      <c r="P521" s="2">
        <f>INDEX('38'!$E$1:$O$1361,MATCH('39'!$F521,'38'!$E:$E,0),MATCH('38'!O$1,'38'!$E$1:$O$1,0))</f>
        <v>1153991.5020000001</v>
      </c>
    </row>
    <row r="522" spans="6:16">
      <c r="F522" s="128">
        <v>417050</v>
      </c>
      <c r="G522" s="2" t="str">
        <f>INDEX('38'!$E$1:$O$1361,MATCH('39'!$F522,'38'!$E:$E,0),MATCH('38'!F$1,'38'!$E$1:$O$1,0))</f>
        <v>Dinesh Pandurang Tikure</v>
      </c>
      <c r="H522" s="2">
        <f>INDEX('38'!$E$1:$O$1361,MATCH('39'!$F522,'38'!$E:$E,0),MATCH('38'!G$1,'38'!$E$1:$O$1,0))</f>
        <v>40735</v>
      </c>
      <c r="I522" s="2" t="str">
        <f>INDEX('38'!$E$1:$O$1361,MATCH('39'!$F522,'38'!$E:$E,0),MATCH('38'!H$1,'38'!$E$1:$O$1,0))</f>
        <v>Active</v>
      </c>
      <c r="J522" s="2" t="str">
        <f>INDEX('38'!$E$1:$O$1361,MATCH('39'!$F522,'38'!$E:$E,0),MATCH('38'!I$1,'38'!$E$1:$O$1,0))</f>
        <v>X1024</v>
      </c>
      <c r="K522" s="2">
        <f>INDEX('38'!$E$1:$O$1361,MATCH('39'!$F522,'38'!$E:$E,0),MATCH('38'!J$1,'38'!$E$1:$O$1,0))</f>
        <v>376339</v>
      </c>
      <c r="L522" s="2" t="str">
        <f>INDEX('38'!$E$1:$O$1361,MATCH('39'!$F522,'38'!$E:$E,0),MATCH('38'!K$1,'38'!$E$1:$O$1,0))</f>
        <v>Mr. Amol Vijay Sarda</v>
      </c>
      <c r="M522" s="2" t="str">
        <f>INDEX('38'!$E$1:$O$1361,MATCH('39'!$F522,'38'!$E:$E,0),MATCH('38'!L$1,'38'!$E$1:$O$1,0))</f>
        <v>Associate Sales Manager</v>
      </c>
      <c r="N522" s="2" t="str">
        <f>INDEX('38'!$E$1:$O$1361,MATCH('39'!$F522,'38'!$E:$E,0),MATCH('38'!M$1,'38'!$E$1:$O$1,0))</f>
        <v>BG 8</v>
      </c>
      <c r="O522" s="2">
        <f>INDEX('38'!$E$1:$O$1361,MATCH('39'!$F522,'38'!$E:$E,0),MATCH('38'!N$1,'38'!$E$1:$O$1,0))</f>
        <v>392185.58400000003</v>
      </c>
      <c r="P522" s="2">
        <f>INDEX('38'!$E$1:$O$1361,MATCH('39'!$F522,'38'!$E:$E,0),MATCH('38'!O$1,'38'!$E$1:$O$1,0))</f>
        <v>573290.51399999997</v>
      </c>
    </row>
    <row r="523" spans="6:16">
      <c r="F523" s="128">
        <v>417053</v>
      </c>
      <c r="G523" s="2" t="str">
        <f>INDEX('38'!$E$1:$O$1361,MATCH('39'!$F523,'38'!$E:$E,0),MATCH('38'!F$1,'38'!$E$1:$O$1,0))</f>
        <v>Arvind Narendra Kumar Shukla</v>
      </c>
      <c r="H523" s="2">
        <f>INDEX('38'!$E$1:$O$1361,MATCH('39'!$F523,'38'!$E:$E,0),MATCH('38'!G$1,'38'!$E$1:$O$1,0))</f>
        <v>40735</v>
      </c>
      <c r="I523" s="2" t="str">
        <f>INDEX('38'!$E$1:$O$1361,MATCH('39'!$F523,'38'!$E:$E,0),MATCH('38'!H$1,'38'!$E$1:$O$1,0))</f>
        <v>Active</v>
      </c>
      <c r="J523" s="2" t="str">
        <f>INDEX('38'!$E$1:$O$1361,MATCH('39'!$F523,'38'!$E:$E,0),MATCH('38'!I$1,'38'!$E$1:$O$1,0))</f>
        <v>X0018</v>
      </c>
      <c r="K523" s="2">
        <f>INDEX('38'!$E$1:$O$1361,MATCH('39'!$F523,'38'!$E:$E,0),MATCH('38'!J$1,'38'!$E$1:$O$1,0))</f>
        <v>399534</v>
      </c>
      <c r="L523" s="2" t="str">
        <f>INDEX('38'!$E$1:$O$1361,MATCH('39'!$F523,'38'!$E:$E,0),MATCH('38'!K$1,'38'!$E$1:$O$1,0))</f>
        <v>Mr. Shahsidhar Poojary</v>
      </c>
      <c r="M523" s="2" t="str">
        <f>INDEX('38'!$E$1:$O$1361,MATCH('39'!$F523,'38'!$E:$E,0),MATCH('38'!L$1,'38'!$E$1:$O$1,0))</f>
        <v>Associate Sales Manager</v>
      </c>
      <c r="N523" s="2" t="str">
        <f>INDEX('38'!$E$1:$O$1361,MATCH('39'!$F523,'38'!$E:$E,0),MATCH('38'!M$1,'38'!$E$1:$O$1,0))</f>
        <v>BG 6</v>
      </c>
      <c r="O523" s="2">
        <f>INDEX('38'!$E$1:$O$1361,MATCH('39'!$F523,'38'!$E:$E,0),MATCH('38'!N$1,'38'!$E$1:$O$1,0))</f>
        <v>1154558.307</v>
      </c>
      <c r="P523" s="2">
        <f>INDEX('38'!$E$1:$O$1361,MATCH('39'!$F523,'38'!$E:$E,0),MATCH('38'!O$1,'38'!$E$1:$O$1,0))</f>
        <v>2059640.892</v>
      </c>
    </row>
    <row r="524" spans="6:16">
      <c r="F524" s="128">
        <v>417055</v>
      </c>
      <c r="G524" s="2" t="str">
        <f>INDEX('38'!$E$1:$O$1361,MATCH('39'!$F524,'38'!$E:$E,0),MATCH('38'!F$1,'38'!$E$1:$O$1,0))</f>
        <v>Sudeshna Sitesh Sarkar</v>
      </c>
      <c r="H524" s="2">
        <f>INDEX('38'!$E$1:$O$1361,MATCH('39'!$F524,'38'!$E:$E,0),MATCH('38'!G$1,'38'!$E$1:$O$1,0))</f>
        <v>40735</v>
      </c>
      <c r="I524" s="2" t="str">
        <f>INDEX('38'!$E$1:$O$1361,MATCH('39'!$F524,'38'!$E:$E,0),MATCH('38'!H$1,'38'!$E$1:$O$1,0))</f>
        <v>Active</v>
      </c>
      <c r="J524" s="2" t="str">
        <f>INDEX('38'!$E$1:$O$1361,MATCH('39'!$F524,'38'!$E:$E,0),MATCH('38'!I$1,'38'!$E$1:$O$1,0))</f>
        <v>X1040</v>
      </c>
      <c r="K524" s="2">
        <f>INDEX('38'!$E$1:$O$1361,MATCH('39'!$F524,'38'!$E:$E,0),MATCH('38'!J$1,'38'!$E$1:$O$1,0))</f>
        <v>408443</v>
      </c>
      <c r="L524" s="2" t="str">
        <f>INDEX('38'!$E$1:$O$1361,MATCH('39'!$F524,'38'!$E:$E,0),MATCH('38'!K$1,'38'!$E$1:$O$1,0))</f>
        <v>Mr. Gaurav Ashok Dhokriya</v>
      </c>
      <c r="M524" s="2" t="str">
        <f>INDEX('38'!$E$1:$O$1361,MATCH('39'!$F524,'38'!$E:$E,0),MATCH('38'!L$1,'38'!$E$1:$O$1,0))</f>
        <v>Relationship Associate</v>
      </c>
      <c r="N524" s="2" t="str">
        <f>INDEX('38'!$E$1:$O$1361,MATCH('39'!$F524,'38'!$E:$E,0),MATCH('38'!M$1,'38'!$E$1:$O$1,0))</f>
        <v>BG 7</v>
      </c>
      <c r="O524" s="2">
        <f>INDEX('38'!$E$1:$O$1361,MATCH('39'!$F524,'38'!$E:$E,0),MATCH('38'!N$1,'38'!$E$1:$O$1,0))</f>
        <v>475637.21099999995</v>
      </c>
      <c r="P524" s="2">
        <f>INDEX('38'!$E$1:$O$1361,MATCH('39'!$F524,'38'!$E:$E,0),MATCH('38'!O$1,'38'!$E$1:$O$1,0))</f>
        <v>1193652.5472000001</v>
      </c>
    </row>
    <row r="525" spans="6:16">
      <c r="F525" s="128">
        <v>417159</v>
      </c>
      <c r="G525" s="2" t="str">
        <f>INDEX('38'!$E$1:$O$1361,MATCH('39'!$F525,'38'!$E:$E,0),MATCH('38'!F$1,'38'!$E$1:$O$1,0))</f>
        <v>Rohan Kulkarni</v>
      </c>
      <c r="H525" s="2">
        <f>INDEX('38'!$E$1:$O$1361,MATCH('39'!$F525,'38'!$E:$E,0),MATCH('38'!G$1,'38'!$E$1:$O$1,0))</f>
        <v>40700</v>
      </c>
      <c r="I525" s="2" t="str">
        <f>INDEX('38'!$E$1:$O$1361,MATCH('39'!$F525,'38'!$E:$E,0),MATCH('38'!H$1,'38'!$E$1:$O$1,0))</f>
        <v>Active</v>
      </c>
      <c r="J525" s="2" t="str">
        <f>INDEX('38'!$E$1:$O$1361,MATCH('39'!$F525,'38'!$E:$E,0),MATCH('38'!I$1,'38'!$E$1:$O$1,0))</f>
        <v>X0008</v>
      </c>
      <c r="K525" s="2">
        <f>INDEX('38'!$E$1:$O$1361,MATCH('39'!$F525,'38'!$E:$E,0),MATCH('38'!J$1,'38'!$E$1:$O$1,0))</f>
        <v>420498</v>
      </c>
      <c r="L525" s="2" t="str">
        <f>INDEX('38'!$E$1:$O$1361,MATCH('39'!$F525,'38'!$E:$E,0),MATCH('38'!K$1,'38'!$E$1:$O$1,0))</f>
        <v>Mr. Srinivas C.</v>
      </c>
      <c r="M525" s="2" t="str">
        <f>INDEX('38'!$E$1:$O$1361,MATCH('39'!$F525,'38'!$E:$E,0),MATCH('38'!L$1,'38'!$E$1:$O$1,0))</f>
        <v>Associate Sales Manager</v>
      </c>
      <c r="N525" s="2" t="str">
        <f>INDEX('38'!$E$1:$O$1361,MATCH('39'!$F525,'38'!$E:$E,0),MATCH('38'!M$1,'38'!$E$1:$O$1,0))</f>
        <v>BG 3</v>
      </c>
      <c r="O525" s="2">
        <f>INDEX('38'!$E$1:$O$1361,MATCH('39'!$F525,'38'!$E:$E,0),MATCH('38'!N$1,'38'!$E$1:$O$1,0))</f>
        <v>2585801.736</v>
      </c>
      <c r="P525" s="2">
        <f>INDEX('38'!$E$1:$O$1361,MATCH('39'!$F525,'38'!$E:$E,0),MATCH('38'!O$1,'38'!$E$1:$O$1,0))</f>
        <v>2228693.8752000001</v>
      </c>
    </row>
    <row r="526" spans="6:16">
      <c r="F526" s="128">
        <v>417196</v>
      </c>
      <c r="G526" s="2" t="str">
        <f>INDEX('38'!$E$1:$O$1361,MATCH('39'!$F526,'38'!$E:$E,0),MATCH('38'!F$1,'38'!$E$1:$O$1,0))</f>
        <v>Uma Prasad</v>
      </c>
      <c r="H526" s="2">
        <f>INDEX('38'!$E$1:$O$1361,MATCH('39'!$F526,'38'!$E:$E,0),MATCH('38'!G$1,'38'!$E$1:$O$1,0))</f>
        <v>40705</v>
      </c>
      <c r="I526" s="2" t="str">
        <f>INDEX('38'!$E$1:$O$1361,MATCH('39'!$F526,'38'!$E:$E,0),MATCH('38'!H$1,'38'!$E$1:$O$1,0))</f>
        <v>Active</v>
      </c>
      <c r="J526" s="2" t="str">
        <f>INDEX('38'!$E$1:$O$1361,MATCH('39'!$F526,'38'!$E:$E,0),MATCH('38'!I$1,'38'!$E$1:$O$1,0))</f>
        <v>X1311</v>
      </c>
      <c r="K526" s="2">
        <f>INDEX('38'!$E$1:$O$1361,MATCH('39'!$F526,'38'!$E:$E,0),MATCH('38'!J$1,'38'!$E$1:$O$1,0))</f>
        <v>379146</v>
      </c>
      <c r="L526" s="2" t="str">
        <f>INDEX('38'!$E$1:$O$1361,MATCH('39'!$F526,'38'!$E:$E,0),MATCH('38'!K$1,'38'!$E$1:$O$1,0))</f>
        <v>Mr. Anirban Dastidar</v>
      </c>
      <c r="M526" s="2" t="str">
        <f>INDEX('38'!$E$1:$O$1361,MATCH('39'!$F526,'38'!$E:$E,0),MATCH('38'!L$1,'38'!$E$1:$O$1,0))</f>
        <v>Relationship Associate</v>
      </c>
      <c r="N526" s="2" t="str">
        <f>INDEX('38'!$E$1:$O$1361,MATCH('39'!$F526,'38'!$E:$E,0),MATCH('38'!M$1,'38'!$E$1:$O$1,0))</f>
        <v>BG 7</v>
      </c>
      <c r="O526" s="2">
        <f>INDEX('38'!$E$1:$O$1361,MATCH('39'!$F526,'38'!$E:$E,0),MATCH('38'!N$1,'38'!$E$1:$O$1,0))</f>
        <v>524371.02899999998</v>
      </c>
      <c r="P526" s="2">
        <f>INDEX('38'!$E$1:$O$1361,MATCH('39'!$F526,'38'!$E:$E,0),MATCH('38'!O$1,'38'!$E$1:$O$1,0))</f>
        <v>809757.03240000003</v>
      </c>
    </row>
    <row r="527" spans="6:16">
      <c r="F527" s="128">
        <v>417213</v>
      </c>
      <c r="G527" s="2" t="str">
        <f>INDEX('38'!$E$1:$O$1361,MATCH('39'!$F527,'38'!$E:$E,0),MATCH('38'!F$1,'38'!$E$1:$O$1,0))</f>
        <v>Manish Kumar Jaiswal</v>
      </c>
      <c r="H527" s="2">
        <f>INDEX('38'!$E$1:$O$1361,MATCH('39'!$F527,'38'!$E:$E,0),MATCH('38'!G$1,'38'!$E$1:$O$1,0))</f>
        <v>40670</v>
      </c>
      <c r="I527" s="2" t="str">
        <f>INDEX('38'!$E$1:$O$1361,MATCH('39'!$F527,'38'!$E:$E,0),MATCH('38'!H$1,'38'!$E$1:$O$1,0))</f>
        <v>Active</v>
      </c>
      <c r="J527" s="2" t="str">
        <f>INDEX('38'!$E$1:$O$1361,MATCH('39'!$F527,'38'!$E:$E,0),MATCH('38'!I$1,'38'!$E$1:$O$1,0))</f>
        <v>X0439</v>
      </c>
      <c r="K527" s="2">
        <f>INDEX('38'!$E$1:$O$1361,MATCH('39'!$F527,'38'!$E:$E,0),MATCH('38'!J$1,'38'!$E$1:$O$1,0))</f>
        <v>406515</v>
      </c>
      <c r="L527" s="2" t="str">
        <f>INDEX('38'!$E$1:$O$1361,MATCH('39'!$F527,'38'!$E:$E,0),MATCH('38'!K$1,'38'!$E$1:$O$1,0))</f>
        <v>Mr. Sabyasachi Guin</v>
      </c>
      <c r="M527" s="2" t="str">
        <f>INDEX('38'!$E$1:$O$1361,MATCH('39'!$F527,'38'!$E:$E,0),MATCH('38'!L$1,'38'!$E$1:$O$1,0))</f>
        <v>Associate Sales Manager</v>
      </c>
      <c r="N527" s="2" t="str">
        <f>INDEX('38'!$E$1:$O$1361,MATCH('39'!$F527,'38'!$E:$E,0),MATCH('38'!M$1,'38'!$E$1:$O$1,0))</f>
        <v>BG 6</v>
      </c>
      <c r="O527" s="2">
        <f>INDEX('38'!$E$1:$O$1361,MATCH('39'!$F527,'38'!$E:$E,0),MATCH('38'!N$1,'38'!$E$1:$O$1,0))</f>
        <v>920498.85900000005</v>
      </c>
      <c r="P527" s="2">
        <f>INDEX('38'!$E$1:$O$1361,MATCH('39'!$F527,'38'!$E:$E,0),MATCH('38'!O$1,'38'!$E$1:$O$1,0))</f>
        <v>3187533.87</v>
      </c>
    </row>
    <row r="528" spans="6:16">
      <c r="F528" s="128">
        <v>417274</v>
      </c>
      <c r="G528" s="2" t="str">
        <f>INDEX('38'!$E$1:$O$1361,MATCH('39'!$F528,'38'!$E:$E,0),MATCH('38'!F$1,'38'!$E$1:$O$1,0))</f>
        <v>Sasibhushan Rao Chiguruvalasa</v>
      </c>
      <c r="H528" s="2">
        <f>INDEX('38'!$E$1:$O$1361,MATCH('39'!$F528,'38'!$E:$E,0),MATCH('38'!G$1,'38'!$E$1:$O$1,0))</f>
        <v>40729</v>
      </c>
      <c r="I528" s="2" t="str">
        <f>INDEX('38'!$E$1:$O$1361,MATCH('39'!$F528,'38'!$E:$E,0),MATCH('38'!H$1,'38'!$E$1:$O$1,0))</f>
        <v>Active</v>
      </c>
      <c r="J528" s="2" t="str">
        <f>INDEX('38'!$E$1:$O$1361,MATCH('39'!$F528,'38'!$E:$E,0),MATCH('38'!I$1,'38'!$E$1:$O$1,0))</f>
        <v>X0614</v>
      </c>
      <c r="K528" s="2">
        <f>INDEX('38'!$E$1:$O$1361,MATCH('39'!$F528,'38'!$E:$E,0),MATCH('38'!J$1,'38'!$E$1:$O$1,0))</f>
        <v>386578</v>
      </c>
      <c r="L528" s="2" t="str">
        <f>INDEX('38'!$E$1:$O$1361,MATCH('39'!$F528,'38'!$E:$E,0),MATCH('38'!K$1,'38'!$E$1:$O$1,0))</f>
        <v>Mr. Ramireddy Y. V.</v>
      </c>
      <c r="M528" s="2" t="str">
        <f>INDEX('38'!$E$1:$O$1361,MATCH('39'!$F528,'38'!$E:$E,0),MATCH('38'!L$1,'38'!$E$1:$O$1,0))</f>
        <v>Relationship Associate</v>
      </c>
      <c r="N528" s="2" t="str">
        <f>INDEX('38'!$E$1:$O$1361,MATCH('39'!$F528,'38'!$E:$E,0),MATCH('38'!M$1,'38'!$E$1:$O$1,0))</f>
        <v>BG 6</v>
      </c>
      <c r="O528" s="2">
        <f>INDEX('38'!$E$1:$O$1361,MATCH('39'!$F528,'38'!$E:$E,0),MATCH('38'!N$1,'38'!$E$1:$O$1,0))</f>
        <v>915241.0469999999</v>
      </c>
      <c r="P528" s="2">
        <f>INDEX('38'!$E$1:$O$1361,MATCH('39'!$F528,'38'!$E:$E,0),MATCH('38'!O$1,'38'!$E$1:$O$1,0))</f>
        <v>1182998.8872</v>
      </c>
    </row>
    <row r="529" spans="6:16">
      <c r="F529" s="128">
        <v>417283</v>
      </c>
      <c r="G529" s="2" t="str">
        <f>INDEX('38'!$E$1:$O$1361,MATCH('39'!$F529,'38'!$E:$E,0),MATCH('38'!F$1,'38'!$E$1:$O$1,0))</f>
        <v>Akhilesh Singh</v>
      </c>
      <c r="H529" s="2">
        <f>INDEX('38'!$E$1:$O$1361,MATCH('39'!$F529,'38'!$E:$E,0),MATCH('38'!G$1,'38'!$E$1:$O$1,0))</f>
        <v>40735</v>
      </c>
      <c r="I529" s="2" t="str">
        <f>INDEX('38'!$E$1:$O$1361,MATCH('39'!$F529,'38'!$E:$E,0),MATCH('38'!H$1,'38'!$E$1:$O$1,0))</f>
        <v>Active</v>
      </c>
      <c r="J529" s="2" t="str">
        <f>INDEX('38'!$E$1:$O$1361,MATCH('39'!$F529,'38'!$E:$E,0),MATCH('38'!I$1,'38'!$E$1:$O$1,0))</f>
        <v>X1423</v>
      </c>
      <c r="K529" s="2">
        <f>INDEX('38'!$E$1:$O$1361,MATCH('39'!$F529,'38'!$E:$E,0),MATCH('38'!J$1,'38'!$E$1:$O$1,0))</f>
        <v>414224</v>
      </c>
      <c r="L529" s="2" t="str">
        <f>INDEX('38'!$E$1:$O$1361,MATCH('39'!$F529,'38'!$E:$E,0),MATCH('38'!K$1,'38'!$E$1:$O$1,0))</f>
        <v>Mr. Murari Dutt Bajpai</v>
      </c>
      <c r="M529" s="2" t="str">
        <f>INDEX('38'!$E$1:$O$1361,MATCH('39'!$F529,'38'!$E:$E,0),MATCH('38'!L$1,'38'!$E$1:$O$1,0))</f>
        <v>Relationship Associate</v>
      </c>
      <c r="N529" s="2" t="str">
        <f>INDEX('38'!$E$1:$O$1361,MATCH('39'!$F529,'38'!$E:$E,0),MATCH('38'!M$1,'38'!$E$1:$O$1,0))</f>
        <v>BG 7</v>
      </c>
      <c r="O529" s="2">
        <f>INDEX('38'!$E$1:$O$1361,MATCH('39'!$F529,'38'!$E:$E,0),MATCH('38'!N$1,'38'!$E$1:$O$1,0))</f>
        <v>615675.98400000005</v>
      </c>
      <c r="P529" s="2">
        <f>INDEX('38'!$E$1:$O$1361,MATCH('39'!$F529,'38'!$E:$E,0),MATCH('38'!O$1,'38'!$E$1:$O$1,0))</f>
        <v>1072243.2024000001</v>
      </c>
    </row>
    <row r="530" spans="6:16">
      <c r="F530" s="128">
        <v>417309</v>
      </c>
      <c r="G530" s="2" t="str">
        <f>INDEX('38'!$E$1:$O$1361,MATCH('39'!$F530,'38'!$E:$E,0),MATCH('38'!F$1,'38'!$E$1:$O$1,0))</f>
        <v>Prabir Bose</v>
      </c>
      <c r="H530" s="2">
        <f>INDEX('38'!$E$1:$O$1361,MATCH('39'!$F530,'38'!$E:$E,0),MATCH('38'!G$1,'38'!$E$1:$O$1,0))</f>
        <v>40739</v>
      </c>
      <c r="I530" s="2" t="str">
        <f>INDEX('38'!$E$1:$O$1361,MATCH('39'!$F530,'38'!$E:$E,0),MATCH('38'!H$1,'38'!$E$1:$O$1,0))</f>
        <v>Active</v>
      </c>
      <c r="J530" s="2" t="str">
        <f>INDEX('38'!$E$1:$O$1361,MATCH('39'!$F530,'38'!$E:$E,0),MATCH('38'!I$1,'38'!$E$1:$O$1,0))</f>
        <v>X0724</v>
      </c>
      <c r="K530" s="2">
        <f>INDEX('38'!$E$1:$O$1361,MATCH('39'!$F530,'38'!$E:$E,0),MATCH('38'!J$1,'38'!$E$1:$O$1,0))</f>
        <v>381154</v>
      </c>
      <c r="L530" s="2" t="str">
        <f>INDEX('38'!$E$1:$O$1361,MATCH('39'!$F530,'38'!$E:$E,0),MATCH('38'!K$1,'38'!$E$1:$O$1,0))</f>
        <v>Mr. Pranabesh Pyne</v>
      </c>
      <c r="M530" s="2" t="str">
        <f>INDEX('38'!$E$1:$O$1361,MATCH('39'!$F530,'38'!$E:$E,0),MATCH('38'!L$1,'38'!$E$1:$O$1,0))</f>
        <v>Associate Sales Manager</v>
      </c>
      <c r="N530" s="2" t="str">
        <f>INDEX('38'!$E$1:$O$1361,MATCH('39'!$F530,'38'!$E:$E,0),MATCH('38'!M$1,'38'!$E$1:$O$1,0))</f>
        <v>BG 5</v>
      </c>
      <c r="O530" s="2">
        <f>INDEX('38'!$E$1:$O$1361,MATCH('39'!$F530,'38'!$E:$E,0),MATCH('38'!N$1,'38'!$E$1:$O$1,0))</f>
        <v>1234749.9569999999</v>
      </c>
      <c r="P530" s="2">
        <f>INDEX('38'!$E$1:$O$1361,MATCH('39'!$F530,'38'!$E:$E,0),MATCH('38'!O$1,'38'!$E$1:$O$1,0))</f>
        <v>1151050.8563999999</v>
      </c>
    </row>
    <row r="531" spans="6:16">
      <c r="F531" s="128">
        <v>417433</v>
      </c>
      <c r="G531" s="2" t="str">
        <f>INDEX('38'!$E$1:$O$1361,MATCH('39'!$F531,'38'!$E:$E,0),MATCH('38'!F$1,'38'!$E$1:$O$1,0))</f>
        <v>Sandip Sen</v>
      </c>
      <c r="H531" s="2">
        <f>INDEX('38'!$E$1:$O$1361,MATCH('39'!$F531,'38'!$E:$E,0),MATCH('38'!G$1,'38'!$E$1:$O$1,0))</f>
        <v>40739</v>
      </c>
      <c r="I531" s="2" t="str">
        <f>INDEX('38'!$E$1:$O$1361,MATCH('39'!$F531,'38'!$E:$E,0),MATCH('38'!H$1,'38'!$E$1:$O$1,0))</f>
        <v>Active</v>
      </c>
      <c r="J531" s="2" t="str">
        <f>INDEX('38'!$E$1:$O$1361,MATCH('39'!$F531,'38'!$E:$E,0),MATCH('38'!I$1,'38'!$E$1:$O$1,0))</f>
        <v>X1121</v>
      </c>
      <c r="K531" s="2">
        <f>INDEX('38'!$E$1:$O$1361,MATCH('39'!$F531,'38'!$E:$E,0),MATCH('38'!J$1,'38'!$E$1:$O$1,0))</f>
        <v>381154</v>
      </c>
      <c r="L531" s="2" t="str">
        <f>INDEX('38'!$E$1:$O$1361,MATCH('39'!$F531,'38'!$E:$E,0),MATCH('38'!K$1,'38'!$E$1:$O$1,0))</f>
        <v>Mr. Pranabesh Pyne</v>
      </c>
      <c r="M531" s="2" t="str">
        <f>INDEX('38'!$E$1:$O$1361,MATCH('39'!$F531,'38'!$E:$E,0),MATCH('38'!L$1,'38'!$E$1:$O$1,0))</f>
        <v>Relationship Associate</v>
      </c>
      <c r="N531" s="2" t="str">
        <f>INDEX('38'!$E$1:$O$1361,MATCH('39'!$F531,'38'!$E:$E,0),MATCH('38'!M$1,'38'!$E$1:$O$1,0))</f>
        <v>BG 7</v>
      </c>
      <c r="O531" s="2">
        <f>INDEX('38'!$E$1:$O$1361,MATCH('39'!$F531,'38'!$E:$E,0),MATCH('38'!N$1,'38'!$E$1:$O$1,0))</f>
        <v>727533.59699999995</v>
      </c>
      <c r="P531" s="2">
        <f>INDEX('38'!$E$1:$O$1361,MATCH('39'!$F531,'38'!$E:$E,0),MATCH('38'!O$1,'38'!$E$1:$O$1,0))</f>
        <v>1211799.0852000001</v>
      </c>
    </row>
    <row r="532" spans="6:16">
      <c r="F532" s="128">
        <v>417452</v>
      </c>
      <c r="G532" s="2" t="str">
        <f>INDEX('38'!$E$1:$O$1361,MATCH('39'!$F532,'38'!$E:$E,0),MATCH('38'!F$1,'38'!$E$1:$O$1,0))</f>
        <v>Manish Kumar Srivastava</v>
      </c>
      <c r="H532" s="2">
        <f>INDEX('38'!$E$1:$O$1361,MATCH('39'!$F532,'38'!$E:$E,0),MATCH('38'!G$1,'38'!$E$1:$O$1,0))</f>
        <v>40729</v>
      </c>
      <c r="I532" s="2" t="str">
        <f>INDEX('38'!$E$1:$O$1361,MATCH('39'!$F532,'38'!$E:$E,0),MATCH('38'!H$1,'38'!$E$1:$O$1,0))</f>
        <v>Active</v>
      </c>
      <c r="J532" s="2" t="str">
        <f>INDEX('38'!$E$1:$O$1361,MATCH('39'!$F532,'38'!$E:$E,0),MATCH('38'!I$1,'38'!$E$1:$O$1,0))</f>
        <v>X1444</v>
      </c>
      <c r="K532" s="2">
        <f>INDEX('38'!$E$1:$O$1361,MATCH('39'!$F532,'38'!$E:$E,0),MATCH('38'!J$1,'38'!$E$1:$O$1,0))</f>
        <v>379658</v>
      </c>
      <c r="L532" s="2" t="str">
        <f>INDEX('38'!$E$1:$O$1361,MATCH('39'!$F532,'38'!$E:$E,0),MATCH('38'!K$1,'38'!$E$1:$O$1,0))</f>
        <v>Mr. Alok Narayan Prasad</v>
      </c>
      <c r="M532" s="2" t="str">
        <f>INDEX('38'!$E$1:$O$1361,MATCH('39'!$F532,'38'!$E:$E,0),MATCH('38'!L$1,'38'!$E$1:$O$1,0))</f>
        <v>Relationship Associate</v>
      </c>
      <c r="N532" s="2" t="str">
        <f>INDEX('38'!$E$1:$O$1361,MATCH('39'!$F532,'38'!$E:$E,0),MATCH('38'!M$1,'38'!$E$1:$O$1,0))</f>
        <v>BG 7</v>
      </c>
      <c r="O532" s="2">
        <f>INDEX('38'!$E$1:$O$1361,MATCH('39'!$F532,'38'!$E:$E,0),MATCH('38'!N$1,'38'!$E$1:$O$1,0))</f>
        <v>714745.22699999996</v>
      </c>
      <c r="P532" s="2">
        <f>INDEX('38'!$E$1:$O$1361,MATCH('39'!$F532,'38'!$E:$E,0),MATCH('38'!O$1,'38'!$E$1:$O$1,0))</f>
        <v>1329968.7756000001</v>
      </c>
    </row>
    <row r="533" spans="6:16">
      <c r="F533" s="128">
        <v>417455</v>
      </c>
      <c r="G533" s="2" t="str">
        <f>INDEX('38'!$E$1:$O$1361,MATCH('39'!$F533,'38'!$E:$E,0),MATCH('38'!F$1,'38'!$E$1:$O$1,0))</f>
        <v>Hansibul Haque</v>
      </c>
      <c r="H533" s="2">
        <f>INDEX('38'!$E$1:$O$1361,MATCH('39'!$F533,'38'!$E:$E,0),MATCH('38'!G$1,'38'!$E$1:$O$1,0))</f>
        <v>40743</v>
      </c>
      <c r="I533" s="2" t="str">
        <f>INDEX('38'!$E$1:$O$1361,MATCH('39'!$F533,'38'!$E:$E,0),MATCH('38'!H$1,'38'!$E$1:$O$1,0))</f>
        <v>Active</v>
      </c>
      <c r="J533" s="2" t="str">
        <f>INDEX('38'!$E$1:$O$1361,MATCH('39'!$F533,'38'!$E:$E,0),MATCH('38'!I$1,'38'!$E$1:$O$1,0))</f>
        <v>X1329</v>
      </c>
      <c r="K533" s="2">
        <f>INDEX('38'!$E$1:$O$1361,MATCH('39'!$F533,'38'!$E:$E,0),MATCH('38'!J$1,'38'!$E$1:$O$1,0))</f>
        <v>379915</v>
      </c>
      <c r="L533" s="2" t="str">
        <f>INDEX('38'!$E$1:$O$1361,MATCH('39'!$F533,'38'!$E:$E,0),MATCH('38'!K$1,'38'!$E$1:$O$1,0))</f>
        <v>Mr. Indranil Roy</v>
      </c>
      <c r="M533" s="2" t="str">
        <f>INDEX('38'!$E$1:$O$1361,MATCH('39'!$F533,'38'!$E:$E,0),MATCH('38'!L$1,'38'!$E$1:$O$1,0))</f>
        <v>Associate Sales Manager</v>
      </c>
      <c r="N533" s="2" t="str">
        <f>INDEX('38'!$E$1:$O$1361,MATCH('39'!$F533,'38'!$E:$E,0),MATCH('38'!M$1,'38'!$E$1:$O$1,0))</f>
        <v>BG 6</v>
      </c>
      <c r="O533" s="2">
        <f>INDEX('38'!$E$1:$O$1361,MATCH('39'!$F533,'38'!$E:$E,0),MATCH('38'!N$1,'38'!$E$1:$O$1,0))</f>
        <v>1014744.36</v>
      </c>
      <c r="P533" s="2">
        <f>INDEX('38'!$E$1:$O$1361,MATCH('39'!$F533,'38'!$E:$E,0),MATCH('38'!O$1,'38'!$E$1:$O$1,0))</f>
        <v>698194.9656</v>
      </c>
    </row>
    <row r="534" spans="6:16">
      <c r="F534" s="128">
        <v>417619</v>
      </c>
      <c r="G534" s="2" t="str">
        <f>INDEX('38'!$E$1:$O$1361,MATCH('39'!$F534,'38'!$E:$E,0),MATCH('38'!F$1,'38'!$E$1:$O$1,0))</f>
        <v>Deepak Rahangdale</v>
      </c>
      <c r="H534" s="2">
        <f>INDEX('38'!$E$1:$O$1361,MATCH('39'!$F534,'38'!$E:$E,0),MATCH('38'!G$1,'38'!$E$1:$O$1,0))</f>
        <v>40746</v>
      </c>
      <c r="I534" s="2" t="str">
        <f>INDEX('38'!$E$1:$O$1361,MATCH('39'!$F534,'38'!$E:$E,0),MATCH('38'!H$1,'38'!$E$1:$O$1,0))</f>
        <v>Active</v>
      </c>
      <c r="J534" s="2" t="str">
        <f>INDEX('38'!$E$1:$O$1361,MATCH('39'!$F534,'38'!$E:$E,0),MATCH('38'!I$1,'38'!$E$1:$O$1,0))</f>
        <v>X0710</v>
      </c>
      <c r="K534" s="2">
        <f>INDEX('38'!$E$1:$O$1361,MATCH('39'!$F534,'38'!$E:$E,0),MATCH('38'!J$1,'38'!$E$1:$O$1,0))</f>
        <v>448733</v>
      </c>
      <c r="L534" s="2" t="str">
        <f>INDEX('38'!$E$1:$O$1361,MATCH('39'!$F534,'38'!$E:$E,0),MATCH('38'!K$1,'38'!$E$1:$O$1,0))</f>
        <v>Mr. Sandip Nandi</v>
      </c>
      <c r="M534" s="2" t="str">
        <f>INDEX('38'!$E$1:$O$1361,MATCH('39'!$F534,'38'!$E:$E,0),MATCH('38'!L$1,'38'!$E$1:$O$1,0))</f>
        <v>Associate Sales Manager</v>
      </c>
      <c r="N534" s="2" t="str">
        <f>INDEX('38'!$E$1:$O$1361,MATCH('39'!$F534,'38'!$E:$E,0),MATCH('38'!M$1,'38'!$E$1:$O$1,0))</f>
        <v>BG 6</v>
      </c>
      <c r="O534" s="2">
        <f>INDEX('38'!$E$1:$O$1361,MATCH('39'!$F534,'38'!$E:$E,0),MATCH('38'!N$1,'38'!$E$1:$O$1,0))</f>
        <v>825975.10800000001</v>
      </c>
      <c r="P534" s="2">
        <f>INDEX('38'!$E$1:$O$1361,MATCH('39'!$F534,'38'!$E:$E,0),MATCH('38'!O$1,'38'!$E$1:$O$1,0))</f>
        <v>1004401.1664</v>
      </c>
    </row>
    <row r="535" spans="6:16">
      <c r="F535" s="128">
        <v>417886</v>
      </c>
      <c r="G535" s="2" t="str">
        <f>INDEX('38'!$E$1:$O$1361,MATCH('39'!$F535,'38'!$E:$E,0),MATCH('38'!F$1,'38'!$E$1:$O$1,0))</f>
        <v>Dharmesh HamirBhai Bhammar</v>
      </c>
      <c r="H535" s="2">
        <f>INDEX('38'!$E$1:$O$1361,MATCH('39'!$F535,'38'!$E:$E,0),MATCH('38'!G$1,'38'!$E$1:$O$1,0))</f>
        <v>40742</v>
      </c>
      <c r="I535" s="2" t="str">
        <f>INDEX('38'!$E$1:$O$1361,MATCH('39'!$F535,'38'!$E:$E,0),MATCH('38'!H$1,'38'!$E$1:$O$1,0))</f>
        <v>Active</v>
      </c>
      <c r="J535" s="2" t="str">
        <f>INDEX('38'!$E$1:$O$1361,MATCH('39'!$F535,'38'!$E:$E,0),MATCH('38'!I$1,'38'!$E$1:$O$1,0))</f>
        <v>X1200</v>
      </c>
      <c r="K535" s="2">
        <f>INDEX('38'!$E$1:$O$1361,MATCH('39'!$F535,'38'!$E:$E,0),MATCH('38'!J$1,'38'!$E$1:$O$1,0))</f>
        <v>462852</v>
      </c>
      <c r="L535" s="2" t="str">
        <f>INDEX('38'!$E$1:$O$1361,MATCH('39'!$F535,'38'!$E:$E,0),MATCH('38'!K$1,'38'!$E$1:$O$1,0))</f>
        <v>Mr. Dhwanil Milan Bhai Acharya</v>
      </c>
      <c r="M535" s="2" t="str">
        <f>INDEX('38'!$E$1:$O$1361,MATCH('39'!$F535,'38'!$E:$E,0),MATCH('38'!L$1,'38'!$E$1:$O$1,0))</f>
        <v>Relationship Associate</v>
      </c>
      <c r="N535" s="2" t="str">
        <f>INDEX('38'!$E$1:$O$1361,MATCH('39'!$F535,'38'!$E:$E,0),MATCH('38'!M$1,'38'!$E$1:$O$1,0))</f>
        <v>BG 7</v>
      </c>
      <c r="O535" s="2">
        <f>INDEX('38'!$E$1:$O$1361,MATCH('39'!$F535,'38'!$E:$E,0),MATCH('38'!N$1,'38'!$E$1:$O$1,0))</f>
        <v>756738.71699999995</v>
      </c>
      <c r="P535" s="2">
        <f>INDEX('38'!$E$1:$O$1361,MATCH('39'!$F535,'38'!$E:$E,0),MATCH('38'!O$1,'38'!$E$1:$O$1,0))</f>
        <v>918653.91839999997</v>
      </c>
    </row>
    <row r="536" spans="6:16">
      <c r="F536" s="128">
        <v>418120</v>
      </c>
      <c r="G536" s="2" t="str">
        <f>INDEX('38'!$E$1:$O$1361,MATCH('39'!$F536,'38'!$E:$E,0),MATCH('38'!F$1,'38'!$E$1:$O$1,0))</f>
        <v>Shetru Ravindra Kumar</v>
      </c>
      <c r="H536" s="2">
        <f>INDEX('38'!$E$1:$O$1361,MATCH('39'!$F536,'38'!$E:$E,0),MATCH('38'!G$1,'38'!$E$1:$O$1,0))</f>
        <v>40736</v>
      </c>
      <c r="I536" s="2" t="str">
        <f>INDEX('38'!$E$1:$O$1361,MATCH('39'!$F536,'38'!$E:$E,0),MATCH('38'!H$1,'38'!$E$1:$O$1,0))</f>
        <v>Active</v>
      </c>
      <c r="J536" s="2" t="str">
        <f>INDEX('38'!$E$1:$O$1361,MATCH('39'!$F536,'38'!$E:$E,0),MATCH('38'!I$1,'38'!$E$1:$O$1,0))</f>
        <v>X0065</v>
      </c>
      <c r="K536" s="2">
        <f>INDEX('38'!$E$1:$O$1361,MATCH('39'!$F536,'38'!$E:$E,0),MATCH('38'!J$1,'38'!$E$1:$O$1,0))</f>
        <v>450554</v>
      </c>
      <c r="L536" s="2" t="str">
        <f>INDEX('38'!$E$1:$O$1361,MATCH('39'!$F536,'38'!$E:$E,0),MATCH('38'!K$1,'38'!$E$1:$O$1,0))</f>
        <v>Mr Jagadeesh Krishna</v>
      </c>
      <c r="M536" s="2" t="str">
        <f>INDEX('38'!$E$1:$O$1361,MATCH('39'!$F536,'38'!$E:$E,0),MATCH('38'!L$1,'38'!$E$1:$O$1,0))</f>
        <v>Relationship Associate</v>
      </c>
      <c r="N536" s="2" t="str">
        <f>INDEX('38'!$E$1:$O$1361,MATCH('39'!$F536,'38'!$E:$E,0),MATCH('38'!M$1,'38'!$E$1:$O$1,0))</f>
        <v>BG 4</v>
      </c>
      <c r="O536" s="2">
        <f>INDEX('38'!$E$1:$O$1361,MATCH('39'!$F536,'38'!$E:$E,0),MATCH('38'!N$1,'38'!$E$1:$O$1,0))</f>
        <v>1894259.22</v>
      </c>
      <c r="P536" s="2">
        <f>INDEX('38'!$E$1:$O$1361,MATCH('39'!$F536,'38'!$E:$E,0),MATCH('38'!O$1,'38'!$E$1:$O$1,0))</f>
        <v>1369715.7563999998</v>
      </c>
    </row>
    <row r="537" spans="6:16">
      <c r="F537" s="128">
        <v>418296</v>
      </c>
      <c r="G537" s="2" t="str">
        <f>INDEX('38'!$E$1:$O$1361,MATCH('39'!$F537,'38'!$E:$E,0),MATCH('38'!F$1,'38'!$E$1:$O$1,0))</f>
        <v>Sandeep Sheshrao Shevatekar</v>
      </c>
      <c r="H537" s="2">
        <f>INDEX('38'!$E$1:$O$1361,MATCH('39'!$F537,'38'!$E:$E,0),MATCH('38'!G$1,'38'!$E$1:$O$1,0))</f>
        <v>40737</v>
      </c>
      <c r="I537" s="2" t="str">
        <f>INDEX('38'!$E$1:$O$1361,MATCH('39'!$F537,'38'!$E:$E,0),MATCH('38'!H$1,'38'!$E$1:$O$1,0))</f>
        <v>Active</v>
      </c>
      <c r="J537" s="2" t="str">
        <f>INDEX('38'!$E$1:$O$1361,MATCH('39'!$F537,'38'!$E:$E,0),MATCH('38'!I$1,'38'!$E$1:$O$1,0))</f>
        <v>X1090</v>
      </c>
      <c r="K537" s="2">
        <f>INDEX('38'!$E$1:$O$1361,MATCH('39'!$F537,'38'!$E:$E,0),MATCH('38'!J$1,'38'!$E$1:$O$1,0))</f>
        <v>379975</v>
      </c>
      <c r="L537" s="2" t="str">
        <f>INDEX('38'!$E$1:$O$1361,MATCH('39'!$F537,'38'!$E:$E,0),MATCH('38'!K$1,'38'!$E$1:$O$1,0))</f>
        <v>Mr Anil Tukaram Humane</v>
      </c>
      <c r="M537" s="2" t="str">
        <f>INDEX('38'!$E$1:$O$1361,MATCH('39'!$F537,'38'!$E:$E,0),MATCH('38'!L$1,'38'!$E$1:$O$1,0))</f>
        <v>Relationship Associate</v>
      </c>
      <c r="N537" s="2" t="str">
        <f>INDEX('38'!$E$1:$O$1361,MATCH('39'!$F537,'38'!$E:$E,0),MATCH('38'!M$1,'38'!$E$1:$O$1,0))</f>
        <v>BG 8</v>
      </c>
      <c r="O537" s="2">
        <f>INDEX('38'!$E$1:$O$1361,MATCH('39'!$F537,'38'!$E:$E,0),MATCH('38'!N$1,'38'!$E$1:$O$1,0))</f>
        <v>323623.67099999997</v>
      </c>
      <c r="P537" s="2">
        <f>INDEX('38'!$E$1:$O$1361,MATCH('39'!$F537,'38'!$E:$E,0),MATCH('38'!O$1,'38'!$E$1:$O$1,0))</f>
        <v>585844.17479999992</v>
      </c>
    </row>
    <row r="538" spans="6:16">
      <c r="F538" s="128">
        <v>418298</v>
      </c>
      <c r="G538" s="2" t="str">
        <f>INDEX('38'!$E$1:$O$1361,MATCH('39'!$F538,'38'!$E:$E,0),MATCH('38'!F$1,'38'!$E$1:$O$1,0))</f>
        <v>Manish Gupta</v>
      </c>
      <c r="H538" s="2">
        <f>INDEX('38'!$E$1:$O$1361,MATCH('39'!$F538,'38'!$E:$E,0),MATCH('38'!G$1,'38'!$E$1:$O$1,0))</f>
        <v>40729</v>
      </c>
      <c r="I538" s="2" t="str">
        <f>INDEX('38'!$E$1:$O$1361,MATCH('39'!$F538,'38'!$E:$E,0),MATCH('38'!H$1,'38'!$E$1:$O$1,0))</f>
        <v>Active</v>
      </c>
      <c r="J538" s="2" t="str">
        <f>INDEX('38'!$E$1:$O$1361,MATCH('39'!$F538,'38'!$E:$E,0),MATCH('38'!I$1,'38'!$E$1:$O$1,0))</f>
        <v>X0789</v>
      </c>
      <c r="K538" s="2">
        <f>INDEX('38'!$E$1:$O$1361,MATCH('39'!$F538,'38'!$E:$E,0),MATCH('38'!J$1,'38'!$E$1:$O$1,0))</f>
        <v>452815</v>
      </c>
      <c r="L538" s="2" t="str">
        <f>INDEX('38'!$E$1:$O$1361,MATCH('39'!$F538,'38'!$E:$E,0),MATCH('38'!K$1,'38'!$E$1:$O$1,0))</f>
        <v>Mr. Rajeev Gandhi</v>
      </c>
      <c r="M538" s="2" t="str">
        <f>INDEX('38'!$E$1:$O$1361,MATCH('39'!$F538,'38'!$E:$E,0),MATCH('38'!L$1,'38'!$E$1:$O$1,0))</f>
        <v>Associate Sales Manager</v>
      </c>
      <c r="N538" s="2" t="str">
        <f>INDEX('38'!$E$1:$O$1361,MATCH('39'!$F538,'38'!$E:$E,0),MATCH('38'!M$1,'38'!$E$1:$O$1,0))</f>
        <v>BG 6</v>
      </c>
      <c r="O538" s="2">
        <f>INDEX('38'!$E$1:$O$1361,MATCH('39'!$F538,'38'!$E:$E,0),MATCH('38'!N$1,'38'!$E$1:$O$1,0))</f>
        <v>998169.56400000001</v>
      </c>
      <c r="P538" s="2">
        <f>INDEX('38'!$E$1:$O$1361,MATCH('39'!$F538,'38'!$E:$E,0),MATCH('38'!O$1,'38'!$E$1:$O$1,0))</f>
        <v>894949.81920000003</v>
      </c>
    </row>
    <row r="539" spans="6:16">
      <c r="F539" s="128">
        <v>418325</v>
      </c>
      <c r="G539" s="2" t="str">
        <f>INDEX('38'!$E$1:$O$1361,MATCH('39'!$F539,'38'!$E:$E,0),MATCH('38'!F$1,'38'!$E$1:$O$1,0))</f>
        <v>Vinoth Kumar V.</v>
      </c>
      <c r="H539" s="2">
        <f>INDEX('38'!$E$1:$O$1361,MATCH('39'!$F539,'38'!$E:$E,0),MATCH('38'!G$1,'38'!$E$1:$O$1,0))</f>
        <v>40737</v>
      </c>
      <c r="I539" s="2" t="str">
        <f>INDEX('38'!$E$1:$O$1361,MATCH('39'!$F539,'38'!$E:$E,0),MATCH('38'!H$1,'38'!$E$1:$O$1,0))</f>
        <v>Active</v>
      </c>
      <c r="J539" s="2" t="str">
        <f>INDEX('38'!$E$1:$O$1361,MATCH('39'!$F539,'38'!$E:$E,0),MATCH('38'!I$1,'38'!$E$1:$O$1,0))</f>
        <v>X0368</v>
      </c>
      <c r="K539" s="2">
        <f>INDEX('38'!$E$1:$O$1361,MATCH('39'!$F539,'38'!$E:$E,0),MATCH('38'!J$1,'38'!$E$1:$O$1,0))</f>
        <v>474340</v>
      </c>
      <c r="L539" s="2" t="str">
        <f>INDEX('38'!$E$1:$O$1361,MATCH('39'!$F539,'38'!$E:$E,0),MATCH('38'!K$1,'38'!$E$1:$O$1,0))</f>
        <v>Mr. Zulfikhar Ahamed T A</v>
      </c>
      <c r="M539" s="2" t="str">
        <f>INDEX('38'!$E$1:$O$1361,MATCH('39'!$F539,'38'!$E:$E,0),MATCH('38'!L$1,'38'!$E$1:$O$1,0))</f>
        <v>Relationship Associate</v>
      </c>
      <c r="N539" s="2" t="str">
        <f>INDEX('38'!$E$1:$O$1361,MATCH('39'!$F539,'38'!$E:$E,0),MATCH('38'!M$1,'38'!$E$1:$O$1,0))</f>
        <v>BG 6</v>
      </c>
      <c r="O539" s="2">
        <f>INDEX('38'!$E$1:$O$1361,MATCH('39'!$F539,'38'!$E:$E,0),MATCH('38'!N$1,'38'!$E$1:$O$1,0))</f>
        <v>908334.88199999998</v>
      </c>
      <c r="P539" s="2">
        <f>INDEX('38'!$E$1:$O$1361,MATCH('39'!$F539,'38'!$E:$E,0),MATCH('38'!O$1,'38'!$E$1:$O$1,0))</f>
        <v>1173230.4816000001</v>
      </c>
    </row>
    <row r="540" spans="6:16">
      <c r="F540" s="128">
        <v>418334</v>
      </c>
      <c r="G540" s="2" t="str">
        <f>INDEX('38'!$E$1:$O$1361,MATCH('39'!$F540,'38'!$E:$E,0),MATCH('38'!F$1,'38'!$E$1:$O$1,0))</f>
        <v>Muthukumar R.</v>
      </c>
      <c r="H540" s="2">
        <f>INDEX('38'!$E$1:$O$1361,MATCH('39'!$F540,'38'!$E:$E,0),MATCH('38'!G$1,'38'!$E$1:$O$1,0))</f>
        <v>40749</v>
      </c>
      <c r="I540" s="2" t="str">
        <f>INDEX('38'!$E$1:$O$1361,MATCH('39'!$F540,'38'!$E:$E,0),MATCH('38'!H$1,'38'!$E$1:$O$1,0))</f>
        <v>Active</v>
      </c>
      <c r="J540" s="2" t="str">
        <f>INDEX('38'!$E$1:$O$1361,MATCH('39'!$F540,'38'!$E:$E,0),MATCH('38'!I$1,'38'!$E$1:$O$1,0))</f>
        <v>X1237</v>
      </c>
      <c r="K540" s="2">
        <f>INDEX('38'!$E$1:$O$1361,MATCH('39'!$F540,'38'!$E:$E,0),MATCH('38'!J$1,'38'!$E$1:$O$1,0))</f>
        <v>412833</v>
      </c>
      <c r="L540" s="2" t="str">
        <f>INDEX('38'!$E$1:$O$1361,MATCH('39'!$F540,'38'!$E:$E,0),MATCH('38'!K$1,'38'!$E$1:$O$1,0))</f>
        <v>Mr. Loganathan Kumar R.</v>
      </c>
      <c r="M540" s="2" t="str">
        <f>INDEX('38'!$E$1:$O$1361,MATCH('39'!$F540,'38'!$E:$E,0),MATCH('38'!L$1,'38'!$E$1:$O$1,0))</f>
        <v>Relationship Associate</v>
      </c>
      <c r="N540" s="2" t="str">
        <f>INDEX('38'!$E$1:$O$1361,MATCH('39'!$F540,'38'!$E:$E,0),MATCH('38'!M$1,'38'!$E$1:$O$1,0))</f>
        <v>BG 7</v>
      </c>
      <c r="O540" s="2">
        <f>INDEX('38'!$E$1:$O$1361,MATCH('39'!$F540,'38'!$E:$E,0),MATCH('38'!N$1,'38'!$E$1:$O$1,0))</f>
        <v>630016.98900000006</v>
      </c>
      <c r="P540" s="2">
        <f>INDEX('38'!$E$1:$O$1361,MATCH('39'!$F540,'38'!$E:$E,0),MATCH('38'!O$1,'38'!$E$1:$O$1,0))</f>
        <v>675536.22</v>
      </c>
    </row>
    <row r="541" spans="6:16">
      <c r="F541" s="128">
        <v>418376</v>
      </c>
      <c r="G541" s="2" t="str">
        <f>INDEX('38'!$E$1:$O$1361,MATCH('39'!$F541,'38'!$E:$E,0),MATCH('38'!F$1,'38'!$E$1:$O$1,0))</f>
        <v>Prashantha Kumar T K</v>
      </c>
      <c r="H541" s="2">
        <f>INDEX('38'!$E$1:$O$1361,MATCH('39'!$F541,'38'!$E:$E,0),MATCH('38'!G$1,'38'!$E$1:$O$1,0))</f>
        <v>40751</v>
      </c>
      <c r="I541" s="2" t="str">
        <f>INDEX('38'!$E$1:$O$1361,MATCH('39'!$F541,'38'!$E:$E,0),MATCH('38'!H$1,'38'!$E$1:$O$1,0))</f>
        <v>Active</v>
      </c>
      <c r="J541" s="2" t="str">
        <f>INDEX('38'!$E$1:$O$1361,MATCH('39'!$F541,'38'!$E:$E,0),MATCH('38'!I$1,'38'!$E$1:$O$1,0))</f>
        <v>X0203</v>
      </c>
      <c r="K541" s="2">
        <f>INDEX('38'!$E$1:$O$1361,MATCH('39'!$F541,'38'!$E:$E,0),MATCH('38'!J$1,'38'!$E$1:$O$1,0))</f>
        <v>382950</v>
      </c>
      <c r="L541" s="2" t="str">
        <f>INDEX('38'!$E$1:$O$1361,MATCH('39'!$F541,'38'!$E:$E,0),MATCH('38'!K$1,'38'!$E$1:$O$1,0))</f>
        <v>Mr. Shiva Prasad Rao</v>
      </c>
      <c r="M541" s="2" t="str">
        <f>INDEX('38'!$E$1:$O$1361,MATCH('39'!$F541,'38'!$E:$E,0),MATCH('38'!L$1,'38'!$E$1:$O$1,0))</f>
        <v>Relationship Associate</v>
      </c>
      <c r="N541" s="2" t="str">
        <f>INDEX('38'!$E$1:$O$1361,MATCH('39'!$F541,'38'!$E:$E,0),MATCH('38'!M$1,'38'!$E$1:$O$1,0))</f>
        <v>BG 6</v>
      </c>
      <c r="O541" s="2">
        <f>INDEX('38'!$E$1:$O$1361,MATCH('39'!$F541,'38'!$E:$E,0),MATCH('38'!N$1,'38'!$E$1:$O$1,0))</f>
        <v>927376.08600000001</v>
      </c>
      <c r="P541" s="2">
        <f>INDEX('38'!$E$1:$O$1361,MATCH('39'!$F541,'38'!$E:$E,0),MATCH('38'!O$1,'38'!$E$1:$O$1,0))</f>
        <v>916013.45879999991</v>
      </c>
    </row>
    <row r="542" spans="6:16">
      <c r="F542" s="128">
        <v>418378</v>
      </c>
      <c r="G542" s="2" t="str">
        <f>INDEX('38'!$E$1:$O$1361,MATCH('39'!$F542,'38'!$E:$E,0),MATCH('38'!F$1,'38'!$E$1:$O$1,0))</f>
        <v>Gurjeet Kumar</v>
      </c>
      <c r="H542" s="2">
        <f>INDEX('38'!$E$1:$O$1361,MATCH('39'!$F542,'38'!$E:$E,0),MATCH('38'!G$1,'38'!$E$1:$O$1,0))</f>
        <v>40742</v>
      </c>
      <c r="I542" s="2" t="str">
        <f>INDEX('38'!$E$1:$O$1361,MATCH('39'!$F542,'38'!$E:$E,0),MATCH('38'!H$1,'38'!$E$1:$O$1,0))</f>
        <v>Active</v>
      </c>
      <c r="J542" s="2" t="str">
        <f>INDEX('38'!$E$1:$O$1361,MATCH('39'!$F542,'38'!$E:$E,0),MATCH('38'!I$1,'38'!$E$1:$O$1,0))</f>
        <v>X0394</v>
      </c>
      <c r="K542" s="2">
        <f>INDEX('38'!$E$1:$O$1361,MATCH('39'!$F542,'38'!$E:$E,0),MATCH('38'!J$1,'38'!$E$1:$O$1,0))</f>
        <v>378015</v>
      </c>
      <c r="L542" s="2" t="str">
        <f>INDEX('38'!$E$1:$O$1361,MATCH('39'!$F542,'38'!$E:$E,0),MATCH('38'!K$1,'38'!$E$1:$O$1,0))</f>
        <v>Mr. Ashish Gulati</v>
      </c>
      <c r="M542" s="2" t="str">
        <f>INDEX('38'!$E$1:$O$1361,MATCH('39'!$F542,'38'!$E:$E,0),MATCH('38'!L$1,'38'!$E$1:$O$1,0))</f>
        <v>Relationship Associate</v>
      </c>
      <c r="N542" s="2" t="str">
        <f>INDEX('38'!$E$1:$O$1361,MATCH('39'!$F542,'38'!$E:$E,0),MATCH('38'!M$1,'38'!$E$1:$O$1,0))</f>
        <v>BG 5</v>
      </c>
      <c r="O542" s="2">
        <f>INDEX('38'!$E$1:$O$1361,MATCH('39'!$F542,'38'!$E:$E,0),MATCH('38'!N$1,'38'!$E$1:$O$1,0))</f>
        <v>1495471.32</v>
      </c>
      <c r="P542" s="2">
        <f>INDEX('38'!$E$1:$O$1361,MATCH('39'!$F542,'38'!$E:$E,0),MATCH('38'!O$1,'38'!$E$1:$O$1,0))</f>
        <v>1556405.55</v>
      </c>
    </row>
    <row r="543" spans="6:16">
      <c r="F543" s="128">
        <v>418436</v>
      </c>
      <c r="G543" s="2" t="str">
        <f>INDEX('38'!$E$1:$O$1361,MATCH('39'!$F543,'38'!$E:$E,0),MATCH('38'!F$1,'38'!$E$1:$O$1,0))</f>
        <v>Rajesh Nitinbhai Chauhan</v>
      </c>
      <c r="H543" s="2">
        <f>INDEX('38'!$E$1:$O$1361,MATCH('39'!$F543,'38'!$E:$E,0),MATCH('38'!G$1,'38'!$E$1:$O$1,0))</f>
        <v>40742</v>
      </c>
      <c r="I543" s="2" t="str">
        <f>INDEX('38'!$E$1:$O$1361,MATCH('39'!$F543,'38'!$E:$E,0),MATCH('38'!H$1,'38'!$E$1:$O$1,0))</f>
        <v>Active</v>
      </c>
      <c r="J543" s="2" t="str">
        <f>INDEX('38'!$E$1:$O$1361,MATCH('39'!$F543,'38'!$E:$E,0),MATCH('38'!I$1,'38'!$E$1:$O$1,0))</f>
        <v>X1091</v>
      </c>
      <c r="K543" s="2">
        <f>INDEX('38'!$E$1:$O$1361,MATCH('39'!$F543,'38'!$E:$E,0),MATCH('38'!J$1,'38'!$E$1:$O$1,0))</f>
        <v>417062</v>
      </c>
      <c r="L543" s="2" t="str">
        <f>INDEX('38'!$E$1:$O$1361,MATCH('39'!$F543,'38'!$E:$E,0),MATCH('38'!K$1,'38'!$E$1:$O$1,0))</f>
        <v>Mr. Komalkumar Maganbhai Bhut</v>
      </c>
      <c r="M543" s="2" t="str">
        <f>INDEX('38'!$E$1:$O$1361,MATCH('39'!$F543,'38'!$E:$E,0),MATCH('38'!L$1,'38'!$E$1:$O$1,0))</f>
        <v>Relationship Associate</v>
      </c>
      <c r="N543" s="2" t="str">
        <f>INDEX('38'!$E$1:$O$1361,MATCH('39'!$F543,'38'!$E:$E,0),MATCH('38'!M$1,'38'!$E$1:$O$1,0))</f>
        <v>BG 7</v>
      </c>
      <c r="O543" s="2">
        <f>INDEX('38'!$E$1:$O$1361,MATCH('39'!$F543,'38'!$E:$E,0),MATCH('38'!N$1,'38'!$E$1:$O$1,0))</f>
        <v>621835.326</v>
      </c>
      <c r="P543" s="2">
        <f>INDEX('38'!$E$1:$O$1361,MATCH('39'!$F543,'38'!$E:$E,0),MATCH('38'!O$1,'38'!$E$1:$O$1,0))</f>
        <v>531383.37119999994</v>
      </c>
    </row>
    <row r="544" spans="6:16">
      <c r="F544" s="128">
        <v>418438</v>
      </c>
      <c r="G544" s="2" t="str">
        <f>INDEX('38'!$E$1:$O$1361,MATCH('39'!$F544,'38'!$E:$E,0),MATCH('38'!F$1,'38'!$E$1:$O$1,0))</f>
        <v>Prasad Chandrakant Sawant</v>
      </c>
      <c r="H544" s="2">
        <f>INDEX('38'!$E$1:$O$1361,MATCH('39'!$F544,'38'!$E:$E,0),MATCH('38'!G$1,'38'!$E$1:$O$1,0))</f>
        <v>40756</v>
      </c>
      <c r="I544" s="2" t="str">
        <f>INDEX('38'!$E$1:$O$1361,MATCH('39'!$F544,'38'!$E:$E,0),MATCH('38'!H$1,'38'!$E$1:$O$1,0))</f>
        <v>Active</v>
      </c>
      <c r="J544" s="2" t="str">
        <f>INDEX('38'!$E$1:$O$1361,MATCH('39'!$F544,'38'!$E:$E,0),MATCH('38'!I$1,'38'!$E$1:$O$1,0))</f>
        <v>X0769</v>
      </c>
      <c r="K544" s="2">
        <f>INDEX('38'!$E$1:$O$1361,MATCH('39'!$F544,'38'!$E:$E,0),MATCH('38'!J$1,'38'!$E$1:$O$1,0))</f>
        <v>380148</v>
      </c>
      <c r="L544" s="2" t="str">
        <f>INDEX('38'!$E$1:$O$1361,MATCH('39'!$F544,'38'!$E:$E,0),MATCH('38'!K$1,'38'!$E$1:$O$1,0))</f>
        <v>Mr. Anil Subhashrao Mhetre</v>
      </c>
      <c r="M544" s="2" t="str">
        <f>INDEX('38'!$E$1:$O$1361,MATCH('39'!$F544,'38'!$E:$E,0),MATCH('38'!L$1,'38'!$E$1:$O$1,0))</f>
        <v>Associate Sales Manager</v>
      </c>
      <c r="N544" s="2" t="str">
        <f>INDEX('38'!$E$1:$O$1361,MATCH('39'!$F544,'38'!$E:$E,0),MATCH('38'!M$1,'38'!$E$1:$O$1,0))</f>
        <v>BG 8</v>
      </c>
      <c r="O544" s="2">
        <f>INDEX('38'!$E$1:$O$1361,MATCH('39'!$F544,'38'!$E:$E,0),MATCH('38'!N$1,'38'!$E$1:$O$1,0))</f>
        <v>330967.245</v>
      </c>
      <c r="P544" s="2">
        <f>INDEX('38'!$E$1:$O$1361,MATCH('39'!$F544,'38'!$E:$E,0),MATCH('38'!O$1,'38'!$E$1:$O$1,0))</f>
        <v>516558.89159999997</v>
      </c>
    </row>
    <row r="545" spans="6:16">
      <c r="F545" s="128">
        <v>418504</v>
      </c>
      <c r="G545" s="2" t="str">
        <f>INDEX('38'!$E$1:$O$1361,MATCH('39'!$F545,'38'!$E:$E,0),MATCH('38'!F$1,'38'!$E$1:$O$1,0))</f>
        <v>Bhavna Saini</v>
      </c>
      <c r="H545" s="2">
        <f>INDEX('38'!$E$1:$O$1361,MATCH('39'!$F545,'38'!$E:$E,0),MATCH('38'!G$1,'38'!$E$1:$O$1,0))</f>
        <v>40749</v>
      </c>
      <c r="I545" s="2" t="str">
        <f>INDEX('38'!$E$1:$O$1361,MATCH('39'!$F545,'38'!$E:$E,0),MATCH('38'!H$1,'38'!$E$1:$O$1,0))</f>
        <v>Active</v>
      </c>
      <c r="J545" s="2" t="str">
        <f>INDEX('38'!$E$1:$O$1361,MATCH('39'!$F545,'38'!$E:$E,0),MATCH('38'!I$1,'38'!$E$1:$O$1,0))</f>
        <v>X0652</v>
      </c>
      <c r="K545" s="2">
        <f>INDEX('38'!$E$1:$O$1361,MATCH('39'!$F545,'38'!$E:$E,0),MATCH('38'!J$1,'38'!$E$1:$O$1,0))</f>
        <v>399532</v>
      </c>
      <c r="L545" s="2" t="str">
        <f>INDEX('38'!$E$1:$O$1361,MATCH('39'!$F545,'38'!$E:$E,0),MATCH('38'!K$1,'38'!$E$1:$O$1,0))</f>
        <v>Mr. John Kunjukunju K.</v>
      </c>
      <c r="M545" s="2" t="str">
        <f>INDEX('38'!$E$1:$O$1361,MATCH('39'!$F545,'38'!$E:$E,0),MATCH('38'!L$1,'38'!$E$1:$O$1,0))</f>
        <v>Relationship Associate</v>
      </c>
      <c r="N545" s="2" t="str">
        <f>INDEX('38'!$E$1:$O$1361,MATCH('39'!$F545,'38'!$E:$E,0),MATCH('38'!M$1,'38'!$E$1:$O$1,0))</f>
        <v>BG 8</v>
      </c>
      <c r="O545" s="2">
        <f>INDEX('38'!$E$1:$O$1361,MATCH('39'!$F545,'38'!$E:$E,0),MATCH('38'!N$1,'38'!$E$1:$O$1,0))</f>
        <v>337550.64</v>
      </c>
      <c r="P545" s="2">
        <f>INDEX('38'!$E$1:$O$1361,MATCH('39'!$F545,'38'!$E:$E,0),MATCH('38'!O$1,'38'!$E$1:$O$1,0))</f>
        <v>875071.62</v>
      </c>
    </row>
    <row r="546" spans="6:16">
      <c r="F546" s="128">
        <v>418605</v>
      </c>
      <c r="G546" s="2" t="str">
        <f>INDEX('38'!$E$1:$O$1361,MATCH('39'!$F546,'38'!$E:$E,0),MATCH('38'!F$1,'38'!$E$1:$O$1,0))</f>
        <v>Sonal Kadam</v>
      </c>
      <c r="H546" s="2">
        <f>INDEX('38'!$E$1:$O$1361,MATCH('39'!$F546,'38'!$E:$E,0),MATCH('38'!G$1,'38'!$E$1:$O$1,0))</f>
        <v>40756</v>
      </c>
      <c r="I546" s="2" t="str">
        <f>INDEX('38'!$E$1:$O$1361,MATCH('39'!$F546,'38'!$E:$E,0),MATCH('38'!H$1,'38'!$E$1:$O$1,0))</f>
        <v>Active</v>
      </c>
      <c r="J546" s="2" t="str">
        <f>INDEX('38'!$E$1:$O$1361,MATCH('39'!$F546,'38'!$E:$E,0),MATCH('38'!I$1,'38'!$E$1:$O$1,0))</f>
        <v>X0263</v>
      </c>
      <c r="K546" s="2">
        <f>INDEX('38'!$E$1:$O$1361,MATCH('39'!$F546,'38'!$E:$E,0),MATCH('38'!J$1,'38'!$E$1:$O$1,0))</f>
        <v>411082</v>
      </c>
      <c r="L546" s="2" t="str">
        <f>INDEX('38'!$E$1:$O$1361,MATCH('39'!$F546,'38'!$E:$E,0),MATCH('38'!K$1,'38'!$E$1:$O$1,0))</f>
        <v>Ms. Vinny Bhagal</v>
      </c>
      <c r="M546" s="2" t="str">
        <f>INDEX('38'!$E$1:$O$1361,MATCH('39'!$F546,'38'!$E:$E,0),MATCH('38'!L$1,'38'!$E$1:$O$1,0))</f>
        <v>Relationship Associate</v>
      </c>
      <c r="N546" s="2" t="str">
        <f>INDEX('38'!$E$1:$O$1361,MATCH('39'!$F546,'38'!$E:$E,0),MATCH('38'!M$1,'38'!$E$1:$O$1,0))</f>
        <v>BG 6</v>
      </c>
      <c r="O546" s="2">
        <f>INDEX('38'!$E$1:$O$1361,MATCH('39'!$F546,'38'!$E:$E,0),MATCH('38'!N$1,'38'!$E$1:$O$1,0))</f>
        <v>957950.196</v>
      </c>
      <c r="P546" s="2">
        <f>INDEX('38'!$E$1:$O$1361,MATCH('39'!$F546,'38'!$E:$E,0),MATCH('38'!O$1,'38'!$E$1:$O$1,0))</f>
        <v>649793.2104000001</v>
      </c>
    </row>
    <row r="547" spans="6:16">
      <c r="F547" s="128">
        <v>418629</v>
      </c>
      <c r="G547" s="2" t="str">
        <f>INDEX('38'!$E$1:$O$1361,MATCH('39'!$F547,'38'!$E:$E,0),MATCH('38'!F$1,'38'!$E$1:$O$1,0))</f>
        <v>Ishant Sharma</v>
      </c>
      <c r="H547" s="2">
        <f>INDEX('38'!$E$1:$O$1361,MATCH('39'!$F547,'38'!$E:$E,0),MATCH('38'!G$1,'38'!$E$1:$O$1,0))</f>
        <v>40744</v>
      </c>
      <c r="I547" s="2" t="str">
        <f>INDEX('38'!$E$1:$O$1361,MATCH('39'!$F547,'38'!$E:$E,0),MATCH('38'!H$1,'38'!$E$1:$O$1,0))</f>
        <v>Active</v>
      </c>
      <c r="J547" s="2" t="str">
        <f>INDEX('38'!$E$1:$O$1361,MATCH('39'!$F547,'38'!$E:$E,0),MATCH('38'!I$1,'38'!$E$1:$O$1,0))</f>
        <v>X0311</v>
      </c>
      <c r="K547" s="2">
        <f>INDEX('38'!$E$1:$O$1361,MATCH('39'!$F547,'38'!$E:$E,0),MATCH('38'!J$1,'38'!$E$1:$O$1,0))</f>
        <v>424950</v>
      </c>
      <c r="L547" s="2" t="str">
        <f>INDEX('38'!$E$1:$O$1361,MATCH('39'!$F547,'38'!$E:$E,0),MATCH('38'!K$1,'38'!$E$1:$O$1,0))</f>
        <v>Mr. Namit Srivastava</v>
      </c>
      <c r="M547" s="2" t="str">
        <f>INDEX('38'!$E$1:$O$1361,MATCH('39'!$F547,'38'!$E:$E,0),MATCH('38'!L$1,'38'!$E$1:$O$1,0))</f>
        <v>Associate Sales Manager</v>
      </c>
      <c r="N547" s="2" t="str">
        <f>INDEX('38'!$E$1:$O$1361,MATCH('39'!$F547,'38'!$E:$E,0),MATCH('38'!M$1,'38'!$E$1:$O$1,0))</f>
        <v>BG 4</v>
      </c>
      <c r="O547" s="2">
        <f>INDEX('38'!$E$1:$O$1361,MATCH('39'!$F547,'38'!$E:$E,0),MATCH('38'!N$1,'38'!$E$1:$O$1,0))</f>
        <v>1775022.4169999999</v>
      </c>
      <c r="P547" s="2">
        <f>INDEX('38'!$E$1:$O$1361,MATCH('39'!$F547,'38'!$E:$E,0),MATCH('38'!O$1,'38'!$E$1:$O$1,0))</f>
        <v>2012363.3628</v>
      </c>
    </row>
    <row r="548" spans="6:16">
      <c r="F548" s="128">
        <v>418632</v>
      </c>
      <c r="G548" s="2" t="str">
        <f>INDEX('38'!$E$1:$O$1361,MATCH('39'!$F548,'38'!$E:$E,0),MATCH('38'!F$1,'38'!$E$1:$O$1,0))</f>
        <v>Puneet Bahl</v>
      </c>
      <c r="H548" s="2">
        <f>INDEX('38'!$E$1:$O$1361,MATCH('39'!$F548,'38'!$E:$E,0),MATCH('38'!G$1,'38'!$E$1:$O$1,0))</f>
        <v>40745</v>
      </c>
      <c r="I548" s="2" t="str">
        <f>INDEX('38'!$E$1:$O$1361,MATCH('39'!$F548,'38'!$E:$E,0),MATCH('38'!H$1,'38'!$E$1:$O$1,0))</f>
        <v>Active</v>
      </c>
      <c r="J548" s="2" t="str">
        <f>INDEX('38'!$E$1:$O$1361,MATCH('39'!$F548,'38'!$E:$E,0),MATCH('38'!I$1,'38'!$E$1:$O$1,0))</f>
        <v>X0473</v>
      </c>
      <c r="K548" s="2">
        <f>INDEX('38'!$E$1:$O$1361,MATCH('39'!$F548,'38'!$E:$E,0),MATCH('38'!J$1,'38'!$E$1:$O$1,0))</f>
        <v>382987</v>
      </c>
      <c r="L548" s="2" t="str">
        <f>INDEX('38'!$E$1:$O$1361,MATCH('39'!$F548,'38'!$E:$E,0),MATCH('38'!K$1,'38'!$E$1:$O$1,0))</f>
        <v>Mr. Varun Hassija</v>
      </c>
      <c r="M548" s="2" t="str">
        <f>INDEX('38'!$E$1:$O$1361,MATCH('39'!$F548,'38'!$E:$E,0),MATCH('38'!L$1,'38'!$E$1:$O$1,0))</f>
        <v>Relationship Associate</v>
      </c>
      <c r="N548" s="2" t="str">
        <f>INDEX('38'!$E$1:$O$1361,MATCH('39'!$F548,'38'!$E:$E,0),MATCH('38'!M$1,'38'!$E$1:$O$1,0))</f>
        <v>BG 5</v>
      </c>
      <c r="O548" s="2">
        <f>INDEX('38'!$E$1:$O$1361,MATCH('39'!$F548,'38'!$E:$E,0),MATCH('38'!N$1,'38'!$E$1:$O$1,0))</f>
        <v>1432426.548</v>
      </c>
      <c r="P548" s="2">
        <f>INDEX('38'!$E$1:$O$1361,MATCH('39'!$F548,'38'!$E:$E,0),MATCH('38'!O$1,'38'!$E$1:$O$1,0))</f>
        <v>952217.06759999995</v>
      </c>
    </row>
    <row r="549" spans="6:16">
      <c r="F549" s="128">
        <v>418634</v>
      </c>
      <c r="G549" s="2" t="str">
        <f>INDEX('38'!$E$1:$O$1361,MATCH('39'!$F549,'38'!$E:$E,0),MATCH('38'!F$1,'38'!$E$1:$O$1,0))</f>
        <v>Sandeep Kumar Saw</v>
      </c>
      <c r="H549" s="2">
        <f>INDEX('38'!$E$1:$O$1361,MATCH('39'!$F549,'38'!$E:$E,0),MATCH('38'!G$1,'38'!$E$1:$O$1,0))</f>
        <v>40750</v>
      </c>
      <c r="I549" s="2" t="str">
        <f>INDEX('38'!$E$1:$O$1361,MATCH('39'!$F549,'38'!$E:$E,0),MATCH('38'!H$1,'38'!$E$1:$O$1,0))</f>
        <v>Active</v>
      </c>
      <c r="J549" s="2" t="str">
        <f>INDEX('38'!$E$1:$O$1361,MATCH('39'!$F549,'38'!$E:$E,0),MATCH('38'!I$1,'38'!$E$1:$O$1,0))</f>
        <v>X0824</v>
      </c>
      <c r="K549" s="2">
        <f>INDEX('38'!$E$1:$O$1361,MATCH('39'!$F549,'38'!$E:$E,0),MATCH('38'!J$1,'38'!$E$1:$O$1,0))</f>
        <v>382987</v>
      </c>
      <c r="L549" s="2" t="str">
        <f>INDEX('38'!$E$1:$O$1361,MATCH('39'!$F549,'38'!$E:$E,0),MATCH('38'!K$1,'38'!$E$1:$O$1,0))</f>
        <v>Mr. Varun Hassija</v>
      </c>
      <c r="M549" s="2" t="str">
        <f>INDEX('38'!$E$1:$O$1361,MATCH('39'!$F549,'38'!$E:$E,0),MATCH('38'!L$1,'38'!$E$1:$O$1,0))</f>
        <v>Relationship Associate</v>
      </c>
      <c r="N549" s="2" t="str">
        <f>INDEX('38'!$E$1:$O$1361,MATCH('39'!$F549,'38'!$E:$E,0),MATCH('38'!M$1,'38'!$E$1:$O$1,0))</f>
        <v>BG 5</v>
      </c>
      <c r="O549" s="2">
        <f>INDEX('38'!$E$1:$O$1361,MATCH('39'!$F549,'38'!$E:$E,0),MATCH('38'!N$1,'38'!$E$1:$O$1,0))</f>
        <v>1380274.7069999999</v>
      </c>
      <c r="P549" s="2">
        <f>INDEX('38'!$E$1:$O$1361,MATCH('39'!$F549,'38'!$E:$E,0),MATCH('38'!O$1,'38'!$E$1:$O$1,0))</f>
        <v>1113774.8184</v>
      </c>
    </row>
    <row r="550" spans="6:16">
      <c r="F550" s="128">
        <v>418751</v>
      </c>
      <c r="G550" s="2" t="str">
        <f>INDEX('38'!$E$1:$O$1361,MATCH('39'!$F550,'38'!$E:$E,0),MATCH('38'!F$1,'38'!$E$1:$O$1,0))</f>
        <v>Sukumar Saha</v>
      </c>
      <c r="H550" s="2">
        <f>INDEX('38'!$E$1:$O$1361,MATCH('39'!$F550,'38'!$E:$E,0),MATCH('38'!G$1,'38'!$E$1:$O$1,0))</f>
        <v>40751</v>
      </c>
      <c r="I550" s="2" t="str">
        <f>INDEX('38'!$E$1:$O$1361,MATCH('39'!$F550,'38'!$E:$E,0),MATCH('38'!H$1,'38'!$E$1:$O$1,0))</f>
        <v>Active</v>
      </c>
      <c r="J550" s="2" t="str">
        <f>INDEX('38'!$E$1:$O$1361,MATCH('39'!$F550,'38'!$E:$E,0),MATCH('38'!I$1,'38'!$E$1:$O$1,0))</f>
        <v>X1131</v>
      </c>
      <c r="K550" s="2">
        <f>INDEX('38'!$E$1:$O$1361,MATCH('39'!$F550,'38'!$E:$E,0),MATCH('38'!J$1,'38'!$E$1:$O$1,0))</f>
        <v>379915</v>
      </c>
      <c r="L550" s="2" t="str">
        <f>INDEX('38'!$E$1:$O$1361,MATCH('39'!$F550,'38'!$E:$E,0),MATCH('38'!K$1,'38'!$E$1:$O$1,0))</f>
        <v>Mr. Indranil Roy</v>
      </c>
      <c r="M550" s="2" t="str">
        <f>INDEX('38'!$E$1:$O$1361,MATCH('39'!$F550,'38'!$E:$E,0),MATCH('38'!L$1,'38'!$E$1:$O$1,0))</f>
        <v>Associate Sales Manager</v>
      </c>
      <c r="N550" s="2" t="str">
        <f>INDEX('38'!$E$1:$O$1361,MATCH('39'!$F550,'38'!$E:$E,0),MATCH('38'!M$1,'38'!$E$1:$O$1,0))</f>
        <v>BG 5</v>
      </c>
      <c r="O550" s="2">
        <f>INDEX('38'!$E$1:$O$1361,MATCH('39'!$F550,'38'!$E:$E,0),MATCH('38'!N$1,'38'!$E$1:$O$1,0))</f>
        <v>1290140.628</v>
      </c>
      <c r="P550" s="2">
        <f>INDEX('38'!$E$1:$O$1361,MATCH('39'!$F550,'38'!$E:$E,0),MATCH('38'!O$1,'38'!$E$1:$O$1,0))</f>
        <v>1695704.8032</v>
      </c>
    </row>
    <row r="551" spans="6:16">
      <c r="F551" s="128">
        <v>418753</v>
      </c>
      <c r="G551" s="2" t="str">
        <f>INDEX('38'!$E$1:$O$1361,MATCH('39'!$F551,'38'!$E:$E,0),MATCH('38'!F$1,'38'!$E$1:$O$1,0))</f>
        <v>Sandip Narendra Subhedar</v>
      </c>
      <c r="H551" s="2">
        <f>INDEX('38'!$E$1:$O$1361,MATCH('39'!$F551,'38'!$E:$E,0),MATCH('38'!G$1,'38'!$E$1:$O$1,0))</f>
        <v>40758</v>
      </c>
      <c r="I551" s="2" t="str">
        <f>INDEX('38'!$E$1:$O$1361,MATCH('39'!$F551,'38'!$E:$E,0),MATCH('38'!H$1,'38'!$E$1:$O$1,0))</f>
        <v>Active</v>
      </c>
      <c r="J551" s="2" t="str">
        <f>INDEX('38'!$E$1:$O$1361,MATCH('39'!$F551,'38'!$E:$E,0),MATCH('38'!I$1,'38'!$E$1:$O$1,0))</f>
        <v>X0188</v>
      </c>
      <c r="K551" s="2">
        <f>INDEX('38'!$E$1:$O$1361,MATCH('39'!$F551,'38'!$E:$E,0),MATCH('38'!J$1,'38'!$E$1:$O$1,0))</f>
        <v>380148</v>
      </c>
      <c r="L551" s="2" t="str">
        <f>INDEX('38'!$E$1:$O$1361,MATCH('39'!$F551,'38'!$E:$E,0),MATCH('38'!K$1,'38'!$E$1:$O$1,0))</f>
        <v>Mr. Anil Subhashrao Mhetre</v>
      </c>
      <c r="M551" s="2" t="str">
        <f>INDEX('38'!$E$1:$O$1361,MATCH('39'!$F551,'38'!$E:$E,0),MATCH('38'!L$1,'38'!$E$1:$O$1,0))</f>
        <v>Associate Sales Manager</v>
      </c>
      <c r="N551" s="2" t="str">
        <f>INDEX('38'!$E$1:$O$1361,MATCH('39'!$F551,'38'!$E:$E,0),MATCH('38'!M$1,'38'!$E$1:$O$1,0))</f>
        <v>BG 5</v>
      </c>
      <c r="O551" s="2">
        <f>INDEX('38'!$E$1:$O$1361,MATCH('39'!$F551,'38'!$E:$E,0),MATCH('38'!N$1,'38'!$E$1:$O$1,0))</f>
        <v>1418638.7039999999</v>
      </c>
      <c r="P551" s="2">
        <f>INDEX('38'!$E$1:$O$1361,MATCH('39'!$F551,'38'!$E:$E,0),MATCH('38'!O$1,'38'!$E$1:$O$1,0))</f>
        <v>2623811.6376</v>
      </c>
    </row>
    <row r="552" spans="6:16">
      <c r="F552" s="128">
        <v>418757</v>
      </c>
      <c r="G552" s="2" t="str">
        <f>INDEX('38'!$E$1:$O$1361,MATCH('39'!$F552,'38'!$E:$E,0),MATCH('38'!F$1,'38'!$E$1:$O$1,0))</f>
        <v>Raghavendra K. Prasad</v>
      </c>
      <c r="H552" s="2">
        <f>INDEX('38'!$E$1:$O$1361,MATCH('39'!$F552,'38'!$E:$E,0),MATCH('38'!G$1,'38'!$E$1:$O$1,0))</f>
        <v>40756</v>
      </c>
      <c r="I552" s="2" t="str">
        <f>INDEX('38'!$E$1:$O$1361,MATCH('39'!$F552,'38'!$E:$E,0),MATCH('38'!H$1,'38'!$E$1:$O$1,0))</f>
        <v>Active</v>
      </c>
      <c r="J552" s="2" t="str">
        <f>INDEX('38'!$E$1:$O$1361,MATCH('39'!$F552,'38'!$E:$E,0),MATCH('38'!I$1,'38'!$E$1:$O$1,0))</f>
        <v>X0077</v>
      </c>
      <c r="K552" s="2">
        <f>INDEX('38'!$E$1:$O$1361,MATCH('39'!$F552,'38'!$E:$E,0),MATCH('38'!J$1,'38'!$E$1:$O$1,0))</f>
        <v>382950</v>
      </c>
      <c r="L552" s="2" t="str">
        <f>INDEX('38'!$E$1:$O$1361,MATCH('39'!$F552,'38'!$E:$E,0),MATCH('38'!K$1,'38'!$E$1:$O$1,0))</f>
        <v>Mr. Shiva Prasad Rao</v>
      </c>
      <c r="M552" s="2" t="str">
        <f>INDEX('38'!$E$1:$O$1361,MATCH('39'!$F552,'38'!$E:$E,0),MATCH('38'!L$1,'38'!$E$1:$O$1,0))</f>
        <v>Associate Sales Manager</v>
      </c>
      <c r="N552" s="2" t="str">
        <f>INDEX('38'!$E$1:$O$1361,MATCH('39'!$F552,'38'!$E:$E,0),MATCH('38'!M$1,'38'!$E$1:$O$1,0))</f>
        <v>BG 4</v>
      </c>
      <c r="O552" s="2">
        <f>INDEX('38'!$E$1:$O$1361,MATCH('39'!$F552,'38'!$E:$E,0),MATCH('38'!N$1,'38'!$E$1:$O$1,0))</f>
        <v>2283852.6270000003</v>
      </c>
      <c r="P552" s="2">
        <f>INDEX('38'!$E$1:$O$1361,MATCH('39'!$F552,'38'!$E:$E,0),MATCH('38'!O$1,'38'!$E$1:$O$1,0))</f>
        <v>2515203.1655999999</v>
      </c>
    </row>
    <row r="553" spans="6:16">
      <c r="F553" s="128">
        <v>418766</v>
      </c>
      <c r="G553" s="2" t="str">
        <f>INDEX('38'!$E$1:$O$1361,MATCH('39'!$F553,'38'!$E:$E,0),MATCH('38'!F$1,'38'!$E$1:$O$1,0))</f>
        <v>Debapriya Mitra</v>
      </c>
      <c r="H553" s="2">
        <f>INDEX('38'!$E$1:$O$1361,MATCH('39'!$F553,'38'!$E:$E,0),MATCH('38'!G$1,'38'!$E$1:$O$1,0))</f>
        <v>40756</v>
      </c>
      <c r="I553" s="2" t="str">
        <f>INDEX('38'!$E$1:$O$1361,MATCH('39'!$F553,'38'!$E:$E,0),MATCH('38'!H$1,'38'!$E$1:$O$1,0))</f>
        <v>Active</v>
      </c>
      <c r="J553" s="2" t="str">
        <f>INDEX('38'!$E$1:$O$1361,MATCH('39'!$F553,'38'!$E:$E,0),MATCH('38'!I$1,'38'!$E$1:$O$1,0))</f>
        <v>X0253</v>
      </c>
      <c r="K553" s="2">
        <f>INDEX('38'!$E$1:$O$1361,MATCH('39'!$F553,'38'!$E:$E,0),MATCH('38'!J$1,'38'!$E$1:$O$1,0))</f>
        <v>410449</v>
      </c>
      <c r="L553" s="2" t="str">
        <f>INDEX('38'!$E$1:$O$1361,MATCH('39'!$F553,'38'!$E:$E,0),MATCH('38'!K$1,'38'!$E$1:$O$1,0))</f>
        <v>Mr. Sudipta Roy</v>
      </c>
      <c r="M553" s="2" t="str">
        <f>INDEX('38'!$E$1:$O$1361,MATCH('39'!$F553,'38'!$E:$E,0),MATCH('38'!L$1,'38'!$E$1:$O$1,0))</f>
        <v>Associate Sales Manager</v>
      </c>
      <c r="N553" s="2" t="str">
        <f>INDEX('38'!$E$1:$O$1361,MATCH('39'!$F553,'38'!$E:$E,0),MATCH('38'!M$1,'38'!$E$1:$O$1,0))</f>
        <v>BG 5</v>
      </c>
      <c r="O553" s="2">
        <f>INDEX('38'!$E$1:$O$1361,MATCH('39'!$F553,'38'!$E:$E,0),MATCH('38'!N$1,'38'!$E$1:$O$1,0))</f>
        <v>1429294.5660000001</v>
      </c>
      <c r="P553" s="2">
        <f>INDEX('38'!$E$1:$O$1361,MATCH('39'!$F553,'38'!$E:$E,0),MATCH('38'!O$1,'38'!$E$1:$O$1,0))</f>
        <v>2223952.1135999998</v>
      </c>
    </row>
    <row r="554" spans="6:16">
      <c r="F554" s="128">
        <v>418769</v>
      </c>
      <c r="G554" s="2" t="str">
        <f>INDEX('38'!$E$1:$O$1361,MATCH('39'!$F554,'38'!$E:$E,0),MATCH('38'!F$1,'38'!$E$1:$O$1,0))</f>
        <v>Amit Kumar Mallick</v>
      </c>
      <c r="H554" s="2">
        <f>INDEX('38'!$E$1:$O$1361,MATCH('39'!$F554,'38'!$E:$E,0),MATCH('38'!G$1,'38'!$E$1:$O$1,0))</f>
        <v>40763</v>
      </c>
      <c r="I554" s="2" t="str">
        <f>INDEX('38'!$E$1:$O$1361,MATCH('39'!$F554,'38'!$E:$E,0),MATCH('38'!H$1,'38'!$E$1:$O$1,0))</f>
        <v>Active</v>
      </c>
      <c r="J554" s="2" t="str">
        <f>INDEX('38'!$E$1:$O$1361,MATCH('39'!$F554,'38'!$E:$E,0),MATCH('38'!I$1,'38'!$E$1:$O$1,0))</f>
        <v>X0439</v>
      </c>
      <c r="K554" s="2">
        <f>INDEX('38'!$E$1:$O$1361,MATCH('39'!$F554,'38'!$E:$E,0),MATCH('38'!J$1,'38'!$E$1:$O$1,0))</f>
        <v>406515</v>
      </c>
      <c r="L554" s="2" t="str">
        <f>INDEX('38'!$E$1:$O$1361,MATCH('39'!$F554,'38'!$E:$E,0),MATCH('38'!K$1,'38'!$E$1:$O$1,0))</f>
        <v>Mr. Sabyasachi Guin</v>
      </c>
      <c r="M554" s="2" t="str">
        <f>INDEX('38'!$E$1:$O$1361,MATCH('39'!$F554,'38'!$E:$E,0),MATCH('38'!L$1,'38'!$E$1:$O$1,0))</f>
        <v>Associate Sales Manager</v>
      </c>
      <c r="N554" s="2" t="str">
        <f>INDEX('38'!$E$1:$O$1361,MATCH('39'!$F554,'38'!$E:$E,0),MATCH('38'!M$1,'38'!$E$1:$O$1,0))</f>
        <v>BG 6</v>
      </c>
      <c r="O554" s="2">
        <f>INDEX('38'!$E$1:$O$1361,MATCH('39'!$F554,'38'!$E:$E,0),MATCH('38'!N$1,'38'!$E$1:$O$1,0))</f>
        <v>970599.44099999999</v>
      </c>
      <c r="P554" s="2">
        <f>INDEX('38'!$E$1:$O$1361,MATCH('39'!$F554,'38'!$E:$E,0),MATCH('38'!O$1,'38'!$E$1:$O$1,0))</f>
        <v>300765.18239999999</v>
      </c>
    </row>
    <row r="555" spans="6:16">
      <c r="F555" s="128">
        <v>418773</v>
      </c>
      <c r="G555" s="2" t="str">
        <f>INDEX('38'!$E$1:$O$1361,MATCH('39'!$F555,'38'!$E:$E,0),MATCH('38'!F$1,'38'!$E$1:$O$1,0))</f>
        <v>Chayan Mandal</v>
      </c>
      <c r="H555" s="2">
        <f>INDEX('38'!$E$1:$O$1361,MATCH('39'!$F555,'38'!$E:$E,0),MATCH('38'!G$1,'38'!$E$1:$O$1,0))</f>
        <v>40758</v>
      </c>
      <c r="I555" s="2" t="str">
        <f>INDEX('38'!$E$1:$O$1361,MATCH('39'!$F555,'38'!$E:$E,0),MATCH('38'!H$1,'38'!$E$1:$O$1,0))</f>
        <v>Active</v>
      </c>
      <c r="J555" s="2" t="str">
        <f>INDEX('38'!$E$1:$O$1361,MATCH('39'!$F555,'38'!$E:$E,0),MATCH('38'!I$1,'38'!$E$1:$O$1,0))</f>
        <v>X0116</v>
      </c>
      <c r="K555" s="2">
        <f>INDEX('38'!$E$1:$O$1361,MATCH('39'!$F555,'38'!$E:$E,0),MATCH('38'!J$1,'38'!$E$1:$O$1,0))</f>
        <v>378503</v>
      </c>
      <c r="L555" s="2" t="str">
        <f>INDEX('38'!$E$1:$O$1361,MATCH('39'!$F555,'38'!$E:$E,0),MATCH('38'!K$1,'38'!$E$1:$O$1,0))</f>
        <v>Mr. Rakib Ali</v>
      </c>
      <c r="M555" s="2" t="str">
        <f>INDEX('38'!$E$1:$O$1361,MATCH('39'!$F555,'38'!$E:$E,0),MATCH('38'!L$1,'38'!$E$1:$O$1,0))</f>
        <v>Relationship Associate</v>
      </c>
      <c r="N555" s="2" t="str">
        <f>INDEX('38'!$E$1:$O$1361,MATCH('39'!$F555,'38'!$E:$E,0),MATCH('38'!M$1,'38'!$E$1:$O$1,0))</f>
        <v>BG 4</v>
      </c>
      <c r="O555" s="2">
        <f>INDEX('38'!$E$1:$O$1361,MATCH('39'!$F555,'38'!$E:$E,0),MATCH('38'!N$1,'38'!$E$1:$O$1,0))</f>
        <v>1767101.196</v>
      </c>
      <c r="P555" s="2">
        <f>INDEX('38'!$E$1:$O$1361,MATCH('39'!$F555,'38'!$E:$E,0),MATCH('38'!O$1,'38'!$E$1:$O$1,0))</f>
        <v>2199295.6595999999</v>
      </c>
    </row>
    <row r="556" spans="6:16">
      <c r="F556" s="128">
        <v>418775</v>
      </c>
      <c r="G556" s="2" t="str">
        <f>INDEX('38'!$E$1:$O$1361,MATCH('39'!$F556,'38'!$E:$E,0),MATCH('38'!F$1,'38'!$E$1:$O$1,0))</f>
        <v>Pallab Bhattacharya</v>
      </c>
      <c r="H556" s="2">
        <f>INDEX('38'!$E$1:$O$1361,MATCH('39'!$F556,'38'!$E:$E,0),MATCH('38'!G$1,'38'!$E$1:$O$1,0))</f>
        <v>40763</v>
      </c>
      <c r="I556" s="2" t="str">
        <f>INDEX('38'!$E$1:$O$1361,MATCH('39'!$F556,'38'!$E:$E,0),MATCH('38'!H$1,'38'!$E$1:$O$1,0))</f>
        <v>Active</v>
      </c>
      <c r="J556" s="2" t="str">
        <f>INDEX('38'!$E$1:$O$1361,MATCH('39'!$F556,'38'!$E:$E,0),MATCH('38'!I$1,'38'!$E$1:$O$1,0))</f>
        <v>X0033</v>
      </c>
      <c r="K556" s="2">
        <f>INDEX('38'!$E$1:$O$1361,MATCH('39'!$F556,'38'!$E:$E,0),MATCH('38'!J$1,'38'!$E$1:$O$1,0))</f>
        <v>378503</v>
      </c>
      <c r="L556" s="2" t="str">
        <f>INDEX('38'!$E$1:$O$1361,MATCH('39'!$F556,'38'!$E:$E,0),MATCH('38'!K$1,'38'!$E$1:$O$1,0))</f>
        <v>Mr. Rakib Ali</v>
      </c>
      <c r="M556" s="2" t="str">
        <f>INDEX('38'!$E$1:$O$1361,MATCH('39'!$F556,'38'!$E:$E,0),MATCH('38'!L$1,'38'!$E$1:$O$1,0))</f>
        <v>Relationship Associate</v>
      </c>
      <c r="N556" s="2" t="str">
        <f>INDEX('38'!$E$1:$O$1361,MATCH('39'!$F556,'38'!$E:$E,0),MATCH('38'!M$1,'38'!$E$1:$O$1,0))</f>
        <v>BG 5</v>
      </c>
      <c r="O556" s="2">
        <f>INDEX('38'!$E$1:$O$1361,MATCH('39'!$F556,'38'!$E:$E,0),MATCH('38'!N$1,'38'!$E$1:$O$1,0))</f>
        <v>1620495.723</v>
      </c>
      <c r="P556" s="2">
        <f>INDEX('38'!$E$1:$O$1361,MATCH('39'!$F556,'38'!$E:$E,0),MATCH('38'!O$1,'38'!$E$1:$O$1,0))</f>
        <v>1420395.3936000001</v>
      </c>
    </row>
    <row r="557" spans="6:16">
      <c r="F557" s="128">
        <v>418779</v>
      </c>
      <c r="G557" s="2" t="str">
        <f>INDEX('38'!$E$1:$O$1361,MATCH('39'!$F557,'38'!$E:$E,0),MATCH('38'!F$1,'38'!$E$1:$O$1,0))</f>
        <v>Rajiv Kumar Ranjan</v>
      </c>
      <c r="H557" s="2">
        <f>INDEX('38'!$E$1:$O$1361,MATCH('39'!$F557,'38'!$E:$E,0),MATCH('38'!G$1,'38'!$E$1:$O$1,0))</f>
        <v>40752</v>
      </c>
      <c r="I557" s="2" t="str">
        <f>INDEX('38'!$E$1:$O$1361,MATCH('39'!$F557,'38'!$E:$E,0),MATCH('38'!H$1,'38'!$E$1:$O$1,0))</f>
        <v>Active</v>
      </c>
      <c r="J557" s="2" t="str">
        <f>INDEX('38'!$E$1:$O$1361,MATCH('39'!$F557,'38'!$E:$E,0),MATCH('38'!I$1,'38'!$E$1:$O$1,0))</f>
        <v>X1087</v>
      </c>
      <c r="K557" s="2">
        <f>INDEX('38'!$E$1:$O$1361,MATCH('39'!$F557,'38'!$E:$E,0),MATCH('38'!J$1,'38'!$E$1:$O$1,0))</f>
        <v>474373</v>
      </c>
      <c r="L557" s="2" t="str">
        <f>INDEX('38'!$E$1:$O$1361,MATCH('39'!$F557,'38'!$E:$E,0),MATCH('38'!K$1,'38'!$E$1:$O$1,0))</f>
        <v>Mr. Niraj Singh</v>
      </c>
      <c r="M557" s="2" t="str">
        <f>INDEX('38'!$E$1:$O$1361,MATCH('39'!$F557,'38'!$E:$E,0),MATCH('38'!L$1,'38'!$E$1:$O$1,0))</f>
        <v>Associate Sales Manager</v>
      </c>
      <c r="N557" s="2" t="str">
        <f>INDEX('38'!$E$1:$O$1361,MATCH('39'!$F557,'38'!$E:$E,0),MATCH('38'!M$1,'38'!$E$1:$O$1,0))</f>
        <v>BG 7</v>
      </c>
      <c r="O557" s="2">
        <f>INDEX('38'!$E$1:$O$1361,MATCH('39'!$F557,'38'!$E:$E,0),MATCH('38'!N$1,'38'!$E$1:$O$1,0))</f>
        <v>688534.07699999993</v>
      </c>
      <c r="P557" s="2">
        <f>INDEX('38'!$E$1:$O$1361,MATCH('39'!$F557,'38'!$E:$E,0),MATCH('38'!O$1,'38'!$E$1:$O$1,0))</f>
        <v>1009925.7660000001</v>
      </c>
    </row>
    <row r="558" spans="6:16">
      <c r="F558" s="128">
        <v>418781</v>
      </c>
      <c r="G558" s="2" t="str">
        <f>INDEX('38'!$E$1:$O$1361,MATCH('39'!$F558,'38'!$E:$E,0),MATCH('38'!F$1,'38'!$E$1:$O$1,0))</f>
        <v>Abhishek Singh</v>
      </c>
      <c r="H558" s="2">
        <f>INDEX('38'!$E$1:$O$1361,MATCH('39'!$F558,'38'!$E:$E,0),MATCH('38'!G$1,'38'!$E$1:$O$1,0))</f>
        <v>40752</v>
      </c>
      <c r="I558" s="2" t="str">
        <f>INDEX('38'!$E$1:$O$1361,MATCH('39'!$F558,'38'!$E:$E,0),MATCH('38'!H$1,'38'!$E$1:$O$1,0))</f>
        <v>Active</v>
      </c>
      <c r="J558" s="2" t="str">
        <f>INDEX('38'!$E$1:$O$1361,MATCH('39'!$F558,'38'!$E:$E,0),MATCH('38'!I$1,'38'!$E$1:$O$1,0))</f>
        <v>X0759</v>
      </c>
      <c r="K558" s="2">
        <f>INDEX('38'!$E$1:$O$1361,MATCH('39'!$F558,'38'!$E:$E,0),MATCH('38'!J$1,'38'!$E$1:$O$1,0))</f>
        <v>377602</v>
      </c>
      <c r="L558" s="2" t="str">
        <f>INDEX('38'!$E$1:$O$1361,MATCH('39'!$F558,'38'!$E:$E,0),MATCH('38'!K$1,'38'!$E$1:$O$1,0))</f>
        <v>Mr. Shailesh Awasthi</v>
      </c>
      <c r="M558" s="2" t="str">
        <f>INDEX('38'!$E$1:$O$1361,MATCH('39'!$F558,'38'!$E:$E,0),MATCH('38'!L$1,'38'!$E$1:$O$1,0))</f>
        <v>Associate Sales Manager</v>
      </c>
      <c r="N558" s="2" t="str">
        <f>INDEX('38'!$E$1:$O$1361,MATCH('39'!$F558,'38'!$E:$E,0),MATCH('38'!M$1,'38'!$E$1:$O$1,0))</f>
        <v>BG 7</v>
      </c>
      <c r="O558" s="2">
        <f>INDEX('38'!$E$1:$O$1361,MATCH('39'!$F558,'38'!$E:$E,0),MATCH('38'!N$1,'38'!$E$1:$O$1,0))</f>
        <v>752236.63199999998</v>
      </c>
      <c r="P558" s="2">
        <f>INDEX('38'!$E$1:$O$1361,MATCH('39'!$F558,'38'!$E:$E,0),MATCH('38'!O$1,'38'!$E$1:$O$1,0))</f>
        <v>1114882.5636</v>
      </c>
    </row>
    <row r="559" spans="6:16">
      <c r="F559" s="128">
        <v>418888</v>
      </c>
      <c r="G559" s="2" t="str">
        <f>INDEX('38'!$E$1:$O$1361,MATCH('39'!$F559,'38'!$E:$E,0),MATCH('38'!F$1,'38'!$E$1:$O$1,0))</f>
        <v>Sunil Tripathi</v>
      </c>
      <c r="H559" s="2">
        <f>INDEX('38'!$E$1:$O$1361,MATCH('39'!$F559,'38'!$E:$E,0),MATCH('38'!G$1,'38'!$E$1:$O$1,0))</f>
        <v>40744</v>
      </c>
      <c r="I559" s="2" t="str">
        <f>INDEX('38'!$E$1:$O$1361,MATCH('39'!$F559,'38'!$E:$E,0),MATCH('38'!H$1,'38'!$E$1:$O$1,0))</f>
        <v>Active</v>
      </c>
      <c r="J559" s="2" t="str">
        <f>INDEX('38'!$E$1:$O$1361,MATCH('39'!$F559,'38'!$E:$E,0),MATCH('38'!I$1,'38'!$E$1:$O$1,0))</f>
        <v>X0893</v>
      </c>
      <c r="K559" s="2">
        <f>INDEX('38'!$E$1:$O$1361,MATCH('39'!$F559,'38'!$E:$E,0),MATCH('38'!J$1,'38'!$E$1:$O$1,0))</f>
        <v>471701</v>
      </c>
      <c r="L559" s="2" t="str">
        <f>INDEX('38'!$E$1:$O$1361,MATCH('39'!$F559,'38'!$E:$E,0),MATCH('38'!K$1,'38'!$E$1:$O$1,0))</f>
        <v>Mr. Anupam Nayyar</v>
      </c>
      <c r="M559" s="2" t="str">
        <f>INDEX('38'!$E$1:$O$1361,MATCH('39'!$F559,'38'!$E:$E,0),MATCH('38'!L$1,'38'!$E$1:$O$1,0))</f>
        <v>Relationship Associate</v>
      </c>
      <c r="N559" s="2" t="str">
        <f>INDEX('38'!$E$1:$O$1361,MATCH('39'!$F559,'38'!$E:$E,0),MATCH('38'!M$1,'38'!$E$1:$O$1,0))</f>
        <v>BG 6</v>
      </c>
      <c r="O559" s="2">
        <f>INDEX('38'!$E$1:$O$1361,MATCH('39'!$F559,'38'!$E:$E,0),MATCH('38'!N$1,'38'!$E$1:$O$1,0))</f>
        <v>922713.72900000005</v>
      </c>
      <c r="P559" s="2">
        <f>INDEX('38'!$E$1:$O$1361,MATCH('39'!$F559,'38'!$E:$E,0),MATCH('38'!O$1,'38'!$E$1:$O$1,0))</f>
        <v>1007378.3052000001</v>
      </c>
    </row>
    <row r="560" spans="6:16">
      <c r="F560" s="128">
        <v>418894</v>
      </c>
      <c r="G560" s="2" t="str">
        <f>INDEX('38'!$E$1:$O$1361,MATCH('39'!$F560,'38'!$E:$E,0),MATCH('38'!F$1,'38'!$E$1:$O$1,0))</f>
        <v>Poonam Lakhera</v>
      </c>
      <c r="H560" s="2">
        <f>INDEX('38'!$E$1:$O$1361,MATCH('39'!$F560,'38'!$E:$E,0),MATCH('38'!G$1,'38'!$E$1:$O$1,0))</f>
        <v>40749</v>
      </c>
      <c r="I560" s="2" t="str">
        <f>INDEX('38'!$E$1:$O$1361,MATCH('39'!$F560,'38'!$E:$E,0),MATCH('38'!H$1,'38'!$E$1:$O$1,0))</f>
        <v>Active</v>
      </c>
      <c r="J560" s="2" t="str">
        <f>INDEX('38'!$E$1:$O$1361,MATCH('39'!$F560,'38'!$E:$E,0),MATCH('38'!I$1,'38'!$E$1:$O$1,0))</f>
        <v>X1387</v>
      </c>
      <c r="K560" s="2">
        <f>INDEX('38'!$E$1:$O$1361,MATCH('39'!$F560,'38'!$E:$E,0),MATCH('38'!J$1,'38'!$E$1:$O$1,0))</f>
        <v>424426</v>
      </c>
      <c r="L560" s="2" t="str">
        <f>INDEX('38'!$E$1:$O$1361,MATCH('39'!$F560,'38'!$E:$E,0),MATCH('38'!K$1,'38'!$E$1:$O$1,0))</f>
        <v>Mr. Manish Bahl</v>
      </c>
      <c r="M560" s="2" t="str">
        <f>INDEX('38'!$E$1:$O$1361,MATCH('39'!$F560,'38'!$E:$E,0),MATCH('38'!L$1,'38'!$E$1:$O$1,0))</f>
        <v>Associate Sales Manager</v>
      </c>
      <c r="N560" s="2" t="str">
        <f>INDEX('38'!$E$1:$O$1361,MATCH('39'!$F560,'38'!$E:$E,0),MATCH('38'!M$1,'38'!$E$1:$O$1,0))</f>
        <v>BG 7</v>
      </c>
      <c r="O560" s="2">
        <f>INDEX('38'!$E$1:$O$1361,MATCH('39'!$F560,'38'!$E:$E,0),MATCH('38'!N$1,'38'!$E$1:$O$1,0))</f>
        <v>665246.77800000005</v>
      </c>
      <c r="P560" s="2">
        <f>INDEX('38'!$E$1:$O$1361,MATCH('39'!$F560,'38'!$E:$E,0),MATCH('38'!O$1,'38'!$E$1:$O$1,0))</f>
        <v>596736.8064</v>
      </c>
    </row>
    <row r="561" spans="6:16">
      <c r="F561" s="128">
        <v>418905</v>
      </c>
      <c r="G561" s="2" t="str">
        <f>INDEX('38'!$E$1:$O$1361,MATCH('39'!$F561,'38'!$E:$E,0),MATCH('38'!F$1,'38'!$E$1:$O$1,0))</f>
        <v>Arumugam N</v>
      </c>
      <c r="H561" s="2">
        <f>INDEX('38'!$E$1:$O$1361,MATCH('39'!$F561,'38'!$E:$E,0),MATCH('38'!G$1,'38'!$E$1:$O$1,0))</f>
        <v>40735</v>
      </c>
      <c r="I561" s="2" t="str">
        <f>INDEX('38'!$E$1:$O$1361,MATCH('39'!$F561,'38'!$E:$E,0),MATCH('38'!H$1,'38'!$E$1:$O$1,0))</f>
        <v>Active</v>
      </c>
      <c r="J561" s="2" t="str">
        <f>INDEX('38'!$E$1:$O$1361,MATCH('39'!$F561,'38'!$E:$E,0),MATCH('38'!I$1,'38'!$E$1:$O$1,0))</f>
        <v>X0704</v>
      </c>
      <c r="K561" s="2">
        <f>INDEX('38'!$E$1:$O$1361,MATCH('39'!$F561,'38'!$E:$E,0),MATCH('38'!J$1,'38'!$E$1:$O$1,0))</f>
        <v>412833</v>
      </c>
      <c r="L561" s="2" t="str">
        <f>INDEX('38'!$E$1:$O$1361,MATCH('39'!$F561,'38'!$E:$E,0),MATCH('38'!K$1,'38'!$E$1:$O$1,0))</f>
        <v>Mr. Loganathan Kumar R.</v>
      </c>
      <c r="M561" s="2" t="str">
        <f>INDEX('38'!$E$1:$O$1361,MATCH('39'!$F561,'38'!$E:$E,0),MATCH('38'!L$1,'38'!$E$1:$O$1,0))</f>
        <v>Relationship Associate</v>
      </c>
      <c r="N561" s="2" t="str">
        <f>INDEX('38'!$E$1:$O$1361,MATCH('39'!$F561,'38'!$E:$E,0),MATCH('38'!M$1,'38'!$E$1:$O$1,0))</f>
        <v>BG 7</v>
      </c>
      <c r="O561" s="2">
        <f>INDEX('38'!$E$1:$O$1361,MATCH('39'!$F561,'38'!$E:$E,0),MATCH('38'!N$1,'38'!$E$1:$O$1,0))</f>
        <v>745078.929</v>
      </c>
      <c r="P561" s="2">
        <f>INDEX('38'!$E$1:$O$1361,MATCH('39'!$F561,'38'!$E:$E,0),MATCH('38'!O$1,'38'!$E$1:$O$1,0))</f>
        <v>878140.58040000009</v>
      </c>
    </row>
    <row r="562" spans="6:16">
      <c r="F562" s="128">
        <v>418928</v>
      </c>
      <c r="G562" s="2" t="str">
        <f>INDEX('38'!$E$1:$O$1361,MATCH('39'!$F562,'38'!$E:$E,0),MATCH('38'!F$1,'38'!$E$1:$O$1,0))</f>
        <v>Rajesh Kumar</v>
      </c>
      <c r="H562" s="2">
        <f>INDEX('38'!$E$1:$O$1361,MATCH('39'!$F562,'38'!$E:$E,0),MATCH('38'!G$1,'38'!$E$1:$O$1,0))</f>
        <v>40765</v>
      </c>
      <c r="I562" s="2" t="str">
        <f>INDEX('38'!$E$1:$O$1361,MATCH('39'!$F562,'38'!$E:$E,0),MATCH('38'!H$1,'38'!$E$1:$O$1,0))</f>
        <v>Active</v>
      </c>
      <c r="J562" s="2" t="str">
        <f>INDEX('38'!$E$1:$O$1361,MATCH('39'!$F562,'38'!$E:$E,0),MATCH('38'!I$1,'38'!$E$1:$O$1,0))</f>
        <v>X0250</v>
      </c>
      <c r="K562" s="2">
        <f>INDEX('38'!$E$1:$O$1361,MATCH('39'!$F562,'38'!$E:$E,0),MATCH('38'!J$1,'38'!$E$1:$O$1,0))</f>
        <v>391321</v>
      </c>
      <c r="L562" s="2" t="str">
        <f>INDEX('38'!$E$1:$O$1361,MATCH('39'!$F562,'38'!$E:$E,0),MATCH('38'!K$1,'38'!$E$1:$O$1,0))</f>
        <v>Mr. Ashish Rawat</v>
      </c>
      <c r="M562" s="2" t="str">
        <f>INDEX('38'!$E$1:$O$1361,MATCH('39'!$F562,'38'!$E:$E,0),MATCH('38'!L$1,'38'!$E$1:$O$1,0))</f>
        <v>Relationship Associate</v>
      </c>
      <c r="N562" s="2" t="str">
        <f>INDEX('38'!$E$1:$O$1361,MATCH('39'!$F562,'38'!$E:$E,0),MATCH('38'!M$1,'38'!$E$1:$O$1,0))</f>
        <v>BG 6</v>
      </c>
      <c r="O562" s="2">
        <f>INDEX('38'!$E$1:$O$1361,MATCH('39'!$F562,'38'!$E:$E,0),MATCH('38'!N$1,'38'!$E$1:$O$1,0))</f>
        <v>1129289.868</v>
      </c>
      <c r="P562" s="2">
        <f>INDEX('38'!$E$1:$O$1361,MATCH('39'!$F562,'38'!$E:$E,0),MATCH('38'!O$1,'38'!$E$1:$O$1,0))</f>
        <v>1927861.5924000002</v>
      </c>
    </row>
    <row r="563" spans="6:16">
      <c r="F563" s="128">
        <v>418997</v>
      </c>
      <c r="G563" s="2" t="str">
        <f>INDEX('38'!$E$1:$O$1361,MATCH('39'!$F563,'38'!$E:$E,0),MATCH('38'!F$1,'38'!$E$1:$O$1,0))</f>
        <v>Sooraj P. Nair</v>
      </c>
      <c r="H563" s="2">
        <f>INDEX('38'!$E$1:$O$1361,MATCH('39'!$F563,'38'!$E:$E,0),MATCH('38'!G$1,'38'!$E$1:$O$1,0))</f>
        <v>40748</v>
      </c>
      <c r="I563" s="2" t="str">
        <f>INDEX('38'!$E$1:$O$1361,MATCH('39'!$F563,'38'!$E:$E,0),MATCH('38'!H$1,'38'!$E$1:$O$1,0))</f>
        <v>Active</v>
      </c>
      <c r="J563" s="2" t="str">
        <f>INDEX('38'!$E$1:$O$1361,MATCH('39'!$F563,'38'!$E:$E,0),MATCH('38'!I$1,'38'!$E$1:$O$1,0))</f>
        <v>X0136</v>
      </c>
      <c r="K563" s="2">
        <f>INDEX('38'!$E$1:$O$1361,MATCH('39'!$F563,'38'!$E:$E,0),MATCH('38'!J$1,'38'!$E$1:$O$1,0))</f>
        <v>385791</v>
      </c>
      <c r="L563" s="2" t="str">
        <f>INDEX('38'!$E$1:$O$1361,MATCH('39'!$F563,'38'!$E:$E,0),MATCH('38'!K$1,'38'!$E$1:$O$1,0))</f>
        <v>Mr. Fasal T.</v>
      </c>
      <c r="M563" s="2" t="str">
        <f>INDEX('38'!$E$1:$O$1361,MATCH('39'!$F563,'38'!$E:$E,0),MATCH('38'!L$1,'38'!$E$1:$O$1,0))</f>
        <v>Relationship Associate</v>
      </c>
      <c r="N563" s="2" t="str">
        <f>INDEX('38'!$E$1:$O$1361,MATCH('39'!$F563,'38'!$E:$E,0),MATCH('38'!M$1,'38'!$E$1:$O$1,0))</f>
        <v>BG 6</v>
      </c>
      <c r="O563" s="2">
        <f>INDEX('38'!$E$1:$O$1361,MATCH('39'!$F563,'38'!$E:$E,0),MATCH('38'!N$1,'38'!$E$1:$O$1,0))</f>
        <v>1122985.8360000001</v>
      </c>
      <c r="P563" s="2">
        <f>INDEX('38'!$E$1:$O$1361,MATCH('39'!$F563,'38'!$E:$E,0),MATCH('38'!O$1,'38'!$E$1:$O$1,0))</f>
        <v>1603918.5192</v>
      </c>
    </row>
    <row r="564" spans="6:16">
      <c r="F564" s="128">
        <v>419082</v>
      </c>
      <c r="G564" s="2" t="str">
        <f>INDEX('38'!$E$1:$O$1361,MATCH('39'!$F564,'38'!$E:$E,0),MATCH('38'!F$1,'38'!$E$1:$O$1,0))</f>
        <v>Shambhu Nath Jha</v>
      </c>
      <c r="H564" s="2">
        <f>INDEX('38'!$E$1:$O$1361,MATCH('39'!$F564,'38'!$E:$E,0),MATCH('38'!G$1,'38'!$E$1:$O$1,0))</f>
        <v>40749</v>
      </c>
      <c r="I564" s="2" t="str">
        <f>INDEX('38'!$E$1:$O$1361,MATCH('39'!$F564,'38'!$E:$E,0),MATCH('38'!H$1,'38'!$E$1:$O$1,0))</f>
        <v>Active</v>
      </c>
      <c r="J564" s="2" t="str">
        <f>INDEX('38'!$E$1:$O$1361,MATCH('39'!$F564,'38'!$E:$E,0),MATCH('38'!I$1,'38'!$E$1:$O$1,0))</f>
        <v>X0271</v>
      </c>
      <c r="K564" s="2">
        <f>INDEX('38'!$E$1:$O$1361,MATCH('39'!$F564,'38'!$E:$E,0),MATCH('38'!J$1,'38'!$E$1:$O$1,0))</f>
        <v>410827</v>
      </c>
      <c r="L564" s="2" t="str">
        <f>INDEX('38'!$E$1:$O$1361,MATCH('39'!$F564,'38'!$E:$E,0),MATCH('38'!K$1,'38'!$E$1:$O$1,0))</f>
        <v>Mr. Pradipta Pranjal Mahanta</v>
      </c>
      <c r="M564" s="2" t="str">
        <f>INDEX('38'!$E$1:$O$1361,MATCH('39'!$F564,'38'!$E:$E,0),MATCH('38'!L$1,'38'!$E$1:$O$1,0))</f>
        <v>Relationship Associate</v>
      </c>
      <c r="N564" s="2" t="str">
        <f>INDEX('38'!$E$1:$O$1361,MATCH('39'!$F564,'38'!$E:$E,0),MATCH('38'!M$1,'38'!$E$1:$O$1,0))</f>
        <v>BG 6</v>
      </c>
      <c r="O564" s="2">
        <f>INDEX('38'!$E$1:$O$1361,MATCH('39'!$F564,'38'!$E:$E,0),MATCH('38'!N$1,'38'!$E$1:$O$1,0))</f>
        <v>1125578.013</v>
      </c>
      <c r="P564" s="2">
        <f>INDEX('38'!$E$1:$O$1361,MATCH('39'!$F564,'38'!$E:$E,0),MATCH('38'!O$1,'38'!$E$1:$O$1,0))</f>
        <v>104930.8992</v>
      </c>
    </row>
    <row r="565" spans="6:16">
      <c r="F565" s="128">
        <v>419098</v>
      </c>
      <c r="G565" s="2" t="str">
        <f>INDEX('38'!$E$1:$O$1361,MATCH('39'!$F565,'38'!$E:$E,0),MATCH('38'!F$1,'38'!$E$1:$O$1,0))</f>
        <v>Kapil Kumar Sharma</v>
      </c>
      <c r="H565" s="2">
        <f>INDEX('38'!$E$1:$O$1361,MATCH('39'!$F565,'38'!$E:$E,0),MATCH('38'!G$1,'38'!$E$1:$O$1,0))</f>
        <v>40763</v>
      </c>
      <c r="I565" s="2" t="str">
        <f>INDEX('38'!$E$1:$O$1361,MATCH('39'!$F565,'38'!$E:$E,0),MATCH('38'!H$1,'38'!$E$1:$O$1,0))</f>
        <v>Active</v>
      </c>
      <c r="J565" s="2" t="str">
        <f>INDEX('38'!$E$1:$O$1361,MATCH('39'!$F565,'38'!$E:$E,0),MATCH('38'!I$1,'38'!$E$1:$O$1,0))</f>
        <v>X0086</v>
      </c>
      <c r="K565" s="2">
        <f>INDEX('38'!$E$1:$O$1361,MATCH('39'!$F565,'38'!$E:$E,0),MATCH('38'!J$1,'38'!$E$1:$O$1,0))</f>
        <v>434171</v>
      </c>
      <c r="L565" s="2" t="str">
        <f>INDEX('38'!$E$1:$O$1361,MATCH('39'!$F565,'38'!$E:$E,0),MATCH('38'!K$1,'38'!$E$1:$O$1,0))</f>
        <v>Mr. Amittandra Mishra</v>
      </c>
      <c r="M565" s="2" t="str">
        <f>INDEX('38'!$E$1:$O$1361,MATCH('39'!$F565,'38'!$E:$E,0),MATCH('38'!L$1,'38'!$E$1:$O$1,0))</f>
        <v>Associate Sales Manager</v>
      </c>
      <c r="N565" s="2" t="str">
        <f>INDEX('38'!$E$1:$O$1361,MATCH('39'!$F565,'38'!$E:$E,0),MATCH('38'!M$1,'38'!$E$1:$O$1,0))</f>
        <v>BG 4</v>
      </c>
      <c r="O565" s="2">
        <f>INDEX('38'!$E$1:$O$1361,MATCH('39'!$F565,'38'!$E:$E,0),MATCH('38'!N$1,'38'!$E$1:$O$1,0))</f>
        <v>2177132.622</v>
      </c>
      <c r="P565" s="2">
        <f>INDEX('38'!$E$1:$O$1361,MATCH('39'!$F565,'38'!$E:$E,0),MATCH('38'!O$1,'38'!$E$1:$O$1,0))</f>
        <v>1716451.7759999998</v>
      </c>
    </row>
    <row r="566" spans="6:16">
      <c r="F566" s="128">
        <v>419118</v>
      </c>
      <c r="G566" s="2" t="str">
        <f>INDEX('38'!$E$1:$O$1361,MATCH('39'!$F566,'38'!$E:$E,0),MATCH('38'!F$1,'38'!$E$1:$O$1,0))</f>
        <v>Varun .</v>
      </c>
      <c r="H566" s="2">
        <f>INDEX('38'!$E$1:$O$1361,MATCH('39'!$F566,'38'!$E:$E,0),MATCH('38'!G$1,'38'!$E$1:$O$1,0))</f>
        <v>40750</v>
      </c>
      <c r="I566" s="2" t="str">
        <f>INDEX('38'!$E$1:$O$1361,MATCH('39'!$F566,'38'!$E:$E,0),MATCH('38'!H$1,'38'!$E$1:$O$1,0))</f>
        <v>Active</v>
      </c>
      <c r="J566" s="2" t="str">
        <f>INDEX('38'!$E$1:$O$1361,MATCH('39'!$F566,'38'!$E:$E,0),MATCH('38'!I$1,'38'!$E$1:$O$1,0))</f>
        <v>X0015</v>
      </c>
      <c r="K566" s="2">
        <f>INDEX('38'!$E$1:$O$1361,MATCH('39'!$F566,'38'!$E:$E,0),MATCH('38'!J$1,'38'!$E$1:$O$1,0))</f>
        <v>359519</v>
      </c>
      <c r="L566" s="2" t="str">
        <f>INDEX('38'!$E$1:$O$1361,MATCH('39'!$F566,'38'!$E:$E,0),MATCH('38'!K$1,'38'!$E$1:$O$1,0))</f>
        <v>Mr. Akash Pandey</v>
      </c>
      <c r="M566" s="2" t="str">
        <f>INDEX('38'!$E$1:$O$1361,MATCH('39'!$F566,'38'!$E:$E,0),MATCH('38'!L$1,'38'!$E$1:$O$1,0))</f>
        <v>Relationship Associate</v>
      </c>
      <c r="N566" s="2" t="str">
        <f>INDEX('38'!$E$1:$O$1361,MATCH('39'!$F566,'38'!$E:$E,0),MATCH('38'!M$1,'38'!$E$1:$O$1,0))</f>
        <v>BG 3</v>
      </c>
      <c r="O566" s="2">
        <f>INDEX('38'!$E$1:$O$1361,MATCH('39'!$F566,'38'!$E:$E,0),MATCH('38'!N$1,'38'!$E$1:$O$1,0))</f>
        <v>2951655.966</v>
      </c>
      <c r="P566" s="2">
        <f>INDEX('38'!$E$1:$O$1361,MATCH('39'!$F566,'38'!$E:$E,0),MATCH('38'!O$1,'38'!$E$1:$O$1,0))</f>
        <v>1073461.6044000001</v>
      </c>
    </row>
    <row r="567" spans="6:16">
      <c r="F567" s="128">
        <v>419125</v>
      </c>
      <c r="G567" s="2" t="str">
        <f>INDEX('38'!$E$1:$O$1361,MATCH('39'!$F567,'38'!$E:$E,0),MATCH('38'!F$1,'38'!$E$1:$O$1,0))</f>
        <v>Swati Sharma</v>
      </c>
      <c r="H567" s="2">
        <f>INDEX('38'!$E$1:$O$1361,MATCH('39'!$F567,'38'!$E:$E,0),MATCH('38'!G$1,'38'!$E$1:$O$1,0))</f>
        <v>40756</v>
      </c>
      <c r="I567" s="2" t="str">
        <f>INDEX('38'!$E$1:$O$1361,MATCH('39'!$F567,'38'!$E:$E,0),MATCH('38'!H$1,'38'!$E$1:$O$1,0))</f>
        <v>Active</v>
      </c>
      <c r="J567" s="2" t="str">
        <f>INDEX('38'!$E$1:$O$1361,MATCH('39'!$F567,'38'!$E:$E,0),MATCH('38'!I$1,'38'!$E$1:$O$1,0))</f>
        <v>X0268</v>
      </c>
      <c r="K567" s="2">
        <f>INDEX('38'!$E$1:$O$1361,MATCH('39'!$F567,'38'!$E:$E,0),MATCH('38'!J$1,'38'!$E$1:$O$1,0))</f>
        <v>382987</v>
      </c>
      <c r="L567" s="2" t="str">
        <f>INDEX('38'!$E$1:$O$1361,MATCH('39'!$F567,'38'!$E:$E,0),MATCH('38'!K$1,'38'!$E$1:$O$1,0))</f>
        <v>Mr. Varun Hassija</v>
      </c>
      <c r="M567" s="2" t="str">
        <f>INDEX('38'!$E$1:$O$1361,MATCH('39'!$F567,'38'!$E:$E,0),MATCH('38'!L$1,'38'!$E$1:$O$1,0))</f>
        <v>Relationship Associate</v>
      </c>
      <c r="N567" s="2" t="str">
        <f>INDEX('38'!$E$1:$O$1361,MATCH('39'!$F567,'38'!$E:$E,0),MATCH('38'!M$1,'38'!$E$1:$O$1,0))</f>
        <v>BG 6</v>
      </c>
      <c r="O567" s="2">
        <f>INDEX('38'!$E$1:$O$1361,MATCH('39'!$F567,'38'!$E:$E,0),MATCH('38'!N$1,'38'!$E$1:$O$1,0))</f>
        <v>1166894.7989999999</v>
      </c>
      <c r="P567" s="2">
        <f>INDEX('38'!$E$1:$O$1361,MATCH('39'!$F567,'38'!$E:$E,0),MATCH('38'!O$1,'38'!$E$1:$O$1,0))</f>
        <v>1136318.1984000001</v>
      </c>
    </row>
    <row r="568" spans="6:16">
      <c r="F568" s="128">
        <v>419127</v>
      </c>
      <c r="G568" s="2" t="str">
        <f>INDEX('38'!$E$1:$O$1361,MATCH('39'!$F568,'38'!$E:$E,0),MATCH('38'!F$1,'38'!$E$1:$O$1,0))</f>
        <v>Gautam Kumar</v>
      </c>
      <c r="H568" s="2">
        <f>INDEX('38'!$E$1:$O$1361,MATCH('39'!$F568,'38'!$E:$E,0),MATCH('38'!G$1,'38'!$E$1:$O$1,0))</f>
        <v>40749</v>
      </c>
      <c r="I568" s="2" t="str">
        <f>INDEX('38'!$E$1:$O$1361,MATCH('39'!$F568,'38'!$E:$E,0),MATCH('38'!H$1,'38'!$E$1:$O$1,0))</f>
        <v>Active</v>
      </c>
      <c r="J568" s="2" t="str">
        <f>INDEX('38'!$E$1:$O$1361,MATCH('39'!$F568,'38'!$E:$E,0),MATCH('38'!I$1,'38'!$E$1:$O$1,0))</f>
        <v>X0552</v>
      </c>
      <c r="K568" s="2">
        <f>INDEX('38'!$E$1:$O$1361,MATCH('39'!$F568,'38'!$E:$E,0),MATCH('38'!J$1,'38'!$E$1:$O$1,0))</f>
        <v>382987</v>
      </c>
      <c r="L568" s="2" t="str">
        <f>INDEX('38'!$E$1:$O$1361,MATCH('39'!$F568,'38'!$E:$E,0),MATCH('38'!K$1,'38'!$E$1:$O$1,0))</f>
        <v>Mr. Varun Hassija</v>
      </c>
      <c r="M568" s="2" t="str">
        <f>INDEX('38'!$E$1:$O$1361,MATCH('39'!$F568,'38'!$E:$E,0),MATCH('38'!L$1,'38'!$E$1:$O$1,0))</f>
        <v>Relationship Associate</v>
      </c>
      <c r="N568" s="2" t="str">
        <f>INDEX('38'!$E$1:$O$1361,MATCH('39'!$F568,'38'!$E:$E,0),MATCH('38'!M$1,'38'!$E$1:$O$1,0))</f>
        <v>BG 7</v>
      </c>
      <c r="O568" s="2">
        <f>INDEX('38'!$E$1:$O$1361,MATCH('39'!$F568,'38'!$E:$E,0),MATCH('38'!N$1,'38'!$E$1:$O$1,0))</f>
        <v>553257.83100000001</v>
      </c>
      <c r="P568" s="2">
        <f>INDEX('38'!$E$1:$O$1361,MATCH('39'!$F568,'38'!$E:$E,0),MATCH('38'!O$1,'38'!$E$1:$O$1,0))</f>
        <v>651077.53559999994</v>
      </c>
    </row>
    <row r="569" spans="6:16">
      <c r="F569" s="128">
        <v>419507</v>
      </c>
      <c r="G569" s="2" t="str">
        <f>INDEX('38'!$E$1:$O$1361,MATCH('39'!$F569,'38'!$E:$E,0),MATCH('38'!F$1,'38'!$E$1:$O$1,0))</f>
        <v>Amit Sharma</v>
      </c>
      <c r="H569" s="2">
        <f>INDEX('38'!$E$1:$O$1361,MATCH('39'!$F569,'38'!$E:$E,0),MATCH('38'!G$1,'38'!$E$1:$O$1,0))</f>
        <v>40749</v>
      </c>
      <c r="I569" s="2" t="str">
        <f>INDEX('38'!$E$1:$O$1361,MATCH('39'!$F569,'38'!$E:$E,0),MATCH('38'!H$1,'38'!$E$1:$O$1,0))</f>
        <v>Active</v>
      </c>
      <c r="J569" s="2" t="str">
        <f>INDEX('38'!$E$1:$O$1361,MATCH('39'!$F569,'38'!$E:$E,0),MATCH('38'!I$1,'38'!$E$1:$O$1,0))</f>
        <v>X1217</v>
      </c>
      <c r="K569" s="2">
        <f>INDEX('38'!$E$1:$O$1361,MATCH('39'!$F569,'38'!$E:$E,0),MATCH('38'!J$1,'38'!$E$1:$O$1,0))</f>
        <v>424950</v>
      </c>
      <c r="L569" s="2" t="str">
        <f>INDEX('38'!$E$1:$O$1361,MATCH('39'!$F569,'38'!$E:$E,0),MATCH('38'!K$1,'38'!$E$1:$O$1,0))</f>
        <v>Mr. Namit Srivastava</v>
      </c>
      <c r="M569" s="2" t="str">
        <f>INDEX('38'!$E$1:$O$1361,MATCH('39'!$F569,'38'!$E:$E,0),MATCH('38'!L$1,'38'!$E$1:$O$1,0))</f>
        <v>Associate Sales Manager</v>
      </c>
      <c r="N569" s="2" t="str">
        <f>INDEX('38'!$E$1:$O$1361,MATCH('39'!$F569,'38'!$E:$E,0),MATCH('38'!M$1,'38'!$E$1:$O$1,0))</f>
        <v>BG 7</v>
      </c>
      <c r="O569" s="2">
        <f>INDEX('38'!$E$1:$O$1361,MATCH('39'!$F569,'38'!$E:$E,0),MATCH('38'!N$1,'38'!$E$1:$O$1,0))</f>
        <v>666358.66500000004</v>
      </c>
      <c r="P569" s="2">
        <f>INDEX('38'!$E$1:$O$1361,MATCH('39'!$F569,'38'!$E:$E,0),MATCH('38'!O$1,'38'!$E$1:$O$1,0))</f>
        <v>560740.3848</v>
      </c>
    </row>
    <row r="570" spans="6:16">
      <c r="F570" s="128">
        <v>419541</v>
      </c>
      <c r="G570" s="2" t="str">
        <f>INDEX('38'!$E$1:$O$1361,MATCH('39'!$F570,'38'!$E:$E,0),MATCH('38'!F$1,'38'!$E$1:$O$1,0))</f>
        <v>Venu Madhav Soudarapu</v>
      </c>
      <c r="H570" s="2">
        <f>INDEX('38'!$E$1:$O$1361,MATCH('39'!$F570,'38'!$E:$E,0),MATCH('38'!G$1,'38'!$E$1:$O$1,0))</f>
        <v>40740</v>
      </c>
      <c r="I570" s="2" t="str">
        <f>INDEX('38'!$E$1:$O$1361,MATCH('39'!$F570,'38'!$E:$E,0),MATCH('38'!H$1,'38'!$E$1:$O$1,0))</f>
        <v>Active</v>
      </c>
      <c r="J570" s="2" t="str">
        <f>INDEX('38'!$E$1:$O$1361,MATCH('39'!$F570,'38'!$E:$E,0),MATCH('38'!I$1,'38'!$E$1:$O$1,0))</f>
        <v>X1454</v>
      </c>
      <c r="K570" s="2">
        <f>INDEX('38'!$E$1:$O$1361,MATCH('39'!$F570,'38'!$E:$E,0),MATCH('38'!J$1,'38'!$E$1:$O$1,0))</f>
        <v>378859</v>
      </c>
      <c r="L570" s="2" t="str">
        <f>INDEX('38'!$E$1:$O$1361,MATCH('39'!$F570,'38'!$E:$E,0),MATCH('38'!K$1,'38'!$E$1:$O$1,0))</f>
        <v>Mr. Gundlavoila Jai Chandra</v>
      </c>
      <c r="M570" s="2" t="str">
        <f>INDEX('38'!$E$1:$O$1361,MATCH('39'!$F570,'38'!$E:$E,0),MATCH('38'!L$1,'38'!$E$1:$O$1,0))</f>
        <v>Relationship Associate</v>
      </c>
      <c r="N570" s="2" t="str">
        <f>INDEX('38'!$E$1:$O$1361,MATCH('39'!$F570,'38'!$E:$E,0),MATCH('38'!M$1,'38'!$E$1:$O$1,0))</f>
        <v>BG 7</v>
      </c>
      <c r="O570" s="2">
        <f>INDEX('38'!$E$1:$O$1361,MATCH('39'!$F570,'38'!$E:$E,0),MATCH('38'!N$1,'38'!$E$1:$O$1,0))</f>
        <v>516207.174</v>
      </c>
      <c r="P570" s="2">
        <f>INDEX('38'!$E$1:$O$1361,MATCH('39'!$F570,'38'!$E:$E,0),MATCH('38'!O$1,'38'!$E$1:$O$1,0))</f>
        <v>367259.32439999998</v>
      </c>
    </row>
    <row r="571" spans="6:16">
      <c r="F571" s="128">
        <v>419556</v>
      </c>
      <c r="G571" s="2" t="str">
        <f>INDEX('38'!$E$1:$O$1361,MATCH('39'!$F571,'38'!$E:$E,0),MATCH('38'!F$1,'38'!$E$1:$O$1,0))</f>
        <v>Boben K. Jose</v>
      </c>
      <c r="H571" s="2">
        <f>INDEX('38'!$E$1:$O$1361,MATCH('39'!$F571,'38'!$E:$E,0),MATCH('38'!G$1,'38'!$E$1:$O$1,0))</f>
        <v>40720</v>
      </c>
      <c r="I571" s="2" t="str">
        <f>INDEX('38'!$E$1:$O$1361,MATCH('39'!$F571,'38'!$E:$E,0),MATCH('38'!H$1,'38'!$E$1:$O$1,0))</f>
        <v>Active</v>
      </c>
      <c r="J571" s="2" t="str">
        <f>INDEX('38'!$E$1:$O$1361,MATCH('39'!$F571,'38'!$E:$E,0),MATCH('38'!I$1,'38'!$E$1:$O$1,0))</f>
        <v>X0393</v>
      </c>
      <c r="K571" s="2">
        <f>INDEX('38'!$E$1:$O$1361,MATCH('39'!$F571,'38'!$E:$E,0),MATCH('38'!J$1,'38'!$E$1:$O$1,0))</f>
        <v>419555</v>
      </c>
      <c r="L571" s="2" t="str">
        <f>INDEX('38'!$E$1:$O$1361,MATCH('39'!$F571,'38'!$E:$E,0),MATCH('38'!K$1,'38'!$E$1:$O$1,0))</f>
        <v>Mr. Remesh T. V.</v>
      </c>
      <c r="M571" s="2" t="str">
        <f>INDEX('38'!$E$1:$O$1361,MATCH('39'!$F571,'38'!$E:$E,0),MATCH('38'!L$1,'38'!$E$1:$O$1,0))</f>
        <v>Associate Sales Manager</v>
      </c>
      <c r="N571" s="2" t="str">
        <f>INDEX('38'!$E$1:$O$1361,MATCH('39'!$F571,'38'!$E:$E,0),MATCH('38'!M$1,'38'!$E$1:$O$1,0))</f>
        <v>BG 7</v>
      </c>
      <c r="O571" s="2">
        <f>INDEX('38'!$E$1:$O$1361,MATCH('39'!$F571,'38'!$E:$E,0),MATCH('38'!N$1,'38'!$E$1:$O$1,0))</f>
        <v>516464.277</v>
      </c>
      <c r="P571" s="2">
        <f>INDEX('38'!$E$1:$O$1361,MATCH('39'!$F571,'38'!$E:$E,0),MATCH('38'!O$1,'38'!$E$1:$O$1,0))</f>
        <v>388320.60960000003</v>
      </c>
    </row>
    <row r="572" spans="6:16">
      <c r="F572" s="128">
        <v>419562</v>
      </c>
      <c r="G572" s="2" t="str">
        <f>INDEX('38'!$E$1:$O$1361,MATCH('39'!$F572,'38'!$E:$E,0),MATCH('38'!F$1,'38'!$E$1:$O$1,0))</f>
        <v>Sharoon Antony</v>
      </c>
      <c r="H572" s="2">
        <f>INDEX('38'!$E$1:$O$1361,MATCH('39'!$F572,'38'!$E:$E,0),MATCH('38'!G$1,'38'!$E$1:$O$1,0))</f>
        <v>40756</v>
      </c>
      <c r="I572" s="2" t="str">
        <f>INDEX('38'!$E$1:$O$1361,MATCH('39'!$F572,'38'!$E:$E,0),MATCH('38'!H$1,'38'!$E$1:$O$1,0))</f>
        <v>Active</v>
      </c>
      <c r="J572" s="2" t="str">
        <f>INDEX('38'!$E$1:$O$1361,MATCH('39'!$F572,'38'!$E:$E,0),MATCH('38'!I$1,'38'!$E$1:$O$1,0))</f>
        <v>X0081</v>
      </c>
      <c r="K572" s="2">
        <f>INDEX('38'!$E$1:$O$1361,MATCH('39'!$F572,'38'!$E:$E,0),MATCH('38'!J$1,'38'!$E$1:$O$1,0))</f>
        <v>446766</v>
      </c>
      <c r="L572" s="2" t="str">
        <f>INDEX('38'!$E$1:$O$1361,MATCH('39'!$F572,'38'!$E:$E,0),MATCH('38'!K$1,'38'!$E$1:$O$1,0))</f>
        <v>Mr. Sajeesh KTK</v>
      </c>
      <c r="M572" s="2" t="str">
        <f>INDEX('38'!$E$1:$O$1361,MATCH('39'!$F572,'38'!$E:$E,0),MATCH('38'!L$1,'38'!$E$1:$O$1,0))</f>
        <v>Relationship Associate</v>
      </c>
      <c r="N572" s="2" t="str">
        <f>INDEX('38'!$E$1:$O$1361,MATCH('39'!$F572,'38'!$E:$E,0),MATCH('38'!M$1,'38'!$E$1:$O$1,0))</f>
        <v>BG 6</v>
      </c>
      <c r="O572" s="2">
        <f>INDEX('38'!$E$1:$O$1361,MATCH('39'!$F572,'38'!$E:$E,0),MATCH('38'!N$1,'38'!$E$1:$O$1,0))</f>
        <v>1123983.0839999998</v>
      </c>
      <c r="P572" s="2">
        <f>INDEX('38'!$E$1:$O$1361,MATCH('39'!$F572,'38'!$E:$E,0),MATCH('38'!O$1,'38'!$E$1:$O$1,0))</f>
        <v>454633.46279999998</v>
      </c>
    </row>
    <row r="573" spans="6:16">
      <c r="F573" s="128">
        <v>419858</v>
      </c>
      <c r="G573" s="2" t="str">
        <f>INDEX('38'!$E$1:$O$1361,MATCH('39'!$F573,'38'!$E:$E,0),MATCH('38'!F$1,'38'!$E$1:$O$1,0))</f>
        <v>Manohar H</v>
      </c>
      <c r="H573" s="2">
        <f>INDEX('38'!$E$1:$O$1361,MATCH('39'!$F573,'38'!$E:$E,0),MATCH('38'!G$1,'38'!$E$1:$O$1,0))</f>
        <v>40767</v>
      </c>
      <c r="I573" s="2" t="str">
        <f>INDEX('38'!$E$1:$O$1361,MATCH('39'!$F573,'38'!$E:$E,0),MATCH('38'!H$1,'38'!$E$1:$O$1,0))</f>
        <v>Active</v>
      </c>
      <c r="J573" s="2" t="str">
        <f>INDEX('38'!$E$1:$O$1361,MATCH('39'!$F573,'38'!$E:$E,0),MATCH('38'!I$1,'38'!$E$1:$O$1,0))</f>
        <v>X1118</v>
      </c>
      <c r="K573" s="2">
        <f>INDEX('38'!$E$1:$O$1361,MATCH('39'!$F573,'38'!$E:$E,0),MATCH('38'!J$1,'38'!$E$1:$O$1,0))</f>
        <v>382950</v>
      </c>
      <c r="L573" s="2" t="str">
        <f>INDEX('38'!$E$1:$O$1361,MATCH('39'!$F573,'38'!$E:$E,0),MATCH('38'!K$1,'38'!$E$1:$O$1,0))</f>
        <v>Mr. Shiva Prasad Rao</v>
      </c>
      <c r="M573" s="2" t="str">
        <f>INDEX('38'!$E$1:$O$1361,MATCH('39'!$F573,'38'!$E:$E,0),MATCH('38'!L$1,'38'!$E$1:$O$1,0))</f>
        <v>Relationship Associate</v>
      </c>
      <c r="N573" s="2" t="str">
        <f>INDEX('38'!$E$1:$O$1361,MATCH('39'!$F573,'38'!$E:$E,0),MATCH('38'!M$1,'38'!$E$1:$O$1,0))</f>
        <v>BG 7</v>
      </c>
      <c r="O573" s="2">
        <f>INDEX('38'!$E$1:$O$1361,MATCH('39'!$F573,'38'!$E:$E,0),MATCH('38'!N$1,'38'!$E$1:$O$1,0))</f>
        <v>609854.99400000006</v>
      </c>
      <c r="P573" s="2">
        <f>INDEX('38'!$E$1:$O$1361,MATCH('39'!$F573,'38'!$E:$E,0),MATCH('38'!O$1,'38'!$E$1:$O$1,0))</f>
        <v>931107.5172</v>
      </c>
    </row>
    <row r="574" spans="6:16">
      <c r="F574" s="128">
        <v>419864</v>
      </c>
      <c r="G574" s="2" t="str">
        <f>INDEX('38'!$E$1:$O$1361,MATCH('39'!$F574,'38'!$E:$E,0),MATCH('38'!F$1,'38'!$E$1:$O$1,0))</f>
        <v>Supriyo Chattopadhyay</v>
      </c>
      <c r="H574" s="2">
        <f>INDEX('38'!$E$1:$O$1361,MATCH('39'!$F574,'38'!$E:$E,0),MATCH('38'!G$1,'38'!$E$1:$O$1,0))</f>
        <v>40777</v>
      </c>
      <c r="I574" s="2" t="str">
        <f>INDEX('38'!$E$1:$O$1361,MATCH('39'!$F574,'38'!$E:$E,0),MATCH('38'!H$1,'38'!$E$1:$O$1,0))</f>
        <v>Active</v>
      </c>
      <c r="J574" s="2" t="str">
        <f>INDEX('38'!$E$1:$O$1361,MATCH('39'!$F574,'38'!$E:$E,0),MATCH('38'!I$1,'38'!$E$1:$O$1,0))</f>
        <v>X0259</v>
      </c>
      <c r="K574" s="2">
        <f>INDEX('38'!$E$1:$O$1361,MATCH('39'!$F574,'38'!$E:$E,0),MATCH('38'!J$1,'38'!$E$1:$O$1,0))</f>
        <v>406515</v>
      </c>
      <c r="L574" s="2" t="str">
        <f>INDEX('38'!$E$1:$O$1361,MATCH('39'!$F574,'38'!$E:$E,0),MATCH('38'!K$1,'38'!$E$1:$O$1,0))</f>
        <v>Mr. Sabyasachi Guin</v>
      </c>
      <c r="M574" s="2" t="str">
        <f>INDEX('38'!$E$1:$O$1361,MATCH('39'!$F574,'38'!$E:$E,0),MATCH('38'!L$1,'38'!$E$1:$O$1,0))</f>
        <v>Relationship Associate</v>
      </c>
      <c r="N574" s="2" t="str">
        <f>INDEX('38'!$E$1:$O$1361,MATCH('39'!$F574,'38'!$E:$E,0),MATCH('38'!M$1,'38'!$E$1:$O$1,0))</f>
        <v>BG 6</v>
      </c>
      <c r="O574" s="2">
        <f>INDEX('38'!$E$1:$O$1361,MATCH('39'!$F574,'38'!$E:$E,0),MATCH('38'!N$1,'38'!$E$1:$O$1,0))</f>
        <v>863939.53800000006</v>
      </c>
      <c r="P574" s="2">
        <f>INDEX('38'!$E$1:$O$1361,MATCH('39'!$F574,'38'!$E:$E,0),MATCH('38'!O$1,'38'!$E$1:$O$1,0))</f>
        <v>2468933.3196</v>
      </c>
    </row>
    <row r="575" spans="6:16">
      <c r="F575" s="128">
        <v>419867</v>
      </c>
      <c r="G575" s="2" t="str">
        <f>INDEX('38'!$E$1:$O$1361,MATCH('39'!$F575,'38'!$E:$E,0),MATCH('38'!F$1,'38'!$E$1:$O$1,0))</f>
        <v>Yogesh Chhabra</v>
      </c>
      <c r="H575" s="2">
        <f>INDEX('38'!$E$1:$O$1361,MATCH('39'!$F575,'38'!$E:$E,0),MATCH('38'!G$1,'38'!$E$1:$O$1,0))</f>
        <v>40771</v>
      </c>
      <c r="I575" s="2" t="str">
        <f>INDEX('38'!$E$1:$O$1361,MATCH('39'!$F575,'38'!$E:$E,0),MATCH('38'!H$1,'38'!$E$1:$O$1,0))</f>
        <v>Active</v>
      </c>
      <c r="J575" s="2" t="str">
        <f>INDEX('38'!$E$1:$O$1361,MATCH('39'!$F575,'38'!$E:$E,0),MATCH('38'!I$1,'38'!$E$1:$O$1,0))</f>
        <v>X0042</v>
      </c>
      <c r="K575" s="2">
        <f>INDEX('38'!$E$1:$O$1361,MATCH('39'!$F575,'38'!$E:$E,0),MATCH('38'!J$1,'38'!$E$1:$O$1,0))</f>
        <v>472010</v>
      </c>
      <c r="L575" s="2" t="str">
        <f>INDEX('38'!$E$1:$O$1361,MATCH('39'!$F575,'38'!$E:$E,0),MATCH('38'!K$1,'38'!$E$1:$O$1,0))</f>
        <v>Mr. Sandeep Kumar</v>
      </c>
      <c r="M575" s="2" t="str">
        <f>INDEX('38'!$E$1:$O$1361,MATCH('39'!$F575,'38'!$E:$E,0),MATCH('38'!L$1,'38'!$E$1:$O$1,0))</f>
        <v>Relationship Associate</v>
      </c>
      <c r="N575" s="2" t="str">
        <f>INDEX('38'!$E$1:$O$1361,MATCH('39'!$F575,'38'!$E:$E,0),MATCH('38'!M$1,'38'!$E$1:$O$1,0))</f>
        <v>BG 6</v>
      </c>
      <c r="O575" s="2">
        <f>INDEX('38'!$E$1:$O$1361,MATCH('39'!$F575,'38'!$E:$E,0),MATCH('38'!N$1,'38'!$E$1:$O$1,0))</f>
        <v>1046054.1630000001</v>
      </c>
      <c r="P575" s="2">
        <f>INDEX('38'!$E$1:$O$1361,MATCH('39'!$F575,'38'!$E:$E,0),MATCH('38'!O$1,'38'!$E$1:$O$1,0))</f>
        <v>593646.65639999998</v>
      </c>
    </row>
    <row r="576" spans="6:16">
      <c r="F576" s="128">
        <v>420208</v>
      </c>
      <c r="G576" s="2" t="str">
        <f>INDEX('38'!$E$1:$O$1361,MATCH('39'!$F576,'38'!$E:$E,0),MATCH('38'!F$1,'38'!$E$1:$O$1,0))</f>
        <v>Nikhil S. Pawaskar</v>
      </c>
      <c r="H576" s="2">
        <f>INDEX('38'!$E$1:$O$1361,MATCH('39'!$F576,'38'!$E:$E,0),MATCH('38'!G$1,'38'!$E$1:$O$1,0))</f>
        <v>40765</v>
      </c>
      <c r="I576" s="2" t="str">
        <f>INDEX('38'!$E$1:$O$1361,MATCH('39'!$F576,'38'!$E:$E,0),MATCH('38'!H$1,'38'!$E$1:$O$1,0))</f>
        <v>Active</v>
      </c>
      <c r="J576" s="2" t="str">
        <f>INDEX('38'!$E$1:$O$1361,MATCH('39'!$F576,'38'!$E:$E,0),MATCH('38'!I$1,'38'!$E$1:$O$1,0))</f>
        <v>X0333</v>
      </c>
      <c r="K576" s="2">
        <f>INDEX('38'!$E$1:$O$1361,MATCH('39'!$F576,'38'!$E:$E,0),MATCH('38'!J$1,'38'!$E$1:$O$1,0))</f>
        <v>460862</v>
      </c>
      <c r="L576" s="2" t="str">
        <f>INDEX('38'!$E$1:$O$1361,MATCH('39'!$F576,'38'!$E:$E,0),MATCH('38'!K$1,'38'!$E$1:$O$1,0))</f>
        <v>Mr. Mallikarjunappa T K</v>
      </c>
      <c r="M576" s="2" t="str">
        <f>INDEX('38'!$E$1:$O$1361,MATCH('39'!$F576,'38'!$E:$E,0),MATCH('38'!L$1,'38'!$E$1:$O$1,0))</f>
        <v>Relationship Associate</v>
      </c>
      <c r="N576" s="2" t="str">
        <f>INDEX('38'!$E$1:$O$1361,MATCH('39'!$F576,'38'!$E:$E,0),MATCH('38'!M$1,'38'!$E$1:$O$1,0))</f>
        <v>BG 4</v>
      </c>
      <c r="O576" s="2">
        <f>INDEX('38'!$E$1:$O$1361,MATCH('39'!$F576,'38'!$E:$E,0),MATCH('38'!N$1,'38'!$E$1:$O$1,0))</f>
        <v>2092584.69</v>
      </c>
      <c r="P576" s="2">
        <f>INDEX('38'!$E$1:$O$1361,MATCH('39'!$F576,'38'!$E:$E,0),MATCH('38'!O$1,'38'!$E$1:$O$1,0))</f>
        <v>3521527.8768000002</v>
      </c>
    </row>
    <row r="577" spans="6:16">
      <c r="F577" s="128">
        <v>420215</v>
      </c>
      <c r="G577" s="2" t="str">
        <f>INDEX('38'!$E$1:$O$1361,MATCH('39'!$F577,'38'!$E:$E,0),MATCH('38'!F$1,'38'!$E$1:$O$1,0))</f>
        <v>Sudhanshu .</v>
      </c>
      <c r="H577" s="2">
        <f>INDEX('38'!$E$1:$O$1361,MATCH('39'!$F577,'38'!$E:$E,0),MATCH('38'!G$1,'38'!$E$1:$O$1,0))</f>
        <v>40756</v>
      </c>
      <c r="I577" s="2" t="str">
        <f>INDEX('38'!$E$1:$O$1361,MATCH('39'!$F577,'38'!$E:$E,0),MATCH('38'!H$1,'38'!$E$1:$O$1,0))</f>
        <v>Active</v>
      </c>
      <c r="J577" s="2" t="str">
        <f>INDEX('38'!$E$1:$O$1361,MATCH('39'!$F577,'38'!$E:$E,0),MATCH('38'!I$1,'38'!$E$1:$O$1,0))</f>
        <v>X1525</v>
      </c>
      <c r="K577" s="2">
        <f>INDEX('38'!$E$1:$O$1361,MATCH('39'!$F577,'38'!$E:$E,0),MATCH('38'!J$1,'38'!$E$1:$O$1,0))</f>
        <v>414224</v>
      </c>
      <c r="L577" s="2" t="str">
        <f>INDEX('38'!$E$1:$O$1361,MATCH('39'!$F577,'38'!$E:$E,0),MATCH('38'!K$1,'38'!$E$1:$O$1,0))</f>
        <v>Mr. Murari Dutt Bajpai</v>
      </c>
      <c r="M577" s="2" t="str">
        <f>INDEX('38'!$E$1:$O$1361,MATCH('39'!$F577,'38'!$E:$E,0),MATCH('38'!L$1,'38'!$E$1:$O$1,0))</f>
        <v>Relationship Associate</v>
      </c>
      <c r="N577" s="2" t="str">
        <f>INDEX('38'!$E$1:$O$1361,MATCH('39'!$F577,'38'!$E:$E,0),MATCH('38'!M$1,'38'!$E$1:$O$1,0))</f>
        <v>BG 8</v>
      </c>
      <c r="O577" s="2">
        <f>INDEX('38'!$E$1:$O$1361,MATCH('39'!$F577,'38'!$E:$E,0),MATCH('38'!N$1,'38'!$E$1:$O$1,0))</f>
        <v>419122.41</v>
      </c>
      <c r="P577" s="2">
        <f>INDEX('38'!$E$1:$O$1361,MATCH('39'!$F577,'38'!$E:$E,0),MATCH('38'!O$1,'38'!$E$1:$O$1,0))</f>
        <v>659180.20319999999</v>
      </c>
    </row>
    <row r="578" spans="6:16">
      <c r="F578" s="128">
        <v>420234</v>
      </c>
      <c r="G578" s="2" t="str">
        <f>INDEX('38'!$E$1:$O$1361,MATCH('39'!$F578,'38'!$E:$E,0),MATCH('38'!F$1,'38'!$E$1:$O$1,0))</f>
        <v>Kranthi Seshabhatter</v>
      </c>
      <c r="H578" s="2">
        <f>INDEX('38'!$E$1:$O$1361,MATCH('39'!$F578,'38'!$E:$E,0),MATCH('38'!G$1,'38'!$E$1:$O$1,0))</f>
        <v>40765</v>
      </c>
      <c r="I578" s="2" t="str">
        <f>INDEX('38'!$E$1:$O$1361,MATCH('39'!$F578,'38'!$E:$E,0),MATCH('38'!H$1,'38'!$E$1:$O$1,0))</f>
        <v>Active</v>
      </c>
      <c r="J578" s="2" t="str">
        <f>INDEX('38'!$E$1:$O$1361,MATCH('39'!$F578,'38'!$E:$E,0),MATCH('38'!I$1,'38'!$E$1:$O$1,0))</f>
        <v>X0733</v>
      </c>
      <c r="K578" s="2">
        <f>INDEX('38'!$E$1:$O$1361,MATCH('39'!$F578,'38'!$E:$E,0),MATCH('38'!J$1,'38'!$E$1:$O$1,0))</f>
        <v>447935</v>
      </c>
      <c r="L578" s="2" t="str">
        <f>INDEX('38'!$E$1:$O$1361,MATCH('39'!$F578,'38'!$E:$E,0),MATCH('38'!K$1,'38'!$E$1:$O$1,0))</f>
        <v>Mr. Kiran Kumar Goud Dudela</v>
      </c>
      <c r="M578" s="2" t="str">
        <f>INDEX('38'!$E$1:$O$1361,MATCH('39'!$F578,'38'!$E:$E,0),MATCH('38'!L$1,'38'!$E$1:$O$1,0))</f>
        <v>Associate Sales Manager</v>
      </c>
      <c r="N578" s="2" t="str">
        <f>INDEX('38'!$E$1:$O$1361,MATCH('39'!$F578,'38'!$E:$E,0),MATCH('38'!M$1,'38'!$E$1:$O$1,0))</f>
        <v>BG 6</v>
      </c>
      <c r="O578" s="2">
        <f>INDEX('38'!$E$1:$O$1361,MATCH('39'!$F578,'38'!$E:$E,0),MATCH('38'!N$1,'38'!$E$1:$O$1,0))</f>
        <v>979495.65</v>
      </c>
      <c r="P578" s="2">
        <f>INDEX('38'!$E$1:$O$1361,MATCH('39'!$F578,'38'!$E:$E,0),MATCH('38'!O$1,'38'!$E$1:$O$1,0))</f>
        <v>1834896.9312</v>
      </c>
    </row>
    <row r="579" spans="6:16">
      <c r="F579" s="128">
        <v>420387</v>
      </c>
      <c r="G579" s="2" t="str">
        <f>INDEX('38'!$E$1:$O$1361,MATCH('39'!$F579,'38'!$E:$E,0),MATCH('38'!F$1,'38'!$E$1:$O$1,0))</f>
        <v>Bhavana Roy</v>
      </c>
      <c r="H579" s="2">
        <f>INDEX('38'!$E$1:$O$1361,MATCH('39'!$F579,'38'!$E:$E,0),MATCH('38'!G$1,'38'!$E$1:$O$1,0))</f>
        <v>40778</v>
      </c>
      <c r="I579" s="2" t="str">
        <f>INDEX('38'!$E$1:$O$1361,MATCH('39'!$F579,'38'!$E:$E,0),MATCH('38'!H$1,'38'!$E$1:$O$1,0))</f>
        <v>Active</v>
      </c>
      <c r="J579" s="2" t="str">
        <f>INDEX('38'!$E$1:$O$1361,MATCH('39'!$F579,'38'!$E:$E,0),MATCH('38'!I$1,'38'!$E$1:$O$1,0))</f>
        <v>X1508</v>
      </c>
      <c r="K579" s="2">
        <f>INDEX('38'!$E$1:$O$1361,MATCH('39'!$F579,'38'!$E:$E,0),MATCH('38'!J$1,'38'!$E$1:$O$1,0))</f>
        <v>410450</v>
      </c>
      <c r="L579" s="2" t="str">
        <f>INDEX('38'!$E$1:$O$1361,MATCH('39'!$F579,'38'!$E:$E,0),MATCH('38'!K$1,'38'!$E$1:$O$1,0))</f>
        <v>Mr. Supriya Mitra</v>
      </c>
      <c r="M579" s="2" t="str">
        <f>INDEX('38'!$E$1:$O$1361,MATCH('39'!$F579,'38'!$E:$E,0),MATCH('38'!L$1,'38'!$E$1:$O$1,0))</f>
        <v>Associate Sales Manager</v>
      </c>
      <c r="N579" s="2" t="str">
        <f>INDEX('38'!$E$1:$O$1361,MATCH('39'!$F579,'38'!$E:$E,0),MATCH('38'!M$1,'38'!$E$1:$O$1,0))</f>
        <v>BG 7</v>
      </c>
      <c r="O579" s="2">
        <f>INDEX('38'!$E$1:$O$1361,MATCH('39'!$F579,'38'!$E:$E,0),MATCH('38'!N$1,'38'!$E$1:$O$1,0))</f>
        <v>592162.74599999993</v>
      </c>
      <c r="P579" s="2">
        <f>INDEX('38'!$E$1:$O$1361,MATCH('39'!$F579,'38'!$E:$E,0),MATCH('38'!O$1,'38'!$E$1:$O$1,0))</f>
        <v>874625.46120000002</v>
      </c>
    </row>
    <row r="580" spans="6:16">
      <c r="F580" s="128">
        <v>420389</v>
      </c>
      <c r="G580" s="2" t="str">
        <f>INDEX('38'!$E$1:$O$1361,MATCH('39'!$F580,'38'!$E:$E,0),MATCH('38'!F$1,'38'!$E$1:$O$1,0))</f>
        <v>Sudhir Kumar Thripathi</v>
      </c>
      <c r="H580" s="2">
        <f>INDEX('38'!$E$1:$O$1361,MATCH('39'!$F580,'38'!$E:$E,0),MATCH('38'!G$1,'38'!$E$1:$O$1,0))</f>
        <v>40760</v>
      </c>
      <c r="I580" s="2" t="str">
        <f>INDEX('38'!$E$1:$O$1361,MATCH('39'!$F580,'38'!$E:$E,0),MATCH('38'!H$1,'38'!$E$1:$O$1,0))</f>
        <v>Active</v>
      </c>
      <c r="J580" s="2" t="str">
        <f>INDEX('38'!$E$1:$O$1361,MATCH('39'!$F580,'38'!$E:$E,0),MATCH('38'!I$1,'38'!$E$1:$O$1,0))</f>
        <v>X0406</v>
      </c>
      <c r="K580" s="2">
        <f>INDEX('38'!$E$1:$O$1361,MATCH('39'!$F580,'38'!$E:$E,0),MATCH('38'!J$1,'38'!$E$1:$O$1,0))</f>
        <v>407302</v>
      </c>
      <c r="L580" s="2" t="str">
        <f>INDEX('38'!$E$1:$O$1361,MATCH('39'!$F580,'38'!$E:$E,0),MATCH('38'!K$1,'38'!$E$1:$O$1,0))</f>
        <v>Mr. Ankit Verma</v>
      </c>
      <c r="M580" s="2" t="str">
        <f>INDEX('38'!$E$1:$O$1361,MATCH('39'!$F580,'38'!$E:$E,0),MATCH('38'!L$1,'38'!$E$1:$O$1,0))</f>
        <v>Relationship Associate</v>
      </c>
      <c r="N580" s="2" t="str">
        <f>INDEX('38'!$E$1:$O$1361,MATCH('39'!$F580,'38'!$E:$E,0),MATCH('38'!M$1,'38'!$E$1:$O$1,0))</f>
        <v>BG 7</v>
      </c>
      <c r="O580" s="2">
        <f>INDEX('38'!$E$1:$O$1361,MATCH('39'!$F580,'38'!$E:$E,0),MATCH('38'!N$1,'38'!$E$1:$O$1,0))</f>
        <v>530978.91</v>
      </c>
      <c r="P580" s="2">
        <f>INDEX('38'!$E$1:$O$1361,MATCH('39'!$F580,'38'!$E:$E,0),MATCH('38'!O$1,'38'!$E$1:$O$1,0))</f>
        <v>1224255.0384</v>
      </c>
    </row>
    <row r="581" spans="6:16">
      <c r="F581" s="128">
        <v>420393</v>
      </c>
      <c r="G581" s="2" t="str">
        <f>INDEX('38'!$E$1:$O$1361,MATCH('39'!$F581,'38'!$E:$E,0),MATCH('38'!F$1,'38'!$E$1:$O$1,0))</f>
        <v>Shital Ganesh Lad</v>
      </c>
      <c r="H581" s="2">
        <f>INDEX('38'!$E$1:$O$1361,MATCH('39'!$F581,'38'!$E:$E,0),MATCH('38'!G$1,'38'!$E$1:$O$1,0))</f>
        <v>40771</v>
      </c>
      <c r="I581" s="2" t="str">
        <f>INDEX('38'!$E$1:$O$1361,MATCH('39'!$F581,'38'!$E:$E,0),MATCH('38'!H$1,'38'!$E$1:$O$1,0))</f>
        <v>Active</v>
      </c>
      <c r="J581" s="2" t="str">
        <f>INDEX('38'!$E$1:$O$1361,MATCH('39'!$F581,'38'!$E:$E,0),MATCH('38'!I$1,'38'!$E$1:$O$1,0))</f>
        <v>X0454</v>
      </c>
      <c r="K581" s="2">
        <f>INDEX('38'!$E$1:$O$1361,MATCH('39'!$F581,'38'!$E:$E,0),MATCH('38'!J$1,'38'!$E$1:$O$1,0))</f>
        <v>399534</v>
      </c>
      <c r="L581" s="2" t="str">
        <f>INDEX('38'!$E$1:$O$1361,MATCH('39'!$F581,'38'!$E:$E,0),MATCH('38'!K$1,'38'!$E$1:$O$1,0))</f>
        <v>Mr. Shahsidhar Poojary</v>
      </c>
      <c r="M581" s="2" t="str">
        <f>INDEX('38'!$E$1:$O$1361,MATCH('39'!$F581,'38'!$E:$E,0),MATCH('38'!L$1,'38'!$E$1:$O$1,0))</f>
        <v>Associate Sales Manager</v>
      </c>
      <c r="N581" s="2" t="str">
        <f>INDEX('38'!$E$1:$O$1361,MATCH('39'!$F581,'38'!$E:$E,0),MATCH('38'!M$1,'38'!$E$1:$O$1,0))</f>
        <v>BG 6</v>
      </c>
      <c r="O581" s="2">
        <f>INDEX('38'!$E$1:$O$1361,MATCH('39'!$F581,'38'!$E:$E,0),MATCH('38'!N$1,'38'!$E$1:$O$1,0))</f>
        <v>961677.63300000003</v>
      </c>
      <c r="P581" s="2">
        <f>INDEX('38'!$E$1:$O$1361,MATCH('39'!$F581,'38'!$E:$E,0),MATCH('38'!O$1,'38'!$E$1:$O$1,0))</f>
        <v>1352299.0824000002</v>
      </c>
    </row>
    <row r="582" spans="6:16">
      <c r="F582" s="128">
        <v>420484</v>
      </c>
      <c r="G582" s="2" t="str">
        <f>INDEX('38'!$E$1:$O$1361,MATCH('39'!$F582,'38'!$E:$E,0),MATCH('38'!F$1,'38'!$E$1:$O$1,0))</f>
        <v>Soumyodip Mukherjee</v>
      </c>
      <c r="H582" s="2">
        <f>INDEX('38'!$E$1:$O$1361,MATCH('39'!$F582,'38'!$E:$E,0),MATCH('38'!G$1,'38'!$E$1:$O$1,0))</f>
        <v>40780</v>
      </c>
      <c r="I582" s="2" t="str">
        <f>INDEX('38'!$E$1:$O$1361,MATCH('39'!$F582,'38'!$E:$E,0),MATCH('38'!H$1,'38'!$E$1:$O$1,0))</f>
        <v>Active</v>
      </c>
      <c r="J582" s="2" t="str">
        <f>INDEX('38'!$E$1:$O$1361,MATCH('39'!$F582,'38'!$E:$E,0),MATCH('38'!I$1,'38'!$E$1:$O$1,0))</f>
        <v>X0161</v>
      </c>
      <c r="K582" s="2">
        <f>INDEX('38'!$E$1:$O$1361,MATCH('39'!$F582,'38'!$E:$E,0),MATCH('38'!J$1,'38'!$E$1:$O$1,0))</f>
        <v>381325</v>
      </c>
      <c r="L582" s="2" t="str">
        <f>INDEX('38'!$E$1:$O$1361,MATCH('39'!$F582,'38'!$E:$E,0),MATCH('38'!K$1,'38'!$E$1:$O$1,0))</f>
        <v>Mr. Animesh Dutta</v>
      </c>
      <c r="M582" s="2" t="str">
        <f>INDEX('38'!$E$1:$O$1361,MATCH('39'!$F582,'38'!$E:$E,0),MATCH('38'!L$1,'38'!$E$1:$O$1,0))</f>
        <v>Associate Sales Manager</v>
      </c>
      <c r="N582" s="2" t="str">
        <f>INDEX('38'!$E$1:$O$1361,MATCH('39'!$F582,'38'!$E:$E,0),MATCH('38'!M$1,'38'!$E$1:$O$1,0))</f>
        <v>BG 4</v>
      </c>
      <c r="O582" s="2">
        <f>INDEX('38'!$E$1:$O$1361,MATCH('39'!$F582,'38'!$E:$E,0),MATCH('38'!N$1,'38'!$E$1:$O$1,0))</f>
        <v>1835673.1260000002</v>
      </c>
      <c r="P582" s="2">
        <f>INDEX('38'!$E$1:$O$1361,MATCH('39'!$F582,'38'!$E:$E,0),MATCH('38'!O$1,'38'!$E$1:$O$1,0))</f>
        <v>1438712.6256000001</v>
      </c>
    </row>
    <row r="583" spans="6:16">
      <c r="F583" s="128">
        <v>420486</v>
      </c>
      <c r="G583" s="2" t="str">
        <f>INDEX('38'!$E$1:$O$1361,MATCH('39'!$F583,'38'!$E:$E,0),MATCH('38'!F$1,'38'!$E$1:$O$1,0))</f>
        <v>Raja Meghanath Mankhala</v>
      </c>
      <c r="H583" s="2">
        <f>INDEX('38'!$E$1:$O$1361,MATCH('39'!$F583,'38'!$E:$E,0),MATCH('38'!G$1,'38'!$E$1:$O$1,0))</f>
        <v>40766</v>
      </c>
      <c r="I583" s="2" t="str">
        <f>INDEX('38'!$E$1:$O$1361,MATCH('39'!$F583,'38'!$E:$E,0),MATCH('38'!H$1,'38'!$E$1:$O$1,0))</f>
        <v>Active</v>
      </c>
      <c r="J583" s="2" t="str">
        <f>INDEX('38'!$E$1:$O$1361,MATCH('39'!$F583,'38'!$E:$E,0),MATCH('38'!I$1,'38'!$E$1:$O$1,0))</f>
        <v>X1456</v>
      </c>
      <c r="K583" s="2">
        <f>INDEX('38'!$E$1:$O$1361,MATCH('39'!$F583,'38'!$E:$E,0),MATCH('38'!J$1,'38'!$E$1:$O$1,0))</f>
        <v>377815</v>
      </c>
      <c r="L583" s="2" t="str">
        <f>INDEX('38'!$E$1:$O$1361,MATCH('39'!$F583,'38'!$E:$E,0),MATCH('38'!K$1,'38'!$E$1:$O$1,0))</f>
        <v>Mr. Mehmood Hussain Mohammed</v>
      </c>
      <c r="M583" s="2" t="str">
        <f>INDEX('38'!$E$1:$O$1361,MATCH('39'!$F583,'38'!$E:$E,0),MATCH('38'!L$1,'38'!$E$1:$O$1,0))</f>
        <v>Relationship Associate</v>
      </c>
      <c r="N583" s="2" t="str">
        <f>INDEX('38'!$E$1:$O$1361,MATCH('39'!$F583,'38'!$E:$E,0),MATCH('38'!M$1,'38'!$E$1:$O$1,0))</f>
        <v>BG 6</v>
      </c>
      <c r="O583" s="2">
        <f>INDEX('38'!$E$1:$O$1361,MATCH('39'!$F583,'38'!$E:$E,0),MATCH('38'!N$1,'38'!$E$1:$O$1,0))</f>
        <v>841499.23199999996</v>
      </c>
      <c r="P583" s="2">
        <f>INDEX('38'!$E$1:$O$1361,MATCH('39'!$F583,'38'!$E:$E,0),MATCH('38'!O$1,'38'!$E$1:$O$1,0))</f>
        <v>1033779.3696</v>
      </c>
    </row>
    <row r="584" spans="6:16">
      <c r="F584" s="128">
        <v>420488</v>
      </c>
      <c r="G584" s="2" t="str">
        <f>INDEX('38'!$E$1:$O$1361,MATCH('39'!$F584,'38'!$E:$E,0),MATCH('38'!F$1,'38'!$E$1:$O$1,0))</f>
        <v>Bharath U.</v>
      </c>
      <c r="H584" s="2">
        <f>INDEX('38'!$E$1:$O$1361,MATCH('39'!$F584,'38'!$E:$E,0),MATCH('38'!G$1,'38'!$E$1:$O$1,0))</f>
        <v>40778</v>
      </c>
      <c r="I584" s="2" t="str">
        <f>INDEX('38'!$E$1:$O$1361,MATCH('39'!$F584,'38'!$E:$E,0),MATCH('38'!H$1,'38'!$E$1:$O$1,0))</f>
        <v>Active</v>
      </c>
      <c r="J584" s="2" t="str">
        <f>INDEX('38'!$E$1:$O$1361,MATCH('39'!$F584,'38'!$E:$E,0),MATCH('38'!I$1,'38'!$E$1:$O$1,0))</f>
        <v>X0006</v>
      </c>
      <c r="K584" s="2">
        <f>INDEX('38'!$E$1:$O$1361,MATCH('39'!$F584,'38'!$E:$E,0),MATCH('38'!J$1,'38'!$E$1:$O$1,0))</f>
        <v>380150</v>
      </c>
      <c r="L584" s="2" t="str">
        <f>INDEX('38'!$E$1:$O$1361,MATCH('39'!$F584,'38'!$E:$E,0),MATCH('38'!K$1,'38'!$E$1:$O$1,0))</f>
        <v>Mr. Thivingston Kingsly A.</v>
      </c>
      <c r="M584" s="2" t="str">
        <f>INDEX('38'!$E$1:$O$1361,MATCH('39'!$F584,'38'!$E:$E,0),MATCH('38'!L$1,'38'!$E$1:$O$1,0))</f>
        <v>Associate Sales Manager</v>
      </c>
      <c r="N584" s="2" t="str">
        <f>INDEX('38'!$E$1:$O$1361,MATCH('39'!$F584,'38'!$E:$E,0),MATCH('38'!M$1,'38'!$E$1:$O$1,0))</f>
        <v>BG 4</v>
      </c>
      <c r="O584" s="2">
        <f>INDEX('38'!$E$1:$O$1361,MATCH('39'!$F584,'38'!$E:$E,0),MATCH('38'!N$1,'38'!$E$1:$O$1,0))</f>
        <v>2331224.1329999999</v>
      </c>
      <c r="P584" s="2">
        <f>INDEX('38'!$E$1:$O$1361,MATCH('39'!$F584,'38'!$E:$E,0),MATCH('38'!O$1,'38'!$E$1:$O$1,0))</f>
        <v>2291463.3563999999</v>
      </c>
    </row>
    <row r="585" spans="6:16">
      <c r="F585" s="128">
        <v>420492</v>
      </c>
      <c r="G585" s="2" t="str">
        <f>INDEX('38'!$E$1:$O$1361,MATCH('39'!$F585,'38'!$E:$E,0),MATCH('38'!F$1,'38'!$E$1:$O$1,0))</f>
        <v>Senthil Kumar S.</v>
      </c>
      <c r="H585" s="2">
        <f>INDEX('38'!$E$1:$O$1361,MATCH('39'!$F585,'38'!$E:$E,0),MATCH('38'!G$1,'38'!$E$1:$O$1,0))</f>
        <v>40771</v>
      </c>
      <c r="I585" s="2" t="str">
        <f>INDEX('38'!$E$1:$O$1361,MATCH('39'!$F585,'38'!$E:$E,0),MATCH('38'!H$1,'38'!$E$1:$O$1,0))</f>
        <v>Active</v>
      </c>
      <c r="J585" s="2" t="str">
        <f>INDEX('38'!$E$1:$O$1361,MATCH('39'!$F585,'38'!$E:$E,0),MATCH('38'!I$1,'38'!$E$1:$O$1,0))</f>
        <v>X1373</v>
      </c>
      <c r="K585" s="2">
        <f>INDEX('38'!$E$1:$O$1361,MATCH('39'!$F585,'38'!$E:$E,0),MATCH('38'!J$1,'38'!$E$1:$O$1,0))</f>
        <v>451002</v>
      </c>
      <c r="L585" s="2" t="str">
        <f>INDEX('38'!$E$1:$O$1361,MATCH('39'!$F585,'38'!$E:$E,0),MATCH('38'!K$1,'38'!$E$1:$O$1,0))</f>
        <v>Mr. Abdul Akbar</v>
      </c>
      <c r="M585" s="2" t="str">
        <f>INDEX('38'!$E$1:$O$1361,MATCH('39'!$F585,'38'!$E:$E,0),MATCH('38'!L$1,'38'!$E$1:$O$1,0))</f>
        <v>Associate Sales Manager</v>
      </c>
      <c r="N585" s="2" t="str">
        <f>INDEX('38'!$E$1:$O$1361,MATCH('39'!$F585,'38'!$E:$E,0),MATCH('38'!M$1,'38'!$E$1:$O$1,0))</f>
        <v>BG 8</v>
      </c>
      <c r="O585" s="2">
        <f>INDEX('38'!$E$1:$O$1361,MATCH('39'!$F585,'38'!$E:$E,0),MATCH('38'!N$1,'38'!$E$1:$O$1,0))</f>
        <v>442750.28700000001</v>
      </c>
      <c r="P585" s="2">
        <f>INDEX('38'!$E$1:$O$1361,MATCH('39'!$F585,'38'!$E:$E,0),MATCH('38'!O$1,'38'!$E$1:$O$1,0))</f>
        <v>75888.198000000004</v>
      </c>
    </row>
    <row r="586" spans="6:16">
      <c r="F586" s="128">
        <v>420601</v>
      </c>
      <c r="G586" s="2" t="str">
        <f>INDEX('38'!$E$1:$O$1361,MATCH('39'!$F586,'38'!$E:$E,0),MATCH('38'!F$1,'38'!$E$1:$O$1,0))</f>
        <v>Ambarish Keshav Jambagi</v>
      </c>
      <c r="H586" s="2">
        <f>INDEX('38'!$E$1:$O$1361,MATCH('39'!$F586,'38'!$E:$E,0),MATCH('38'!G$1,'38'!$E$1:$O$1,0))</f>
        <v>40756</v>
      </c>
      <c r="I586" s="2" t="str">
        <f>INDEX('38'!$E$1:$O$1361,MATCH('39'!$F586,'38'!$E:$E,0),MATCH('38'!H$1,'38'!$E$1:$O$1,0))</f>
        <v>Active</v>
      </c>
      <c r="J586" s="2" t="str">
        <f>INDEX('38'!$E$1:$O$1361,MATCH('39'!$F586,'38'!$E:$E,0),MATCH('38'!I$1,'38'!$E$1:$O$1,0))</f>
        <v>X1213</v>
      </c>
      <c r="K586" s="2">
        <f>INDEX('38'!$E$1:$O$1361,MATCH('39'!$F586,'38'!$E:$E,0),MATCH('38'!J$1,'38'!$E$1:$O$1,0))</f>
        <v>408446</v>
      </c>
      <c r="L586" s="2" t="str">
        <f>INDEX('38'!$E$1:$O$1361,MATCH('39'!$F586,'38'!$E:$E,0),MATCH('38'!K$1,'38'!$E$1:$O$1,0))</f>
        <v>Mr. Uday Kundlikrao Shinde</v>
      </c>
      <c r="M586" s="2" t="str">
        <f>INDEX('38'!$E$1:$O$1361,MATCH('39'!$F586,'38'!$E:$E,0),MATCH('38'!L$1,'38'!$E$1:$O$1,0))</f>
        <v>Relationship Associate</v>
      </c>
      <c r="N586" s="2" t="str">
        <f>INDEX('38'!$E$1:$O$1361,MATCH('39'!$F586,'38'!$E:$E,0),MATCH('38'!M$1,'38'!$E$1:$O$1,0))</f>
        <v>BG 7</v>
      </c>
      <c r="O586" s="2">
        <f>INDEX('38'!$E$1:$O$1361,MATCH('39'!$F586,'38'!$E:$E,0),MATCH('38'!N$1,'38'!$E$1:$O$1,0))</f>
        <v>672966.54599999997</v>
      </c>
      <c r="P586" s="2">
        <f>INDEX('38'!$E$1:$O$1361,MATCH('39'!$F586,'38'!$E:$E,0),MATCH('38'!O$1,'38'!$E$1:$O$1,0))</f>
        <v>821996.38080000004</v>
      </c>
    </row>
    <row r="587" spans="6:16">
      <c r="F587" s="128">
        <v>420603</v>
      </c>
      <c r="G587" s="2" t="str">
        <f>INDEX('38'!$E$1:$O$1361,MATCH('39'!$F587,'38'!$E:$E,0),MATCH('38'!F$1,'38'!$E$1:$O$1,0))</f>
        <v>Sameer Rafik Shaikh</v>
      </c>
      <c r="H587" s="2">
        <f>INDEX('38'!$E$1:$O$1361,MATCH('39'!$F587,'38'!$E:$E,0),MATCH('38'!G$1,'38'!$E$1:$O$1,0))</f>
        <v>40752</v>
      </c>
      <c r="I587" s="2" t="str">
        <f>INDEX('38'!$E$1:$O$1361,MATCH('39'!$F587,'38'!$E:$E,0),MATCH('38'!H$1,'38'!$E$1:$O$1,0))</f>
        <v>Active</v>
      </c>
      <c r="J587" s="2" t="str">
        <f>INDEX('38'!$E$1:$O$1361,MATCH('39'!$F587,'38'!$E:$E,0),MATCH('38'!I$1,'38'!$E$1:$O$1,0))</f>
        <v>X0849</v>
      </c>
      <c r="K587" s="2">
        <f>INDEX('38'!$E$1:$O$1361,MATCH('39'!$F587,'38'!$E:$E,0),MATCH('38'!J$1,'38'!$E$1:$O$1,0))</f>
        <v>408443</v>
      </c>
      <c r="L587" s="2" t="str">
        <f>INDEX('38'!$E$1:$O$1361,MATCH('39'!$F587,'38'!$E:$E,0),MATCH('38'!K$1,'38'!$E$1:$O$1,0))</f>
        <v>Mr. Gaurav Ashok Dhokriya</v>
      </c>
      <c r="M587" s="2" t="str">
        <f>INDEX('38'!$E$1:$O$1361,MATCH('39'!$F587,'38'!$E:$E,0),MATCH('38'!L$1,'38'!$E$1:$O$1,0))</f>
        <v>Relationship Associate</v>
      </c>
      <c r="N587" s="2" t="str">
        <f>INDEX('38'!$E$1:$O$1361,MATCH('39'!$F587,'38'!$E:$E,0),MATCH('38'!M$1,'38'!$E$1:$O$1,0))</f>
        <v>BG 6</v>
      </c>
      <c r="O587" s="2">
        <f>INDEX('38'!$E$1:$O$1361,MATCH('39'!$F587,'38'!$E:$E,0),MATCH('38'!N$1,'38'!$E$1:$O$1,0))</f>
        <v>820540.32900000003</v>
      </c>
      <c r="P587" s="2">
        <f>INDEX('38'!$E$1:$O$1361,MATCH('39'!$F587,'38'!$E:$E,0),MATCH('38'!O$1,'38'!$E$1:$O$1,0))</f>
        <v>1321642.44</v>
      </c>
    </row>
    <row r="588" spans="6:16">
      <c r="F588" s="128">
        <v>420606</v>
      </c>
      <c r="G588" s="2" t="str">
        <f>INDEX('38'!$E$1:$O$1361,MATCH('39'!$F588,'38'!$E:$E,0),MATCH('38'!F$1,'38'!$E$1:$O$1,0))</f>
        <v>Sandeep Eknath Kothule</v>
      </c>
      <c r="H588" s="2">
        <f>INDEX('38'!$E$1:$O$1361,MATCH('39'!$F588,'38'!$E:$E,0),MATCH('38'!G$1,'38'!$E$1:$O$1,0))</f>
        <v>40772</v>
      </c>
      <c r="I588" s="2" t="str">
        <f>INDEX('38'!$E$1:$O$1361,MATCH('39'!$F588,'38'!$E:$E,0),MATCH('38'!H$1,'38'!$E$1:$O$1,0))</f>
        <v>Active</v>
      </c>
      <c r="J588" s="2" t="str">
        <f>INDEX('38'!$E$1:$O$1361,MATCH('39'!$F588,'38'!$E:$E,0),MATCH('38'!I$1,'38'!$E$1:$O$1,0))</f>
        <v>X0115</v>
      </c>
      <c r="K588" s="2">
        <f>INDEX('38'!$E$1:$O$1361,MATCH('39'!$F588,'38'!$E:$E,0),MATCH('38'!J$1,'38'!$E$1:$O$1,0))</f>
        <v>408443</v>
      </c>
      <c r="L588" s="2" t="str">
        <f>INDEX('38'!$E$1:$O$1361,MATCH('39'!$F588,'38'!$E:$E,0),MATCH('38'!K$1,'38'!$E$1:$O$1,0))</f>
        <v>Mr. Gaurav Ashok Dhokriya</v>
      </c>
      <c r="M588" s="2" t="str">
        <f>INDEX('38'!$E$1:$O$1361,MATCH('39'!$F588,'38'!$E:$E,0),MATCH('38'!L$1,'38'!$E$1:$O$1,0))</f>
        <v>Relationship Associate</v>
      </c>
      <c r="N588" s="2" t="str">
        <f>INDEX('38'!$E$1:$O$1361,MATCH('39'!$F588,'38'!$E:$E,0),MATCH('38'!M$1,'38'!$E$1:$O$1,0))</f>
        <v>BG 5</v>
      </c>
      <c r="O588" s="2">
        <f>INDEX('38'!$E$1:$O$1361,MATCH('39'!$F588,'38'!$E:$E,0),MATCH('38'!N$1,'38'!$E$1:$O$1,0))</f>
        <v>1421093.9819999998</v>
      </c>
      <c r="P588" s="2">
        <f>INDEX('38'!$E$1:$O$1361,MATCH('39'!$F588,'38'!$E:$E,0),MATCH('38'!O$1,'38'!$E$1:$O$1,0))</f>
        <v>1268575.4412</v>
      </c>
    </row>
    <row r="589" spans="6:16">
      <c r="F589" s="128">
        <v>420655</v>
      </c>
      <c r="G589" s="2" t="str">
        <f>INDEX('38'!$E$1:$O$1361,MATCH('39'!$F589,'38'!$E:$E,0),MATCH('38'!F$1,'38'!$E$1:$O$1,0))</f>
        <v>Ajay Parashar</v>
      </c>
      <c r="H589" s="2">
        <f>INDEX('38'!$E$1:$O$1361,MATCH('39'!$F589,'38'!$E:$E,0),MATCH('38'!G$1,'38'!$E$1:$O$1,0))</f>
        <v>40771</v>
      </c>
      <c r="I589" s="2" t="str">
        <f>INDEX('38'!$E$1:$O$1361,MATCH('39'!$F589,'38'!$E:$E,0),MATCH('38'!H$1,'38'!$E$1:$O$1,0))</f>
        <v>Active</v>
      </c>
      <c r="J589" s="2" t="str">
        <f>INDEX('38'!$E$1:$O$1361,MATCH('39'!$F589,'38'!$E:$E,0),MATCH('38'!I$1,'38'!$E$1:$O$1,0))</f>
        <v>X1581</v>
      </c>
      <c r="K589" s="2">
        <f>INDEX('38'!$E$1:$O$1361,MATCH('39'!$F589,'38'!$E:$E,0),MATCH('38'!J$1,'38'!$E$1:$O$1,0))</f>
        <v>452815</v>
      </c>
      <c r="L589" s="2" t="str">
        <f>INDEX('38'!$E$1:$O$1361,MATCH('39'!$F589,'38'!$E:$E,0),MATCH('38'!K$1,'38'!$E$1:$O$1,0))</f>
        <v>Mr. Rajeev Gandhi</v>
      </c>
      <c r="M589" s="2" t="str">
        <f>INDEX('38'!$E$1:$O$1361,MATCH('39'!$F589,'38'!$E:$E,0),MATCH('38'!L$1,'38'!$E$1:$O$1,0))</f>
        <v>Relationship Associate</v>
      </c>
      <c r="N589" s="2" t="str">
        <f>INDEX('38'!$E$1:$O$1361,MATCH('39'!$F589,'38'!$E:$E,0),MATCH('38'!M$1,'38'!$E$1:$O$1,0))</f>
        <v>BG 7</v>
      </c>
      <c r="O589" s="2">
        <f>INDEX('38'!$E$1:$O$1361,MATCH('39'!$F589,'38'!$E:$E,0),MATCH('38'!N$1,'38'!$E$1:$O$1,0))</f>
        <v>626691.34499999997</v>
      </c>
      <c r="P589" s="2">
        <f>INDEX('38'!$E$1:$O$1361,MATCH('39'!$F589,'38'!$E:$E,0),MATCH('38'!O$1,'38'!$E$1:$O$1,0))</f>
        <v>591094.48680000007</v>
      </c>
    </row>
    <row r="590" spans="6:16">
      <c r="F590" s="128">
        <v>420704</v>
      </c>
      <c r="G590" s="2" t="str">
        <f>INDEX('38'!$E$1:$O$1361,MATCH('39'!$F590,'38'!$E:$E,0),MATCH('38'!F$1,'38'!$E$1:$O$1,0))</f>
        <v>Madhusudhana M</v>
      </c>
      <c r="H590" s="2">
        <f>INDEX('38'!$E$1:$O$1361,MATCH('39'!$F590,'38'!$E:$E,0),MATCH('38'!G$1,'38'!$E$1:$O$1,0))</f>
        <v>40777</v>
      </c>
      <c r="I590" s="2" t="str">
        <f>INDEX('38'!$E$1:$O$1361,MATCH('39'!$F590,'38'!$E:$E,0),MATCH('38'!H$1,'38'!$E$1:$O$1,0))</f>
        <v>Active</v>
      </c>
      <c r="J590" s="2" t="str">
        <f>INDEX('38'!$E$1:$O$1361,MATCH('39'!$F590,'38'!$E:$E,0),MATCH('38'!I$1,'38'!$E$1:$O$1,0))</f>
        <v>X0300</v>
      </c>
      <c r="K590" s="2">
        <f>INDEX('38'!$E$1:$O$1361,MATCH('39'!$F590,'38'!$E:$E,0),MATCH('38'!J$1,'38'!$E$1:$O$1,0))</f>
        <v>450554</v>
      </c>
      <c r="L590" s="2" t="str">
        <f>INDEX('38'!$E$1:$O$1361,MATCH('39'!$F590,'38'!$E:$E,0),MATCH('38'!K$1,'38'!$E$1:$O$1,0))</f>
        <v>Mr Jagadeesh Krishna</v>
      </c>
      <c r="M590" s="2" t="str">
        <f>INDEX('38'!$E$1:$O$1361,MATCH('39'!$F590,'38'!$E:$E,0),MATCH('38'!L$1,'38'!$E$1:$O$1,0))</f>
        <v>Associate Sales Manager</v>
      </c>
      <c r="N590" s="2" t="str">
        <f>INDEX('38'!$E$1:$O$1361,MATCH('39'!$F590,'38'!$E:$E,0),MATCH('38'!M$1,'38'!$E$1:$O$1,0))</f>
        <v>BG 6</v>
      </c>
      <c r="O590" s="2">
        <f>INDEX('38'!$E$1:$O$1361,MATCH('39'!$F590,'38'!$E:$E,0),MATCH('38'!N$1,'38'!$E$1:$O$1,0))</f>
        <v>1214895.1499999999</v>
      </c>
      <c r="P590" s="2">
        <f>INDEX('38'!$E$1:$O$1361,MATCH('39'!$F590,'38'!$E:$E,0),MATCH('38'!O$1,'38'!$E$1:$O$1,0))</f>
        <v>1009463.1264</v>
      </c>
    </row>
    <row r="591" spans="6:16">
      <c r="F591" s="128">
        <v>420707</v>
      </c>
      <c r="G591" s="2" t="str">
        <f>INDEX('38'!$E$1:$O$1361,MATCH('39'!$F591,'38'!$E:$E,0),MATCH('38'!F$1,'38'!$E$1:$O$1,0))</f>
        <v>Rahul Singh</v>
      </c>
      <c r="H591" s="2">
        <f>INDEX('38'!$E$1:$O$1361,MATCH('39'!$F591,'38'!$E:$E,0),MATCH('38'!G$1,'38'!$E$1:$O$1,0))</f>
        <v>40763</v>
      </c>
      <c r="I591" s="2" t="str">
        <f>INDEX('38'!$E$1:$O$1361,MATCH('39'!$F591,'38'!$E:$E,0),MATCH('38'!H$1,'38'!$E$1:$O$1,0))</f>
        <v>Active</v>
      </c>
      <c r="J591" s="2" t="str">
        <f>INDEX('38'!$E$1:$O$1361,MATCH('39'!$F591,'38'!$E:$E,0),MATCH('38'!I$1,'38'!$E$1:$O$1,0))</f>
        <v>X0569</v>
      </c>
      <c r="K591" s="2">
        <f>INDEX('38'!$E$1:$O$1361,MATCH('39'!$F591,'38'!$E:$E,0),MATCH('38'!J$1,'38'!$E$1:$O$1,0))</f>
        <v>436955</v>
      </c>
      <c r="L591" s="2" t="str">
        <f>INDEX('38'!$E$1:$O$1361,MATCH('39'!$F591,'38'!$E:$E,0),MATCH('38'!K$1,'38'!$E$1:$O$1,0))</f>
        <v>Ms. Swati Sundrani</v>
      </c>
      <c r="M591" s="2" t="str">
        <f>INDEX('38'!$E$1:$O$1361,MATCH('39'!$F591,'38'!$E:$E,0),MATCH('38'!L$1,'38'!$E$1:$O$1,0))</f>
        <v>Relationship Associate</v>
      </c>
      <c r="N591" s="2" t="str">
        <f>INDEX('38'!$E$1:$O$1361,MATCH('39'!$F591,'38'!$E:$E,0),MATCH('38'!M$1,'38'!$E$1:$O$1,0))</f>
        <v>BG 6</v>
      </c>
      <c r="O591" s="2">
        <f>INDEX('38'!$E$1:$O$1361,MATCH('39'!$F591,'38'!$E:$E,0),MATCH('38'!N$1,'38'!$E$1:$O$1,0))</f>
        <v>1223227.068</v>
      </c>
      <c r="P591" s="2">
        <f>INDEX('38'!$E$1:$O$1361,MATCH('39'!$F591,'38'!$E:$E,0),MATCH('38'!O$1,'38'!$E$1:$O$1,0))</f>
        <v>1134839.6352000001</v>
      </c>
    </row>
    <row r="592" spans="6:16">
      <c r="F592" s="128">
        <v>420715</v>
      </c>
      <c r="G592" s="2" t="str">
        <f>INDEX('38'!$E$1:$O$1361,MATCH('39'!$F592,'38'!$E:$E,0),MATCH('38'!F$1,'38'!$E$1:$O$1,0))</f>
        <v>Jagadish K.</v>
      </c>
      <c r="H592" s="2">
        <f>INDEX('38'!$E$1:$O$1361,MATCH('39'!$F592,'38'!$E:$E,0),MATCH('38'!G$1,'38'!$E$1:$O$1,0))</f>
        <v>40777</v>
      </c>
      <c r="I592" s="2" t="str">
        <f>INDEX('38'!$E$1:$O$1361,MATCH('39'!$F592,'38'!$E:$E,0),MATCH('38'!H$1,'38'!$E$1:$O$1,0))</f>
        <v>Active</v>
      </c>
      <c r="J592" s="2" t="str">
        <f>INDEX('38'!$E$1:$O$1361,MATCH('39'!$F592,'38'!$E:$E,0),MATCH('38'!I$1,'38'!$E$1:$O$1,0))</f>
        <v>X0267</v>
      </c>
      <c r="K592" s="2">
        <f>INDEX('38'!$E$1:$O$1361,MATCH('39'!$F592,'38'!$E:$E,0),MATCH('38'!J$1,'38'!$E$1:$O$1,0))</f>
        <v>471969</v>
      </c>
      <c r="L592" s="2" t="str">
        <f>INDEX('38'!$E$1:$O$1361,MATCH('39'!$F592,'38'!$E:$E,0),MATCH('38'!K$1,'38'!$E$1:$O$1,0))</f>
        <v>Mr. Harikishor B</v>
      </c>
      <c r="M592" s="2" t="str">
        <f>INDEX('38'!$E$1:$O$1361,MATCH('39'!$F592,'38'!$E:$E,0),MATCH('38'!L$1,'38'!$E$1:$O$1,0))</f>
        <v>Associate Sales Manager</v>
      </c>
      <c r="N592" s="2" t="str">
        <f>INDEX('38'!$E$1:$O$1361,MATCH('39'!$F592,'38'!$E:$E,0),MATCH('38'!M$1,'38'!$E$1:$O$1,0))</f>
        <v>BG 4</v>
      </c>
      <c r="O592" s="2">
        <f>INDEX('38'!$E$1:$O$1361,MATCH('39'!$F592,'38'!$E:$E,0),MATCH('38'!N$1,'38'!$E$1:$O$1,0))</f>
        <v>1806805.2450000001</v>
      </c>
      <c r="P592" s="2">
        <f>INDEX('38'!$E$1:$O$1361,MATCH('39'!$F592,'38'!$E:$E,0),MATCH('38'!O$1,'38'!$E$1:$O$1,0))</f>
        <v>943957.83239999996</v>
      </c>
    </row>
    <row r="593" spans="6:16">
      <c r="F593" s="128">
        <v>420730</v>
      </c>
      <c r="G593" s="2" t="str">
        <f>INDEX('38'!$E$1:$O$1361,MATCH('39'!$F593,'38'!$E:$E,0),MATCH('38'!F$1,'38'!$E$1:$O$1,0))</f>
        <v>Naval Kishore Sinha</v>
      </c>
      <c r="H593" s="2">
        <f>INDEX('38'!$E$1:$O$1361,MATCH('39'!$F593,'38'!$E:$E,0),MATCH('38'!G$1,'38'!$E$1:$O$1,0))</f>
        <v>40773</v>
      </c>
      <c r="I593" s="2" t="str">
        <f>INDEX('38'!$E$1:$O$1361,MATCH('39'!$F593,'38'!$E:$E,0),MATCH('38'!H$1,'38'!$E$1:$O$1,0))</f>
        <v>Active</v>
      </c>
      <c r="J593" s="2" t="str">
        <f>INDEX('38'!$E$1:$O$1361,MATCH('39'!$F593,'38'!$E:$E,0),MATCH('38'!I$1,'38'!$E$1:$O$1,0))</f>
        <v>X1136</v>
      </c>
      <c r="K593" s="2">
        <f>INDEX('38'!$E$1:$O$1361,MATCH('39'!$F593,'38'!$E:$E,0),MATCH('38'!J$1,'38'!$E$1:$O$1,0))</f>
        <v>379658</v>
      </c>
      <c r="L593" s="2" t="str">
        <f>INDEX('38'!$E$1:$O$1361,MATCH('39'!$F593,'38'!$E:$E,0),MATCH('38'!K$1,'38'!$E$1:$O$1,0))</f>
        <v>Mr. Alok Narayan Prasad</v>
      </c>
      <c r="M593" s="2" t="str">
        <f>INDEX('38'!$E$1:$O$1361,MATCH('39'!$F593,'38'!$E:$E,0),MATCH('38'!L$1,'38'!$E$1:$O$1,0))</f>
        <v>Associate Sales Manager</v>
      </c>
      <c r="N593" s="2" t="str">
        <f>INDEX('38'!$E$1:$O$1361,MATCH('39'!$F593,'38'!$E:$E,0),MATCH('38'!M$1,'38'!$E$1:$O$1,0))</f>
        <v>BG 7</v>
      </c>
      <c r="O593" s="2">
        <f>INDEX('38'!$E$1:$O$1361,MATCH('39'!$F593,'38'!$E:$E,0),MATCH('38'!N$1,'38'!$E$1:$O$1,0))</f>
        <v>698424.19499999995</v>
      </c>
      <c r="P593" s="2">
        <f>INDEX('38'!$E$1:$O$1361,MATCH('39'!$F593,'38'!$E:$E,0),MATCH('38'!O$1,'38'!$E$1:$O$1,0))</f>
        <v>1466219.0808000001</v>
      </c>
    </row>
    <row r="594" spans="6:16">
      <c r="F594" s="128">
        <v>420802</v>
      </c>
      <c r="G594" s="2" t="str">
        <f>INDEX('38'!$E$1:$O$1361,MATCH('39'!$F594,'38'!$E:$E,0),MATCH('38'!F$1,'38'!$E$1:$O$1,0))</f>
        <v>Shabbir Hussain</v>
      </c>
      <c r="H594" s="2">
        <f>INDEX('38'!$E$1:$O$1361,MATCH('39'!$F594,'38'!$E:$E,0),MATCH('38'!G$1,'38'!$E$1:$O$1,0))</f>
        <v>40735</v>
      </c>
      <c r="I594" s="2" t="str">
        <f>INDEX('38'!$E$1:$O$1361,MATCH('39'!$F594,'38'!$E:$E,0),MATCH('38'!H$1,'38'!$E$1:$O$1,0))</f>
        <v>Active</v>
      </c>
      <c r="J594" s="2" t="str">
        <f>INDEX('38'!$E$1:$O$1361,MATCH('39'!$F594,'38'!$E:$E,0),MATCH('38'!I$1,'38'!$E$1:$O$1,0))</f>
        <v>X0292</v>
      </c>
      <c r="K594" s="2">
        <f>INDEX('38'!$E$1:$O$1361,MATCH('39'!$F594,'38'!$E:$E,0),MATCH('38'!J$1,'38'!$E$1:$O$1,0))</f>
        <v>377815</v>
      </c>
      <c r="L594" s="2" t="str">
        <f>INDEX('38'!$E$1:$O$1361,MATCH('39'!$F594,'38'!$E:$E,0),MATCH('38'!K$1,'38'!$E$1:$O$1,0))</f>
        <v>Mr. Mehmood Hussain Mohammed</v>
      </c>
      <c r="M594" s="2" t="str">
        <f>INDEX('38'!$E$1:$O$1361,MATCH('39'!$F594,'38'!$E:$E,0),MATCH('38'!L$1,'38'!$E$1:$O$1,0))</f>
        <v>Relationship Associate</v>
      </c>
      <c r="N594" s="2" t="str">
        <f>INDEX('38'!$E$1:$O$1361,MATCH('39'!$F594,'38'!$E:$E,0),MATCH('38'!M$1,'38'!$E$1:$O$1,0))</f>
        <v>BG 7</v>
      </c>
      <c r="O594" s="2">
        <f>INDEX('38'!$E$1:$O$1361,MATCH('39'!$F594,'38'!$E:$E,0),MATCH('38'!N$1,'38'!$E$1:$O$1,0))</f>
        <v>453214.71299999999</v>
      </c>
      <c r="P594" s="2">
        <f>INDEX('38'!$E$1:$O$1361,MATCH('39'!$F594,'38'!$E:$E,0),MATCH('38'!O$1,'38'!$E$1:$O$1,0))</f>
        <v>330012.71640000003</v>
      </c>
    </row>
    <row r="595" spans="6:16">
      <c r="F595" s="128">
        <v>420806</v>
      </c>
      <c r="G595" s="2" t="str">
        <f>INDEX('38'!$E$1:$O$1361,MATCH('39'!$F595,'38'!$E:$E,0),MATCH('38'!F$1,'38'!$E$1:$O$1,0))</f>
        <v>Prasad Sabula</v>
      </c>
      <c r="H595" s="2">
        <f>INDEX('38'!$E$1:$O$1361,MATCH('39'!$F595,'38'!$E:$E,0),MATCH('38'!G$1,'38'!$E$1:$O$1,0))</f>
        <v>40739</v>
      </c>
      <c r="I595" s="2" t="str">
        <f>INDEX('38'!$E$1:$O$1361,MATCH('39'!$F595,'38'!$E:$E,0),MATCH('38'!H$1,'38'!$E$1:$O$1,0))</f>
        <v>Active</v>
      </c>
      <c r="J595" s="2" t="str">
        <f>INDEX('38'!$E$1:$O$1361,MATCH('39'!$F595,'38'!$E:$E,0),MATCH('38'!I$1,'38'!$E$1:$O$1,0))</f>
        <v>X0702</v>
      </c>
      <c r="K595" s="2">
        <f>INDEX('38'!$E$1:$O$1361,MATCH('39'!$F595,'38'!$E:$E,0),MATCH('38'!J$1,'38'!$E$1:$O$1,0))</f>
        <v>420498</v>
      </c>
      <c r="L595" s="2" t="str">
        <f>INDEX('38'!$E$1:$O$1361,MATCH('39'!$F595,'38'!$E:$E,0),MATCH('38'!K$1,'38'!$E$1:$O$1,0))</f>
        <v>Mr. Srinivas C.</v>
      </c>
      <c r="M595" s="2" t="str">
        <f>INDEX('38'!$E$1:$O$1361,MATCH('39'!$F595,'38'!$E:$E,0),MATCH('38'!L$1,'38'!$E$1:$O$1,0))</f>
        <v>Associate Sales Manager</v>
      </c>
      <c r="N595" s="2" t="str">
        <f>INDEX('38'!$E$1:$O$1361,MATCH('39'!$F595,'38'!$E:$E,0),MATCH('38'!M$1,'38'!$E$1:$O$1,0))</f>
        <v>BG 6</v>
      </c>
      <c r="O595" s="2">
        <f>INDEX('38'!$E$1:$O$1361,MATCH('39'!$F595,'38'!$E:$E,0),MATCH('38'!N$1,'38'!$E$1:$O$1,0))</f>
        <v>1009094.772</v>
      </c>
      <c r="P595" s="2">
        <f>INDEX('38'!$E$1:$O$1361,MATCH('39'!$F595,'38'!$E:$E,0),MATCH('38'!O$1,'38'!$E$1:$O$1,0))</f>
        <v>912996.29520000005</v>
      </c>
    </row>
    <row r="596" spans="6:16">
      <c r="F596" s="128">
        <v>420814</v>
      </c>
      <c r="G596" s="2" t="str">
        <f>INDEX('38'!$E$1:$O$1361,MATCH('39'!$F596,'38'!$E:$E,0),MATCH('38'!F$1,'38'!$E$1:$O$1,0))</f>
        <v>Kavita Chandel</v>
      </c>
      <c r="H596" s="2">
        <f>INDEX('38'!$E$1:$O$1361,MATCH('39'!$F596,'38'!$E:$E,0),MATCH('38'!G$1,'38'!$E$1:$O$1,0))</f>
        <v>40787</v>
      </c>
      <c r="I596" s="2" t="str">
        <f>INDEX('38'!$E$1:$O$1361,MATCH('39'!$F596,'38'!$E:$E,0),MATCH('38'!H$1,'38'!$E$1:$O$1,0))</f>
        <v>Active</v>
      </c>
      <c r="J596" s="2" t="str">
        <f>INDEX('38'!$E$1:$O$1361,MATCH('39'!$F596,'38'!$E:$E,0),MATCH('38'!I$1,'38'!$E$1:$O$1,0))</f>
        <v>X0787</v>
      </c>
      <c r="K596" s="2">
        <f>INDEX('38'!$E$1:$O$1361,MATCH('39'!$F596,'38'!$E:$E,0),MATCH('38'!J$1,'38'!$E$1:$O$1,0))</f>
        <v>425654</v>
      </c>
      <c r="L596" s="2" t="str">
        <f>INDEX('38'!$E$1:$O$1361,MATCH('39'!$F596,'38'!$E:$E,0),MATCH('38'!K$1,'38'!$E$1:$O$1,0))</f>
        <v>Mr. Himat Singh</v>
      </c>
      <c r="M596" s="2" t="str">
        <f>INDEX('38'!$E$1:$O$1361,MATCH('39'!$F596,'38'!$E:$E,0),MATCH('38'!L$1,'38'!$E$1:$O$1,0))</f>
        <v>Relationship Associate</v>
      </c>
      <c r="N596" s="2" t="str">
        <f>INDEX('38'!$E$1:$O$1361,MATCH('39'!$F596,'38'!$E:$E,0),MATCH('38'!M$1,'38'!$E$1:$O$1,0))</f>
        <v>BG 5</v>
      </c>
      <c r="O596" s="2">
        <f>INDEX('38'!$E$1:$O$1361,MATCH('39'!$F596,'38'!$E:$E,0),MATCH('38'!N$1,'38'!$E$1:$O$1,0))</f>
        <v>1383295.389</v>
      </c>
      <c r="P596" s="2">
        <f>INDEX('38'!$E$1:$O$1361,MATCH('39'!$F596,'38'!$E:$E,0),MATCH('38'!O$1,'38'!$E$1:$O$1,0))</f>
        <v>1507144.4388000001</v>
      </c>
    </row>
    <row r="597" spans="6:16">
      <c r="F597" s="128">
        <v>420884</v>
      </c>
      <c r="G597" s="2" t="str">
        <f>INDEX('38'!$E$1:$O$1361,MATCH('39'!$F597,'38'!$E:$E,0),MATCH('38'!F$1,'38'!$E$1:$O$1,0))</f>
        <v>Raisy Thakur</v>
      </c>
      <c r="H597" s="2">
        <f>INDEX('38'!$E$1:$O$1361,MATCH('39'!$F597,'38'!$E:$E,0),MATCH('38'!G$1,'38'!$E$1:$O$1,0))</f>
        <v>40777</v>
      </c>
      <c r="I597" s="2" t="str">
        <f>INDEX('38'!$E$1:$O$1361,MATCH('39'!$F597,'38'!$E:$E,0),MATCH('38'!H$1,'38'!$E$1:$O$1,0))</f>
        <v>Active</v>
      </c>
      <c r="J597" s="2" t="str">
        <f>INDEX('38'!$E$1:$O$1361,MATCH('39'!$F597,'38'!$E:$E,0),MATCH('38'!I$1,'38'!$E$1:$O$1,0))</f>
        <v>X0155</v>
      </c>
      <c r="K597" s="2">
        <f>INDEX('38'!$E$1:$O$1361,MATCH('39'!$F597,'38'!$E:$E,0),MATCH('38'!J$1,'38'!$E$1:$O$1,0))</f>
        <v>412412</v>
      </c>
      <c r="L597" s="2" t="str">
        <f>INDEX('38'!$E$1:$O$1361,MATCH('39'!$F597,'38'!$E:$E,0),MATCH('38'!K$1,'38'!$E$1:$O$1,0))</f>
        <v>Mr. Vipin Sharma</v>
      </c>
      <c r="M597" s="2" t="str">
        <f>INDEX('38'!$E$1:$O$1361,MATCH('39'!$F597,'38'!$E:$E,0),MATCH('38'!L$1,'38'!$E$1:$O$1,0))</f>
        <v>Relationship Associate</v>
      </c>
      <c r="N597" s="2" t="str">
        <f>INDEX('38'!$E$1:$O$1361,MATCH('39'!$F597,'38'!$E:$E,0),MATCH('38'!M$1,'38'!$E$1:$O$1,0))</f>
        <v>BG 5</v>
      </c>
      <c r="O597" s="2">
        <f>INDEX('38'!$E$1:$O$1361,MATCH('39'!$F597,'38'!$E:$E,0),MATCH('38'!N$1,'38'!$E$1:$O$1,0))</f>
        <v>1439215.848</v>
      </c>
      <c r="P597" s="2">
        <f>INDEX('38'!$E$1:$O$1361,MATCH('39'!$F597,'38'!$E:$E,0),MATCH('38'!O$1,'38'!$E$1:$O$1,0))</f>
        <v>511724.1312</v>
      </c>
    </row>
    <row r="598" spans="6:16">
      <c r="F598" s="128">
        <v>420886</v>
      </c>
      <c r="G598" s="2" t="str">
        <f>INDEX('38'!$E$1:$O$1361,MATCH('39'!$F598,'38'!$E:$E,0),MATCH('38'!F$1,'38'!$E$1:$O$1,0))</f>
        <v>Shikahr Singh</v>
      </c>
      <c r="H598" s="2">
        <f>INDEX('38'!$E$1:$O$1361,MATCH('39'!$F598,'38'!$E:$E,0),MATCH('38'!G$1,'38'!$E$1:$O$1,0))</f>
        <v>40767</v>
      </c>
      <c r="I598" s="2" t="str">
        <f>INDEX('38'!$E$1:$O$1361,MATCH('39'!$F598,'38'!$E:$E,0),MATCH('38'!H$1,'38'!$E$1:$O$1,0))</f>
        <v>Active</v>
      </c>
      <c r="J598" s="2" t="str">
        <f>INDEX('38'!$E$1:$O$1361,MATCH('39'!$F598,'38'!$E:$E,0),MATCH('38'!I$1,'38'!$E$1:$O$1,0))</f>
        <v>X1159</v>
      </c>
      <c r="K598" s="2">
        <f>INDEX('38'!$E$1:$O$1361,MATCH('39'!$F598,'38'!$E:$E,0),MATCH('38'!J$1,'38'!$E$1:$O$1,0))</f>
        <v>377602</v>
      </c>
      <c r="L598" s="2" t="str">
        <f>INDEX('38'!$E$1:$O$1361,MATCH('39'!$F598,'38'!$E:$E,0),MATCH('38'!K$1,'38'!$E$1:$O$1,0))</f>
        <v>Mr. Shailesh Awasthi</v>
      </c>
      <c r="M598" s="2" t="str">
        <f>INDEX('38'!$E$1:$O$1361,MATCH('39'!$F598,'38'!$E:$E,0),MATCH('38'!L$1,'38'!$E$1:$O$1,0))</f>
        <v>Relationship Associate</v>
      </c>
      <c r="N598" s="2" t="str">
        <f>INDEX('38'!$E$1:$O$1361,MATCH('39'!$F598,'38'!$E:$E,0),MATCH('38'!M$1,'38'!$E$1:$O$1,0))</f>
        <v>BG 8</v>
      </c>
      <c r="O598" s="2">
        <f>INDEX('38'!$E$1:$O$1361,MATCH('39'!$F598,'38'!$E:$E,0),MATCH('38'!N$1,'38'!$E$1:$O$1,0))</f>
        <v>385946.10599999997</v>
      </c>
      <c r="P598" s="2">
        <f>INDEX('38'!$E$1:$O$1361,MATCH('39'!$F598,'38'!$E:$E,0),MATCH('38'!O$1,'38'!$E$1:$O$1,0))</f>
        <v>797641.29</v>
      </c>
    </row>
    <row r="599" spans="6:16">
      <c r="F599" s="128">
        <v>420895</v>
      </c>
      <c r="G599" s="2" t="str">
        <f>INDEX('38'!$E$1:$O$1361,MATCH('39'!$F599,'38'!$E:$E,0),MATCH('38'!F$1,'38'!$E$1:$O$1,0))</f>
        <v>Simran Bedi</v>
      </c>
      <c r="H599" s="2">
        <f>INDEX('38'!$E$1:$O$1361,MATCH('39'!$F599,'38'!$E:$E,0),MATCH('38'!G$1,'38'!$E$1:$O$1,0))</f>
        <v>40777</v>
      </c>
      <c r="I599" s="2" t="str">
        <f>INDEX('38'!$E$1:$O$1361,MATCH('39'!$F599,'38'!$E:$E,0),MATCH('38'!H$1,'38'!$E$1:$O$1,0))</f>
        <v>Active</v>
      </c>
      <c r="J599" s="2" t="str">
        <f>INDEX('38'!$E$1:$O$1361,MATCH('39'!$F599,'38'!$E:$E,0),MATCH('38'!I$1,'38'!$E$1:$O$1,0))</f>
        <v>X1815</v>
      </c>
      <c r="K599" s="2">
        <f>INDEX('38'!$E$1:$O$1361,MATCH('39'!$F599,'38'!$E:$E,0),MATCH('38'!J$1,'38'!$E$1:$O$1,0))</f>
        <v>412289</v>
      </c>
      <c r="L599" s="2" t="str">
        <f>INDEX('38'!$E$1:$O$1361,MATCH('39'!$F599,'38'!$E:$E,0),MATCH('38'!K$1,'38'!$E$1:$O$1,0))</f>
        <v>Mr. Sunil Mahajan</v>
      </c>
      <c r="M599" s="2" t="str">
        <f>INDEX('38'!$E$1:$O$1361,MATCH('39'!$F599,'38'!$E:$E,0),MATCH('38'!L$1,'38'!$E$1:$O$1,0))</f>
        <v>Relationship Associate</v>
      </c>
      <c r="N599" s="2" t="str">
        <f>INDEX('38'!$E$1:$O$1361,MATCH('39'!$F599,'38'!$E:$E,0),MATCH('38'!M$1,'38'!$E$1:$O$1,0))</f>
        <v>BG 6</v>
      </c>
      <c r="O599" s="2">
        <f>INDEX('38'!$E$1:$O$1361,MATCH('39'!$F599,'38'!$E:$E,0),MATCH('38'!N$1,'38'!$E$1:$O$1,0))</f>
        <v>797024.86499999999</v>
      </c>
      <c r="P599" s="2">
        <f>INDEX('38'!$E$1:$O$1361,MATCH('39'!$F599,'38'!$E:$E,0),MATCH('38'!O$1,'38'!$E$1:$O$1,0))</f>
        <v>576793.86120000004</v>
      </c>
    </row>
    <row r="600" spans="6:16">
      <c r="F600" s="128">
        <v>420901</v>
      </c>
      <c r="G600" s="2" t="str">
        <f>INDEX('38'!$E$1:$O$1361,MATCH('39'!$F600,'38'!$E:$E,0),MATCH('38'!F$1,'38'!$E$1:$O$1,0))</f>
        <v>Sunil Kumar Mishra</v>
      </c>
      <c r="H600" s="2">
        <f>INDEX('38'!$E$1:$O$1361,MATCH('39'!$F600,'38'!$E:$E,0),MATCH('38'!G$1,'38'!$E$1:$O$1,0))</f>
        <v>40741</v>
      </c>
      <c r="I600" s="2" t="str">
        <f>INDEX('38'!$E$1:$O$1361,MATCH('39'!$F600,'38'!$E:$E,0),MATCH('38'!H$1,'38'!$E$1:$O$1,0))</f>
        <v>Active</v>
      </c>
      <c r="J600" s="2" t="str">
        <f>INDEX('38'!$E$1:$O$1361,MATCH('39'!$F600,'38'!$E:$E,0),MATCH('38'!I$1,'38'!$E$1:$O$1,0))</f>
        <v>X0043</v>
      </c>
      <c r="K600" s="2">
        <f>INDEX('38'!$E$1:$O$1361,MATCH('39'!$F600,'38'!$E:$E,0),MATCH('38'!J$1,'38'!$E$1:$O$1,0))</f>
        <v>152562</v>
      </c>
      <c r="L600" s="2" t="str">
        <f>INDEX('38'!$E$1:$O$1361,MATCH('39'!$F600,'38'!$E:$E,0),MATCH('38'!K$1,'38'!$E$1:$O$1,0))</f>
        <v>Mr. Shailesh Vishwakarma</v>
      </c>
      <c r="M600" s="2" t="str">
        <f>INDEX('38'!$E$1:$O$1361,MATCH('39'!$F600,'38'!$E:$E,0),MATCH('38'!L$1,'38'!$E$1:$O$1,0))</f>
        <v>Relationship Associate</v>
      </c>
      <c r="N600" s="2" t="str">
        <f>INDEX('38'!$E$1:$O$1361,MATCH('39'!$F600,'38'!$E:$E,0),MATCH('38'!M$1,'38'!$E$1:$O$1,0))</f>
        <v>BG 4</v>
      </c>
      <c r="O600" s="2">
        <f>INDEX('38'!$E$1:$O$1361,MATCH('39'!$F600,'38'!$E:$E,0),MATCH('38'!N$1,'38'!$E$1:$O$1,0))</f>
        <v>1840415.6189999999</v>
      </c>
      <c r="P600" s="2">
        <f>INDEX('38'!$E$1:$O$1361,MATCH('39'!$F600,'38'!$E:$E,0),MATCH('38'!O$1,'38'!$E$1:$O$1,0))</f>
        <v>1969751.0772000002</v>
      </c>
    </row>
    <row r="601" spans="6:16">
      <c r="F601" s="128">
        <v>420905</v>
      </c>
      <c r="G601" s="2" t="str">
        <f>INDEX('38'!$E$1:$O$1361,MATCH('39'!$F601,'38'!$E:$E,0),MATCH('38'!F$1,'38'!$E$1:$O$1,0))</f>
        <v>Christopher Eden Antony</v>
      </c>
      <c r="H601" s="2">
        <f>INDEX('38'!$E$1:$O$1361,MATCH('39'!$F601,'38'!$E:$E,0),MATCH('38'!G$1,'38'!$E$1:$O$1,0))</f>
        <v>40779</v>
      </c>
      <c r="I601" s="2" t="str">
        <f>INDEX('38'!$E$1:$O$1361,MATCH('39'!$F601,'38'!$E:$E,0),MATCH('38'!H$1,'38'!$E$1:$O$1,0))</f>
        <v>Active</v>
      </c>
      <c r="J601" s="2" t="str">
        <f>INDEX('38'!$E$1:$O$1361,MATCH('39'!$F601,'38'!$E:$E,0),MATCH('38'!I$1,'38'!$E$1:$O$1,0))</f>
        <v>X0113</v>
      </c>
      <c r="K601" s="2">
        <f>INDEX('38'!$E$1:$O$1361,MATCH('39'!$F601,'38'!$E:$E,0),MATCH('38'!J$1,'38'!$E$1:$O$1,0))</f>
        <v>382514</v>
      </c>
      <c r="L601" s="2" t="str">
        <f>INDEX('38'!$E$1:$O$1361,MATCH('39'!$F601,'38'!$E:$E,0),MATCH('38'!K$1,'38'!$E$1:$O$1,0))</f>
        <v>Mr. Anuraj R.</v>
      </c>
      <c r="M601" s="2" t="str">
        <f>INDEX('38'!$E$1:$O$1361,MATCH('39'!$F601,'38'!$E:$E,0),MATCH('38'!L$1,'38'!$E$1:$O$1,0))</f>
        <v>Associate Sales Manager</v>
      </c>
      <c r="N601" s="2" t="str">
        <f>INDEX('38'!$E$1:$O$1361,MATCH('39'!$F601,'38'!$E:$E,0),MATCH('38'!M$1,'38'!$E$1:$O$1,0))</f>
        <v>BG 8</v>
      </c>
      <c r="O601" s="2">
        <f>INDEX('38'!$E$1:$O$1361,MATCH('39'!$F601,'38'!$E:$E,0),MATCH('38'!N$1,'38'!$E$1:$O$1,0))</f>
        <v>438980.55599999998</v>
      </c>
      <c r="P601" s="2">
        <f>INDEX('38'!$E$1:$O$1361,MATCH('39'!$F601,'38'!$E:$E,0),MATCH('38'!O$1,'38'!$E$1:$O$1,0))</f>
        <v>738578.81160000002</v>
      </c>
    </row>
    <row r="602" spans="6:16">
      <c r="F602" s="128">
        <v>421009</v>
      </c>
      <c r="G602" s="2" t="str">
        <f>INDEX('38'!$E$1:$O$1361,MATCH('39'!$F602,'38'!$E:$E,0),MATCH('38'!F$1,'38'!$E$1:$O$1,0))</f>
        <v>Dwaipayan Chowdhury</v>
      </c>
      <c r="H602" s="2">
        <f>INDEX('38'!$E$1:$O$1361,MATCH('39'!$F602,'38'!$E:$E,0),MATCH('38'!G$1,'38'!$E$1:$O$1,0))</f>
        <v>40791</v>
      </c>
      <c r="I602" s="2" t="str">
        <f>INDEX('38'!$E$1:$O$1361,MATCH('39'!$F602,'38'!$E:$E,0),MATCH('38'!H$1,'38'!$E$1:$O$1,0))</f>
        <v>Active</v>
      </c>
      <c r="J602" s="2" t="str">
        <f>INDEX('38'!$E$1:$O$1361,MATCH('39'!$F602,'38'!$E:$E,0),MATCH('38'!I$1,'38'!$E$1:$O$1,0))</f>
        <v>X0530</v>
      </c>
      <c r="K602" s="2">
        <f>INDEX('38'!$E$1:$O$1361,MATCH('39'!$F602,'38'!$E:$E,0),MATCH('38'!J$1,'38'!$E$1:$O$1,0))</f>
        <v>379915</v>
      </c>
      <c r="L602" s="2" t="str">
        <f>INDEX('38'!$E$1:$O$1361,MATCH('39'!$F602,'38'!$E:$E,0),MATCH('38'!K$1,'38'!$E$1:$O$1,0))</f>
        <v>Mr. Indranil Roy</v>
      </c>
      <c r="M602" s="2" t="str">
        <f>INDEX('38'!$E$1:$O$1361,MATCH('39'!$F602,'38'!$E:$E,0),MATCH('38'!L$1,'38'!$E$1:$O$1,0))</f>
        <v>Associate Sales Manager</v>
      </c>
      <c r="N602" s="2" t="str">
        <f>INDEX('38'!$E$1:$O$1361,MATCH('39'!$F602,'38'!$E:$E,0),MATCH('38'!M$1,'38'!$E$1:$O$1,0))</f>
        <v>BG 6</v>
      </c>
      <c r="O602" s="2">
        <f>INDEX('38'!$E$1:$O$1361,MATCH('39'!$F602,'38'!$E:$E,0),MATCH('38'!N$1,'38'!$E$1:$O$1,0))</f>
        <v>898356.83699999994</v>
      </c>
      <c r="P602" s="2">
        <f>INDEX('38'!$E$1:$O$1361,MATCH('39'!$F602,'38'!$E:$E,0),MATCH('38'!O$1,'38'!$E$1:$O$1,0))</f>
        <v>861731.58959999995</v>
      </c>
    </row>
    <row r="603" spans="6:16">
      <c r="F603" s="128">
        <v>421011</v>
      </c>
      <c r="G603" s="2" t="str">
        <f>INDEX('38'!$E$1:$O$1361,MATCH('39'!$F603,'38'!$E:$E,0),MATCH('38'!F$1,'38'!$E$1:$O$1,0))</f>
        <v>Nirmal Das</v>
      </c>
      <c r="H603" s="2">
        <f>INDEX('38'!$E$1:$O$1361,MATCH('39'!$F603,'38'!$E:$E,0),MATCH('38'!G$1,'38'!$E$1:$O$1,0))</f>
        <v>40777</v>
      </c>
      <c r="I603" s="2" t="str">
        <f>INDEX('38'!$E$1:$O$1361,MATCH('39'!$F603,'38'!$E:$E,0),MATCH('38'!H$1,'38'!$E$1:$O$1,0))</f>
        <v>Active</v>
      </c>
      <c r="J603" s="2" t="str">
        <f>INDEX('38'!$E$1:$O$1361,MATCH('39'!$F603,'38'!$E:$E,0),MATCH('38'!I$1,'38'!$E$1:$O$1,0))</f>
        <v>X0518</v>
      </c>
      <c r="K603" s="2">
        <f>INDEX('38'!$E$1:$O$1361,MATCH('39'!$F603,'38'!$E:$E,0),MATCH('38'!J$1,'38'!$E$1:$O$1,0))</f>
        <v>379915</v>
      </c>
      <c r="L603" s="2" t="str">
        <f>INDEX('38'!$E$1:$O$1361,MATCH('39'!$F603,'38'!$E:$E,0),MATCH('38'!K$1,'38'!$E$1:$O$1,0))</f>
        <v>Mr. Indranil Roy</v>
      </c>
      <c r="M603" s="2" t="str">
        <f>INDEX('38'!$E$1:$O$1361,MATCH('39'!$F603,'38'!$E:$E,0),MATCH('38'!L$1,'38'!$E$1:$O$1,0))</f>
        <v>Relationship Associate</v>
      </c>
      <c r="N603" s="2" t="str">
        <f>INDEX('38'!$E$1:$O$1361,MATCH('39'!$F603,'38'!$E:$E,0),MATCH('38'!M$1,'38'!$E$1:$O$1,0))</f>
        <v>BG 6</v>
      </c>
      <c r="O603" s="2">
        <f>INDEX('38'!$E$1:$O$1361,MATCH('39'!$F603,'38'!$E:$E,0),MATCH('38'!N$1,'38'!$E$1:$O$1,0))</f>
        <v>1083585.6359999999</v>
      </c>
      <c r="P603" s="2">
        <f>INDEX('38'!$E$1:$O$1361,MATCH('39'!$F603,'38'!$E:$E,0),MATCH('38'!O$1,'38'!$E$1:$O$1,0))</f>
        <v>1656117.9216</v>
      </c>
    </row>
    <row r="604" spans="6:16">
      <c r="F604" s="128">
        <v>421013</v>
      </c>
      <c r="G604" s="2" t="str">
        <f>INDEX('38'!$E$1:$O$1361,MATCH('39'!$F604,'38'!$E:$E,0),MATCH('38'!F$1,'38'!$E$1:$O$1,0))</f>
        <v>Tuhin Dey</v>
      </c>
      <c r="H604" s="2">
        <f>INDEX('38'!$E$1:$O$1361,MATCH('39'!$F604,'38'!$E:$E,0),MATCH('38'!G$1,'38'!$E$1:$O$1,0))</f>
        <v>40787</v>
      </c>
      <c r="I604" s="2" t="str">
        <f>INDEX('38'!$E$1:$O$1361,MATCH('39'!$F604,'38'!$E:$E,0),MATCH('38'!H$1,'38'!$E$1:$O$1,0))</f>
        <v>Active</v>
      </c>
      <c r="J604" s="2" t="str">
        <f>INDEX('38'!$E$1:$O$1361,MATCH('39'!$F604,'38'!$E:$E,0),MATCH('38'!I$1,'38'!$E$1:$O$1,0))</f>
        <v>X0836</v>
      </c>
      <c r="K604" s="2">
        <f>INDEX('38'!$E$1:$O$1361,MATCH('39'!$F604,'38'!$E:$E,0),MATCH('38'!J$1,'38'!$E$1:$O$1,0))</f>
        <v>448126</v>
      </c>
      <c r="L604" s="2" t="str">
        <f>INDEX('38'!$E$1:$O$1361,MATCH('39'!$F604,'38'!$E:$E,0),MATCH('38'!K$1,'38'!$E$1:$O$1,0))</f>
        <v>Mr. Mohit Gupta</v>
      </c>
      <c r="M604" s="2" t="str">
        <f>INDEX('38'!$E$1:$O$1361,MATCH('39'!$F604,'38'!$E:$E,0),MATCH('38'!L$1,'38'!$E$1:$O$1,0))</f>
        <v>Associate Sales Manager</v>
      </c>
      <c r="N604" s="2" t="str">
        <f>INDEX('38'!$E$1:$O$1361,MATCH('39'!$F604,'38'!$E:$E,0),MATCH('38'!M$1,'38'!$E$1:$O$1,0))</f>
        <v>BG 5</v>
      </c>
      <c r="O604" s="2">
        <f>INDEX('38'!$E$1:$O$1361,MATCH('39'!$F604,'38'!$E:$E,0),MATCH('38'!N$1,'38'!$E$1:$O$1,0))</f>
        <v>1293954.879</v>
      </c>
      <c r="P604" s="2">
        <f>INDEX('38'!$E$1:$O$1361,MATCH('39'!$F604,'38'!$E:$E,0),MATCH('38'!O$1,'38'!$E$1:$O$1,0))</f>
        <v>1220111.2944</v>
      </c>
    </row>
    <row r="605" spans="6:16">
      <c r="F605" s="128">
        <v>421015</v>
      </c>
      <c r="G605" s="2" t="str">
        <f>INDEX('38'!$E$1:$O$1361,MATCH('39'!$F605,'38'!$E:$E,0),MATCH('38'!F$1,'38'!$E$1:$O$1,0))</f>
        <v>Mahendra Kumar Yadav</v>
      </c>
      <c r="H605" s="2">
        <f>INDEX('38'!$E$1:$O$1361,MATCH('39'!$F605,'38'!$E:$E,0),MATCH('38'!G$1,'38'!$E$1:$O$1,0))</f>
        <v>40763</v>
      </c>
      <c r="I605" s="2" t="str">
        <f>INDEX('38'!$E$1:$O$1361,MATCH('39'!$F605,'38'!$E:$E,0),MATCH('38'!H$1,'38'!$E$1:$O$1,0))</f>
        <v>Active</v>
      </c>
      <c r="J605" s="2" t="str">
        <f>INDEX('38'!$E$1:$O$1361,MATCH('39'!$F605,'38'!$E:$E,0),MATCH('38'!I$1,'38'!$E$1:$O$1,0))</f>
        <v>X0570</v>
      </c>
      <c r="K605" s="2">
        <f>INDEX('38'!$E$1:$O$1361,MATCH('39'!$F605,'38'!$E:$E,0),MATCH('38'!J$1,'38'!$E$1:$O$1,0))</f>
        <v>152562</v>
      </c>
      <c r="L605" s="2" t="str">
        <f>INDEX('38'!$E$1:$O$1361,MATCH('39'!$F605,'38'!$E:$E,0),MATCH('38'!K$1,'38'!$E$1:$O$1,0))</f>
        <v>Mr. Shailesh Vishwakarma</v>
      </c>
      <c r="M605" s="2" t="str">
        <f>INDEX('38'!$E$1:$O$1361,MATCH('39'!$F605,'38'!$E:$E,0),MATCH('38'!L$1,'38'!$E$1:$O$1,0))</f>
        <v>Associate Sales Manager</v>
      </c>
      <c r="N605" s="2" t="str">
        <f>INDEX('38'!$E$1:$O$1361,MATCH('39'!$F605,'38'!$E:$E,0),MATCH('38'!M$1,'38'!$E$1:$O$1,0))</f>
        <v>BG 6</v>
      </c>
      <c r="O605" s="2">
        <f>INDEX('38'!$E$1:$O$1361,MATCH('39'!$F605,'38'!$E:$E,0),MATCH('38'!N$1,'38'!$E$1:$O$1,0))</f>
        <v>966545.89500000002</v>
      </c>
      <c r="P605" s="2">
        <f>INDEX('38'!$E$1:$O$1361,MATCH('39'!$F605,'38'!$E:$E,0),MATCH('38'!O$1,'38'!$E$1:$O$1,0))</f>
        <v>1440529.0452000001</v>
      </c>
    </row>
    <row r="606" spans="6:16">
      <c r="F606" s="128">
        <v>421017</v>
      </c>
      <c r="G606" s="2" t="str">
        <f>INDEX('38'!$E$1:$O$1361,MATCH('39'!$F606,'38'!$E:$E,0),MATCH('38'!F$1,'38'!$E$1:$O$1,0))</f>
        <v>Vinod Kumar Sharma</v>
      </c>
      <c r="H606" s="2">
        <f>INDEX('38'!$E$1:$O$1361,MATCH('39'!$F606,'38'!$E:$E,0),MATCH('38'!G$1,'38'!$E$1:$O$1,0))</f>
        <v>40760</v>
      </c>
      <c r="I606" s="2" t="str">
        <f>INDEX('38'!$E$1:$O$1361,MATCH('39'!$F606,'38'!$E:$E,0),MATCH('38'!H$1,'38'!$E$1:$O$1,0))</f>
        <v>Active</v>
      </c>
      <c r="J606" s="2" t="str">
        <f>INDEX('38'!$E$1:$O$1361,MATCH('39'!$F606,'38'!$E:$E,0),MATCH('38'!I$1,'38'!$E$1:$O$1,0))</f>
        <v>X1514</v>
      </c>
      <c r="K606" s="2">
        <f>INDEX('38'!$E$1:$O$1361,MATCH('39'!$F606,'38'!$E:$E,0),MATCH('38'!J$1,'38'!$E$1:$O$1,0))</f>
        <v>152562</v>
      </c>
      <c r="L606" s="2" t="str">
        <f>INDEX('38'!$E$1:$O$1361,MATCH('39'!$F606,'38'!$E:$E,0),MATCH('38'!K$1,'38'!$E$1:$O$1,0))</f>
        <v>Mr. Shailesh Vishwakarma</v>
      </c>
      <c r="M606" s="2" t="str">
        <f>INDEX('38'!$E$1:$O$1361,MATCH('39'!$F606,'38'!$E:$E,0),MATCH('38'!L$1,'38'!$E$1:$O$1,0))</f>
        <v>Relationship Associate</v>
      </c>
      <c r="N606" s="2" t="str">
        <f>INDEX('38'!$E$1:$O$1361,MATCH('39'!$F606,'38'!$E:$E,0),MATCH('38'!M$1,'38'!$E$1:$O$1,0))</f>
        <v>BG 6</v>
      </c>
      <c r="O606" s="2">
        <f>INDEX('38'!$E$1:$O$1361,MATCH('39'!$F606,'38'!$E:$E,0),MATCH('38'!N$1,'38'!$E$1:$O$1,0))</f>
        <v>1012253.466</v>
      </c>
      <c r="P606" s="2">
        <f>INDEX('38'!$E$1:$O$1361,MATCH('39'!$F606,'38'!$E:$E,0),MATCH('38'!O$1,'38'!$E$1:$O$1,0))</f>
        <v>2053519.452</v>
      </c>
    </row>
    <row r="607" spans="6:16">
      <c r="F607" s="128">
        <v>421236</v>
      </c>
      <c r="G607" s="2" t="str">
        <f>INDEX('38'!$E$1:$O$1361,MATCH('39'!$F607,'38'!$E:$E,0),MATCH('38'!F$1,'38'!$E$1:$O$1,0))</f>
        <v>Srdhar Goud Panjala</v>
      </c>
      <c r="H607" s="2">
        <f>INDEX('38'!$E$1:$O$1361,MATCH('39'!$F607,'38'!$E:$E,0),MATCH('38'!G$1,'38'!$E$1:$O$1,0))</f>
        <v>40756</v>
      </c>
      <c r="I607" s="2" t="str">
        <f>INDEX('38'!$E$1:$O$1361,MATCH('39'!$F607,'38'!$E:$E,0),MATCH('38'!H$1,'38'!$E$1:$O$1,0))</f>
        <v>Active</v>
      </c>
      <c r="J607" s="2" t="str">
        <f>INDEX('38'!$E$1:$O$1361,MATCH('39'!$F607,'38'!$E:$E,0),MATCH('38'!I$1,'38'!$E$1:$O$1,0))</f>
        <v>X0290</v>
      </c>
      <c r="K607" s="2">
        <f>INDEX('38'!$E$1:$O$1361,MATCH('39'!$F607,'38'!$E:$E,0),MATCH('38'!J$1,'38'!$E$1:$O$1,0))</f>
        <v>377815</v>
      </c>
      <c r="L607" s="2" t="str">
        <f>INDEX('38'!$E$1:$O$1361,MATCH('39'!$F607,'38'!$E:$E,0),MATCH('38'!K$1,'38'!$E$1:$O$1,0))</f>
        <v>Mr. Mehmood Hussain Mohammed</v>
      </c>
      <c r="M607" s="2" t="str">
        <f>INDEX('38'!$E$1:$O$1361,MATCH('39'!$F607,'38'!$E:$E,0),MATCH('38'!L$1,'38'!$E$1:$O$1,0))</f>
        <v>Relationship Associate</v>
      </c>
      <c r="N607" s="2" t="str">
        <f>INDEX('38'!$E$1:$O$1361,MATCH('39'!$F607,'38'!$E:$E,0),MATCH('38'!M$1,'38'!$E$1:$O$1,0))</f>
        <v>BG 6</v>
      </c>
      <c r="O607" s="2">
        <f>INDEX('38'!$E$1:$O$1361,MATCH('39'!$F607,'38'!$E:$E,0),MATCH('38'!N$1,'38'!$E$1:$O$1,0))</f>
        <v>1219744.4910000002</v>
      </c>
      <c r="P607" s="2">
        <f>INDEX('38'!$E$1:$O$1361,MATCH('39'!$F607,'38'!$E:$E,0),MATCH('38'!O$1,'38'!$E$1:$O$1,0))</f>
        <v>2467949.1804</v>
      </c>
    </row>
    <row r="608" spans="6:16">
      <c r="F608" s="128">
        <v>421240</v>
      </c>
      <c r="G608" s="2" t="str">
        <f>INDEX('38'!$E$1:$O$1361,MATCH('39'!$F608,'38'!$E:$E,0),MATCH('38'!F$1,'38'!$E$1:$O$1,0))</f>
        <v>Pradip Rameshchandra Shah</v>
      </c>
      <c r="H608" s="2">
        <f>INDEX('38'!$E$1:$O$1361,MATCH('39'!$F608,'38'!$E:$E,0),MATCH('38'!G$1,'38'!$E$1:$O$1,0))</f>
        <v>40791</v>
      </c>
      <c r="I608" s="2" t="str">
        <f>INDEX('38'!$E$1:$O$1361,MATCH('39'!$F608,'38'!$E:$E,0),MATCH('38'!H$1,'38'!$E$1:$O$1,0))</f>
        <v>Active</v>
      </c>
      <c r="J608" s="2" t="str">
        <f>INDEX('38'!$E$1:$O$1361,MATCH('39'!$F608,'38'!$E:$E,0),MATCH('38'!I$1,'38'!$E$1:$O$1,0))</f>
        <v>X0863</v>
      </c>
      <c r="K608" s="2">
        <f>INDEX('38'!$E$1:$O$1361,MATCH('39'!$F608,'38'!$E:$E,0),MATCH('38'!J$1,'38'!$E$1:$O$1,0))</f>
        <v>160376</v>
      </c>
      <c r="L608" s="2" t="str">
        <f>INDEX('38'!$E$1:$O$1361,MATCH('39'!$F608,'38'!$E:$E,0),MATCH('38'!K$1,'38'!$E$1:$O$1,0))</f>
        <v>Mr. Anant J. Chokshi</v>
      </c>
      <c r="M608" s="2" t="str">
        <f>INDEX('38'!$E$1:$O$1361,MATCH('39'!$F608,'38'!$E:$E,0),MATCH('38'!L$1,'38'!$E$1:$O$1,0))</f>
        <v>Relationship Associate</v>
      </c>
      <c r="N608" s="2" t="str">
        <f>INDEX('38'!$E$1:$O$1361,MATCH('39'!$F608,'38'!$E:$E,0),MATCH('38'!M$1,'38'!$E$1:$O$1,0))</f>
        <v>BG 6</v>
      </c>
      <c r="O608" s="2">
        <f>INDEX('38'!$E$1:$O$1361,MATCH('39'!$F608,'38'!$E:$E,0),MATCH('38'!N$1,'38'!$E$1:$O$1,0))</f>
        <v>846661.326</v>
      </c>
      <c r="P608" s="2">
        <f>INDEX('38'!$E$1:$O$1361,MATCH('39'!$F608,'38'!$E:$E,0),MATCH('38'!O$1,'38'!$E$1:$O$1,0))</f>
        <v>634865.1372</v>
      </c>
    </row>
    <row r="609" spans="6:16">
      <c r="F609" s="128">
        <v>421246</v>
      </c>
      <c r="G609" s="2" t="str">
        <f>INDEX('38'!$E$1:$O$1361,MATCH('39'!$F609,'38'!$E:$E,0),MATCH('38'!F$1,'38'!$E$1:$O$1,0))</f>
        <v>Sridhar B K</v>
      </c>
      <c r="H609" s="2">
        <f>INDEX('38'!$E$1:$O$1361,MATCH('39'!$F609,'38'!$E:$E,0),MATCH('38'!G$1,'38'!$E$1:$O$1,0))</f>
        <v>39675</v>
      </c>
      <c r="I609" s="2" t="str">
        <f>INDEX('38'!$E$1:$O$1361,MATCH('39'!$F609,'38'!$E:$E,0),MATCH('38'!H$1,'38'!$E$1:$O$1,0))</f>
        <v>Active</v>
      </c>
      <c r="J609" s="2" t="str">
        <f>INDEX('38'!$E$1:$O$1361,MATCH('39'!$F609,'38'!$E:$E,0),MATCH('38'!I$1,'38'!$E$1:$O$1,0))</f>
        <v>X0693</v>
      </c>
      <c r="K609" s="2">
        <f>INDEX('38'!$E$1:$O$1361,MATCH('39'!$F609,'38'!$E:$E,0),MATCH('38'!J$1,'38'!$E$1:$O$1,0))</f>
        <v>450554</v>
      </c>
      <c r="L609" s="2" t="str">
        <f>INDEX('38'!$E$1:$O$1361,MATCH('39'!$F609,'38'!$E:$E,0),MATCH('38'!K$1,'38'!$E$1:$O$1,0))</f>
        <v>Mr Jagadeesh Krishna</v>
      </c>
      <c r="M609" s="2" t="str">
        <f>INDEX('38'!$E$1:$O$1361,MATCH('39'!$F609,'38'!$E:$E,0),MATCH('38'!L$1,'38'!$E$1:$O$1,0))</f>
        <v>Associate Sales Manager</v>
      </c>
      <c r="N609" s="2" t="str">
        <f>INDEX('38'!$E$1:$O$1361,MATCH('39'!$F609,'38'!$E:$E,0),MATCH('38'!M$1,'38'!$E$1:$O$1,0))</f>
        <v>BG 6</v>
      </c>
      <c r="O609" s="2">
        <f>INDEX('38'!$E$1:$O$1361,MATCH('39'!$F609,'38'!$E:$E,0),MATCH('38'!N$1,'38'!$E$1:$O$1,0))</f>
        <v>1160847.8700000001</v>
      </c>
      <c r="P609" s="2">
        <f>INDEX('38'!$E$1:$O$1361,MATCH('39'!$F609,'38'!$E:$E,0),MATCH('38'!O$1,'38'!$E$1:$O$1,0))</f>
        <v>1244667.6864</v>
      </c>
    </row>
    <row r="610" spans="6:16">
      <c r="F610" s="128">
        <v>421249</v>
      </c>
      <c r="G610" s="2" t="str">
        <f>INDEX('38'!$E$1:$O$1361,MATCH('39'!$F610,'38'!$E:$E,0),MATCH('38'!F$1,'38'!$E$1:$O$1,0))</f>
        <v>Urvish Kanchanlal Patel</v>
      </c>
      <c r="H610" s="2">
        <f>INDEX('38'!$E$1:$O$1361,MATCH('39'!$F610,'38'!$E:$E,0),MATCH('38'!G$1,'38'!$E$1:$O$1,0))</f>
        <v>40760</v>
      </c>
      <c r="I610" s="2" t="str">
        <f>INDEX('38'!$E$1:$O$1361,MATCH('39'!$F610,'38'!$E:$E,0),MATCH('38'!H$1,'38'!$E$1:$O$1,0))</f>
        <v>Active</v>
      </c>
      <c r="J610" s="2" t="str">
        <f>INDEX('38'!$E$1:$O$1361,MATCH('39'!$F610,'38'!$E:$E,0),MATCH('38'!I$1,'38'!$E$1:$O$1,0))</f>
        <v>X1772</v>
      </c>
      <c r="K610" s="2">
        <f>INDEX('38'!$E$1:$O$1361,MATCH('39'!$F610,'38'!$E:$E,0),MATCH('38'!J$1,'38'!$E$1:$O$1,0))</f>
        <v>448841</v>
      </c>
      <c r="L610" s="2" t="str">
        <f>INDEX('38'!$E$1:$O$1361,MATCH('39'!$F610,'38'!$E:$E,0),MATCH('38'!K$1,'38'!$E$1:$O$1,0))</f>
        <v>Mr. Ashish Rakesh Sharma</v>
      </c>
      <c r="M610" s="2" t="str">
        <f>INDEX('38'!$E$1:$O$1361,MATCH('39'!$F610,'38'!$E:$E,0),MATCH('38'!L$1,'38'!$E$1:$O$1,0))</f>
        <v>Associate Sales Manager</v>
      </c>
      <c r="N610" s="2" t="str">
        <f>INDEX('38'!$E$1:$O$1361,MATCH('39'!$F610,'38'!$E:$E,0),MATCH('38'!M$1,'38'!$E$1:$O$1,0))</f>
        <v>BG 8</v>
      </c>
      <c r="O610" s="2">
        <f>INDEX('38'!$E$1:$O$1361,MATCH('39'!$F610,'38'!$E:$E,0),MATCH('38'!N$1,'38'!$E$1:$O$1,0))</f>
        <v>375645.29099999997</v>
      </c>
      <c r="P610" s="2">
        <f>INDEX('38'!$E$1:$O$1361,MATCH('39'!$F610,'38'!$E:$E,0),MATCH('38'!O$1,'38'!$E$1:$O$1,0))</f>
        <v>1269827.9820000001</v>
      </c>
    </row>
    <row r="611" spans="6:16">
      <c r="F611" s="128">
        <v>421417</v>
      </c>
      <c r="G611" s="2" t="str">
        <f>INDEX('38'!$E$1:$O$1361,MATCH('39'!$F611,'38'!$E:$E,0),MATCH('38'!F$1,'38'!$E$1:$O$1,0))</f>
        <v>Tarun Sindwani</v>
      </c>
      <c r="H611" s="2">
        <f>INDEX('38'!$E$1:$O$1361,MATCH('39'!$F611,'38'!$E:$E,0),MATCH('38'!G$1,'38'!$E$1:$O$1,0))</f>
        <v>40788</v>
      </c>
      <c r="I611" s="2" t="str">
        <f>INDEX('38'!$E$1:$O$1361,MATCH('39'!$F611,'38'!$E:$E,0),MATCH('38'!H$1,'38'!$E$1:$O$1,0))</f>
        <v>Active</v>
      </c>
      <c r="J611" s="2" t="str">
        <f>INDEX('38'!$E$1:$O$1361,MATCH('39'!$F611,'38'!$E:$E,0),MATCH('38'!I$1,'38'!$E$1:$O$1,0))</f>
        <v>X0846</v>
      </c>
      <c r="K611" s="2">
        <f>INDEX('38'!$E$1:$O$1361,MATCH('39'!$F611,'38'!$E:$E,0),MATCH('38'!J$1,'38'!$E$1:$O$1,0))</f>
        <v>376098</v>
      </c>
      <c r="L611" s="2" t="str">
        <f>INDEX('38'!$E$1:$O$1361,MATCH('39'!$F611,'38'!$E:$E,0),MATCH('38'!K$1,'38'!$E$1:$O$1,0))</f>
        <v>Mrs. Samta Agarwal</v>
      </c>
      <c r="M611" s="2" t="str">
        <f>INDEX('38'!$E$1:$O$1361,MATCH('39'!$F611,'38'!$E:$E,0),MATCH('38'!L$1,'38'!$E$1:$O$1,0))</f>
        <v>Relationship Associate</v>
      </c>
      <c r="N611" s="2" t="str">
        <f>INDEX('38'!$E$1:$O$1361,MATCH('39'!$F611,'38'!$E:$E,0),MATCH('38'!M$1,'38'!$E$1:$O$1,0))</f>
        <v>BG 5</v>
      </c>
      <c r="O611" s="2">
        <f>INDEX('38'!$E$1:$O$1361,MATCH('39'!$F611,'38'!$E:$E,0),MATCH('38'!N$1,'38'!$E$1:$O$1,0))</f>
        <v>1337504.3430000001</v>
      </c>
      <c r="P611" s="2">
        <f>INDEX('38'!$E$1:$O$1361,MATCH('39'!$F611,'38'!$E:$E,0),MATCH('38'!O$1,'38'!$E$1:$O$1,0))</f>
        <v>1782272.5595999998</v>
      </c>
    </row>
    <row r="612" spans="6:16">
      <c r="F612" s="128">
        <v>421419</v>
      </c>
      <c r="G612" s="2" t="str">
        <f>INDEX('38'!$E$1:$O$1361,MATCH('39'!$F612,'38'!$E:$E,0),MATCH('38'!F$1,'38'!$E$1:$O$1,0))</f>
        <v>Babita Kumari</v>
      </c>
      <c r="H612" s="2">
        <f>INDEX('38'!$E$1:$O$1361,MATCH('39'!$F612,'38'!$E:$E,0),MATCH('38'!G$1,'38'!$E$1:$O$1,0))</f>
        <v>40793</v>
      </c>
      <c r="I612" s="2" t="str">
        <f>INDEX('38'!$E$1:$O$1361,MATCH('39'!$F612,'38'!$E:$E,0),MATCH('38'!H$1,'38'!$E$1:$O$1,0))</f>
        <v>Active</v>
      </c>
      <c r="J612" s="2" t="str">
        <f>INDEX('38'!$E$1:$O$1361,MATCH('39'!$F612,'38'!$E:$E,0),MATCH('38'!I$1,'38'!$E$1:$O$1,0))</f>
        <v>X0738</v>
      </c>
      <c r="K612" s="2">
        <f>INDEX('38'!$E$1:$O$1361,MATCH('39'!$F612,'38'!$E:$E,0),MATCH('38'!J$1,'38'!$E$1:$O$1,0))</f>
        <v>391321</v>
      </c>
      <c r="L612" s="2" t="str">
        <f>INDEX('38'!$E$1:$O$1361,MATCH('39'!$F612,'38'!$E:$E,0),MATCH('38'!K$1,'38'!$E$1:$O$1,0))</f>
        <v>Mr. Ashish Rawat</v>
      </c>
      <c r="M612" s="2" t="str">
        <f>INDEX('38'!$E$1:$O$1361,MATCH('39'!$F612,'38'!$E:$E,0),MATCH('38'!L$1,'38'!$E$1:$O$1,0))</f>
        <v>Associate Sales Manager</v>
      </c>
      <c r="N612" s="2" t="str">
        <f>INDEX('38'!$E$1:$O$1361,MATCH('39'!$F612,'38'!$E:$E,0),MATCH('38'!M$1,'38'!$E$1:$O$1,0))</f>
        <v>BG 6</v>
      </c>
      <c r="O612" s="2">
        <f>INDEX('38'!$E$1:$O$1361,MATCH('39'!$F612,'38'!$E:$E,0),MATCH('38'!N$1,'38'!$E$1:$O$1,0))</f>
        <v>822875.40300000005</v>
      </c>
      <c r="P612" s="2">
        <f>INDEX('38'!$E$1:$O$1361,MATCH('39'!$F612,'38'!$E:$E,0),MATCH('38'!O$1,'38'!$E$1:$O$1,0))</f>
        <v>670569.61320000002</v>
      </c>
    </row>
    <row r="613" spans="6:16">
      <c r="F613" s="128">
        <v>421423</v>
      </c>
      <c r="G613" s="2" t="str">
        <f>INDEX('38'!$E$1:$O$1361,MATCH('39'!$F613,'38'!$E:$E,0),MATCH('38'!F$1,'38'!$E$1:$O$1,0))</f>
        <v>Amanpreet .</v>
      </c>
      <c r="H613" s="2">
        <f>INDEX('38'!$E$1:$O$1361,MATCH('39'!$F613,'38'!$E:$E,0),MATCH('38'!G$1,'38'!$E$1:$O$1,0))</f>
        <v>40787</v>
      </c>
      <c r="I613" s="2" t="str">
        <f>INDEX('38'!$E$1:$O$1361,MATCH('39'!$F613,'38'!$E:$E,0),MATCH('38'!H$1,'38'!$E$1:$O$1,0))</f>
        <v>Active</v>
      </c>
      <c r="J613" s="2" t="str">
        <f>INDEX('38'!$E$1:$O$1361,MATCH('39'!$F613,'38'!$E:$E,0),MATCH('38'!I$1,'38'!$E$1:$O$1,0))</f>
        <v>X0432</v>
      </c>
      <c r="K613" s="2">
        <f>INDEX('38'!$E$1:$O$1361,MATCH('39'!$F613,'38'!$E:$E,0),MATCH('38'!J$1,'38'!$E$1:$O$1,0))</f>
        <v>425654</v>
      </c>
      <c r="L613" s="2" t="str">
        <f>INDEX('38'!$E$1:$O$1361,MATCH('39'!$F613,'38'!$E:$E,0),MATCH('38'!K$1,'38'!$E$1:$O$1,0))</f>
        <v>Mr. Himat Singh</v>
      </c>
      <c r="M613" s="2" t="str">
        <f>INDEX('38'!$E$1:$O$1361,MATCH('39'!$F613,'38'!$E:$E,0),MATCH('38'!L$1,'38'!$E$1:$O$1,0))</f>
        <v>Relationship Associate</v>
      </c>
      <c r="N613" s="2" t="str">
        <f>INDEX('38'!$E$1:$O$1361,MATCH('39'!$F613,'38'!$E:$E,0),MATCH('38'!M$1,'38'!$E$1:$O$1,0))</f>
        <v>BG 5</v>
      </c>
      <c r="O613" s="2">
        <f>INDEX('38'!$E$1:$O$1361,MATCH('39'!$F613,'38'!$E:$E,0),MATCH('38'!N$1,'38'!$E$1:$O$1,0))</f>
        <v>1365451.773</v>
      </c>
      <c r="P613" s="2">
        <f>INDEX('38'!$E$1:$O$1361,MATCH('39'!$F613,'38'!$E:$E,0),MATCH('38'!O$1,'38'!$E$1:$O$1,0))</f>
        <v>1121394.834</v>
      </c>
    </row>
    <row r="614" spans="6:16">
      <c r="F614" s="128">
        <v>421440</v>
      </c>
      <c r="G614" s="2" t="str">
        <f>INDEX('38'!$E$1:$O$1361,MATCH('39'!$F614,'38'!$E:$E,0),MATCH('38'!F$1,'38'!$E$1:$O$1,0))</f>
        <v>Raj Kumar Dutta</v>
      </c>
      <c r="H614" s="2">
        <f>INDEX('38'!$E$1:$O$1361,MATCH('39'!$F614,'38'!$E:$E,0),MATCH('38'!G$1,'38'!$E$1:$O$1,0))</f>
        <v>40801</v>
      </c>
      <c r="I614" s="2" t="str">
        <f>INDEX('38'!$E$1:$O$1361,MATCH('39'!$F614,'38'!$E:$E,0),MATCH('38'!H$1,'38'!$E$1:$O$1,0))</f>
        <v>Active</v>
      </c>
      <c r="J614" s="2" t="str">
        <f>INDEX('38'!$E$1:$O$1361,MATCH('39'!$F614,'38'!$E:$E,0),MATCH('38'!I$1,'38'!$E$1:$O$1,0))</f>
        <v>X0410</v>
      </c>
      <c r="K614" s="2">
        <f>INDEX('38'!$E$1:$O$1361,MATCH('39'!$F614,'38'!$E:$E,0),MATCH('38'!J$1,'38'!$E$1:$O$1,0))</f>
        <v>381325</v>
      </c>
      <c r="L614" s="2" t="str">
        <f>INDEX('38'!$E$1:$O$1361,MATCH('39'!$F614,'38'!$E:$E,0),MATCH('38'!K$1,'38'!$E$1:$O$1,0))</f>
        <v>Mr. Animesh Dutta</v>
      </c>
      <c r="M614" s="2" t="str">
        <f>INDEX('38'!$E$1:$O$1361,MATCH('39'!$F614,'38'!$E:$E,0),MATCH('38'!L$1,'38'!$E$1:$O$1,0))</f>
        <v>Associate Sales Manager</v>
      </c>
      <c r="N614" s="2" t="str">
        <f>INDEX('38'!$E$1:$O$1361,MATCH('39'!$F614,'38'!$E:$E,0),MATCH('38'!M$1,'38'!$E$1:$O$1,0))</f>
        <v>BG 4</v>
      </c>
      <c r="O614" s="2">
        <f>INDEX('38'!$E$1:$O$1361,MATCH('39'!$F614,'38'!$E:$E,0),MATCH('38'!N$1,'38'!$E$1:$O$1,0))</f>
        <v>2022943.1669999999</v>
      </c>
      <c r="P614" s="2">
        <f>INDEX('38'!$E$1:$O$1361,MATCH('39'!$F614,'38'!$E:$E,0),MATCH('38'!O$1,'38'!$E$1:$O$1,0))</f>
        <v>5210663.9039999992</v>
      </c>
    </row>
    <row r="615" spans="6:16">
      <c r="F615" s="128">
        <v>421615</v>
      </c>
      <c r="G615" s="2" t="str">
        <f>INDEX('38'!$E$1:$O$1361,MATCH('39'!$F615,'38'!$E:$E,0),MATCH('38'!F$1,'38'!$E$1:$O$1,0))</f>
        <v>Anand Kumar Seth</v>
      </c>
      <c r="H615" s="2">
        <f>INDEX('38'!$E$1:$O$1361,MATCH('39'!$F615,'38'!$E:$E,0),MATCH('38'!G$1,'38'!$E$1:$O$1,0))</f>
        <v>40792</v>
      </c>
      <c r="I615" s="2" t="str">
        <f>INDEX('38'!$E$1:$O$1361,MATCH('39'!$F615,'38'!$E:$E,0),MATCH('38'!H$1,'38'!$E$1:$O$1,0))</f>
        <v>Active</v>
      </c>
      <c r="J615" s="2" t="str">
        <f>INDEX('38'!$E$1:$O$1361,MATCH('39'!$F615,'38'!$E:$E,0),MATCH('38'!I$1,'38'!$E$1:$O$1,0))</f>
        <v>X0019</v>
      </c>
      <c r="K615" s="2">
        <f>INDEX('38'!$E$1:$O$1361,MATCH('39'!$F615,'38'!$E:$E,0),MATCH('38'!J$1,'38'!$E$1:$O$1,0))</f>
        <v>399534</v>
      </c>
      <c r="L615" s="2" t="str">
        <f>INDEX('38'!$E$1:$O$1361,MATCH('39'!$F615,'38'!$E:$E,0),MATCH('38'!K$1,'38'!$E$1:$O$1,0))</f>
        <v>Mr. Shahsidhar Poojary</v>
      </c>
      <c r="M615" s="2" t="str">
        <f>INDEX('38'!$E$1:$O$1361,MATCH('39'!$F615,'38'!$E:$E,0),MATCH('38'!L$1,'38'!$E$1:$O$1,0))</f>
        <v>Associate Sales Manager</v>
      </c>
      <c r="N615" s="2" t="str">
        <f>INDEX('38'!$E$1:$O$1361,MATCH('39'!$F615,'38'!$E:$E,0),MATCH('38'!M$1,'38'!$E$1:$O$1,0))</f>
        <v>BG 5</v>
      </c>
      <c r="O615" s="2">
        <f>INDEX('38'!$E$1:$O$1361,MATCH('39'!$F615,'38'!$E:$E,0),MATCH('38'!N$1,'38'!$E$1:$O$1,0))</f>
        <v>1299719.1060000001</v>
      </c>
      <c r="P615" s="2">
        <f>INDEX('38'!$E$1:$O$1361,MATCH('39'!$F615,'38'!$E:$E,0),MATCH('38'!O$1,'38'!$E$1:$O$1,0))</f>
        <v>1624809.1104000001</v>
      </c>
    </row>
    <row r="616" spans="6:16">
      <c r="F616" s="128">
        <v>421619</v>
      </c>
      <c r="G616" s="2" t="str">
        <f>INDEX('38'!$E$1:$O$1361,MATCH('39'!$F616,'38'!$E:$E,0),MATCH('38'!F$1,'38'!$E$1:$O$1,0))</f>
        <v>Pratyush Ranjan</v>
      </c>
      <c r="H616" s="2">
        <f>INDEX('38'!$E$1:$O$1361,MATCH('39'!$F616,'38'!$E:$E,0),MATCH('38'!G$1,'38'!$E$1:$O$1,0))</f>
        <v>40778</v>
      </c>
      <c r="I616" s="2" t="str">
        <f>INDEX('38'!$E$1:$O$1361,MATCH('39'!$F616,'38'!$E:$E,0),MATCH('38'!H$1,'38'!$E$1:$O$1,0))</f>
        <v>Active</v>
      </c>
      <c r="J616" s="2" t="str">
        <f>INDEX('38'!$E$1:$O$1361,MATCH('39'!$F616,'38'!$E:$E,0),MATCH('38'!I$1,'38'!$E$1:$O$1,0))</f>
        <v>X0296</v>
      </c>
      <c r="K616" s="2">
        <f>INDEX('38'!$E$1:$O$1361,MATCH('39'!$F616,'38'!$E:$E,0),MATCH('38'!J$1,'38'!$E$1:$O$1,0))</f>
        <v>377963</v>
      </c>
      <c r="L616" s="2" t="str">
        <f>INDEX('38'!$E$1:$O$1361,MATCH('39'!$F616,'38'!$E:$E,0),MATCH('38'!K$1,'38'!$E$1:$O$1,0))</f>
        <v>Mr. Shishir Mishra</v>
      </c>
      <c r="M616" s="2" t="str">
        <f>INDEX('38'!$E$1:$O$1361,MATCH('39'!$F616,'38'!$E:$E,0),MATCH('38'!L$1,'38'!$E$1:$O$1,0))</f>
        <v>Relationship Associate</v>
      </c>
      <c r="N616" s="2" t="str">
        <f>INDEX('38'!$E$1:$O$1361,MATCH('39'!$F616,'38'!$E:$E,0),MATCH('38'!M$1,'38'!$E$1:$O$1,0))</f>
        <v>BG 6</v>
      </c>
      <c r="O616" s="2">
        <f>INDEX('38'!$E$1:$O$1361,MATCH('39'!$F616,'38'!$E:$E,0),MATCH('38'!N$1,'38'!$E$1:$O$1,0))</f>
        <v>1017762.816</v>
      </c>
      <c r="P616" s="2">
        <f>INDEX('38'!$E$1:$O$1361,MATCH('39'!$F616,'38'!$E:$E,0),MATCH('38'!O$1,'38'!$E$1:$O$1,0))</f>
        <v>1064640.8448000001</v>
      </c>
    </row>
    <row r="617" spans="6:16">
      <c r="F617" s="128">
        <v>421700</v>
      </c>
      <c r="G617" s="2" t="str">
        <f>INDEX('38'!$E$1:$O$1361,MATCH('39'!$F617,'38'!$E:$E,0),MATCH('38'!F$1,'38'!$E$1:$O$1,0))</f>
        <v>Ketan Rameshbhai Panchal</v>
      </c>
      <c r="H617" s="2">
        <f>INDEX('38'!$E$1:$O$1361,MATCH('39'!$F617,'38'!$E:$E,0),MATCH('38'!G$1,'38'!$E$1:$O$1,0))</f>
        <v>40788</v>
      </c>
      <c r="I617" s="2" t="str">
        <f>INDEX('38'!$E$1:$O$1361,MATCH('39'!$F617,'38'!$E:$E,0),MATCH('38'!H$1,'38'!$E$1:$O$1,0))</f>
        <v>Active</v>
      </c>
      <c r="J617" s="2" t="str">
        <f>INDEX('38'!$E$1:$O$1361,MATCH('39'!$F617,'38'!$E:$E,0),MATCH('38'!I$1,'38'!$E$1:$O$1,0))</f>
        <v>X1338</v>
      </c>
      <c r="K617" s="2">
        <f>INDEX('38'!$E$1:$O$1361,MATCH('39'!$F617,'38'!$E:$E,0),MATCH('38'!J$1,'38'!$E$1:$O$1,0))</f>
        <v>382658</v>
      </c>
      <c r="L617" s="2" t="str">
        <f>INDEX('38'!$E$1:$O$1361,MATCH('39'!$F617,'38'!$E:$E,0),MATCH('38'!K$1,'38'!$E$1:$O$1,0))</f>
        <v>Mr. Dhaval Dashrathbhai Limbachiya</v>
      </c>
      <c r="M617" s="2" t="str">
        <f>INDEX('38'!$E$1:$O$1361,MATCH('39'!$F617,'38'!$E:$E,0),MATCH('38'!L$1,'38'!$E$1:$O$1,0))</f>
        <v>Relationship Associate</v>
      </c>
      <c r="N617" s="2" t="str">
        <f>INDEX('38'!$E$1:$O$1361,MATCH('39'!$F617,'38'!$E:$E,0),MATCH('38'!M$1,'38'!$E$1:$O$1,0))</f>
        <v>BG 7</v>
      </c>
      <c r="O617" s="2">
        <f>INDEX('38'!$E$1:$O$1361,MATCH('39'!$F617,'38'!$E:$E,0),MATCH('38'!N$1,'38'!$E$1:$O$1,0))</f>
        <v>522867.36599999998</v>
      </c>
      <c r="P617" s="2">
        <f>INDEX('38'!$E$1:$O$1361,MATCH('39'!$F617,'38'!$E:$E,0),MATCH('38'!O$1,'38'!$E$1:$O$1,0))</f>
        <v>887349.81599999999</v>
      </c>
    </row>
    <row r="618" spans="6:16">
      <c r="F618" s="128">
        <v>421793</v>
      </c>
      <c r="G618" s="2" t="str">
        <f>INDEX('38'!$E$1:$O$1361,MATCH('39'!$F618,'38'!$E:$E,0),MATCH('38'!F$1,'38'!$E$1:$O$1,0))</f>
        <v>Anjani Kumar Pandey</v>
      </c>
      <c r="H618" s="2">
        <f>INDEX('38'!$E$1:$O$1361,MATCH('39'!$F618,'38'!$E:$E,0),MATCH('38'!G$1,'38'!$E$1:$O$1,0))</f>
        <v>40805</v>
      </c>
      <c r="I618" s="2" t="str">
        <f>INDEX('38'!$E$1:$O$1361,MATCH('39'!$F618,'38'!$E:$E,0),MATCH('38'!H$1,'38'!$E$1:$O$1,0))</f>
        <v>Active</v>
      </c>
      <c r="J618" s="2" t="str">
        <f>INDEX('38'!$E$1:$O$1361,MATCH('39'!$F618,'38'!$E:$E,0),MATCH('38'!I$1,'38'!$E$1:$O$1,0))</f>
        <v>X0455</v>
      </c>
      <c r="K618" s="2">
        <f>INDEX('38'!$E$1:$O$1361,MATCH('39'!$F618,'38'!$E:$E,0),MATCH('38'!J$1,'38'!$E$1:$O$1,0))</f>
        <v>399534</v>
      </c>
      <c r="L618" s="2" t="str">
        <f>INDEX('38'!$E$1:$O$1361,MATCH('39'!$F618,'38'!$E:$E,0),MATCH('38'!K$1,'38'!$E$1:$O$1,0))</f>
        <v>Mr. Shahsidhar Poojary</v>
      </c>
      <c r="M618" s="2" t="str">
        <f>INDEX('38'!$E$1:$O$1361,MATCH('39'!$F618,'38'!$E:$E,0),MATCH('38'!L$1,'38'!$E$1:$O$1,0))</f>
        <v>Relationship Associate</v>
      </c>
      <c r="N618" s="2" t="str">
        <f>INDEX('38'!$E$1:$O$1361,MATCH('39'!$F618,'38'!$E:$E,0),MATCH('38'!M$1,'38'!$E$1:$O$1,0))</f>
        <v>BG 7</v>
      </c>
      <c r="O618" s="2">
        <f>INDEX('38'!$E$1:$O$1361,MATCH('39'!$F618,'38'!$E:$E,0),MATCH('38'!N$1,'38'!$E$1:$O$1,0))</f>
        <v>599485.17300000007</v>
      </c>
      <c r="P618" s="2">
        <f>INDEX('38'!$E$1:$O$1361,MATCH('39'!$F618,'38'!$E:$E,0),MATCH('38'!O$1,'38'!$E$1:$O$1,0))</f>
        <v>1041109.794</v>
      </c>
    </row>
    <row r="619" spans="6:16">
      <c r="F619" s="128">
        <v>421800</v>
      </c>
      <c r="G619" s="2" t="str">
        <f>INDEX('38'!$E$1:$O$1361,MATCH('39'!$F619,'38'!$E:$E,0),MATCH('38'!F$1,'38'!$E$1:$O$1,0))</f>
        <v>Sandeep Singh Manral</v>
      </c>
      <c r="H619" s="2">
        <f>INDEX('38'!$E$1:$O$1361,MATCH('39'!$F619,'38'!$E:$E,0),MATCH('38'!G$1,'38'!$E$1:$O$1,0))</f>
        <v>40805</v>
      </c>
      <c r="I619" s="2" t="str">
        <f>INDEX('38'!$E$1:$O$1361,MATCH('39'!$F619,'38'!$E:$E,0),MATCH('38'!H$1,'38'!$E$1:$O$1,0))</f>
        <v>Active</v>
      </c>
      <c r="J619" s="2" t="str">
        <f>INDEX('38'!$E$1:$O$1361,MATCH('39'!$F619,'38'!$E:$E,0),MATCH('38'!I$1,'38'!$E$1:$O$1,0))</f>
        <v>X1082</v>
      </c>
      <c r="K619" s="2">
        <f>INDEX('38'!$E$1:$O$1361,MATCH('39'!$F619,'38'!$E:$E,0),MATCH('38'!J$1,'38'!$E$1:$O$1,0))</f>
        <v>377963</v>
      </c>
      <c r="L619" s="2" t="str">
        <f>INDEX('38'!$E$1:$O$1361,MATCH('39'!$F619,'38'!$E:$E,0),MATCH('38'!K$1,'38'!$E$1:$O$1,0))</f>
        <v>Mr. Shishir Mishra</v>
      </c>
      <c r="M619" s="2" t="str">
        <f>INDEX('38'!$E$1:$O$1361,MATCH('39'!$F619,'38'!$E:$E,0),MATCH('38'!L$1,'38'!$E$1:$O$1,0))</f>
        <v>Relationship Associate</v>
      </c>
      <c r="N619" s="2" t="str">
        <f>INDEX('38'!$E$1:$O$1361,MATCH('39'!$F619,'38'!$E:$E,0),MATCH('38'!M$1,'38'!$E$1:$O$1,0))</f>
        <v>BG 5</v>
      </c>
      <c r="O619" s="2">
        <f>INDEX('38'!$E$1:$O$1361,MATCH('39'!$F619,'38'!$E:$E,0),MATCH('38'!N$1,'38'!$E$1:$O$1,0))</f>
        <v>1271460.0360000001</v>
      </c>
      <c r="P619" s="2">
        <f>INDEX('38'!$E$1:$O$1361,MATCH('39'!$F619,'38'!$E:$E,0),MATCH('38'!O$1,'38'!$E$1:$O$1,0))</f>
        <v>1589832.1440000001</v>
      </c>
    </row>
    <row r="620" spans="6:16">
      <c r="F620" s="128">
        <v>421813</v>
      </c>
      <c r="G620" s="2" t="str">
        <f>INDEX('38'!$E$1:$O$1361,MATCH('39'!$F620,'38'!$E:$E,0),MATCH('38'!F$1,'38'!$E$1:$O$1,0))</f>
        <v>Amit Gurawa</v>
      </c>
      <c r="H620" s="2">
        <f>INDEX('38'!$E$1:$O$1361,MATCH('39'!$F620,'38'!$E:$E,0),MATCH('38'!G$1,'38'!$E$1:$O$1,0))</f>
        <v>40787</v>
      </c>
      <c r="I620" s="2" t="str">
        <f>INDEX('38'!$E$1:$O$1361,MATCH('39'!$F620,'38'!$E:$E,0),MATCH('38'!H$1,'38'!$E$1:$O$1,0))</f>
        <v>Active</v>
      </c>
      <c r="J620" s="2" t="str">
        <f>INDEX('38'!$E$1:$O$1361,MATCH('39'!$F620,'38'!$E:$E,0),MATCH('38'!I$1,'38'!$E$1:$O$1,0))</f>
        <v>X0335</v>
      </c>
      <c r="K620" s="2">
        <f>INDEX('38'!$E$1:$O$1361,MATCH('39'!$F620,'38'!$E:$E,0),MATCH('38'!J$1,'38'!$E$1:$O$1,0))</f>
        <v>424426</v>
      </c>
      <c r="L620" s="2" t="str">
        <f>INDEX('38'!$E$1:$O$1361,MATCH('39'!$F620,'38'!$E:$E,0),MATCH('38'!K$1,'38'!$E$1:$O$1,0))</f>
        <v>Mr. Manish Bahl</v>
      </c>
      <c r="M620" s="2" t="str">
        <f>INDEX('38'!$E$1:$O$1361,MATCH('39'!$F620,'38'!$E:$E,0),MATCH('38'!L$1,'38'!$E$1:$O$1,0))</f>
        <v>Relationship Associate</v>
      </c>
      <c r="N620" s="2" t="str">
        <f>INDEX('38'!$E$1:$O$1361,MATCH('39'!$F620,'38'!$E:$E,0),MATCH('38'!M$1,'38'!$E$1:$O$1,0))</f>
        <v>BG 6</v>
      </c>
      <c r="O620" s="2">
        <f>INDEX('38'!$E$1:$O$1361,MATCH('39'!$F620,'38'!$E:$E,0),MATCH('38'!N$1,'38'!$E$1:$O$1,0))</f>
        <v>857739.01500000001</v>
      </c>
      <c r="P620" s="2">
        <f>INDEX('38'!$E$1:$O$1361,MATCH('39'!$F620,'38'!$E:$E,0),MATCH('38'!O$1,'38'!$E$1:$O$1,0))</f>
        <v>1293282.5148</v>
      </c>
    </row>
    <row r="621" spans="6:16">
      <c r="F621" s="128">
        <v>421815</v>
      </c>
      <c r="G621" s="2" t="str">
        <f>INDEX('38'!$E$1:$O$1361,MATCH('39'!$F621,'38'!$E:$E,0),MATCH('38'!F$1,'38'!$E$1:$O$1,0))</f>
        <v>Sapna Rani</v>
      </c>
      <c r="H621" s="2">
        <f>INDEX('38'!$E$1:$O$1361,MATCH('39'!$F621,'38'!$E:$E,0),MATCH('38'!G$1,'38'!$E$1:$O$1,0))</f>
        <v>40784</v>
      </c>
      <c r="I621" s="2" t="str">
        <f>INDEX('38'!$E$1:$O$1361,MATCH('39'!$F621,'38'!$E:$E,0),MATCH('38'!H$1,'38'!$E$1:$O$1,0))</f>
        <v>Active</v>
      </c>
      <c r="J621" s="2" t="str">
        <f>INDEX('38'!$E$1:$O$1361,MATCH('39'!$F621,'38'!$E:$E,0),MATCH('38'!I$1,'38'!$E$1:$O$1,0))</f>
        <v>X1473</v>
      </c>
      <c r="K621" s="2">
        <f>INDEX('38'!$E$1:$O$1361,MATCH('39'!$F621,'38'!$E:$E,0),MATCH('38'!J$1,'38'!$E$1:$O$1,0))</f>
        <v>377143</v>
      </c>
      <c r="L621" s="2" t="str">
        <f>INDEX('38'!$E$1:$O$1361,MATCH('39'!$F621,'38'!$E:$E,0),MATCH('38'!K$1,'38'!$E$1:$O$1,0))</f>
        <v>Mr. Ausaf Ahmed</v>
      </c>
      <c r="M621" s="2" t="str">
        <f>INDEX('38'!$E$1:$O$1361,MATCH('39'!$F621,'38'!$E:$E,0),MATCH('38'!L$1,'38'!$E$1:$O$1,0))</f>
        <v>Relationship Associate</v>
      </c>
      <c r="N621" s="2" t="str">
        <f>INDEX('38'!$E$1:$O$1361,MATCH('39'!$F621,'38'!$E:$E,0),MATCH('38'!M$1,'38'!$E$1:$O$1,0))</f>
        <v>BG 8</v>
      </c>
      <c r="O621" s="2">
        <f>INDEX('38'!$E$1:$O$1361,MATCH('39'!$F621,'38'!$E:$E,0),MATCH('38'!N$1,'38'!$E$1:$O$1,0))</f>
        <v>233954.826</v>
      </c>
      <c r="P621" s="2">
        <f>INDEX('38'!$E$1:$O$1361,MATCH('39'!$F621,'38'!$E:$E,0),MATCH('38'!O$1,'38'!$E$1:$O$1,0))</f>
        <v>330814.38959999999</v>
      </c>
    </row>
    <row r="622" spans="6:16">
      <c r="F622" s="128">
        <v>421952</v>
      </c>
      <c r="G622" s="2" t="str">
        <f>INDEX('38'!$E$1:$O$1361,MATCH('39'!$F622,'38'!$E:$E,0),MATCH('38'!F$1,'38'!$E$1:$O$1,0))</f>
        <v>Shreesh Kumar Gosain</v>
      </c>
      <c r="H622" s="2">
        <f>INDEX('38'!$E$1:$O$1361,MATCH('39'!$F622,'38'!$E:$E,0),MATCH('38'!G$1,'38'!$E$1:$O$1,0))</f>
        <v>40793</v>
      </c>
      <c r="I622" s="2" t="str">
        <f>INDEX('38'!$E$1:$O$1361,MATCH('39'!$F622,'38'!$E:$E,0),MATCH('38'!H$1,'38'!$E$1:$O$1,0))</f>
        <v>Active</v>
      </c>
      <c r="J622" s="2" t="str">
        <f>INDEX('38'!$E$1:$O$1361,MATCH('39'!$F622,'38'!$E:$E,0),MATCH('38'!I$1,'38'!$E$1:$O$1,0))</f>
        <v>X0158</v>
      </c>
      <c r="K622" s="2">
        <f>INDEX('38'!$E$1:$O$1361,MATCH('39'!$F622,'38'!$E:$E,0),MATCH('38'!J$1,'38'!$E$1:$O$1,0))</f>
        <v>454526</v>
      </c>
      <c r="L622" s="2" t="str">
        <f>INDEX('38'!$E$1:$O$1361,MATCH('39'!$F622,'38'!$E:$E,0),MATCH('38'!K$1,'38'!$E$1:$O$1,0))</f>
        <v>Mr. Amit Srivastava</v>
      </c>
      <c r="M622" s="2" t="str">
        <f>INDEX('38'!$E$1:$O$1361,MATCH('39'!$F622,'38'!$E:$E,0),MATCH('38'!L$1,'38'!$E$1:$O$1,0))</f>
        <v>Associate Sales Manager</v>
      </c>
      <c r="N622" s="2" t="str">
        <f>INDEX('38'!$E$1:$O$1361,MATCH('39'!$F622,'38'!$E:$E,0),MATCH('38'!M$1,'38'!$E$1:$O$1,0))</f>
        <v>BG 5</v>
      </c>
      <c r="O622" s="2">
        <f>INDEX('38'!$E$1:$O$1361,MATCH('39'!$F622,'38'!$E:$E,0),MATCH('38'!N$1,'38'!$E$1:$O$1,0))</f>
        <v>1424961.6569999999</v>
      </c>
      <c r="P622" s="2">
        <f>INDEX('38'!$E$1:$O$1361,MATCH('39'!$F622,'38'!$E:$E,0),MATCH('38'!O$1,'38'!$E$1:$O$1,0))</f>
        <v>1686934.6632000001</v>
      </c>
    </row>
    <row r="623" spans="6:16">
      <c r="F623" s="128">
        <v>422168</v>
      </c>
      <c r="G623" s="2" t="str">
        <f>INDEX('38'!$E$1:$O$1361,MATCH('39'!$F623,'38'!$E:$E,0),MATCH('38'!F$1,'38'!$E$1:$O$1,0))</f>
        <v>Anchal Singh</v>
      </c>
      <c r="H623" s="2">
        <f>INDEX('38'!$E$1:$O$1361,MATCH('39'!$F623,'38'!$E:$E,0),MATCH('38'!G$1,'38'!$E$1:$O$1,0))</f>
        <v>40794</v>
      </c>
      <c r="I623" s="2" t="str">
        <f>INDEX('38'!$E$1:$O$1361,MATCH('39'!$F623,'38'!$E:$E,0),MATCH('38'!H$1,'38'!$E$1:$O$1,0))</f>
        <v>Active</v>
      </c>
      <c r="J623" s="2" t="str">
        <f>INDEX('38'!$E$1:$O$1361,MATCH('39'!$F623,'38'!$E:$E,0),MATCH('38'!I$1,'38'!$E$1:$O$1,0))</f>
        <v>X0739</v>
      </c>
      <c r="K623" s="2">
        <f>INDEX('38'!$E$1:$O$1361,MATCH('39'!$F623,'38'!$E:$E,0),MATCH('38'!J$1,'38'!$E$1:$O$1,0))</f>
        <v>391321</v>
      </c>
      <c r="L623" s="2" t="str">
        <f>INDEX('38'!$E$1:$O$1361,MATCH('39'!$F623,'38'!$E:$E,0),MATCH('38'!K$1,'38'!$E$1:$O$1,0))</f>
        <v>Mr. Ashish Rawat</v>
      </c>
      <c r="M623" s="2" t="str">
        <f>INDEX('38'!$E$1:$O$1361,MATCH('39'!$F623,'38'!$E:$E,0),MATCH('38'!L$1,'38'!$E$1:$O$1,0))</f>
        <v>Relationship Associate</v>
      </c>
      <c r="N623" s="2" t="str">
        <f>INDEX('38'!$E$1:$O$1361,MATCH('39'!$F623,'38'!$E:$E,0),MATCH('38'!M$1,'38'!$E$1:$O$1,0))</f>
        <v>BG 6</v>
      </c>
      <c r="O623" s="2">
        <f>INDEX('38'!$E$1:$O$1361,MATCH('39'!$F623,'38'!$E:$E,0),MATCH('38'!N$1,'38'!$E$1:$O$1,0))</f>
        <v>816612.55199999991</v>
      </c>
      <c r="P623" s="2">
        <f>INDEX('38'!$E$1:$O$1361,MATCH('39'!$F623,'38'!$E:$E,0),MATCH('38'!O$1,'38'!$E$1:$O$1,0))</f>
        <v>584300.8655999999</v>
      </c>
    </row>
    <row r="624" spans="6:16">
      <c r="F624" s="128">
        <v>422183</v>
      </c>
      <c r="G624" s="2" t="str">
        <f>INDEX('38'!$E$1:$O$1361,MATCH('39'!$F624,'38'!$E:$E,0),MATCH('38'!F$1,'38'!$E$1:$O$1,0))</f>
        <v>Venu Gopal Goud K.</v>
      </c>
      <c r="H624" s="2">
        <f>INDEX('38'!$E$1:$O$1361,MATCH('39'!$F624,'38'!$E:$E,0),MATCH('38'!G$1,'38'!$E$1:$O$1,0))</f>
        <v>40739</v>
      </c>
      <c r="I624" s="2" t="str">
        <f>INDEX('38'!$E$1:$O$1361,MATCH('39'!$F624,'38'!$E:$E,0),MATCH('38'!H$1,'38'!$E$1:$O$1,0))</f>
        <v>Active</v>
      </c>
      <c r="J624" s="2" t="str">
        <f>INDEX('38'!$E$1:$O$1361,MATCH('39'!$F624,'38'!$E:$E,0),MATCH('38'!I$1,'38'!$E$1:$O$1,0))</f>
        <v>X1025</v>
      </c>
      <c r="K624" s="2">
        <f>INDEX('38'!$E$1:$O$1361,MATCH('39'!$F624,'38'!$E:$E,0),MATCH('38'!J$1,'38'!$E$1:$O$1,0))</f>
        <v>421959</v>
      </c>
      <c r="L624" s="2" t="str">
        <f>INDEX('38'!$E$1:$O$1361,MATCH('39'!$F624,'38'!$E:$E,0),MATCH('38'!K$1,'38'!$E$1:$O$1,0))</f>
        <v>Mr. Kunapareddy Subrahmanyam</v>
      </c>
      <c r="M624" s="2" t="str">
        <f>INDEX('38'!$E$1:$O$1361,MATCH('39'!$F624,'38'!$E:$E,0),MATCH('38'!L$1,'38'!$E$1:$O$1,0))</f>
        <v>Relationship Associate</v>
      </c>
      <c r="N624" s="2" t="str">
        <f>INDEX('38'!$E$1:$O$1361,MATCH('39'!$F624,'38'!$E:$E,0),MATCH('38'!M$1,'38'!$E$1:$O$1,0))</f>
        <v>BG 7</v>
      </c>
      <c r="O624" s="2">
        <f>INDEX('38'!$E$1:$O$1361,MATCH('39'!$F624,'38'!$E:$E,0),MATCH('38'!N$1,'38'!$E$1:$O$1,0))</f>
        <v>559052.10900000005</v>
      </c>
      <c r="P624" s="2">
        <f>INDEX('38'!$E$1:$O$1361,MATCH('39'!$F624,'38'!$E:$E,0),MATCH('38'!O$1,'38'!$E$1:$O$1,0))</f>
        <v>684296.94239999994</v>
      </c>
    </row>
    <row r="625" spans="6:16">
      <c r="F625" s="128">
        <v>422185</v>
      </c>
      <c r="G625" s="2" t="str">
        <f>INDEX('38'!$E$1:$O$1361,MATCH('39'!$F625,'38'!$E:$E,0),MATCH('38'!F$1,'38'!$E$1:$O$1,0))</f>
        <v>Shijith KP</v>
      </c>
      <c r="H625" s="2">
        <f>INDEX('38'!$E$1:$O$1361,MATCH('39'!$F625,'38'!$E:$E,0),MATCH('38'!G$1,'38'!$E$1:$O$1,0))</f>
        <v>40796</v>
      </c>
      <c r="I625" s="2" t="str">
        <f>INDEX('38'!$E$1:$O$1361,MATCH('39'!$F625,'38'!$E:$E,0),MATCH('38'!H$1,'38'!$E$1:$O$1,0))</f>
        <v>Active</v>
      </c>
      <c r="J625" s="2" t="str">
        <f>INDEX('38'!$E$1:$O$1361,MATCH('39'!$F625,'38'!$E:$E,0),MATCH('38'!I$1,'38'!$E$1:$O$1,0))</f>
        <v>X0892</v>
      </c>
      <c r="K625" s="2">
        <f>INDEX('38'!$E$1:$O$1361,MATCH('39'!$F625,'38'!$E:$E,0),MATCH('38'!J$1,'38'!$E$1:$O$1,0))</f>
        <v>385791</v>
      </c>
      <c r="L625" s="2" t="str">
        <f>INDEX('38'!$E$1:$O$1361,MATCH('39'!$F625,'38'!$E:$E,0),MATCH('38'!K$1,'38'!$E$1:$O$1,0))</f>
        <v>Mr. Fasal T.</v>
      </c>
      <c r="M625" s="2" t="str">
        <f>INDEX('38'!$E$1:$O$1361,MATCH('39'!$F625,'38'!$E:$E,0),MATCH('38'!L$1,'38'!$E$1:$O$1,0))</f>
        <v>Relationship Associate</v>
      </c>
      <c r="N625" s="2" t="str">
        <f>INDEX('38'!$E$1:$O$1361,MATCH('39'!$F625,'38'!$E:$E,0),MATCH('38'!M$1,'38'!$E$1:$O$1,0))</f>
        <v>BG 7</v>
      </c>
      <c r="O625" s="2">
        <f>INDEX('38'!$E$1:$O$1361,MATCH('39'!$F625,'38'!$E:$E,0),MATCH('38'!N$1,'38'!$E$1:$O$1,0))</f>
        <v>473322.17099999997</v>
      </c>
      <c r="P625" s="2">
        <f>INDEX('38'!$E$1:$O$1361,MATCH('39'!$F625,'38'!$E:$E,0),MATCH('38'!O$1,'38'!$E$1:$O$1,0))</f>
        <v>1351894.1256000001</v>
      </c>
    </row>
    <row r="626" spans="6:16">
      <c r="F626" s="128">
        <v>422407</v>
      </c>
      <c r="G626" s="2" t="str">
        <f>INDEX('38'!$E$1:$O$1361,MATCH('39'!$F626,'38'!$E:$E,0),MATCH('38'!F$1,'38'!$E$1:$O$1,0))</f>
        <v>Kalesh Kumar P V</v>
      </c>
      <c r="H626" s="2">
        <f>INDEX('38'!$E$1:$O$1361,MATCH('39'!$F626,'38'!$E:$E,0),MATCH('38'!G$1,'38'!$E$1:$O$1,0))</f>
        <v>40771</v>
      </c>
      <c r="I626" s="2" t="str">
        <f>INDEX('38'!$E$1:$O$1361,MATCH('39'!$F626,'38'!$E:$E,0),MATCH('38'!H$1,'38'!$E$1:$O$1,0))</f>
        <v>Active</v>
      </c>
      <c r="J626" s="2" t="str">
        <f>INDEX('38'!$E$1:$O$1361,MATCH('39'!$F626,'38'!$E:$E,0),MATCH('38'!I$1,'38'!$E$1:$O$1,0))</f>
        <v>X0869</v>
      </c>
      <c r="K626" s="2">
        <f>INDEX('38'!$E$1:$O$1361,MATCH('39'!$F626,'38'!$E:$E,0),MATCH('38'!J$1,'38'!$E$1:$O$1,0))</f>
        <v>382514</v>
      </c>
      <c r="L626" s="2" t="str">
        <f>INDEX('38'!$E$1:$O$1361,MATCH('39'!$F626,'38'!$E:$E,0),MATCH('38'!K$1,'38'!$E$1:$O$1,0))</f>
        <v>Mr. Anuraj R.</v>
      </c>
      <c r="M626" s="2" t="str">
        <f>INDEX('38'!$E$1:$O$1361,MATCH('39'!$F626,'38'!$E:$E,0),MATCH('38'!L$1,'38'!$E$1:$O$1,0))</f>
        <v>Relationship Associate</v>
      </c>
      <c r="N626" s="2" t="str">
        <f>INDEX('38'!$E$1:$O$1361,MATCH('39'!$F626,'38'!$E:$E,0),MATCH('38'!M$1,'38'!$E$1:$O$1,0))</f>
        <v>BG 7</v>
      </c>
      <c r="O626" s="2">
        <f>INDEX('38'!$E$1:$O$1361,MATCH('39'!$F626,'38'!$E:$E,0),MATCH('38'!N$1,'38'!$E$1:$O$1,0))</f>
        <v>480829.35599999997</v>
      </c>
      <c r="P626" s="2">
        <f>INDEX('38'!$E$1:$O$1361,MATCH('39'!$F626,'38'!$E:$E,0),MATCH('38'!O$1,'38'!$E$1:$O$1,0))</f>
        <v>1019648.2608</v>
      </c>
    </row>
    <row r="627" spans="6:16">
      <c r="F627" s="128">
        <v>422729</v>
      </c>
      <c r="G627" s="2" t="str">
        <f>INDEX('38'!$E$1:$O$1361,MATCH('39'!$F627,'38'!$E:$E,0),MATCH('38'!F$1,'38'!$E$1:$O$1,0))</f>
        <v>Karthik K.</v>
      </c>
      <c r="H627" s="2">
        <f>INDEX('38'!$E$1:$O$1361,MATCH('39'!$F627,'38'!$E:$E,0),MATCH('38'!G$1,'38'!$E$1:$O$1,0))</f>
        <v>40809</v>
      </c>
      <c r="I627" s="2" t="str">
        <f>INDEX('38'!$E$1:$O$1361,MATCH('39'!$F627,'38'!$E:$E,0),MATCH('38'!H$1,'38'!$E$1:$O$1,0))</f>
        <v>Active</v>
      </c>
      <c r="J627" s="2" t="str">
        <f>INDEX('38'!$E$1:$O$1361,MATCH('39'!$F627,'38'!$E:$E,0),MATCH('38'!I$1,'38'!$E$1:$O$1,0))</f>
        <v>X1567</v>
      </c>
      <c r="K627" s="2">
        <f>INDEX('38'!$E$1:$O$1361,MATCH('39'!$F627,'38'!$E:$E,0),MATCH('38'!J$1,'38'!$E$1:$O$1,0))</f>
        <v>420801</v>
      </c>
      <c r="L627" s="2" t="str">
        <f>INDEX('38'!$E$1:$O$1361,MATCH('39'!$F627,'38'!$E:$E,0),MATCH('38'!K$1,'38'!$E$1:$O$1,0))</f>
        <v>Mr. Ashok Kumar M.</v>
      </c>
      <c r="M627" s="2" t="str">
        <f>INDEX('38'!$E$1:$O$1361,MATCH('39'!$F627,'38'!$E:$E,0),MATCH('38'!L$1,'38'!$E$1:$O$1,0))</f>
        <v>Relationship Associate</v>
      </c>
      <c r="N627" s="2" t="str">
        <f>INDEX('38'!$E$1:$O$1361,MATCH('39'!$F627,'38'!$E:$E,0),MATCH('38'!M$1,'38'!$E$1:$O$1,0))</f>
        <v>BG 7</v>
      </c>
      <c r="O627" s="2">
        <f>INDEX('38'!$E$1:$O$1361,MATCH('39'!$F627,'38'!$E:$E,0),MATCH('38'!N$1,'38'!$E$1:$O$1,0))</f>
        <v>465675.86099999998</v>
      </c>
      <c r="P627" s="2">
        <f>INDEX('38'!$E$1:$O$1361,MATCH('39'!$F627,'38'!$E:$E,0),MATCH('38'!O$1,'38'!$E$1:$O$1,0))</f>
        <v>379066.64039999997</v>
      </c>
    </row>
    <row r="628" spans="6:16">
      <c r="F628" s="128">
        <v>423476</v>
      </c>
      <c r="G628" s="2" t="str">
        <f>INDEX('38'!$E$1:$O$1361,MATCH('39'!$F628,'38'!$E:$E,0),MATCH('38'!F$1,'38'!$E$1:$O$1,0))</f>
        <v>Adigala Kirann Babu</v>
      </c>
      <c r="H628" s="2">
        <f>INDEX('38'!$E$1:$O$1361,MATCH('39'!$F628,'38'!$E:$E,0),MATCH('38'!G$1,'38'!$E$1:$O$1,0))</f>
        <v>40778</v>
      </c>
      <c r="I628" s="2" t="str">
        <f>INDEX('38'!$E$1:$O$1361,MATCH('39'!$F628,'38'!$E:$E,0),MATCH('38'!H$1,'38'!$E$1:$O$1,0))</f>
        <v>Active</v>
      </c>
      <c r="J628" s="2" t="str">
        <f>INDEX('38'!$E$1:$O$1361,MATCH('39'!$F628,'38'!$E:$E,0),MATCH('38'!I$1,'38'!$E$1:$O$1,0))</f>
        <v>X0292</v>
      </c>
      <c r="K628" s="2">
        <f>INDEX('38'!$E$1:$O$1361,MATCH('39'!$F628,'38'!$E:$E,0),MATCH('38'!J$1,'38'!$E$1:$O$1,0))</f>
        <v>420498</v>
      </c>
      <c r="L628" s="2" t="str">
        <f>INDEX('38'!$E$1:$O$1361,MATCH('39'!$F628,'38'!$E:$E,0),MATCH('38'!K$1,'38'!$E$1:$O$1,0))</f>
        <v>Mr. Srinivas C.</v>
      </c>
      <c r="M628" s="2" t="str">
        <f>INDEX('38'!$E$1:$O$1361,MATCH('39'!$F628,'38'!$E:$E,0),MATCH('38'!L$1,'38'!$E$1:$O$1,0))</f>
        <v>Associate Sales Manager</v>
      </c>
      <c r="N628" s="2" t="str">
        <f>INDEX('38'!$E$1:$O$1361,MATCH('39'!$F628,'38'!$E:$E,0),MATCH('38'!M$1,'38'!$E$1:$O$1,0))</f>
        <v>BG 6</v>
      </c>
      <c r="O628" s="2">
        <f>INDEX('38'!$E$1:$O$1361,MATCH('39'!$F628,'38'!$E:$E,0),MATCH('38'!N$1,'38'!$E$1:$O$1,0))</f>
        <v>1022490.84</v>
      </c>
      <c r="P628" s="2">
        <f>INDEX('38'!$E$1:$O$1361,MATCH('39'!$F628,'38'!$E:$E,0),MATCH('38'!O$1,'38'!$E$1:$O$1,0))</f>
        <v>927401.69160000002</v>
      </c>
    </row>
    <row r="629" spans="6:16">
      <c r="F629" s="128">
        <v>423477</v>
      </c>
      <c r="G629" s="2" t="str">
        <f>INDEX('38'!$E$1:$O$1361,MATCH('39'!$F629,'38'!$E:$E,0),MATCH('38'!F$1,'38'!$E$1:$O$1,0))</f>
        <v>Bipin Harikesh Singh</v>
      </c>
      <c r="H629" s="2">
        <f>INDEX('38'!$E$1:$O$1361,MATCH('39'!$F629,'38'!$E:$E,0),MATCH('38'!G$1,'38'!$E$1:$O$1,0))</f>
        <v>40817</v>
      </c>
      <c r="I629" s="2" t="str">
        <f>INDEX('38'!$E$1:$O$1361,MATCH('39'!$F629,'38'!$E:$E,0),MATCH('38'!H$1,'38'!$E$1:$O$1,0))</f>
        <v>Active</v>
      </c>
      <c r="J629" s="2" t="str">
        <f>INDEX('38'!$E$1:$O$1361,MATCH('39'!$F629,'38'!$E:$E,0),MATCH('38'!I$1,'38'!$E$1:$O$1,0))</f>
        <v>X0201</v>
      </c>
      <c r="K629" s="2">
        <f>INDEX('38'!$E$1:$O$1361,MATCH('39'!$F629,'38'!$E:$E,0),MATCH('38'!J$1,'38'!$E$1:$O$1,0))</f>
        <v>399534</v>
      </c>
      <c r="L629" s="2" t="str">
        <f>INDEX('38'!$E$1:$O$1361,MATCH('39'!$F629,'38'!$E:$E,0),MATCH('38'!K$1,'38'!$E$1:$O$1,0))</f>
        <v>Mr. Shahsidhar Poojary</v>
      </c>
      <c r="M629" s="2" t="str">
        <f>INDEX('38'!$E$1:$O$1361,MATCH('39'!$F629,'38'!$E:$E,0),MATCH('38'!L$1,'38'!$E$1:$O$1,0))</f>
        <v>Associate Sales Manager</v>
      </c>
      <c r="N629" s="2" t="str">
        <f>INDEX('38'!$E$1:$O$1361,MATCH('39'!$F629,'38'!$E:$E,0),MATCH('38'!M$1,'38'!$E$1:$O$1,0))</f>
        <v>BG 6</v>
      </c>
      <c r="O629" s="2">
        <f>INDEX('38'!$E$1:$O$1361,MATCH('39'!$F629,'38'!$E:$E,0),MATCH('38'!N$1,'38'!$E$1:$O$1,0))</f>
        <v>987813.09900000005</v>
      </c>
      <c r="P629" s="2">
        <f>INDEX('38'!$E$1:$O$1361,MATCH('39'!$F629,'38'!$E:$E,0),MATCH('38'!O$1,'38'!$E$1:$O$1,0))</f>
        <v>510147.86040000001</v>
      </c>
    </row>
    <row r="630" spans="6:16">
      <c r="F630" s="128">
        <v>423478</v>
      </c>
      <c r="G630" s="2" t="str">
        <f>INDEX('38'!$E$1:$O$1361,MATCH('39'!$F630,'38'!$E:$E,0),MATCH('38'!F$1,'38'!$E$1:$O$1,0))</f>
        <v>Harsha Chandrakant Parmar</v>
      </c>
      <c r="H630" s="2">
        <f>INDEX('38'!$E$1:$O$1361,MATCH('39'!$F630,'38'!$E:$E,0),MATCH('38'!G$1,'38'!$E$1:$O$1,0))</f>
        <v>40792</v>
      </c>
      <c r="I630" s="2" t="str">
        <f>INDEX('38'!$E$1:$O$1361,MATCH('39'!$F630,'38'!$E:$E,0),MATCH('38'!H$1,'38'!$E$1:$O$1,0))</f>
        <v>Active</v>
      </c>
      <c r="J630" s="2" t="str">
        <f>INDEX('38'!$E$1:$O$1361,MATCH('39'!$F630,'38'!$E:$E,0),MATCH('38'!I$1,'38'!$E$1:$O$1,0))</f>
        <v>X1625</v>
      </c>
      <c r="K630" s="2">
        <f>INDEX('38'!$E$1:$O$1361,MATCH('39'!$F630,'38'!$E:$E,0),MATCH('38'!J$1,'38'!$E$1:$O$1,0))</f>
        <v>455946</v>
      </c>
      <c r="L630" s="2" t="str">
        <f>INDEX('38'!$E$1:$O$1361,MATCH('39'!$F630,'38'!$E:$E,0),MATCH('38'!K$1,'38'!$E$1:$O$1,0))</f>
        <v>Mrs. Rupali Ketav Gupte</v>
      </c>
      <c r="M630" s="2" t="str">
        <f>INDEX('38'!$E$1:$O$1361,MATCH('39'!$F630,'38'!$E:$E,0),MATCH('38'!L$1,'38'!$E$1:$O$1,0))</f>
        <v>Associate Sales Manager</v>
      </c>
      <c r="N630" s="2" t="str">
        <f>INDEX('38'!$E$1:$O$1361,MATCH('39'!$F630,'38'!$E:$E,0),MATCH('38'!M$1,'38'!$E$1:$O$1,0))</f>
        <v>BG 8</v>
      </c>
      <c r="O630" s="2">
        <f>INDEX('38'!$E$1:$O$1361,MATCH('39'!$F630,'38'!$E:$E,0),MATCH('38'!N$1,'38'!$E$1:$O$1,0))</f>
        <v>443114.23800000001</v>
      </c>
      <c r="P630" s="2">
        <f>INDEX('38'!$E$1:$O$1361,MATCH('39'!$F630,'38'!$E:$E,0),MATCH('38'!O$1,'38'!$E$1:$O$1,0))</f>
        <v>3630045.7044000002</v>
      </c>
    </row>
    <row r="631" spans="6:16">
      <c r="F631" s="128">
        <v>423479</v>
      </c>
      <c r="G631" s="2" t="str">
        <f>INDEX('38'!$E$1:$O$1361,MATCH('39'!$F631,'38'!$E:$E,0),MATCH('38'!F$1,'38'!$E$1:$O$1,0))</f>
        <v>Harish Budihal</v>
      </c>
      <c r="H631" s="2">
        <f>INDEX('38'!$E$1:$O$1361,MATCH('39'!$F631,'38'!$E:$E,0),MATCH('38'!G$1,'38'!$E$1:$O$1,0))</f>
        <v>40809</v>
      </c>
      <c r="I631" s="2" t="str">
        <f>INDEX('38'!$E$1:$O$1361,MATCH('39'!$F631,'38'!$E:$E,0),MATCH('38'!H$1,'38'!$E$1:$O$1,0))</f>
        <v>Active</v>
      </c>
      <c r="J631" s="2" t="str">
        <f>INDEX('38'!$E$1:$O$1361,MATCH('39'!$F631,'38'!$E:$E,0),MATCH('38'!I$1,'38'!$E$1:$O$1,0))</f>
        <v>X0706</v>
      </c>
      <c r="K631" s="2">
        <f>INDEX('38'!$E$1:$O$1361,MATCH('39'!$F631,'38'!$E:$E,0),MATCH('38'!J$1,'38'!$E$1:$O$1,0))</f>
        <v>471969</v>
      </c>
      <c r="L631" s="2" t="str">
        <f>INDEX('38'!$E$1:$O$1361,MATCH('39'!$F631,'38'!$E:$E,0),MATCH('38'!K$1,'38'!$E$1:$O$1,0))</f>
        <v>Mr. Harikishor B</v>
      </c>
      <c r="M631" s="2" t="str">
        <f>INDEX('38'!$E$1:$O$1361,MATCH('39'!$F631,'38'!$E:$E,0),MATCH('38'!L$1,'38'!$E$1:$O$1,0))</f>
        <v>Relationship Associate</v>
      </c>
      <c r="N631" s="2" t="str">
        <f>INDEX('38'!$E$1:$O$1361,MATCH('39'!$F631,'38'!$E:$E,0),MATCH('38'!M$1,'38'!$E$1:$O$1,0))</f>
        <v>BG 7</v>
      </c>
      <c r="O631" s="2">
        <f>INDEX('38'!$E$1:$O$1361,MATCH('39'!$F631,'38'!$E:$E,0),MATCH('38'!N$1,'38'!$E$1:$O$1,0))</f>
        <v>469150.647</v>
      </c>
      <c r="P631" s="2">
        <f>INDEX('38'!$E$1:$O$1361,MATCH('39'!$F631,'38'!$E:$E,0),MATCH('38'!O$1,'38'!$E$1:$O$1,0))</f>
        <v>353471.95799999998</v>
      </c>
    </row>
    <row r="632" spans="6:16">
      <c r="F632" s="128">
        <v>423571</v>
      </c>
      <c r="G632" s="2" t="str">
        <f>INDEX('38'!$E$1:$O$1361,MATCH('39'!$F632,'38'!$E:$E,0),MATCH('38'!F$1,'38'!$E$1:$O$1,0))</f>
        <v>Vanishree Sridhara Puchakad</v>
      </c>
      <c r="H632" s="2">
        <f>INDEX('38'!$E$1:$O$1361,MATCH('39'!$F632,'38'!$E:$E,0),MATCH('38'!G$1,'38'!$E$1:$O$1,0))</f>
        <v>40817</v>
      </c>
      <c r="I632" s="2" t="str">
        <f>INDEX('38'!$E$1:$O$1361,MATCH('39'!$F632,'38'!$E:$E,0),MATCH('38'!H$1,'38'!$E$1:$O$1,0))</f>
        <v>Active</v>
      </c>
      <c r="J632" s="2" t="str">
        <f>INDEX('38'!$E$1:$O$1361,MATCH('39'!$F632,'38'!$E:$E,0),MATCH('38'!I$1,'38'!$E$1:$O$1,0))</f>
        <v>X0641</v>
      </c>
      <c r="K632" s="2">
        <f>INDEX('38'!$E$1:$O$1361,MATCH('39'!$F632,'38'!$E:$E,0),MATCH('38'!J$1,'38'!$E$1:$O$1,0))</f>
        <v>399532</v>
      </c>
      <c r="L632" s="2" t="str">
        <f>INDEX('38'!$E$1:$O$1361,MATCH('39'!$F632,'38'!$E:$E,0),MATCH('38'!K$1,'38'!$E$1:$O$1,0))</f>
        <v>Mr. John Kunjukunju K.</v>
      </c>
      <c r="M632" s="2" t="str">
        <f>INDEX('38'!$E$1:$O$1361,MATCH('39'!$F632,'38'!$E:$E,0),MATCH('38'!L$1,'38'!$E$1:$O$1,0))</f>
        <v>Associate Sales Manager</v>
      </c>
      <c r="N632" s="2" t="str">
        <f>INDEX('38'!$E$1:$O$1361,MATCH('39'!$F632,'38'!$E:$E,0),MATCH('38'!M$1,'38'!$E$1:$O$1,0))</f>
        <v>BG 6</v>
      </c>
      <c r="O632" s="2">
        <f>INDEX('38'!$E$1:$O$1361,MATCH('39'!$F632,'38'!$E:$E,0),MATCH('38'!N$1,'38'!$E$1:$O$1,0))</f>
        <v>786246.57300000009</v>
      </c>
      <c r="P632" s="2">
        <f>INDEX('38'!$E$1:$O$1361,MATCH('39'!$F632,'38'!$E:$E,0),MATCH('38'!O$1,'38'!$E$1:$O$1,0))</f>
        <v>670610.81520000007</v>
      </c>
    </row>
    <row r="633" spans="6:16">
      <c r="F633" s="128">
        <v>423615</v>
      </c>
      <c r="G633" s="2" t="str">
        <f>INDEX('38'!$E$1:$O$1361,MATCH('39'!$F633,'38'!$E:$E,0),MATCH('38'!F$1,'38'!$E$1:$O$1,0))</f>
        <v>Muthukumar B.</v>
      </c>
      <c r="H633" s="2">
        <f>INDEX('38'!$E$1:$O$1361,MATCH('39'!$F633,'38'!$E:$E,0),MATCH('38'!G$1,'38'!$E$1:$O$1,0))</f>
        <v>40787</v>
      </c>
      <c r="I633" s="2" t="str">
        <f>INDEX('38'!$E$1:$O$1361,MATCH('39'!$F633,'38'!$E:$E,0),MATCH('38'!H$1,'38'!$E$1:$O$1,0))</f>
        <v>Active</v>
      </c>
      <c r="J633" s="2" t="str">
        <f>INDEX('38'!$E$1:$O$1361,MATCH('39'!$F633,'38'!$E:$E,0),MATCH('38'!I$1,'38'!$E$1:$O$1,0))</f>
        <v>X1181</v>
      </c>
      <c r="K633" s="2">
        <f>INDEX('38'!$E$1:$O$1361,MATCH('39'!$F633,'38'!$E:$E,0),MATCH('38'!J$1,'38'!$E$1:$O$1,0))</f>
        <v>380150</v>
      </c>
      <c r="L633" s="2" t="str">
        <f>INDEX('38'!$E$1:$O$1361,MATCH('39'!$F633,'38'!$E:$E,0),MATCH('38'!K$1,'38'!$E$1:$O$1,0))</f>
        <v>Mr. Thivingston Kingsly A.</v>
      </c>
      <c r="M633" s="2" t="str">
        <f>INDEX('38'!$E$1:$O$1361,MATCH('39'!$F633,'38'!$E:$E,0),MATCH('38'!L$1,'38'!$E$1:$O$1,0))</f>
        <v>Relationship Associate</v>
      </c>
      <c r="N633" s="2" t="str">
        <f>INDEX('38'!$E$1:$O$1361,MATCH('39'!$F633,'38'!$E:$E,0),MATCH('38'!M$1,'38'!$E$1:$O$1,0))</f>
        <v>BG 6</v>
      </c>
      <c r="O633" s="2">
        <f>INDEX('38'!$E$1:$O$1361,MATCH('39'!$F633,'38'!$E:$E,0),MATCH('38'!N$1,'38'!$E$1:$O$1,0))</f>
        <v>992553.36599999992</v>
      </c>
      <c r="P633" s="2">
        <f>INDEX('38'!$E$1:$O$1361,MATCH('39'!$F633,'38'!$E:$E,0),MATCH('38'!O$1,'38'!$E$1:$O$1,0))</f>
        <v>833736.59639999992</v>
      </c>
    </row>
    <row r="634" spans="6:16">
      <c r="F634" s="128">
        <v>423697</v>
      </c>
      <c r="G634" s="2" t="str">
        <f>INDEX('38'!$E$1:$O$1361,MATCH('39'!$F634,'38'!$E:$E,0),MATCH('38'!F$1,'38'!$E$1:$O$1,0))</f>
        <v>Ashish Singh Chouhan</v>
      </c>
      <c r="H634" s="2">
        <f>INDEX('38'!$E$1:$O$1361,MATCH('39'!$F634,'38'!$E:$E,0),MATCH('38'!G$1,'38'!$E$1:$O$1,0))</f>
        <v>40737</v>
      </c>
      <c r="I634" s="2" t="str">
        <f>INDEX('38'!$E$1:$O$1361,MATCH('39'!$F634,'38'!$E:$E,0),MATCH('38'!H$1,'38'!$E$1:$O$1,0))</f>
        <v>Active</v>
      </c>
      <c r="J634" s="2" t="str">
        <f>INDEX('38'!$E$1:$O$1361,MATCH('39'!$F634,'38'!$E:$E,0),MATCH('38'!I$1,'38'!$E$1:$O$1,0))</f>
        <v>X0645</v>
      </c>
      <c r="K634" s="2">
        <f>INDEX('38'!$E$1:$O$1361,MATCH('39'!$F634,'38'!$E:$E,0),MATCH('38'!J$1,'38'!$E$1:$O$1,0))</f>
        <v>454526</v>
      </c>
      <c r="L634" s="2" t="str">
        <f>INDEX('38'!$E$1:$O$1361,MATCH('39'!$F634,'38'!$E:$E,0),MATCH('38'!K$1,'38'!$E$1:$O$1,0))</f>
        <v>Mr. Amit Srivastava</v>
      </c>
      <c r="M634" s="2" t="str">
        <f>INDEX('38'!$E$1:$O$1361,MATCH('39'!$F634,'38'!$E:$E,0),MATCH('38'!L$1,'38'!$E$1:$O$1,0))</f>
        <v>Relationship Associate</v>
      </c>
      <c r="N634" s="2" t="str">
        <f>INDEX('38'!$E$1:$O$1361,MATCH('39'!$F634,'38'!$E:$E,0),MATCH('38'!M$1,'38'!$E$1:$O$1,0))</f>
        <v>BG 6</v>
      </c>
      <c r="O634" s="2">
        <f>INDEX('38'!$E$1:$O$1361,MATCH('39'!$F634,'38'!$E:$E,0),MATCH('38'!N$1,'38'!$E$1:$O$1,0))</f>
        <v>831567.93300000008</v>
      </c>
      <c r="P634" s="2">
        <f>INDEX('38'!$E$1:$O$1361,MATCH('39'!$F634,'38'!$E:$E,0),MATCH('38'!O$1,'38'!$E$1:$O$1,0))</f>
        <v>1053080.7408</v>
      </c>
    </row>
    <row r="635" spans="6:16">
      <c r="F635" s="128">
        <v>423699</v>
      </c>
      <c r="G635" s="2" t="str">
        <f>INDEX('38'!$E$1:$O$1361,MATCH('39'!$F635,'38'!$E:$E,0),MATCH('38'!F$1,'38'!$E$1:$O$1,0))</f>
        <v>Prathu Sharma</v>
      </c>
      <c r="H635" s="2">
        <f>INDEX('38'!$E$1:$O$1361,MATCH('39'!$F635,'38'!$E:$E,0),MATCH('38'!G$1,'38'!$E$1:$O$1,0))</f>
        <v>40789</v>
      </c>
      <c r="I635" s="2" t="str">
        <f>INDEX('38'!$E$1:$O$1361,MATCH('39'!$F635,'38'!$E:$E,0),MATCH('38'!H$1,'38'!$E$1:$O$1,0))</f>
        <v>Active</v>
      </c>
      <c r="J635" s="2" t="str">
        <f>INDEX('38'!$E$1:$O$1361,MATCH('39'!$F635,'38'!$E:$E,0),MATCH('38'!I$1,'38'!$E$1:$O$1,0))</f>
        <v>X1930</v>
      </c>
      <c r="K635" s="2">
        <f>INDEX('38'!$E$1:$O$1361,MATCH('39'!$F635,'38'!$E:$E,0),MATCH('38'!J$1,'38'!$E$1:$O$1,0))</f>
        <v>454526</v>
      </c>
      <c r="L635" s="2" t="str">
        <f>INDEX('38'!$E$1:$O$1361,MATCH('39'!$F635,'38'!$E:$E,0),MATCH('38'!K$1,'38'!$E$1:$O$1,0))</f>
        <v>Mr. Amit Srivastava</v>
      </c>
      <c r="M635" s="2" t="str">
        <f>INDEX('38'!$E$1:$O$1361,MATCH('39'!$F635,'38'!$E:$E,0),MATCH('38'!L$1,'38'!$E$1:$O$1,0))</f>
        <v>Associate Sales Manager</v>
      </c>
      <c r="N635" s="2" t="str">
        <f>INDEX('38'!$E$1:$O$1361,MATCH('39'!$F635,'38'!$E:$E,0),MATCH('38'!M$1,'38'!$E$1:$O$1,0))</f>
        <v>BG 7</v>
      </c>
      <c r="O635" s="2">
        <f>INDEX('38'!$E$1:$O$1361,MATCH('39'!$F635,'38'!$E:$E,0),MATCH('38'!N$1,'38'!$E$1:$O$1,0))</f>
        <v>709140.15899999999</v>
      </c>
      <c r="P635" s="2">
        <f>INDEX('38'!$E$1:$O$1361,MATCH('39'!$F635,'38'!$E:$E,0),MATCH('38'!O$1,'38'!$E$1:$O$1,0))</f>
        <v>1220650.452</v>
      </c>
    </row>
    <row r="636" spans="6:16">
      <c r="F636" s="128">
        <v>423703</v>
      </c>
      <c r="G636" s="2" t="str">
        <f>INDEX('38'!$E$1:$O$1361,MATCH('39'!$F636,'38'!$E:$E,0),MATCH('38'!F$1,'38'!$E$1:$O$1,0))</f>
        <v>Kiran Jagannath Mali</v>
      </c>
      <c r="H636" s="2">
        <f>INDEX('38'!$E$1:$O$1361,MATCH('39'!$F636,'38'!$E:$E,0),MATCH('38'!G$1,'38'!$E$1:$O$1,0))</f>
        <v>40824</v>
      </c>
      <c r="I636" s="2" t="str">
        <f>INDEX('38'!$E$1:$O$1361,MATCH('39'!$F636,'38'!$E:$E,0),MATCH('38'!H$1,'38'!$E$1:$O$1,0))</f>
        <v>Active</v>
      </c>
      <c r="J636" s="2" t="str">
        <f>INDEX('38'!$E$1:$O$1361,MATCH('39'!$F636,'38'!$E:$E,0),MATCH('38'!I$1,'38'!$E$1:$O$1,0))</f>
        <v>X0167</v>
      </c>
      <c r="K636" s="2">
        <f>INDEX('38'!$E$1:$O$1361,MATCH('39'!$F636,'38'!$E:$E,0),MATCH('38'!J$1,'38'!$E$1:$O$1,0))</f>
        <v>380148</v>
      </c>
      <c r="L636" s="2" t="str">
        <f>INDEX('38'!$E$1:$O$1361,MATCH('39'!$F636,'38'!$E:$E,0),MATCH('38'!K$1,'38'!$E$1:$O$1,0))</f>
        <v>Mr. Anil Subhashrao Mhetre</v>
      </c>
      <c r="M636" s="2" t="str">
        <f>INDEX('38'!$E$1:$O$1361,MATCH('39'!$F636,'38'!$E:$E,0),MATCH('38'!L$1,'38'!$E$1:$O$1,0))</f>
        <v>Associate Sales Manager</v>
      </c>
      <c r="N636" s="2" t="str">
        <f>INDEX('38'!$E$1:$O$1361,MATCH('39'!$F636,'38'!$E:$E,0),MATCH('38'!M$1,'38'!$E$1:$O$1,0))</f>
        <v>BG 5</v>
      </c>
      <c r="O636" s="2">
        <f>INDEX('38'!$E$1:$O$1361,MATCH('39'!$F636,'38'!$E:$E,0),MATCH('38'!N$1,'38'!$E$1:$O$1,0))</f>
        <v>1252418.8319999999</v>
      </c>
      <c r="P636" s="2">
        <f>INDEX('38'!$E$1:$O$1361,MATCH('39'!$F636,'38'!$E:$E,0),MATCH('38'!O$1,'38'!$E$1:$O$1,0))</f>
        <v>1931354.3448000001</v>
      </c>
    </row>
    <row r="637" spans="6:16">
      <c r="F637" s="128">
        <v>423706</v>
      </c>
      <c r="G637" s="2" t="str">
        <f>INDEX('38'!$E$1:$O$1361,MATCH('39'!$F637,'38'!$E:$E,0),MATCH('38'!F$1,'38'!$E$1:$O$1,0))</f>
        <v>Hiren Sureshbhai Makhecha</v>
      </c>
      <c r="H637" s="2">
        <f>INDEX('38'!$E$1:$O$1361,MATCH('39'!$F637,'38'!$E:$E,0),MATCH('38'!G$1,'38'!$E$1:$O$1,0))</f>
        <v>40820</v>
      </c>
      <c r="I637" s="2" t="str">
        <f>INDEX('38'!$E$1:$O$1361,MATCH('39'!$F637,'38'!$E:$E,0),MATCH('38'!H$1,'38'!$E$1:$O$1,0))</f>
        <v>Active</v>
      </c>
      <c r="J637" s="2" t="str">
        <f>INDEX('38'!$E$1:$O$1361,MATCH('39'!$F637,'38'!$E:$E,0),MATCH('38'!I$1,'38'!$E$1:$O$1,0))</f>
        <v>X0541</v>
      </c>
      <c r="K637" s="2">
        <f>INDEX('38'!$E$1:$O$1361,MATCH('39'!$F637,'38'!$E:$E,0),MATCH('38'!J$1,'38'!$E$1:$O$1,0))</f>
        <v>417062</v>
      </c>
      <c r="L637" s="2" t="str">
        <f>INDEX('38'!$E$1:$O$1361,MATCH('39'!$F637,'38'!$E:$E,0),MATCH('38'!K$1,'38'!$E$1:$O$1,0))</f>
        <v>Mr. Komalkumar Maganbhai Bhut</v>
      </c>
      <c r="M637" s="2" t="str">
        <f>INDEX('38'!$E$1:$O$1361,MATCH('39'!$F637,'38'!$E:$E,0),MATCH('38'!L$1,'38'!$E$1:$O$1,0))</f>
        <v>Relationship Associate</v>
      </c>
      <c r="N637" s="2" t="str">
        <f>INDEX('38'!$E$1:$O$1361,MATCH('39'!$F637,'38'!$E:$E,0),MATCH('38'!M$1,'38'!$E$1:$O$1,0))</f>
        <v>BG 7</v>
      </c>
      <c r="O637" s="2">
        <f>INDEX('38'!$E$1:$O$1361,MATCH('39'!$F637,'38'!$E:$E,0),MATCH('38'!N$1,'38'!$E$1:$O$1,0))</f>
        <v>738465.48300000001</v>
      </c>
      <c r="P637" s="2">
        <f>INDEX('38'!$E$1:$O$1361,MATCH('39'!$F637,'38'!$E:$E,0),MATCH('38'!O$1,'38'!$E$1:$O$1,0))</f>
        <v>1246136.8319999999</v>
      </c>
    </row>
    <row r="638" spans="6:16">
      <c r="F638" s="128">
        <v>423713</v>
      </c>
      <c r="G638" s="2" t="str">
        <f>INDEX('38'!$E$1:$O$1361,MATCH('39'!$F638,'38'!$E:$E,0),MATCH('38'!F$1,'38'!$E$1:$O$1,0))</f>
        <v>Pramod Durgadas Patil</v>
      </c>
      <c r="H638" s="2">
        <f>INDEX('38'!$E$1:$O$1361,MATCH('39'!$F638,'38'!$E:$E,0),MATCH('38'!G$1,'38'!$E$1:$O$1,0))</f>
        <v>40806</v>
      </c>
      <c r="I638" s="2" t="str">
        <f>INDEX('38'!$E$1:$O$1361,MATCH('39'!$F638,'38'!$E:$E,0),MATCH('38'!H$1,'38'!$E$1:$O$1,0))</f>
        <v>Active</v>
      </c>
      <c r="J638" s="2" t="str">
        <f>INDEX('38'!$E$1:$O$1361,MATCH('39'!$F638,'38'!$E:$E,0),MATCH('38'!I$1,'38'!$E$1:$O$1,0))</f>
        <v>X1576</v>
      </c>
      <c r="K638" s="2">
        <f>INDEX('38'!$E$1:$O$1361,MATCH('39'!$F638,'38'!$E:$E,0),MATCH('38'!J$1,'38'!$E$1:$O$1,0))</f>
        <v>376339</v>
      </c>
      <c r="L638" s="2" t="str">
        <f>INDEX('38'!$E$1:$O$1361,MATCH('39'!$F638,'38'!$E:$E,0),MATCH('38'!K$1,'38'!$E$1:$O$1,0))</f>
        <v>Mr. Amol Vijay Sarda</v>
      </c>
      <c r="M638" s="2" t="str">
        <f>INDEX('38'!$E$1:$O$1361,MATCH('39'!$F638,'38'!$E:$E,0),MATCH('38'!L$1,'38'!$E$1:$O$1,0))</f>
        <v>Relationship Associate</v>
      </c>
      <c r="N638" s="2" t="str">
        <f>INDEX('38'!$E$1:$O$1361,MATCH('39'!$F638,'38'!$E:$E,0),MATCH('38'!M$1,'38'!$E$1:$O$1,0))</f>
        <v>BG 7</v>
      </c>
      <c r="O638" s="2">
        <f>INDEX('38'!$E$1:$O$1361,MATCH('39'!$F638,'38'!$E:$E,0),MATCH('38'!N$1,'38'!$E$1:$O$1,0))</f>
        <v>632862.93000000005</v>
      </c>
      <c r="P638" s="2">
        <f>INDEX('38'!$E$1:$O$1361,MATCH('39'!$F638,'38'!$E:$E,0),MATCH('38'!O$1,'38'!$E$1:$O$1,0))</f>
        <v>938281.37399999995</v>
      </c>
    </row>
    <row r="639" spans="6:16">
      <c r="F639" s="128">
        <v>423717</v>
      </c>
      <c r="G639" s="2" t="str">
        <f>INDEX('38'!$E$1:$O$1361,MATCH('39'!$F639,'38'!$E:$E,0),MATCH('38'!F$1,'38'!$E$1:$O$1,0))</f>
        <v>Roshan Suresh Zilpe</v>
      </c>
      <c r="H639" s="2">
        <f>INDEX('38'!$E$1:$O$1361,MATCH('39'!$F639,'38'!$E:$E,0),MATCH('38'!G$1,'38'!$E$1:$O$1,0))</f>
        <v>40821</v>
      </c>
      <c r="I639" s="2" t="str">
        <f>INDEX('38'!$E$1:$O$1361,MATCH('39'!$F639,'38'!$E:$E,0),MATCH('38'!H$1,'38'!$E$1:$O$1,0))</f>
        <v>Active</v>
      </c>
      <c r="J639" s="2" t="str">
        <f>INDEX('38'!$E$1:$O$1361,MATCH('39'!$F639,'38'!$E:$E,0),MATCH('38'!I$1,'38'!$E$1:$O$1,0))</f>
        <v>X0651</v>
      </c>
      <c r="K639" s="2">
        <f>INDEX('38'!$E$1:$O$1361,MATCH('39'!$F639,'38'!$E:$E,0),MATCH('38'!J$1,'38'!$E$1:$O$1,0))</f>
        <v>381123</v>
      </c>
      <c r="L639" s="2" t="str">
        <f>INDEX('38'!$E$1:$O$1361,MATCH('39'!$F639,'38'!$E:$E,0),MATCH('38'!K$1,'38'!$E$1:$O$1,0))</f>
        <v>Mr. Himanshu Gupta</v>
      </c>
      <c r="M639" s="2" t="str">
        <f>INDEX('38'!$E$1:$O$1361,MATCH('39'!$F639,'38'!$E:$E,0),MATCH('38'!L$1,'38'!$E$1:$O$1,0))</f>
        <v>Associate Sales Manager</v>
      </c>
      <c r="N639" s="2" t="str">
        <f>INDEX('38'!$E$1:$O$1361,MATCH('39'!$F639,'38'!$E:$E,0),MATCH('38'!M$1,'38'!$E$1:$O$1,0))</f>
        <v>BG 7</v>
      </c>
      <c r="O639" s="2">
        <f>INDEX('38'!$E$1:$O$1361,MATCH('39'!$F639,'38'!$E:$E,0),MATCH('38'!N$1,'38'!$E$1:$O$1,0))</f>
        <v>754504.92599999998</v>
      </c>
      <c r="P639" s="2">
        <f>INDEX('38'!$E$1:$O$1361,MATCH('39'!$F639,'38'!$E:$E,0),MATCH('38'!O$1,'38'!$E$1:$O$1,0))</f>
        <v>804935.22120000003</v>
      </c>
    </row>
    <row r="640" spans="6:16">
      <c r="F640" s="128">
        <v>423791</v>
      </c>
      <c r="G640" s="2" t="str">
        <f>INDEX('38'!$E$1:$O$1361,MATCH('39'!$F640,'38'!$E:$E,0),MATCH('38'!F$1,'38'!$E$1:$O$1,0))</f>
        <v>Amit Kumar Dixit</v>
      </c>
      <c r="H640" s="2">
        <f>INDEX('38'!$E$1:$O$1361,MATCH('39'!$F640,'38'!$E:$E,0),MATCH('38'!G$1,'38'!$E$1:$O$1,0))</f>
        <v>40817</v>
      </c>
      <c r="I640" s="2" t="str">
        <f>INDEX('38'!$E$1:$O$1361,MATCH('39'!$F640,'38'!$E:$E,0),MATCH('38'!H$1,'38'!$E$1:$O$1,0))</f>
        <v>Active</v>
      </c>
      <c r="J640" s="2" t="str">
        <f>INDEX('38'!$E$1:$O$1361,MATCH('39'!$F640,'38'!$E:$E,0),MATCH('38'!I$1,'38'!$E$1:$O$1,0))</f>
        <v>X0191</v>
      </c>
      <c r="K640" s="2">
        <f>INDEX('38'!$E$1:$O$1361,MATCH('39'!$F640,'38'!$E:$E,0),MATCH('38'!J$1,'38'!$E$1:$O$1,0))</f>
        <v>381325</v>
      </c>
      <c r="L640" s="2" t="str">
        <f>INDEX('38'!$E$1:$O$1361,MATCH('39'!$F640,'38'!$E:$E,0),MATCH('38'!K$1,'38'!$E$1:$O$1,0))</f>
        <v>Mr. Animesh Dutta</v>
      </c>
      <c r="M640" s="2" t="str">
        <f>INDEX('38'!$E$1:$O$1361,MATCH('39'!$F640,'38'!$E:$E,0),MATCH('38'!L$1,'38'!$E$1:$O$1,0))</f>
        <v>Relationship Associate</v>
      </c>
      <c r="N640" s="2" t="str">
        <f>INDEX('38'!$E$1:$O$1361,MATCH('39'!$F640,'38'!$E:$E,0),MATCH('38'!M$1,'38'!$E$1:$O$1,0))</f>
        <v>BG 7</v>
      </c>
      <c r="O640" s="2">
        <f>INDEX('38'!$E$1:$O$1361,MATCH('39'!$F640,'38'!$E:$E,0),MATCH('38'!N$1,'38'!$E$1:$O$1,0))</f>
        <v>636660.48600000003</v>
      </c>
      <c r="P640" s="2">
        <f>INDEX('38'!$E$1:$O$1361,MATCH('39'!$F640,'38'!$E:$E,0),MATCH('38'!O$1,'38'!$E$1:$O$1,0))</f>
        <v>1487121.4440000001</v>
      </c>
    </row>
    <row r="641" spans="6:16">
      <c r="F641" s="128">
        <v>423797</v>
      </c>
      <c r="G641" s="2" t="str">
        <f>INDEX('38'!$E$1:$O$1361,MATCH('39'!$F641,'38'!$E:$E,0),MATCH('38'!F$1,'38'!$E$1:$O$1,0))</f>
        <v>Pankaj Kumar Singh</v>
      </c>
      <c r="H641" s="2">
        <f>INDEX('38'!$E$1:$O$1361,MATCH('39'!$F641,'38'!$E:$E,0),MATCH('38'!G$1,'38'!$E$1:$O$1,0))</f>
        <v>40807</v>
      </c>
      <c r="I641" s="2" t="str">
        <f>INDEX('38'!$E$1:$O$1361,MATCH('39'!$F641,'38'!$E:$E,0),MATCH('38'!H$1,'38'!$E$1:$O$1,0))</f>
        <v>Active</v>
      </c>
      <c r="J641" s="2" t="str">
        <f>INDEX('38'!$E$1:$O$1361,MATCH('39'!$F641,'38'!$E:$E,0),MATCH('38'!I$1,'38'!$E$1:$O$1,0))</f>
        <v>X1809</v>
      </c>
      <c r="K641" s="2">
        <f>INDEX('38'!$E$1:$O$1361,MATCH('39'!$F641,'38'!$E:$E,0),MATCH('38'!J$1,'38'!$E$1:$O$1,0))</f>
        <v>376095</v>
      </c>
      <c r="L641" s="2" t="str">
        <f>INDEX('38'!$E$1:$O$1361,MATCH('39'!$F641,'38'!$E:$E,0),MATCH('38'!K$1,'38'!$E$1:$O$1,0))</f>
        <v>Mr. Hitesh Juswal</v>
      </c>
      <c r="M641" s="2" t="str">
        <f>INDEX('38'!$E$1:$O$1361,MATCH('39'!$F641,'38'!$E:$E,0),MATCH('38'!L$1,'38'!$E$1:$O$1,0))</f>
        <v>Associate Sales Manager</v>
      </c>
      <c r="N641" s="2" t="str">
        <f>INDEX('38'!$E$1:$O$1361,MATCH('39'!$F641,'38'!$E:$E,0),MATCH('38'!M$1,'38'!$E$1:$O$1,0))</f>
        <v>BG 8</v>
      </c>
      <c r="O641" s="2">
        <f>INDEX('38'!$E$1:$O$1361,MATCH('39'!$F641,'38'!$E:$E,0),MATCH('38'!N$1,'38'!$E$1:$O$1,0))</f>
        <v>277814.81700000004</v>
      </c>
      <c r="P641" s="2">
        <f>INDEX('38'!$E$1:$O$1361,MATCH('39'!$F641,'38'!$E:$E,0),MATCH('38'!O$1,'38'!$E$1:$O$1,0))</f>
        <v>328581.24119999999</v>
      </c>
    </row>
    <row r="642" spans="6:16">
      <c r="F642" s="128">
        <v>423802</v>
      </c>
      <c r="G642" s="2" t="str">
        <f>INDEX('38'!$E$1:$O$1361,MATCH('39'!$F642,'38'!$E:$E,0),MATCH('38'!F$1,'38'!$E$1:$O$1,0))</f>
        <v>Dipti Suri</v>
      </c>
      <c r="H642" s="2">
        <f>INDEX('38'!$E$1:$O$1361,MATCH('39'!$F642,'38'!$E:$E,0),MATCH('38'!G$1,'38'!$E$1:$O$1,0))</f>
        <v>40805</v>
      </c>
      <c r="I642" s="2" t="str">
        <f>INDEX('38'!$E$1:$O$1361,MATCH('39'!$F642,'38'!$E:$E,0),MATCH('38'!H$1,'38'!$E$1:$O$1,0))</f>
        <v>Active</v>
      </c>
      <c r="J642" s="2" t="str">
        <f>INDEX('38'!$E$1:$O$1361,MATCH('39'!$F642,'38'!$E:$E,0),MATCH('38'!I$1,'38'!$E$1:$O$1,0))</f>
        <v>X1417</v>
      </c>
      <c r="K642" s="2">
        <f>INDEX('38'!$E$1:$O$1361,MATCH('39'!$F642,'38'!$E:$E,0),MATCH('38'!J$1,'38'!$E$1:$O$1,0))</f>
        <v>472010</v>
      </c>
      <c r="L642" s="2" t="str">
        <f>INDEX('38'!$E$1:$O$1361,MATCH('39'!$F642,'38'!$E:$E,0),MATCH('38'!K$1,'38'!$E$1:$O$1,0))</f>
        <v>Mr. Sandeep Kumar</v>
      </c>
      <c r="M642" s="2" t="str">
        <f>INDEX('38'!$E$1:$O$1361,MATCH('39'!$F642,'38'!$E:$E,0),MATCH('38'!L$1,'38'!$E$1:$O$1,0))</f>
        <v>Associate Sales Manager</v>
      </c>
      <c r="N642" s="2" t="str">
        <f>INDEX('38'!$E$1:$O$1361,MATCH('39'!$F642,'38'!$E:$E,0),MATCH('38'!M$1,'38'!$E$1:$O$1,0))</f>
        <v>BG 6</v>
      </c>
      <c r="O642" s="2">
        <f>INDEX('38'!$E$1:$O$1361,MATCH('39'!$F642,'38'!$E:$E,0),MATCH('38'!N$1,'38'!$E$1:$O$1,0))</f>
        <v>837925.38899999997</v>
      </c>
      <c r="P642" s="2">
        <f>INDEX('38'!$E$1:$O$1361,MATCH('39'!$F642,'38'!$E:$E,0),MATCH('38'!O$1,'38'!$E$1:$O$1,0))</f>
        <v>349671.95640000002</v>
      </c>
    </row>
    <row r="643" spans="6:16">
      <c r="F643" s="128">
        <v>423921</v>
      </c>
      <c r="G643" s="2" t="str">
        <f>INDEX('38'!$E$1:$O$1361,MATCH('39'!$F643,'38'!$E:$E,0),MATCH('38'!F$1,'38'!$E$1:$O$1,0))</f>
        <v>Asheesh Srivastava</v>
      </c>
      <c r="H643" s="2">
        <f>INDEX('38'!$E$1:$O$1361,MATCH('39'!$F643,'38'!$E:$E,0),MATCH('38'!G$1,'38'!$E$1:$O$1,0))</f>
        <v>40823</v>
      </c>
      <c r="I643" s="2" t="str">
        <f>INDEX('38'!$E$1:$O$1361,MATCH('39'!$F643,'38'!$E:$E,0),MATCH('38'!H$1,'38'!$E$1:$O$1,0))</f>
        <v>Active</v>
      </c>
      <c r="J643" s="2" t="str">
        <f>INDEX('38'!$E$1:$O$1361,MATCH('39'!$F643,'38'!$E:$E,0),MATCH('38'!I$1,'38'!$E$1:$O$1,0))</f>
        <v>X0131</v>
      </c>
      <c r="K643" s="2">
        <f>INDEX('38'!$E$1:$O$1361,MATCH('39'!$F643,'38'!$E:$E,0),MATCH('38'!J$1,'38'!$E$1:$O$1,0))</f>
        <v>359519</v>
      </c>
      <c r="L643" s="2" t="str">
        <f>INDEX('38'!$E$1:$O$1361,MATCH('39'!$F643,'38'!$E:$E,0),MATCH('38'!K$1,'38'!$E$1:$O$1,0))</f>
        <v>Mr. Akash Pandey</v>
      </c>
      <c r="M643" s="2" t="str">
        <f>INDEX('38'!$E$1:$O$1361,MATCH('39'!$F643,'38'!$E:$E,0),MATCH('38'!L$1,'38'!$E$1:$O$1,0))</f>
        <v>Associate Sales Manager</v>
      </c>
      <c r="N643" s="2" t="str">
        <f>INDEX('38'!$E$1:$O$1361,MATCH('39'!$F643,'38'!$E:$E,0),MATCH('38'!M$1,'38'!$E$1:$O$1,0))</f>
        <v>BG 5</v>
      </c>
      <c r="O643" s="2">
        <f>INDEX('38'!$E$1:$O$1361,MATCH('39'!$F643,'38'!$E:$E,0),MATCH('38'!N$1,'38'!$E$1:$O$1,0))</f>
        <v>1633939.65</v>
      </c>
      <c r="P643" s="2">
        <f>INDEX('38'!$E$1:$O$1361,MATCH('39'!$F643,'38'!$E:$E,0),MATCH('38'!O$1,'38'!$E$1:$O$1,0))</f>
        <v>532307.47320000001</v>
      </c>
    </row>
    <row r="644" spans="6:16">
      <c r="F644" s="128">
        <v>423923</v>
      </c>
      <c r="G644" s="2" t="str">
        <f>INDEX('38'!$E$1:$O$1361,MATCH('39'!$F644,'38'!$E:$E,0),MATCH('38'!F$1,'38'!$E$1:$O$1,0))</f>
        <v>Jisha Jayakrishna</v>
      </c>
      <c r="H644" s="2">
        <f>INDEX('38'!$E$1:$O$1361,MATCH('39'!$F644,'38'!$E:$E,0),MATCH('38'!G$1,'38'!$E$1:$O$1,0))</f>
        <v>40820</v>
      </c>
      <c r="I644" s="2" t="str">
        <f>INDEX('38'!$E$1:$O$1361,MATCH('39'!$F644,'38'!$E:$E,0),MATCH('38'!H$1,'38'!$E$1:$O$1,0))</f>
        <v>Active</v>
      </c>
      <c r="J644" s="2" t="str">
        <f>INDEX('38'!$E$1:$O$1361,MATCH('39'!$F644,'38'!$E:$E,0),MATCH('38'!I$1,'38'!$E$1:$O$1,0))</f>
        <v>X0879</v>
      </c>
      <c r="K644" s="2">
        <f>INDEX('38'!$E$1:$O$1361,MATCH('39'!$F644,'38'!$E:$E,0),MATCH('38'!J$1,'38'!$E$1:$O$1,0))</f>
        <v>419555</v>
      </c>
      <c r="L644" s="2" t="str">
        <f>INDEX('38'!$E$1:$O$1361,MATCH('39'!$F644,'38'!$E:$E,0),MATCH('38'!K$1,'38'!$E$1:$O$1,0))</f>
        <v>Mr. Remesh T. V.</v>
      </c>
      <c r="M644" s="2" t="str">
        <f>INDEX('38'!$E$1:$O$1361,MATCH('39'!$F644,'38'!$E:$E,0),MATCH('38'!L$1,'38'!$E$1:$O$1,0))</f>
        <v>Associate Sales Manager</v>
      </c>
      <c r="N644" s="2" t="str">
        <f>INDEX('38'!$E$1:$O$1361,MATCH('39'!$F644,'38'!$E:$E,0),MATCH('38'!M$1,'38'!$E$1:$O$1,0))</f>
        <v>BG 7</v>
      </c>
      <c r="O644" s="2">
        <f>INDEX('38'!$E$1:$O$1361,MATCH('39'!$F644,'38'!$E:$E,0),MATCH('38'!N$1,'38'!$E$1:$O$1,0))</f>
        <v>768641.13899999997</v>
      </c>
      <c r="P644" s="2">
        <f>INDEX('38'!$E$1:$O$1361,MATCH('39'!$F644,'38'!$E:$E,0),MATCH('38'!O$1,'38'!$E$1:$O$1,0))</f>
        <v>349628.4</v>
      </c>
    </row>
    <row r="645" spans="6:16">
      <c r="F645" s="128">
        <v>423965</v>
      </c>
      <c r="G645" s="2" t="str">
        <f>INDEX('38'!$E$1:$O$1361,MATCH('39'!$F645,'38'!$E:$E,0),MATCH('38'!F$1,'38'!$E$1:$O$1,0))</f>
        <v>Rinku Kumar</v>
      </c>
      <c r="H645" s="2">
        <f>INDEX('38'!$E$1:$O$1361,MATCH('39'!$F645,'38'!$E:$E,0),MATCH('38'!G$1,'38'!$E$1:$O$1,0))</f>
        <v>40802</v>
      </c>
      <c r="I645" s="2" t="str">
        <f>INDEX('38'!$E$1:$O$1361,MATCH('39'!$F645,'38'!$E:$E,0),MATCH('38'!H$1,'38'!$E$1:$O$1,0))</f>
        <v>Active</v>
      </c>
      <c r="J645" s="2" t="str">
        <f>INDEX('38'!$E$1:$O$1361,MATCH('39'!$F645,'38'!$E:$E,0),MATCH('38'!I$1,'38'!$E$1:$O$1,0))</f>
        <v>X0242</v>
      </c>
      <c r="K645" s="2">
        <f>INDEX('38'!$E$1:$O$1361,MATCH('39'!$F645,'38'!$E:$E,0),MATCH('38'!J$1,'38'!$E$1:$O$1,0))</f>
        <v>377143</v>
      </c>
      <c r="L645" s="2" t="str">
        <f>INDEX('38'!$E$1:$O$1361,MATCH('39'!$F645,'38'!$E:$E,0),MATCH('38'!K$1,'38'!$E$1:$O$1,0))</f>
        <v>Mr. Ausaf Ahmed</v>
      </c>
      <c r="M645" s="2" t="str">
        <f>INDEX('38'!$E$1:$O$1361,MATCH('39'!$F645,'38'!$E:$E,0),MATCH('38'!L$1,'38'!$E$1:$O$1,0))</f>
        <v>Relationship Associate</v>
      </c>
      <c r="N645" s="2" t="str">
        <f>INDEX('38'!$E$1:$O$1361,MATCH('39'!$F645,'38'!$E:$E,0),MATCH('38'!M$1,'38'!$E$1:$O$1,0))</f>
        <v>BG 5</v>
      </c>
      <c r="O645" s="2">
        <f>INDEX('38'!$E$1:$O$1361,MATCH('39'!$F645,'38'!$E:$E,0),MATCH('38'!N$1,'38'!$E$1:$O$1,0))</f>
        <v>1395679.74</v>
      </c>
      <c r="P645" s="2">
        <f>INDEX('38'!$E$1:$O$1361,MATCH('39'!$F645,'38'!$E:$E,0),MATCH('38'!O$1,'38'!$E$1:$O$1,0))</f>
        <v>503265.94920000003</v>
      </c>
    </row>
    <row r="646" spans="6:16">
      <c r="F646" s="128">
        <v>424055</v>
      </c>
      <c r="G646" s="2" t="str">
        <f>INDEX('38'!$E$1:$O$1361,MATCH('39'!$F646,'38'!$E:$E,0),MATCH('38'!F$1,'38'!$E$1:$O$1,0))</f>
        <v>Chintan Ajaybhai Keshri</v>
      </c>
      <c r="H646" s="2">
        <f>INDEX('38'!$E$1:$O$1361,MATCH('39'!$F646,'38'!$E:$E,0),MATCH('38'!G$1,'38'!$E$1:$O$1,0))</f>
        <v>40826</v>
      </c>
      <c r="I646" s="2" t="str">
        <f>INDEX('38'!$E$1:$O$1361,MATCH('39'!$F646,'38'!$E:$E,0),MATCH('38'!H$1,'38'!$E$1:$O$1,0))</f>
        <v>Active</v>
      </c>
      <c r="J646" s="2" t="str">
        <f>INDEX('38'!$E$1:$O$1361,MATCH('39'!$F646,'38'!$E:$E,0),MATCH('38'!I$1,'38'!$E$1:$O$1,0))</f>
        <v>X0773</v>
      </c>
      <c r="K646" s="2">
        <f>INDEX('38'!$E$1:$O$1361,MATCH('39'!$F646,'38'!$E:$E,0),MATCH('38'!J$1,'38'!$E$1:$O$1,0))</f>
        <v>448791</v>
      </c>
      <c r="L646" s="2" t="str">
        <f>INDEX('38'!$E$1:$O$1361,MATCH('39'!$F646,'38'!$E:$E,0),MATCH('38'!K$1,'38'!$E$1:$O$1,0))</f>
        <v>Mr. Mandeep Anup Singh</v>
      </c>
      <c r="M646" s="2" t="str">
        <f>INDEX('38'!$E$1:$O$1361,MATCH('39'!$F646,'38'!$E:$E,0),MATCH('38'!L$1,'38'!$E$1:$O$1,0))</f>
        <v>Associate Sales Manager</v>
      </c>
      <c r="N646" s="2" t="str">
        <f>INDEX('38'!$E$1:$O$1361,MATCH('39'!$F646,'38'!$E:$E,0),MATCH('38'!M$1,'38'!$E$1:$O$1,0))</f>
        <v>BG 7</v>
      </c>
      <c r="O646" s="2">
        <f>INDEX('38'!$E$1:$O$1361,MATCH('39'!$F646,'38'!$E:$E,0),MATCH('38'!N$1,'38'!$E$1:$O$1,0))</f>
        <v>705106.647</v>
      </c>
      <c r="P646" s="2">
        <f>INDEX('38'!$E$1:$O$1361,MATCH('39'!$F646,'38'!$E:$E,0),MATCH('38'!O$1,'38'!$E$1:$O$1,0))</f>
        <v>891705.45600000001</v>
      </c>
    </row>
    <row r="647" spans="6:16">
      <c r="F647" s="128">
        <v>424082</v>
      </c>
      <c r="G647" s="2" t="str">
        <f>INDEX('38'!$E$1:$O$1361,MATCH('39'!$F647,'38'!$E:$E,0),MATCH('38'!F$1,'38'!$E$1:$O$1,0))</f>
        <v>Mobasshir Akram Jawed</v>
      </c>
      <c r="H647" s="2">
        <f>INDEX('38'!$E$1:$O$1361,MATCH('39'!$F647,'38'!$E:$E,0),MATCH('38'!G$1,'38'!$E$1:$O$1,0))</f>
        <v>40817</v>
      </c>
      <c r="I647" s="2" t="str">
        <f>INDEX('38'!$E$1:$O$1361,MATCH('39'!$F647,'38'!$E:$E,0),MATCH('38'!H$1,'38'!$E$1:$O$1,0))</f>
        <v>Active</v>
      </c>
      <c r="J647" s="2" t="str">
        <f>INDEX('38'!$E$1:$O$1361,MATCH('39'!$F647,'38'!$E:$E,0),MATCH('38'!I$1,'38'!$E$1:$O$1,0))</f>
        <v>X0060</v>
      </c>
      <c r="K647" s="2">
        <f>INDEX('38'!$E$1:$O$1361,MATCH('39'!$F647,'38'!$E:$E,0),MATCH('38'!J$1,'38'!$E$1:$O$1,0))</f>
        <v>439273</v>
      </c>
      <c r="L647" s="2" t="str">
        <f>INDEX('38'!$E$1:$O$1361,MATCH('39'!$F647,'38'!$E:$E,0),MATCH('38'!K$1,'38'!$E$1:$O$1,0))</f>
        <v>Mrs. Kala Manoj Jain</v>
      </c>
      <c r="M647" s="2" t="str">
        <f>INDEX('38'!$E$1:$O$1361,MATCH('39'!$F647,'38'!$E:$E,0),MATCH('38'!L$1,'38'!$E$1:$O$1,0))</f>
        <v>Associate Sales Manager</v>
      </c>
      <c r="N647" s="2" t="str">
        <f>INDEX('38'!$E$1:$O$1361,MATCH('39'!$F647,'38'!$E:$E,0),MATCH('38'!M$1,'38'!$E$1:$O$1,0))</f>
        <v>BG 6</v>
      </c>
      <c r="O647" s="2">
        <f>INDEX('38'!$E$1:$O$1361,MATCH('39'!$F647,'38'!$E:$E,0),MATCH('38'!N$1,'38'!$E$1:$O$1,0))</f>
        <v>795182.85</v>
      </c>
      <c r="P647" s="2">
        <f>INDEX('38'!$E$1:$O$1361,MATCH('39'!$F647,'38'!$E:$E,0),MATCH('38'!O$1,'38'!$E$1:$O$1,0))</f>
        <v>711823.41</v>
      </c>
    </row>
    <row r="648" spans="6:16">
      <c r="F648" s="128">
        <v>424227</v>
      </c>
      <c r="G648" s="2" t="str">
        <f>INDEX('38'!$E$1:$O$1361,MATCH('39'!$F648,'38'!$E:$E,0),MATCH('38'!F$1,'38'!$E$1:$O$1,0))</f>
        <v>Pranshu .</v>
      </c>
      <c r="H648" s="2">
        <f>INDEX('38'!$E$1:$O$1361,MATCH('39'!$F648,'38'!$E:$E,0),MATCH('38'!G$1,'38'!$E$1:$O$1,0))</f>
        <v>40833</v>
      </c>
      <c r="I648" s="2" t="str">
        <f>INDEX('38'!$E$1:$O$1361,MATCH('39'!$F648,'38'!$E:$E,0),MATCH('38'!H$1,'38'!$E$1:$O$1,0))</f>
        <v>Active</v>
      </c>
      <c r="J648" s="2" t="str">
        <f>INDEX('38'!$E$1:$O$1361,MATCH('39'!$F648,'38'!$E:$E,0),MATCH('38'!I$1,'38'!$E$1:$O$1,0))</f>
        <v>X0593</v>
      </c>
      <c r="K648" s="2">
        <f>INDEX('38'!$E$1:$O$1361,MATCH('39'!$F648,'38'!$E:$E,0),MATCH('38'!J$1,'38'!$E$1:$O$1,0))</f>
        <v>382987</v>
      </c>
      <c r="L648" s="2" t="str">
        <f>INDEX('38'!$E$1:$O$1361,MATCH('39'!$F648,'38'!$E:$E,0),MATCH('38'!K$1,'38'!$E$1:$O$1,0))</f>
        <v>Mr. Varun Hassija</v>
      </c>
      <c r="M648" s="2" t="str">
        <f>INDEX('38'!$E$1:$O$1361,MATCH('39'!$F648,'38'!$E:$E,0),MATCH('38'!L$1,'38'!$E$1:$O$1,0))</f>
        <v>Relationship Associate</v>
      </c>
      <c r="N648" s="2" t="str">
        <f>INDEX('38'!$E$1:$O$1361,MATCH('39'!$F648,'38'!$E:$E,0),MATCH('38'!M$1,'38'!$E$1:$O$1,0))</f>
        <v>BG 5</v>
      </c>
      <c r="O648" s="2">
        <f>INDEX('38'!$E$1:$O$1361,MATCH('39'!$F648,'38'!$E:$E,0),MATCH('38'!N$1,'38'!$E$1:$O$1,0))</f>
        <v>1352644.4819999998</v>
      </c>
      <c r="P648" s="2">
        <f>INDEX('38'!$E$1:$O$1361,MATCH('39'!$F648,'38'!$E:$E,0),MATCH('38'!O$1,'38'!$E$1:$O$1,0))</f>
        <v>1119966.8904000001</v>
      </c>
    </row>
    <row r="649" spans="6:16">
      <c r="F649" s="128">
        <v>424405</v>
      </c>
      <c r="G649" s="2" t="str">
        <f>INDEX('38'!$E$1:$O$1361,MATCH('39'!$F649,'38'!$E:$E,0),MATCH('38'!F$1,'38'!$E$1:$O$1,0))</f>
        <v>Manish Saidawat</v>
      </c>
      <c r="H649" s="2">
        <f>INDEX('38'!$E$1:$O$1361,MATCH('39'!$F649,'38'!$E:$E,0),MATCH('38'!G$1,'38'!$E$1:$O$1,0))</f>
        <v>40794</v>
      </c>
      <c r="I649" s="2" t="str">
        <f>INDEX('38'!$E$1:$O$1361,MATCH('39'!$F649,'38'!$E:$E,0),MATCH('38'!H$1,'38'!$E$1:$O$1,0))</f>
        <v>Active</v>
      </c>
      <c r="J649" s="2" t="str">
        <f>INDEX('38'!$E$1:$O$1361,MATCH('39'!$F649,'38'!$E:$E,0),MATCH('38'!I$1,'38'!$E$1:$O$1,0))</f>
        <v>X1254</v>
      </c>
      <c r="K649" s="2">
        <f>INDEX('38'!$E$1:$O$1361,MATCH('39'!$F649,'38'!$E:$E,0),MATCH('38'!J$1,'38'!$E$1:$O$1,0))</f>
        <v>424426</v>
      </c>
      <c r="L649" s="2" t="str">
        <f>INDEX('38'!$E$1:$O$1361,MATCH('39'!$F649,'38'!$E:$E,0),MATCH('38'!K$1,'38'!$E$1:$O$1,0))</f>
        <v>Mr. Manish Bahl</v>
      </c>
      <c r="M649" s="2" t="str">
        <f>INDEX('38'!$E$1:$O$1361,MATCH('39'!$F649,'38'!$E:$E,0),MATCH('38'!L$1,'38'!$E$1:$O$1,0))</f>
        <v>Relationship Associate</v>
      </c>
      <c r="N649" s="2" t="str">
        <f>INDEX('38'!$E$1:$O$1361,MATCH('39'!$F649,'38'!$E:$E,0),MATCH('38'!M$1,'38'!$E$1:$O$1,0))</f>
        <v>BG 7</v>
      </c>
      <c r="O649" s="2">
        <f>INDEX('38'!$E$1:$O$1361,MATCH('39'!$F649,'38'!$E:$E,0),MATCH('38'!N$1,'38'!$E$1:$O$1,0))</f>
        <v>672431.19300000009</v>
      </c>
      <c r="P649" s="2">
        <f>INDEX('38'!$E$1:$O$1361,MATCH('39'!$F649,'38'!$E:$E,0),MATCH('38'!O$1,'38'!$E$1:$O$1,0))</f>
        <v>1300744.7856000001</v>
      </c>
    </row>
    <row r="650" spans="6:16">
      <c r="F650" s="128">
        <v>424414</v>
      </c>
      <c r="G650" s="2" t="str">
        <f>INDEX('38'!$E$1:$O$1361,MATCH('39'!$F650,'38'!$E:$E,0),MATCH('38'!F$1,'38'!$E$1:$O$1,0))</f>
        <v>Mohd Sabir Khan</v>
      </c>
      <c r="H650" s="2">
        <f>INDEX('38'!$E$1:$O$1361,MATCH('39'!$F650,'38'!$E:$E,0),MATCH('38'!G$1,'38'!$E$1:$O$1,0))</f>
        <v>40643</v>
      </c>
      <c r="I650" s="2" t="str">
        <f>INDEX('38'!$E$1:$O$1361,MATCH('39'!$F650,'38'!$E:$E,0),MATCH('38'!H$1,'38'!$E$1:$O$1,0))</f>
        <v>Active</v>
      </c>
      <c r="J650" s="2" t="str">
        <f>INDEX('38'!$E$1:$O$1361,MATCH('39'!$F650,'38'!$E:$E,0),MATCH('38'!I$1,'38'!$E$1:$O$1,0))</f>
        <v>X0206</v>
      </c>
      <c r="K650" s="2">
        <f>INDEX('38'!$E$1:$O$1361,MATCH('39'!$F650,'38'!$E:$E,0),MATCH('38'!J$1,'38'!$E$1:$O$1,0))</f>
        <v>382987</v>
      </c>
      <c r="L650" s="2" t="str">
        <f>INDEX('38'!$E$1:$O$1361,MATCH('39'!$F650,'38'!$E:$E,0),MATCH('38'!K$1,'38'!$E$1:$O$1,0))</f>
        <v>Mr. Varun Hassija</v>
      </c>
      <c r="M650" s="2" t="str">
        <f>INDEX('38'!$E$1:$O$1361,MATCH('39'!$F650,'38'!$E:$E,0),MATCH('38'!L$1,'38'!$E$1:$O$1,0))</f>
        <v>Associate Sales Manager</v>
      </c>
      <c r="N650" s="2" t="str">
        <f>INDEX('38'!$E$1:$O$1361,MATCH('39'!$F650,'38'!$E:$E,0),MATCH('38'!M$1,'38'!$E$1:$O$1,0))</f>
        <v>BG 5</v>
      </c>
      <c r="O650" s="2">
        <f>INDEX('38'!$E$1:$O$1361,MATCH('39'!$F650,'38'!$E:$E,0),MATCH('38'!N$1,'38'!$E$1:$O$1,0))</f>
        <v>1379533.4489999998</v>
      </c>
      <c r="P650" s="2">
        <f>INDEX('38'!$E$1:$O$1361,MATCH('39'!$F650,'38'!$E:$E,0),MATCH('38'!O$1,'38'!$E$1:$O$1,0))</f>
        <v>1915771.7483999999</v>
      </c>
    </row>
    <row r="651" spans="6:16">
      <c r="F651" s="128">
        <v>424429</v>
      </c>
      <c r="G651" s="2" t="str">
        <f>INDEX('38'!$E$1:$O$1361,MATCH('39'!$F651,'38'!$E:$E,0),MATCH('38'!F$1,'38'!$E$1:$O$1,0))</f>
        <v>Prabhat Kumar Pramanik</v>
      </c>
      <c r="H651" s="2">
        <f>INDEX('38'!$E$1:$O$1361,MATCH('39'!$F651,'38'!$E:$E,0),MATCH('38'!G$1,'38'!$E$1:$O$1,0))</f>
        <v>40763</v>
      </c>
      <c r="I651" s="2" t="str">
        <f>INDEX('38'!$E$1:$O$1361,MATCH('39'!$F651,'38'!$E:$E,0),MATCH('38'!H$1,'38'!$E$1:$O$1,0))</f>
        <v>Active</v>
      </c>
      <c r="J651" s="2" t="str">
        <f>INDEX('38'!$E$1:$O$1361,MATCH('39'!$F651,'38'!$E:$E,0),MATCH('38'!I$1,'38'!$E$1:$O$1,0))</f>
        <v>X0106</v>
      </c>
      <c r="K651" s="2">
        <f>INDEX('38'!$E$1:$O$1361,MATCH('39'!$F651,'38'!$E:$E,0),MATCH('38'!J$1,'38'!$E$1:$O$1,0))</f>
        <v>410452</v>
      </c>
      <c r="L651" s="2" t="str">
        <f>INDEX('38'!$E$1:$O$1361,MATCH('39'!$F651,'38'!$E:$E,0),MATCH('38'!K$1,'38'!$E$1:$O$1,0))</f>
        <v>Mr. Arbind Kumar Sahu</v>
      </c>
      <c r="M651" s="2" t="str">
        <f>INDEX('38'!$E$1:$O$1361,MATCH('39'!$F651,'38'!$E:$E,0),MATCH('38'!L$1,'38'!$E$1:$O$1,0))</f>
        <v>Associate Sales Manager</v>
      </c>
      <c r="N651" s="2" t="str">
        <f>INDEX('38'!$E$1:$O$1361,MATCH('39'!$F651,'38'!$E:$E,0),MATCH('38'!M$1,'38'!$E$1:$O$1,0))</f>
        <v>BG 4</v>
      </c>
      <c r="O651" s="2">
        <f>INDEX('38'!$E$1:$O$1361,MATCH('39'!$F651,'38'!$E:$E,0),MATCH('38'!N$1,'38'!$E$1:$O$1,0))</f>
        <v>2105021.352</v>
      </c>
      <c r="P651" s="2">
        <f>INDEX('38'!$E$1:$O$1361,MATCH('39'!$F651,'38'!$E:$E,0),MATCH('38'!O$1,'38'!$E$1:$O$1,0))</f>
        <v>3291910.3080000002</v>
      </c>
    </row>
    <row r="652" spans="6:16">
      <c r="F652" s="128">
        <v>424433</v>
      </c>
      <c r="G652" s="2" t="str">
        <f>INDEX('38'!$E$1:$O$1361,MATCH('39'!$F652,'38'!$E:$E,0),MATCH('38'!F$1,'38'!$E$1:$O$1,0))</f>
        <v>Dipanghu Das</v>
      </c>
      <c r="H652" s="2">
        <f>INDEX('38'!$E$1:$O$1361,MATCH('39'!$F652,'38'!$E:$E,0),MATCH('38'!G$1,'38'!$E$1:$O$1,0))</f>
        <v>40798</v>
      </c>
      <c r="I652" s="2" t="str">
        <f>INDEX('38'!$E$1:$O$1361,MATCH('39'!$F652,'38'!$E:$E,0),MATCH('38'!H$1,'38'!$E$1:$O$1,0))</f>
        <v>Active</v>
      </c>
      <c r="J652" s="2" t="str">
        <f>INDEX('38'!$E$1:$O$1361,MATCH('39'!$F652,'38'!$E:$E,0),MATCH('38'!I$1,'38'!$E$1:$O$1,0))</f>
        <v>X1302</v>
      </c>
      <c r="K652" s="2">
        <f>INDEX('38'!$E$1:$O$1361,MATCH('39'!$F652,'38'!$E:$E,0),MATCH('38'!J$1,'38'!$E$1:$O$1,0))</f>
        <v>379915</v>
      </c>
      <c r="L652" s="2" t="str">
        <f>INDEX('38'!$E$1:$O$1361,MATCH('39'!$F652,'38'!$E:$E,0),MATCH('38'!K$1,'38'!$E$1:$O$1,0))</f>
        <v>Mr. Indranil Roy</v>
      </c>
      <c r="M652" s="2" t="str">
        <f>INDEX('38'!$E$1:$O$1361,MATCH('39'!$F652,'38'!$E:$E,0),MATCH('38'!L$1,'38'!$E$1:$O$1,0))</f>
        <v>Relationship Associate</v>
      </c>
      <c r="N652" s="2" t="str">
        <f>INDEX('38'!$E$1:$O$1361,MATCH('39'!$F652,'38'!$E:$E,0),MATCH('38'!M$1,'38'!$E$1:$O$1,0))</f>
        <v>BG 6</v>
      </c>
      <c r="O652" s="2">
        <f>INDEX('38'!$E$1:$O$1361,MATCH('39'!$F652,'38'!$E:$E,0),MATCH('38'!N$1,'38'!$E$1:$O$1,0))</f>
        <v>943487.87400000007</v>
      </c>
      <c r="P652" s="2">
        <f>INDEX('38'!$E$1:$O$1361,MATCH('39'!$F652,'38'!$E:$E,0),MATCH('38'!O$1,'38'!$E$1:$O$1,0))</f>
        <v>599517.35279999999</v>
      </c>
    </row>
    <row r="653" spans="6:16">
      <c r="F653" s="128">
        <v>424612</v>
      </c>
      <c r="G653" s="2" t="str">
        <f>INDEX('38'!$E$1:$O$1361,MATCH('39'!$F653,'38'!$E:$E,0),MATCH('38'!F$1,'38'!$E$1:$O$1,0))</f>
        <v>Vijay Upadhyay</v>
      </c>
      <c r="H653" s="2">
        <f>INDEX('38'!$E$1:$O$1361,MATCH('39'!$F653,'38'!$E:$E,0),MATCH('38'!G$1,'38'!$E$1:$O$1,0))</f>
        <v>40791</v>
      </c>
      <c r="I653" s="2" t="str">
        <f>INDEX('38'!$E$1:$O$1361,MATCH('39'!$F653,'38'!$E:$E,0),MATCH('38'!H$1,'38'!$E$1:$O$1,0))</f>
        <v>Active</v>
      </c>
      <c r="J653" s="2" t="str">
        <f>INDEX('38'!$E$1:$O$1361,MATCH('39'!$F653,'38'!$E:$E,0),MATCH('38'!I$1,'38'!$E$1:$O$1,0))</f>
        <v>X1230</v>
      </c>
      <c r="K653" s="2">
        <f>INDEX('38'!$E$1:$O$1361,MATCH('39'!$F653,'38'!$E:$E,0),MATCH('38'!J$1,'38'!$E$1:$O$1,0))</f>
        <v>398778</v>
      </c>
      <c r="L653" s="2" t="str">
        <f>INDEX('38'!$E$1:$O$1361,MATCH('39'!$F653,'38'!$E:$E,0),MATCH('38'!K$1,'38'!$E$1:$O$1,0))</f>
        <v>Mr. Goutam Ghosh</v>
      </c>
      <c r="M653" s="2" t="str">
        <f>INDEX('38'!$E$1:$O$1361,MATCH('39'!$F653,'38'!$E:$E,0),MATCH('38'!L$1,'38'!$E$1:$O$1,0))</f>
        <v>Associate Sales Manager</v>
      </c>
      <c r="N653" s="2" t="str">
        <f>INDEX('38'!$E$1:$O$1361,MATCH('39'!$F653,'38'!$E:$E,0),MATCH('38'!M$1,'38'!$E$1:$O$1,0))</f>
        <v>BG 8</v>
      </c>
      <c r="O653" s="2">
        <f>INDEX('38'!$E$1:$O$1361,MATCH('39'!$F653,'38'!$E:$E,0),MATCH('38'!N$1,'38'!$E$1:$O$1,0))</f>
        <v>427095.94200000004</v>
      </c>
      <c r="P653" s="2">
        <f>INDEX('38'!$E$1:$O$1361,MATCH('39'!$F653,'38'!$E:$E,0),MATCH('38'!O$1,'38'!$E$1:$O$1,0))</f>
        <v>865397.39040000003</v>
      </c>
    </row>
    <row r="654" spans="6:16">
      <c r="F654" s="128">
        <v>424881</v>
      </c>
      <c r="G654" s="2" t="str">
        <f>INDEX('38'!$E$1:$O$1361,MATCH('39'!$F654,'38'!$E:$E,0),MATCH('38'!F$1,'38'!$E$1:$O$1,0))</f>
        <v>Rohit Laxmandas Makhija</v>
      </c>
      <c r="H654" s="2">
        <f>INDEX('38'!$E$1:$O$1361,MATCH('39'!$F654,'38'!$E:$E,0),MATCH('38'!G$1,'38'!$E$1:$O$1,0))</f>
        <v>40833</v>
      </c>
      <c r="I654" s="2" t="str">
        <f>INDEX('38'!$E$1:$O$1361,MATCH('39'!$F654,'38'!$E:$E,0),MATCH('38'!H$1,'38'!$E$1:$O$1,0))</f>
        <v>Active</v>
      </c>
      <c r="J654" s="2" t="str">
        <f>INDEX('38'!$E$1:$O$1361,MATCH('39'!$F654,'38'!$E:$E,0),MATCH('38'!I$1,'38'!$E$1:$O$1,0))</f>
        <v>X0174</v>
      </c>
      <c r="K654" s="2">
        <f>INDEX('38'!$E$1:$O$1361,MATCH('39'!$F654,'38'!$E:$E,0),MATCH('38'!J$1,'38'!$E$1:$O$1,0))</f>
        <v>381123</v>
      </c>
      <c r="L654" s="2" t="str">
        <f>INDEX('38'!$E$1:$O$1361,MATCH('39'!$F654,'38'!$E:$E,0),MATCH('38'!K$1,'38'!$E$1:$O$1,0))</f>
        <v>Mr. Himanshu Gupta</v>
      </c>
      <c r="M654" s="2" t="str">
        <f>INDEX('38'!$E$1:$O$1361,MATCH('39'!$F654,'38'!$E:$E,0),MATCH('38'!L$1,'38'!$E$1:$O$1,0))</f>
        <v>Associate Sales Manager</v>
      </c>
      <c r="N654" s="2" t="str">
        <f>INDEX('38'!$E$1:$O$1361,MATCH('39'!$F654,'38'!$E:$E,0),MATCH('38'!M$1,'38'!$E$1:$O$1,0))</f>
        <v>BG 6</v>
      </c>
      <c r="O654" s="2">
        <f>INDEX('38'!$E$1:$O$1361,MATCH('39'!$F654,'38'!$E:$E,0),MATCH('38'!N$1,'38'!$E$1:$O$1,0))</f>
        <v>1010364.705</v>
      </c>
      <c r="P654" s="2">
        <f>INDEX('38'!$E$1:$O$1361,MATCH('39'!$F654,'38'!$E:$E,0),MATCH('38'!O$1,'38'!$E$1:$O$1,0))</f>
        <v>767650.94280000008</v>
      </c>
    </row>
    <row r="655" spans="6:16">
      <c r="F655" s="128">
        <v>424898</v>
      </c>
      <c r="G655" s="2" t="str">
        <f>INDEX('38'!$E$1:$O$1361,MATCH('39'!$F655,'38'!$E:$E,0),MATCH('38'!F$1,'38'!$E$1:$O$1,0))</f>
        <v>Karthik GS</v>
      </c>
      <c r="H655" s="2">
        <f>INDEX('38'!$E$1:$O$1361,MATCH('39'!$F655,'38'!$E:$E,0),MATCH('38'!G$1,'38'!$E$1:$O$1,0))</f>
        <v>40823</v>
      </c>
      <c r="I655" s="2" t="str">
        <f>INDEX('38'!$E$1:$O$1361,MATCH('39'!$F655,'38'!$E:$E,0),MATCH('38'!H$1,'38'!$E$1:$O$1,0))</f>
        <v>Active</v>
      </c>
      <c r="J655" s="2" t="str">
        <f>INDEX('38'!$E$1:$O$1361,MATCH('39'!$F655,'38'!$E:$E,0),MATCH('38'!I$1,'38'!$E$1:$O$1,0))</f>
        <v>X0189</v>
      </c>
      <c r="K655" s="2">
        <f>INDEX('38'!$E$1:$O$1361,MATCH('39'!$F655,'38'!$E:$E,0),MATCH('38'!J$1,'38'!$E$1:$O$1,0))</f>
        <v>377332</v>
      </c>
      <c r="L655" s="2" t="str">
        <f>INDEX('38'!$E$1:$O$1361,MATCH('39'!$F655,'38'!$E:$E,0),MATCH('38'!K$1,'38'!$E$1:$O$1,0))</f>
        <v>Mr. Sreenivas N.</v>
      </c>
      <c r="M655" s="2" t="str">
        <f>INDEX('38'!$E$1:$O$1361,MATCH('39'!$F655,'38'!$E:$E,0),MATCH('38'!L$1,'38'!$E$1:$O$1,0))</f>
        <v>Relationship Associate</v>
      </c>
      <c r="N655" s="2" t="str">
        <f>INDEX('38'!$E$1:$O$1361,MATCH('39'!$F655,'38'!$E:$E,0),MATCH('38'!M$1,'38'!$E$1:$O$1,0))</f>
        <v>BG 6</v>
      </c>
      <c r="O655" s="2">
        <f>INDEX('38'!$E$1:$O$1361,MATCH('39'!$F655,'38'!$E:$E,0),MATCH('38'!N$1,'38'!$E$1:$O$1,0))</f>
        <v>1076915.4269999999</v>
      </c>
      <c r="P655" s="2">
        <f>INDEX('38'!$E$1:$O$1361,MATCH('39'!$F655,'38'!$E:$E,0),MATCH('38'!O$1,'38'!$E$1:$O$1,0))</f>
        <v>425017.46520000004</v>
      </c>
    </row>
    <row r="656" spans="6:16">
      <c r="F656" s="128">
        <v>425099</v>
      </c>
      <c r="G656" s="2" t="str">
        <f>INDEX('38'!$E$1:$O$1361,MATCH('39'!$F656,'38'!$E:$E,0),MATCH('38'!F$1,'38'!$E$1:$O$1,0))</f>
        <v>Balasubramanian V.</v>
      </c>
      <c r="H656" s="2">
        <f>INDEX('38'!$E$1:$O$1361,MATCH('39'!$F656,'38'!$E:$E,0),MATCH('38'!G$1,'38'!$E$1:$O$1,0))</f>
        <v>40847</v>
      </c>
      <c r="I656" s="2" t="str">
        <f>INDEX('38'!$E$1:$O$1361,MATCH('39'!$F656,'38'!$E:$E,0),MATCH('38'!H$1,'38'!$E$1:$O$1,0))</f>
        <v>Active</v>
      </c>
      <c r="J656" s="2" t="str">
        <f>INDEX('38'!$E$1:$O$1361,MATCH('39'!$F656,'38'!$E:$E,0),MATCH('38'!I$1,'38'!$E$1:$O$1,0))</f>
        <v>X0168</v>
      </c>
      <c r="K656" s="2">
        <f>INDEX('38'!$E$1:$O$1361,MATCH('39'!$F656,'38'!$E:$E,0),MATCH('38'!J$1,'38'!$E$1:$O$1,0))</f>
        <v>451002</v>
      </c>
      <c r="L656" s="2" t="str">
        <f>INDEX('38'!$E$1:$O$1361,MATCH('39'!$F656,'38'!$E:$E,0),MATCH('38'!K$1,'38'!$E$1:$O$1,0))</f>
        <v>Mr. Abdul Akbar</v>
      </c>
      <c r="M656" s="2" t="str">
        <f>INDEX('38'!$E$1:$O$1361,MATCH('39'!$F656,'38'!$E:$E,0),MATCH('38'!L$1,'38'!$E$1:$O$1,0))</f>
        <v>Associate Sales Manager</v>
      </c>
      <c r="N656" s="2" t="str">
        <f>INDEX('38'!$E$1:$O$1361,MATCH('39'!$F656,'38'!$E:$E,0),MATCH('38'!M$1,'38'!$E$1:$O$1,0))</f>
        <v>BG 5</v>
      </c>
      <c r="O656" s="2">
        <f>INDEX('38'!$E$1:$O$1361,MATCH('39'!$F656,'38'!$E:$E,0),MATCH('38'!N$1,'38'!$E$1:$O$1,0))</f>
        <v>1444385.733</v>
      </c>
      <c r="P656" s="2">
        <f>INDEX('38'!$E$1:$O$1361,MATCH('39'!$F656,'38'!$E:$E,0),MATCH('38'!O$1,'38'!$E$1:$O$1,0))</f>
        <v>1184120.7588</v>
      </c>
    </row>
    <row r="657" spans="6:16">
      <c r="F657" s="128">
        <v>425101</v>
      </c>
      <c r="G657" s="2" t="str">
        <f>INDEX('38'!$E$1:$O$1361,MATCH('39'!$F657,'38'!$E:$E,0),MATCH('38'!F$1,'38'!$E$1:$O$1,0))</f>
        <v>Mousumi Chakraborty</v>
      </c>
      <c r="H657" s="2">
        <f>INDEX('38'!$E$1:$O$1361,MATCH('39'!$F657,'38'!$E:$E,0),MATCH('38'!G$1,'38'!$E$1:$O$1,0))</f>
        <v>40838</v>
      </c>
      <c r="I657" s="2" t="str">
        <f>INDEX('38'!$E$1:$O$1361,MATCH('39'!$F657,'38'!$E:$E,0),MATCH('38'!H$1,'38'!$E$1:$O$1,0))</f>
        <v>Active</v>
      </c>
      <c r="J657" s="2" t="str">
        <f>INDEX('38'!$E$1:$O$1361,MATCH('39'!$F657,'38'!$E:$E,0),MATCH('38'!I$1,'38'!$E$1:$O$1,0))</f>
        <v>X0284</v>
      </c>
      <c r="K657" s="2">
        <f>INDEX('38'!$E$1:$O$1361,MATCH('39'!$F657,'38'!$E:$E,0),MATCH('38'!J$1,'38'!$E$1:$O$1,0))</f>
        <v>381325</v>
      </c>
      <c r="L657" s="2" t="str">
        <f>INDEX('38'!$E$1:$O$1361,MATCH('39'!$F657,'38'!$E:$E,0),MATCH('38'!K$1,'38'!$E$1:$O$1,0))</f>
        <v>Mr. Animesh Dutta</v>
      </c>
      <c r="M657" s="2" t="str">
        <f>INDEX('38'!$E$1:$O$1361,MATCH('39'!$F657,'38'!$E:$E,0),MATCH('38'!L$1,'38'!$E$1:$O$1,0))</f>
        <v>Associate Sales Manager</v>
      </c>
      <c r="N657" s="2" t="str">
        <f>INDEX('38'!$E$1:$O$1361,MATCH('39'!$F657,'38'!$E:$E,0),MATCH('38'!M$1,'38'!$E$1:$O$1,0))</f>
        <v>BG 5</v>
      </c>
      <c r="O657" s="2">
        <f>INDEX('38'!$E$1:$O$1361,MATCH('39'!$F657,'38'!$E:$E,0),MATCH('38'!N$1,'38'!$E$1:$O$1,0))</f>
        <v>1539375.831</v>
      </c>
      <c r="P657" s="2">
        <f>INDEX('38'!$E$1:$O$1361,MATCH('39'!$F657,'38'!$E:$E,0),MATCH('38'!O$1,'38'!$E$1:$O$1,0))</f>
        <v>2102062.4712</v>
      </c>
    </row>
    <row r="658" spans="6:16">
      <c r="F658" s="128">
        <v>425222</v>
      </c>
      <c r="G658" s="2" t="str">
        <f>INDEX('38'!$E$1:$O$1361,MATCH('39'!$F658,'38'!$E:$E,0),MATCH('38'!F$1,'38'!$E$1:$O$1,0))</f>
        <v>Jagdish Singh Anna</v>
      </c>
      <c r="H658" s="2">
        <f>INDEX('38'!$E$1:$O$1361,MATCH('39'!$F658,'38'!$E:$E,0),MATCH('38'!G$1,'38'!$E$1:$O$1,0))</f>
        <v>40823</v>
      </c>
      <c r="I658" s="2" t="str">
        <f>INDEX('38'!$E$1:$O$1361,MATCH('39'!$F658,'38'!$E:$E,0),MATCH('38'!H$1,'38'!$E$1:$O$1,0))</f>
        <v>Active</v>
      </c>
      <c r="J658" s="2" t="str">
        <f>INDEX('38'!$E$1:$O$1361,MATCH('39'!$F658,'38'!$E:$E,0),MATCH('38'!I$1,'38'!$E$1:$O$1,0))</f>
        <v>X1584</v>
      </c>
      <c r="K658" s="2">
        <f>INDEX('38'!$E$1:$O$1361,MATCH('39'!$F658,'38'!$E:$E,0),MATCH('38'!J$1,'38'!$E$1:$O$1,0))</f>
        <v>419863</v>
      </c>
      <c r="L658" s="2" t="str">
        <f>INDEX('38'!$E$1:$O$1361,MATCH('39'!$F658,'38'!$E:$E,0),MATCH('38'!K$1,'38'!$E$1:$O$1,0))</f>
        <v>Mr. Arun Shivanand Pandey</v>
      </c>
      <c r="M658" s="2" t="str">
        <f>INDEX('38'!$E$1:$O$1361,MATCH('39'!$F658,'38'!$E:$E,0),MATCH('38'!L$1,'38'!$E$1:$O$1,0))</f>
        <v>Associate Sales Manager</v>
      </c>
      <c r="N658" s="2" t="str">
        <f>INDEX('38'!$E$1:$O$1361,MATCH('39'!$F658,'38'!$E:$E,0),MATCH('38'!M$1,'38'!$E$1:$O$1,0))</f>
        <v>BG 8</v>
      </c>
      <c r="O658" s="2">
        <f>INDEX('38'!$E$1:$O$1361,MATCH('39'!$F658,'38'!$E:$E,0),MATCH('38'!N$1,'38'!$E$1:$O$1,0))</f>
        <v>443114.23800000001</v>
      </c>
      <c r="P658" s="2">
        <f>INDEX('38'!$E$1:$O$1361,MATCH('39'!$F658,'38'!$E:$E,0),MATCH('38'!O$1,'38'!$E$1:$O$1,0))</f>
        <v>645683.60519999999</v>
      </c>
    </row>
    <row r="659" spans="6:16">
      <c r="F659" s="128">
        <v>425232</v>
      </c>
      <c r="G659" s="2" t="str">
        <f>INDEX('38'!$E$1:$O$1361,MATCH('39'!$F659,'38'!$E:$E,0),MATCH('38'!F$1,'38'!$E$1:$O$1,0))</f>
        <v>Alka Solanki</v>
      </c>
      <c r="H659" s="2">
        <f>INDEX('38'!$E$1:$O$1361,MATCH('39'!$F659,'38'!$E:$E,0),MATCH('38'!G$1,'38'!$E$1:$O$1,0))</f>
        <v>40833</v>
      </c>
      <c r="I659" s="2" t="str">
        <f>INDEX('38'!$E$1:$O$1361,MATCH('39'!$F659,'38'!$E:$E,0),MATCH('38'!H$1,'38'!$E$1:$O$1,0))</f>
        <v>Active</v>
      </c>
      <c r="J659" s="2" t="str">
        <f>INDEX('38'!$E$1:$O$1361,MATCH('39'!$F659,'38'!$E:$E,0),MATCH('38'!I$1,'38'!$E$1:$O$1,0))</f>
        <v>X0233</v>
      </c>
      <c r="K659" s="2">
        <f>INDEX('38'!$E$1:$O$1361,MATCH('39'!$F659,'38'!$E:$E,0),MATCH('38'!J$1,'38'!$E$1:$O$1,0))</f>
        <v>380836</v>
      </c>
      <c r="L659" s="2" t="str">
        <f>INDEX('38'!$E$1:$O$1361,MATCH('39'!$F659,'38'!$E:$E,0),MATCH('38'!K$1,'38'!$E$1:$O$1,0))</f>
        <v>Mr. Arunkumar Manikchand Sharma</v>
      </c>
      <c r="M659" s="2" t="str">
        <f>INDEX('38'!$E$1:$O$1361,MATCH('39'!$F659,'38'!$E:$E,0),MATCH('38'!L$1,'38'!$E$1:$O$1,0))</f>
        <v>Associate Sales Manager</v>
      </c>
      <c r="N659" s="2" t="str">
        <f>INDEX('38'!$E$1:$O$1361,MATCH('39'!$F659,'38'!$E:$E,0),MATCH('38'!M$1,'38'!$E$1:$O$1,0))</f>
        <v>BG 6</v>
      </c>
      <c r="O659" s="2">
        <f>INDEX('38'!$E$1:$O$1361,MATCH('39'!$F659,'38'!$E:$E,0),MATCH('38'!N$1,'38'!$E$1:$O$1,0))</f>
        <v>987964.46699999995</v>
      </c>
      <c r="P659" s="2">
        <f>INDEX('38'!$E$1:$O$1361,MATCH('39'!$F659,'38'!$E:$E,0),MATCH('38'!O$1,'38'!$E$1:$O$1,0))</f>
        <v>1922749.0127999999</v>
      </c>
    </row>
    <row r="660" spans="6:16">
      <c r="F660" s="128">
        <v>425352</v>
      </c>
      <c r="G660" s="2" t="str">
        <f>INDEX('38'!$E$1:$O$1361,MATCH('39'!$F660,'38'!$E:$E,0),MATCH('38'!F$1,'38'!$E$1:$O$1,0))</f>
        <v>Bhupendra Rameshbhai Patel</v>
      </c>
      <c r="H660" s="2">
        <f>INDEX('38'!$E$1:$O$1361,MATCH('39'!$F660,'38'!$E:$E,0),MATCH('38'!G$1,'38'!$E$1:$O$1,0))</f>
        <v>40833</v>
      </c>
      <c r="I660" s="2" t="str">
        <f>INDEX('38'!$E$1:$O$1361,MATCH('39'!$F660,'38'!$E:$E,0),MATCH('38'!H$1,'38'!$E$1:$O$1,0))</f>
        <v>Active</v>
      </c>
      <c r="J660" s="2" t="str">
        <f>INDEX('38'!$E$1:$O$1361,MATCH('39'!$F660,'38'!$E:$E,0),MATCH('38'!I$1,'38'!$E$1:$O$1,0))</f>
        <v>X0459</v>
      </c>
      <c r="K660" s="2">
        <f>INDEX('38'!$E$1:$O$1361,MATCH('39'!$F660,'38'!$E:$E,0),MATCH('38'!J$1,'38'!$E$1:$O$1,0))</f>
        <v>160376</v>
      </c>
      <c r="L660" s="2" t="str">
        <f>INDEX('38'!$E$1:$O$1361,MATCH('39'!$F660,'38'!$E:$E,0),MATCH('38'!K$1,'38'!$E$1:$O$1,0))</f>
        <v>Mr. Anant J. Chokshi</v>
      </c>
      <c r="M660" s="2" t="str">
        <f>INDEX('38'!$E$1:$O$1361,MATCH('39'!$F660,'38'!$E:$E,0),MATCH('38'!L$1,'38'!$E$1:$O$1,0))</f>
        <v>Relationship Associate</v>
      </c>
      <c r="N660" s="2" t="str">
        <f>INDEX('38'!$E$1:$O$1361,MATCH('39'!$F660,'38'!$E:$E,0),MATCH('38'!M$1,'38'!$E$1:$O$1,0))</f>
        <v>BG 7</v>
      </c>
      <c r="O660" s="2">
        <f>INDEX('38'!$E$1:$O$1361,MATCH('39'!$F660,'38'!$E:$E,0),MATCH('38'!N$1,'38'!$E$1:$O$1,0))</f>
        <v>504776.66400000005</v>
      </c>
      <c r="P660" s="2">
        <f>INDEX('38'!$E$1:$O$1361,MATCH('39'!$F660,'38'!$E:$E,0),MATCH('38'!O$1,'38'!$E$1:$O$1,0))</f>
        <v>1068006.4595999999</v>
      </c>
    </row>
    <row r="661" spans="6:16">
      <c r="F661" s="128">
        <v>425365</v>
      </c>
      <c r="G661" s="2" t="str">
        <f>INDEX('38'!$E$1:$O$1361,MATCH('39'!$F661,'38'!$E:$E,0),MATCH('38'!F$1,'38'!$E$1:$O$1,0))</f>
        <v>Pradumna N. C.</v>
      </c>
      <c r="H661" s="2">
        <f>INDEX('38'!$E$1:$O$1361,MATCH('39'!$F661,'38'!$E:$E,0),MATCH('38'!G$1,'38'!$E$1:$O$1,0))</f>
        <v>40644</v>
      </c>
      <c r="I661" s="2" t="str">
        <f>INDEX('38'!$E$1:$O$1361,MATCH('39'!$F661,'38'!$E:$E,0),MATCH('38'!H$1,'38'!$E$1:$O$1,0))</f>
        <v>Active</v>
      </c>
      <c r="J661" s="2" t="str">
        <f>INDEX('38'!$E$1:$O$1361,MATCH('39'!$F661,'38'!$E:$E,0),MATCH('38'!I$1,'38'!$E$1:$O$1,0))</f>
        <v>X0009</v>
      </c>
      <c r="K661" s="2">
        <f>INDEX('38'!$E$1:$O$1361,MATCH('39'!$F661,'38'!$E:$E,0),MATCH('38'!J$1,'38'!$E$1:$O$1,0))</f>
        <v>460862</v>
      </c>
      <c r="L661" s="2" t="str">
        <f>INDEX('38'!$E$1:$O$1361,MATCH('39'!$F661,'38'!$E:$E,0),MATCH('38'!K$1,'38'!$E$1:$O$1,0))</f>
        <v>Mr. Mallikarjunappa T K</v>
      </c>
      <c r="M661" s="2" t="str">
        <f>INDEX('38'!$E$1:$O$1361,MATCH('39'!$F661,'38'!$E:$E,0),MATCH('38'!L$1,'38'!$E$1:$O$1,0))</f>
        <v>Associate Sales Manager</v>
      </c>
      <c r="N661" s="2" t="str">
        <f>INDEX('38'!$E$1:$O$1361,MATCH('39'!$F661,'38'!$E:$E,0),MATCH('38'!M$1,'38'!$E$1:$O$1,0))</f>
        <v>BG 4</v>
      </c>
      <c r="O661" s="2">
        <f>INDEX('38'!$E$1:$O$1361,MATCH('39'!$F661,'38'!$E:$E,0),MATCH('38'!N$1,'38'!$E$1:$O$1,0))</f>
        <v>1752986.13</v>
      </c>
      <c r="P661" s="2">
        <f>INDEX('38'!$E$1:$O$1361,MATCH('39'!$F661,'38'!$E:$E,0),MATCH('38'!O$1,'38'!$E$1:$O$1,0))</f>
        <v>923760.61200000008</v>
      </c>
    </row>
    <row r="662" spans="6:16">
      <c r="F662" s="128">
        <v>425375</v>
      </c>
      <c r="G662" s="2" t="str">
        <f>INDEX('38'!$E$1:$O$1361,MATCH('39'!$F662,'38'!$E:$E,0),MATCH('38'!F$1,'38'!$E$1:$O$1,0))</f>
        <v>JSN Raju Kotaiah</v>
      </c>
      <c r="H662" s="2">
        <f>INDEX('38'!$E$1:$O$1361,MATCH('39'!$F662,'38'!$E:$E,0),MATCH('38'!G$1,'38'!$E$1:$O$1,0))</f>
        <v>40764</v>
      </c>
      <c r="I662" s="2" t="str">
        <f>INDEX('38'!$E$1:$O$1361,MATCH('39'!$F662,'38'!$E:$E,0),MATCH('38'!H$1,'38'!$E$1:$O$1,0))</f>
        <v>Active</v>
      </c>
      <c r="J662" s="2" t="str">
        <f>INDEX('38'!$E$1:$O$1361,MATCH('39'!$F662,'38'!$E:$E,0),MATCH('38'!I$1,'38'!$E$1:$O$1,0))</f>
        <v>X0235</v>
      </c>
      <c r="K662" s="2">
        <f>INDEX('38'!$E$1:$O$1361,MATCH('39'!$F662,'38'!$E:$E,0),MATCH('38'!J$1,'38'!$E$1:$O$1,0))</f>
        <v>423329</v>
      </c>
      <c r="L662" s="2" t="str">
        <f>INDEX('38'!$E$1:$O$1361,MATCH('39'!$F662,'38'!$E:$E,0),MATCH('38'!K$1,'38'!$E$1:$O$1,0))</f>
        <v>Mr. Kalyan Kumar Kanasani</v>
      </c>
      <c r="M662" s="2" t="str">
        <f>INDEX('38'!$E$1:$O$1361,MATCH('39'!$F662,'38'!$E:$E,0),MATCH('38'!L$1,'38'!$E$1:$O$1,0))</f>
        <v>Associate Sales Manager</v>
      </c>
      <c r="N662" s="2" t="str">
        <f>INDEX('38'!$E$1:$O$1361,MATCH('39'!$F662,'38'!$E:$E,0),MATCH('38'!M$1,'38'!$E$1:$O$1,0))</f>
        <v>BG 6</v>
      </c>
      <c r="O662" s="2">
        <f>INDEX('38'!$E$1:$O$1361,MATCH('39'!$F662,'38'!$E:$E,0),MATCH('38'!N$1,'38'!$E$1:$O$1,0))</f>
        <v>1108673.7690000001</v>
      </c>
      <c r="P662" s="2">
        <f>INDEX('38'!$E$1:$O$1361,MATCH('39'!$F662,'38'!$E:$E,0),MATCH('38'!O$1,'38'!$E$1:$O$1,0))</f>
        <v>2245650.264</v>
      </c>
    </row>
    <row r="663" spans="6:16">
      <c r="F663" s="128">
        <v>425407</v>
      </c>
      <c r="G663" s="2" t="str">
        <f>INDEX('38'!$E$1:$O$1361,MATCH('39'!$F663,'38'!$E:$E,0),MATCH('38'!F$1,'38'!$E$1:$O$1,0))</f>
        <v>Hari Babu N.</v>
      </c>
      <c r="H663" s="2">
        <f>INDEX('38'!$E$1:$O$1361,MATCH('39'!$F663,'38'!$E:$E,0),MATCH('38'!G$1,'38'!$E$1:$O$1,0))</f>
        <v>40856</v>
      </c>
      <c r="I663" s="2" t="str">
        <f>INDEX('38'!$E$1:$O$1361,MATCH('39'!$F663,'38'!$E:$E,0),MATCH('38'!H$1,'38'!$E$1:$O$1,0))</f>
        <v>Active</v>
      </c>
      <c r="J663" s="2" t="str">
        <f>INDEX('38'!$E$1:$O$1361,MATCH('39'!$F663,'38'!$E:$E,0),MATCH('38'!I$1,'38'!$E$1:$O$1,0))</f>
        <v>X0780</v>
      </c>
      <c r="K663" s="2">
        <f>INDEX('38'!$E$1:$O$1361,MATCH('39'!$F663,'38'!$E:$E,0),MATCH('38'!J$1,'38'!$E$1:$O$1,0))</f>
        <v>451002</v>
      </c>
      <c r="L663" s="2" t="str">
        <f>INDEX('38'!$E$1:$O$1361,MATCH('39'!$F663,'38'!$E:$E,0),MATCH('38'!K$1,'38'!$E$1:$O$1,0))</f>
        <v>Mr. Abdul Akbar</v>
      </c>
      <c r="M663" s="2" t="str">
        <f>INDEX('38'!$E$1:$O$1361,MATCH('39'!$F663,'38'!$E:$E,0),MATCH('38'!L$1,'38'!$E$1:$O$1,0))</f>
        <v>Associate Sales Manager</v>
      </c>
      <c r="N663" s="2" t="str">
        <f>INDEX('38'!$E$1:$O$1361,MATCH('39'!$F663,'38'!$E:$E,0),MATCH('38'!M$1,'38'!$E$1:$O$1,0))</f>
        <v>BG 7</v>
      </c>
      <c r="O663" s="2">
        <f>INDEX('38'!$E$1:$O$1361,MATCH('39'!$F663,'38'!$E:$E,0),MATCH('38'!N$1,'38'!$E$1:$O$1,0))</f>
        <v>680455.92300000007</v>
      </c>
      <c r="P663" s="2">
        <f>INDEX('38'!$E$1:$O$1361,MATCH('39'!$F663,'38'!$E:$E,0),MATCH('38'!O$1,'38'!$E$1:$O$1,0))</f>
        <v>317938.17600000004</v>
      </c>
    </row>
    <row r="664" spans="6:16">
      <c r="F664" s="128">
        <v>425496</v>
      </c>
      <c r="G664" s="2" t="str">
        <f>INDEX('38'!$E$1:$O$1361,MATCH('39'!$F664,'38'!$E:$E,0),MATCH('38'!F$1,'38'!$E$1:$O$1,0))</f>
        <v>Bhavesh Khimjibhai Dabhi</v>
      </c>
      <c r="H664" s="2">
        <f>INDEX('38'!$E$1:$O$1361,MATCH('39'!$F664,'38'!$E:$E,0),MATCH('38'!G$1,'38'!$E$1:$O$1,0))</f>
        <v>40826</v>
      </c>
      <c r="I664" s="2" t="str">
        <f>INDEX('38'!$E$1:$O$1361,MATCH('39'!$F664,'38'!$E:$E,0),MATCH('38'!H$1,'38'!$E$1:$O$1,0))</f>
        <v>Active</v>
      </c>
      <c r="J664" s="2" t="str">
        <f>INDEX('38'!$E$1:$O$1361,MATCH('39'!$F664,'38'!$E:$E,0),MATCH('38'!I$1,'38'!$E$1:$O$1,0))</f>
        <v>X0662</v>
      </c>
      <c r="K664" s="2">
        <f>INDEX('38'!$E$1:$O$1361,MATCH('39'!$F664,'38'!$E:$E,0),MATCH('38'!J$1,'38'!$E$1:$O$1,0))</f>
        <v>417062</v>
      </c>
      <c r="L664" s="2" t="str">
        <f>INDEX('38'!$E$1:$O$1361,MATCH('39'!$F664,'38'!$E:$E,0),MATCH('38'!K$1,'38'!$E$1:$O$1,0))</f>
        <v>Mr. Komalkumar Maganbhai Bhut</v>
      </c>
      <c r="M664" s="2" t="str">
        <f>INDEX('38'!$E$1:$O$1361,MATCH('39'!$F664,'38'!$E:$E,0),MATCH('38'!L$1,'38'!$E$1:$O$1,0))</f>
        <v>Associate Sales Manager</v>
      </c>
      <c r="N664" s="2" t="str">
        <f>INDEX('38'!$E$1:$O$1361,MATCH('39'!$F664,'38'!$E:$E,0),MATCH('38'!M$1,'38'!$E$1:$O$1,0))</f>
        <v>BG 6</v>
      </c>
      <c r="O664" s="2">
        <f>INDEX('38'!$E$1:$O$1361,MATCH('39'!$F664,'38'!$E:$E,0),MATCH('38'!N$1,'38'!$E$1:$O$1,0))</f>
        <v>993669.70499999996</v>
      </c>
      <c r="P664" s="2">
        <f>INDEX('38'!$E$1:$O$1361,MATCH('39'!$F664,'38'!$E:$E,0),MATCH('38'!O$1,'38'!$E$1:$O$1,0))</f>
        <v>114295.5252</v>
      </c>
    </row>
    <row r="665" spans="6:16">
      <c r="F665" s="128">
        <v>425498</v>
      </c>
      <c r="G665" s="2" t="str">
        <f>INDEX('38'!$E$1:$O$1361,MATCH('39'!$F665,'38'!$E:$E,0),MATCH('38'!F$1,'38'!$E$1:$O$1,0))</f>
        <v>Anita Deepak Chandwani</v>
      </c>
      <c r="H665" s="2">
        <f>INDEX('38'!$E$1:$O$1361,MATCH('39'!$F665,'38'!$E:$E,0),MATCH('38'!G$1,'38'!$E$1:$O$1,0))</f>
        <v>40805</v>
      </c>
      <c r="I665" s="2" t="str">
        <f>INDEX('38'!$E$1:$O$1361,MATCH('39'!$F665,'38'!$E:$E,0),MATCH('38'!H$1,'38'!$E$1:$O$1,0))</f>
        <v>Active</v>
      </c>
      <c r="J665" s="2" t="str">
        <f>INDEX('38'!$E$1:$O$1361,MATCH('39'!$F665,'38'!$E:$E,0),MATCH('38'!I$1,'38'!$E$1:$O$1,0))</f>
        <v>X1364</v>
      </c>
      <c r="K665" s="2">
        <f>INDEX('38'!$E$1:$O$1361,MATCH('39'!$F665,'38'!$E:$E,0),MATCH('38'!J$1,'38'!$E$1:$O$1,0))</f>
        <v>377076</v>
      </c>
      <c r="L665" s="2" t="str">
        <f>INDEX('38'!$E$1:$O$1361,MATCH('39'!$F665,'38'!$E:$E,0),MATCH('38'!K$1,'38'!$E$1:$O$1,0))</f>
        <v>Mr. Ujwal Hiraman Gurchale</v>
      </c>
      <c r="M665" s="2" t="str">
        <f>INDEX('38'!$E$1:$O$1361,MATCH('39'!$F665,'38'!$E:$E,0),MATCH('38'!L$1,'38'!$E$1:$O$1,0))</f>
        <v>Associate Sales Manager</v>
      </c>
      <c r="N665" s="2" t="str">
        <f>INDEX('38'!$E$1:$O$1361,MATCH('39'!$F665,'38'!$E:$E,0),MATCH('38'!M$1,'38'!$E$1:$O$1,0))</f>
        <v>BG 8</v>
      </c>
      <c r="O665" s="2">
        <f>INDEX('38'!$E$1:$O$1361,MATCH('39'!$F665,'38'!$E:$E,0),MATCH('38'!N$1,'38'!$E$1:$O$1,0))</f>
        <v>221557.11900000001</v>
      </c>
      <c r="P665" s="2">
        <f>INDEX('38'!$E$1:$O$1361,MATCH('39'!$F665,'38'!$E:$E,0),MATCH('38'!O$1,'38'!$E$1:$O$1,0))</f>
        <v>706103.39520000003</v>
      </c>
    </row>
    <row r="666" spans="6:16">
      <c r="F666" s="128">
        <v>425650</v>
      </c>
      <c r="G666" s="2" t="str">
        <f>INDEX('38'!$E$1:$O$1361,MATCH('39'!$F666,'38'!$E:$E,0),MATCH('38'!F$1,'38'!$E$1:$O$1,0))</f>
        <v>Sushanta Naskar</v>
      </c>
      <c r="H666" s="2">
        <f>INDEX('38'!$E$1:$O$1361,MATCH('39'!$F666,'38'!$E:$E,0),MATCH('38'!G$1,'38'!$E$1:$O$1,0))</f>
        <v>40861</v>
      </c>
      <c r="I666" s="2" t="str">
        <f>INDEX('38'!$E$1:$O$1361,MATCH('39'!$F666,'38'!$E:$E,0),MATCH('38'!H$1,'38'!$E$1:$O$1,0))</f>
        <v>Active</v>
      </c>
      <c r="J666" s="2" t="str">
        <f>INDEX('38'!$E$1:$O$1361,MATCH('39'!$F666,'38'!$E:$E,0),MATCH('38'!I$1,'38'!$E$1:$O$1,0))</f>
        <v>X1656</v>
      </c>
      <c r="K666" s="2">
        <f>INDEX('38'!$E$1:$O$1361,MATCH('39'!$F666,'38'!$E:$E,0),MATCH('38'!J$1,'38'!$E$1:$O$1,0))</f>
        <v>381132</v>
      </c>
      <c r="L666" s="2" t="str">
        <f>INDEX('38'!$E$1:$O$1361,MATCH('39'!$F666,'38'!$E:$E,0),MATCH('38'!K$1,'38'!$E$1:$O$1,0))</f>
        <v>Mr. Kangkan Dutta</v>
      </c>
      <c r="M666" s="2" t="str">
        <f>INDEX('38'!$E$1:$O$1361,MATCH('39'!$F666,'38'!$E:$E,0),MATCH('38'!L$1,'38'!$E$1:$O$1,0))</f>
        <v>Associate Sales Manager</v>
      </c>
      <c r="N666" s="2" t="str">
        <f>INDEX('38'!$E$1:$O$1361,MATCH('39'!$F666,'38'!$E:$E,0),MATCH('38'!M$1,'38'!$E$1:$O$1,0))</f>
        <v>BG 7</v>
      </c>
      <c r="O666" s="2">
        <f>INDEX('38'!$E$1:$O$1361,MATCH('39'!$F666,'38'!$E:$E,0),MATCH('38'!N$1,'38'!$E$1:$O$1,0))</f>
        <v>713228.2080000001</v>
      </c>
      <c r="P666" s="2">
        <f>INDEX('38'!$E$1:$O$1361,MATCH('39'!$F666,'38'!$E:$E,0),MATCH('38'!O$1,'38'!$E$1:$O$1,0))</f>
        <v>1613879.9856</v>
      </c>
    </row>
    <row r="667" spans="6:16">
      <c r="F667" s="128">
        <v>425652</v>
      </c>
      <c r="G667" s="2" t="str">
        <f>INDEX('38'!$E$1:$O$1361,MATCH('39'!$F667,'38'!$E:$E,0),MATCH('38'!F$1,'38'!$E$1:$O$1,0))</f>
        <v>Subeer Bagchi</v>
      </c>
      <c r="H667" s="2">
        <f>INDEX('38'!$E$1:$O$1361,MATCH('39'!$F667,'38'!$E:$E,0),MATCH('38'!G$1,'38'!$E$1:$O$1,0))</f>
        <v>40837</v>
      </c>
      <c r="I667" s="2" t="str">
        <f>INDEX('38'!$E$1:$O$1361,MATCH('39'!$F667,'38'!$E:$E,0),MATCH('38'!H$1,'38'!$E$1:$O$1,0))</f>
        <v>Active</v>
      </c>
      <c r="J667" s="2" t="str">
        <f>INDEX('38'!$E$1:$O$1361,MATCH('39'!$F667,'38'!$E:$E,0),MATCH('38'!I$1,'38'!$E$1:$O$1,0))</f>
        <v>X1443</v>
      </c>
      <c r="K667" s="2">
        <f>INDEX('38'!$E$1:$O$1361,MATCH('39'!$F667,'38'!$E:$E,0),MATCH('38'!J$1,'38'!$E$1:$O$1,0))</f>
        <v>379915</v>
      </c>
      <c r="L667" s="2" t="str">
        <f>INDEX('38'!$E$1:$O$1361,MATCH('39'!$F667,'38'!$E:$E,0),MATCH('38'!K$1,'38'!$E$1:$O$1,0))</f>
        <v>Mr. Indranil Roy</v>
      </c>
      <c r="M667" s="2" t="str">
        <f>INDEX('38'!$E$1:$O$1361,MATCH('39'!$F667,'38'!$E:$E,0),MATCH('38'!L$1,'38'!$E$1:$O$1,0))</f>
        <v>Associate Sales Manager</v>
      </c>
      <c r="N667" s="2" t="str">
        <f>INDEX('38'!$E$1:$O$1361,MATCH('39'!$F667,'38'!$E:$E,0),MATCH('38'!M$1,'38'!$E$1:$O$1,0))</f>
        <v>BG 6</v>
      </c>
      <c r="O667" s="2">
        <f>INDEX('38'!$E$1:$O$1361,MATCH('39'!$F667,'38'!$E:$E,0),MATCH('38'!N$1,'38'!$E$1:$O$1,0))</f>
        <v>1056813.534</v>
      </c>
      <c r="P667" s="2">
        <f>INDEX('38'!$E$1:$O$1361,MATCH('39'!$F667,'38'!$E:$E,0),MATCH('38'!O$1,'38'!$E$1:$O$1,0))</f>
        <v>1510626.5963999999</v>
      </c>
    </row>
    <row r="668" spans="6:16">
      <c r="F668" s="128">
        <v>425770</v>
      </c>
      <c r="G668" s="2" t="str">
        <f>INDEX('38'!$E$1:$O$1361,MATCH('39'!$F668,'38'!$E:$E,0),MATCH('38'!F$1,'38'!$E$1:$O$1,0))</f>
        <v>Somnath Das</v>
      </c>
      <c r="H668" s="2">
        <f>INDEX('38'!$E$1:$O$1361,MATCH('39'!$F668,'38'!$E:$E,0),MATCH('38'!G$1,'38'!$E$1:$O$1,0))</f>
        <v>40859</v>
      </c>
      <c r="I668" s="2" t="str">
        <f>INDEX('38'!$E$1:$O$1361,MATCH('39'!$F668,'38'!$E:$E,0),MATCH('38'!H$1,'38'!$E$1:$O$1,0))</f>
        <v>Active</v>
      </c>
      <c r="J668" s="2" t="str">
        <f>INDEX('38'!$E$1:$O$1361,MATCH('39'!$F668,'38'!$E:$E,0),MATCH('38'!I$1,'38'!$E$1:$O$1,0))</f>
        <v>X1301</v>
      </c>
      <c r="K668" s="2">
        <f>INDEX('38'!$E$1:$O$1361,MATCH('39'!$F668,'38'!$E:$E,0),MATCH('38'!J$1,'38'!$E$1:$O$1,0))</f>
        <v>381154</v>
      </c>
      <c r="L668" s="2" t="str">
        <f>INDEX('38'!$E$1:$O$1361,MATCH('39'!$F668,'38'!$E:$E,0),MATCH('38'!K$1,'38'!$E$1:$O$1,0))</f>
        <v>Mr. Pranabesh Pyne</v>
      </c>
      <c r="M668" s="2" t="str">
        <f>INDEX('38'!$E$1:$O$1361,MATCH('39'!$F668,'38'!$E:$E,0),MATCH('38'!L$1,'38'!$E$1:$O$1,0))</f>
        <v>Relationship Associate</v>
      </c>
      <c r="N668" s="2" t="str">
        <f>INDEX('38'!$E$1:$O$1361,MATCH('39'!$F668,'38'!$E:$E,0),MATCH('38'!M$1,'38'!$E$1:$O$1,0))</f>
        <v>BG 6</v>
      </c>
      <c r="O668" s="2">
        <f>INDEX('38'!$E$1:$O$1361,MATCH('39'!$F668,'38'!$E:$E,0),MATCH('38'!N$1,'38'!$E$1:$O$1,0))</f>
        <v>961457.25900000008</v>
      </c>
      <c r="P668" s="2">
        <f>INDEX('38'!$E$1:$O$1361,MATCH('39'!$F668,'38'!$E:$E,0),MATCH('38'!O$1,'38'!$E$1:$O$1,0))</f>
        <v>2042374.8995999999</v>
      </c>
    </row>
    <row r="669" spans="6:16">
      <c r="F669" s="128">
        <v>425780</v>
      </c>
      <c r="G669" s="2" t="str">
        <f>INDEX('38'!$E$1:$O$1361,MATCH('39'!$F669,'38'!$E:$E,0),MATCH('38'!F$1,'38'!$E$1:$O$1,0))</f>
        <v>Augestin R J</v>
      </c>
      <c r="H669" s="2">
        <f>INDEX('38'!$E$1:$O$1361,MATCH('39'!$F669,'38'!$E:$E,0),MATCH('38'!G$1,'38'!$E$1:$O$1,0))</f>
        <v>40868</v>
      </c>
      <c r="I669" s="2" t="str">
        <f>INDEX('38'!$E$1:$O$1361,MATCH('39'!$F669,'38'!$E:$E,0),MATCH('38'!H$1,'38'!$E$1:$O$1,0))</f>
        <v>Active</v>
      </c>
      <c r="J669" s="2" t="str">
        <f>INDEX('38'!$E$1:$O$1361,MATCH('39'!$F669,'38'!$E:$E,0),MATCH('38'!I$1,'38'!$E$1:$O$1,0))</f>
        <v>X1511</v>
      </c>
      <c r="K669" s="2">
        <f>INDEX('38'!$E$1:$O$1361,MATCH('39'!$F669,'38'!$E:$E,0),MATCH('38'!J$1,'38'!$E$1:$O$1,0))</f>
        <v>420801</v>
      </c>
      <c r="L669" s="2" t="str">
        <f>INDEX('38'!$E$1:$O$1361,MATCH('39'!$F669,'38'!$E:$E,0),MATCH('38'!K$1,'38'!$E$1:$O$1,0))</f>
        <v>Mr. Ashok Kumar M.</v>
      </c>
      <c r="M669" s="2" t="str">
        <f>INDEX('38'!$E$1:$O$1361,MATCH('39'!$F669,'38'!$E:$E,0),MATCH('38'!L$1,'38'!$E$1:$O$1,0))</f>
        <v>Relationship Associate</v>
      </c>
      <c r="N669" s="2" t="str">
        <f>INDEX('38'!$E$1:$O$1361,MATCH('39'!$F669,'38'!$E:$E,0),MATCH('38'!M$1,'38'!$E$1:$O$1,0))</f>
        <v>BG 6</v>
      </c>
      <c r="O669" s="2">
        <f>INDEX('38'!$E$1:$O$1361,MATCH('39'!$F669,'38'!$E:$E,0),MATCH('38'!N$1,'38'!$E$1:$O$1,0))</f>
        <v>792631.85400000005</v>
      </c>
      <c r="P669" s="2">
        <f>INDEX('38'!$E$1:$O$1361,MATCH('39'!$F669,'38'!$E:$E,0),MATCH('38'!O$1,'38'!$E$1:$O$1,0))</f>
        <v>1373162.598</v>
      </c>
    </row>
    <row r="670" spans="6:16">
      <c r="F670" s="128">
        <v>425795</v>
      </c>
      <c r="G670" s="2" t="str">
        <f>INDEX('38'!$E$1:$O$1361,MATCH('39'!$F670,'38'!$E:$E,0),MATCH('38'!F$1,'38'!$E$1:$O$1,0))</f>
        <v>Ramakanta Behura</v>
      </c>
      <c r="H670" s="2">
        <f>INDEX('38'!$E$1:$O$1361,MATCH('39'!$F670,'38'!$E:$E,0),MATCH('38'!G$1,'38'!$E$1:$O$1,0))</f>
        <v>40869</v>
      </c>
      <c r="I670" s="2" t="str">
        <f>INDEX('38'!$E$1:$O$1361,MATCH('39'!$F670,'38'!$E:$E,0),MATCH('38'!H$1,'38'!$E$1:$O$1,0))</f>
        <v>Active</v>
      </c>
      <c r="J670" s="2" t="str">
        <f>INDEX('38'!$E$1:$O$1361,MATCH('39'!$F670,'38'!$E:$E,0),MATCH('38'!I$1,'38'!$E$1:$O$1,0))</f>
        <v>X1068</v>
      </c>
      <c r="K670" s="2">
        <f>INDEX('38'!$E$1:$O$1361,MATCH('39'!$F670,'38'!$E:$E,0),MATCH('38'!J$1,'38'!$E$1:$O$1,0))</f>
        <v>460392</v>
      </c>
      <c r="L670" s="2" t="str">
        <f>INDEX('38'!$E$1:$O$1361,MATCH('39'!$F670,'38'!$E:$E,0),MATCH('38'!K$1,'38'!$E$1:$O$1,0))</f>
        <v>Mr. Sanjay Kumar Mohanty</v>
      </c>
      <c r="M670" s="2" t="str">
        <f>INDEX('38'!$E$1:$O$1361,MATCH('39'!$F670,'38'!$E:$E,0),MATCH('38'!L$1,'38'!$E$1:$O$1,0))</f>
        <v>Associate Sales Manager</v>
      </c>
      <c r="N670" s="2" t="str">
        <f>INDEX('38'!$E$1:$O$1361,MATCH('39'!$F670,'38'!$E:$E,0),MATCH('38'!M$1,'38'!$E$1:$O$1,0))</f>
        <v>BG 7</v>
      </c>
      <c r="O670" s="2">
        <f>INDEX('38'!$E$1:$O$1361,MATCH('39'!$F670,'38'!$E:$E,0),MATCH('38'!N$1,'38'!$E$1:$O$1,0))</f>
        <v>645836.05800000008</v>
      </c>
      <c r="P670" s="2">
        <f>INDEX('38'!$E$1:$O$1361,MATCH('39'!$F670,'38'!$E:$E,0),MATCH('38'!O$1,'38'!$E$1:$O$1,0))</f>
        <v>843661.56959999993</v>
      </c>
    </row>
    <row r="671" spans="6:16">
      <c r="F671" s="128">
        <v>425798</v>
      </c>
      <c r="G671" s="2" t="str">
        <f>INDEX('38'!$E$1:$O$1361,MATCH('39'!$F671,'38'!$E:$E,0),MATCH('38'!F$1,'38'!$E$1:$O$1,0))</f>
        <v>Jagat Jit Das</v>
      </c>
      <c r="H671" s="2">
        <f>INDEX('38'!$E$1:$O$1361,MATCH('39'!$F671,'38'!$E:$E,0),MATCH('38'!G$1,'38'!$E$1:$O$1,0))</f>
        <v>40863</v>
      </c>
      <c r="I671" s="2" t="str">
        <f>INDEX('38'!$E$1:$O$1361,MATCH('39'!$F671,'38'!$E:$E,0),MATCH('38'!H$1,'38'!$E$1:$O$1,0))</f>
        <v>Active</v>
      </c>
      <c r="J671" s="2" t="str">
        <f>INDEX('38'!$E$1:$O$1361,MATCH('39'!$F671,'38'!$E:$E,0),MATCH('38'!I$1,'38'!$E$1:$O$1,0))</f>
        <v>X0221</v>
      </c>
      <c r="K671" s="2">
        <f>INDEX('38'!$E$1:$O$1361,MATCH('39'!$F671,'38'!$E:$E,0),MATCH('38'!J$1,'38'!$E$1:$O$1,0))</f>
        <v>460392</v>
      </c>
      <c r="L671" s="2" t="str">
        <f>INDEX('38'!$E$1:$O$1361,MATCH('39'!$F671,'38'!$E:$E,0),MATCH('38'!K$1,'38'!$E$1:$O$1,0))</f>
        <v>Mr. Sanjay Kumar Mohanty</v>
      </c>
      <c r="M671" s="2" t="str">
        <f>INDEX('38'!$E$1:$O$1361,MATCH('39'!$F671,'38'!$E:$E,0),MATCH('38'!L$1,'38'!$E$1:$O$1,0))</f>
        <v>Relationship Associate</v>
      </c>
      <c r="N671" s="2" t="str">
        <f>INDEX('38'!$E$1:$O$1361,MATCH('39'!$F671,'38'!$E:$E,0),MATCH('38'!M$1,'38'!$E$1:$O$1,0))</f>
        <v>BG 5</v>
      </c>
      <c r="O671" s="2">
        <f>INDEX('38'!$E$1:$O$1361,MATCH('39'!$F671,'38'!$E:$E,0),MATCH('38'!N$1,'38'!$E$1:$O$1,0))</f>
        <v>1280774.733</v>
      </c>
      <c r="P671" s="2">
        <f>INDEX('38'!$E$1:$O$1361,MATCH('39'!$F671,'38'!$E:$E,0),MATCH('38'!O$1,'38'!$E$1:$O$1,0))</f>
        <v>2162385.7308</v>
      </c>
    </row>
    <row r="672" spans="6:16">
      <c r="F672" s="128">
        <v>425800</v>
      </c>
      <c r="G672" s="2" t="str">
        <f>INDEX('38'!$E$1:$O$1361,MATCH('39'!$F672,'38'!$E:$E,0),MATCH('38'!F$1,'38'!$E$1:$O$1,0))</f>
        <v>Paresh Kumar Mohanty</v>
      </c>
      <c r="H672" s="2">
        <f>INDEX('38'!$E$1:$O$1361,MATCH('39'!$F672,'38'!$E:$E,0),MATCH('38'!G$1,'38'!$E$1:$O$1,0))</f>
        <v>40865</v>
      </c>
      <c r="I672" s="2" t="str">
        <f>INDEX('38'!$E$1:$O$1361,MATCH('39'!$F672,'38'!$E:$E,0),MATCH('38'!H$1,'38'!$E$1:$O$1,0))</f>
        <v>Active</v>
      </c>
      <c r="J672" s="2" t="str">
        <f>INDEX('38'!$E$1:$O$1361,MATCH('39'!$F672,'38'!$E:$E,0),MATCH('38'!I$1,'38'!$E$1:$O$1,0))</f>
        <v>X1073</v>
      </c>
      <c r="K672" s="2">
        <f>INDEX('38'!$E$1:$O$1361,MATCH('39'!$F672,'38'!$E:$E,0),MATCH('38'!J$1,'38'!$E$1:$O$1,0))</f>
        <v>460392</v>
      </c>
      <c r="L672" s="2" t="str">
        <f>INDEX('38'!$E$1:$O$1361,MATCH('39'!$F672,'38'!$E:$E,0),MATCH('38'!K$1,'38'!$E$1:$O$1,0))</f>
        <v>Mr. Sanjay Kumar Mohanty</v>
      </c>
      <c r="M672" s="2" t="str">
        <f>INDEX('38'!$E$1:$O$1361,MATCH('39'!$F672,'38'!$E:$E,0),MATCH('38'!L$1,'38'!$E$1:$O$1,0))</f>
        <v>Associate Sales Manager</v>
      </c>
      <c r="N672" s="2" t="str">
        <f>INDEX('38'!$E$1:$O$1361,MATCH('39'!$F672,'38'!$E:$E,0),MATCH('38'!M$1,'38'!$E$1:$O$1,0))</f>
        <v>BG 7</v>
      </c>
      <c r="O672" s="2">
        <f>INDEX('38'!$E$1:$O$1361,MATCH('39'!$F672,'38'!$E:$E,0),MATCH('38'!N$1,'38'!$E$1:$O$1,0))</f>
        <v>555135.46200000006</v>
      </c>
      <c r="P672" s="2">
        <f>INDEX('38'!$E$1:$O$1361,MATCH('39'!$F672,'38'!$E:$E,0),MATCH('38'!O$1,'38'!$E$1:$O$1,0))</f>
        <v>721122.1128</v>
      </c>
    </row>
    <row r="673" spans="6:16">
      <c r="F673" s="128">
        <v>426021</v>
      </c>
      <c r="G673" s="2" t="str">
        <f>INDEX('38'!$E$1:$O$1361,MATCH('39'!$F673,'38'!$E:$E,0),MATCH('38'!F$1,'38'!$E$1:$O$1,0))</f>
        <v>Karthikeyan N.</v>
      </c>
      <c r="H673" s="2">
        <f>INDEX('38'!$E$1:$O$1361,MATCH('39'!$F673,'38'!$E:$E,0),MATCH('38'!G$1,'38'!$E$1:$O$1,0))</f>
        <v>40863</v>
      </c>
      <c r="I673" s="2" t="str">
        <f>INDEX('38'!$E$1:$O$1361,MATCH('39'!$F673,'38'!$E:$E,0),MATCH('38'!H$1,'38'!$E$1:$O$1,0))</f>
        <v>Active</v>
      </c>
      <c r="J673" s="2" t="str">
        <f>INDEX('38'!$E$1:$O$1361,MATCH('39'!$F673,'38'!$E:$E,0),MATCH('38'!I$1,'38'!$E$1:$O$1,0))</f>
        <v>X0211</v>
      </c>
      <c r="K673" s="2">
        <f>INDEX('38'!$E$1:$O$1361,MATCH('39'!$F673,'38'!$E:$E,0),MATCH('38'!J$1,'38'!$E$1:$O$1,0))</f>
        <v>451002</v>
      </c>
      <c r="L673" s="2" t="str">
        <f>INDEX('38'!$E$1:$O$1361,MATCH('39'!$F673,'38'!$E:$E,0),MATCH('38'!K$1,'38'!$E$1:$O$1,0))</f>
        <v>Mr. Abdul Akbar</v>
      </c>
      <c r="M673" s="2" t="str">
        <f>INDEX('38'!$E$1:$O$1361,MATCH('39'!$F673,'38'!$E:$E,0),MATCH('38'!L$1,'38'!$E$1:$O$1,0))</f>
        <v>Associate Sales Manager</v>
      </c>
      <c r="N673" s="2" t="str">
        <f>INDEX('38'!$E$1:$O$1361,MATCH('39'!$F673,'38'!$E:$E,0),MATCH('38'!M$1,'38'!$E$1:$O$1,0))</f>
        <v>BG 5</v>
      </c>
      <c r="O673" s="2">
        <f>INDEX('38'!$E$1:$O$1361,MATCH('39'!$F673,'38'!$E:$E,0),MATCH('38'!N$1,'38'!$E$1:$O$1,0))</f>
        <v>1599633.6510000001</v>
      </c>
      <c r="P673" s="2">
        <f>INDEX('38'!$E$1:$O$1361,MATCH('39'!$F673,'38'!$E:$E,0),MATCH('38'!O$1,'38'!$E$1:$O$1,0))</f>
        <v>1031071.8095999999</v>
      </c>
    </row>
    <row r="674" spans="6:16">
      <c r="F674" s="128">
        <v>426300</v>
      </c>
      <c r="G674" s="2" t="str">
        <f>INDEX('38'!$E$1:$O$1361,MATCH('39'!$F674,'38'!$E:$E,0),MATCH('38'!F$1,'38'!$E$1:$O$1,0))</f>
        <v>Mainpal Yadav</v>
      </c>
      <c r="H674" s="2">
        <f>INDEX('38'!$E$1:$O$1361,MATCH('39'!$F674,'38'!$E:$E,0),MATCH('38'!G$1,'38'!$E$1:$O$1,0))</f>
        <v>40836</v>
      </c>
      <c r="I674" s="2" t="str">
        <f>INDEX('38'!$E$1:$O$1361,MATCH('39'!$F674,'38'!$E:$E,0),MATCH('38'!H$1,'38'!$E$1:$O$1,0))</f>
        <v>Active</v>
      </c>
      <c r="J674" s="2" t="str">
        <f>INDEX('38'!$E$1:$O$1361,MATCH('39'!$F674,'38'!$E:$E,0),MATCH('38'!I$1,'38'!$E$1:$O$1,0))</f>
        <v>X0402</v>
      </c>
      <c r="K674" s="2">
        <f>INDEX('38'!$E$1:$O$1361,MATCH('39'!$F674,'38'!$E:$E,0),MATCH('38'!J$1,'38'!$E$1:$O$1,0))</f>
        <v>410733</v>
      </c>
      <c r="L674" s="2" t="str">
        <f>INDEX('38'!$E$1:$O$1361,MATCH('39'!$F674,'38'!$E:$E,0),MATCH('38'!K$1,'38'!$E$1:$O$1,0))</f>
        <v>Mr. Karan Marya</v>
      </c>
      <c r="M674" s="2" t="str">
        <f>INDEX('38'!$E$1:$O$1361,MATCH('39'!$F674,'38'!$E:$E,0),MATCH('38'!L$1,'38'!$E$1:$O$1,0))</f>
        <v>Relationship Associate</v>
      </c>
      <c r="N674" s="2" t="str">
        <f>INDEX('38'!$E$1:$O$1361,MATCH('39'!$F674,'38'!$E:$E,0),MATCH('38'!M$1,'38'!$E$1:$O$1,0))</f>
        <v>BG 7</v>
      </c>
      <c r="O674" s="2">
        <f>INDEX('38'!$E$1:$O$1361,MATCH('39'!$F674,'38'!$E:$E,0),MATCH('38'!N$1,'38'!$E$1:$O$1,0))</f>
        <v>745517.451</v>
      </c>
      <c r="P674" s="2">
        <f>INDEX('38'!$E$1:$O$1361,MATCH('39'!$F674,'38'!$E:$E,0),MATCH('38'!O$1,'38'!$E$1:$O$1,0))</f>
        <v>764202.924</v>
      </c>
    </row>
    <row r="675" spans="6:16">
      <c r="F675" s="128">
        <v>426308</v>
      </c>
      <c r="G675" s="2" t="str">
        <f>INDEX('38'!$E$1:$O$1361,MATCH('39'!$F675,'38'!$E:$E,0),MATCH('38'!F$1,'38'!$E$1:$O$1,0))</f>
        <v>Sanjoy Das</v>
      </c>
      <c r="H675" s="2">
        <f>INDEX('38'!$E$1:$O$1361,MATCH('39'!$F675,'38'!$E:$E,0),MATCH('38'!G$1,'38'!$E$1:$O$1,0))</f>
        <v>40869</v>
      </c>
      <c r="I675" s="2" t="str">
        <f>INDEX('38'!$E$1:$O$1361,MATCH('39'!$F675,'38'!$E:$E,0),MATCH('38'!H$1,'38'!$E$1:$O$1,0))</f>
        <v>Active</v>
      </c>
      <c r="J675" s="2" t="str">
        <f>INDEX('38'!$E$1:$O$1361,MATCH('39'!$F675,'38'!$E:$E,0),MATCH('38'!I$1,'38'!$E$1:$O$1,0))</f>
        <v>X0346</v>
      </c>
      <c r="K675" s="2">
        <f>INDEX('38'!$E$1:$O$1361,MATCH('39'!$F675,'38'!$E:$E,0),MATCH('38'!J$1,'38'!$E$1:$O$1,0))</f>
        <v>379915</v>
      </c>
      <c r="L675" s="2" t="str">
        <f>INDEX('38'!$E$1:$O$1361,MATCH('39'!$F675,'38'!$E:$E,0),MATCH('38'!K$1,'38'!$E$1:$O$1,0))</f>
        <v>Mr. Indranil Roy</v>
      </c>
      <c r="M675" s="2" t="str">
        <f>INDEX('38'!$E$1:$O$1361,MATCH('39'!$F675,'38'!$E:$E,0),MATCH('38'!L$1,'38'!$E$1:$O$1,0))</f>
        <v>Associate Sales Manager</v>
      </c>
      <c r="N675" s="2" t="str">
        <f>INDEX('38'!$E$1:$O$1361,MATCH('39'!$F675,'38'!$E:$E,0),MATCH('38'!M$1,'38'!$E$1:$O$1,0))</f>
        <v>BG 7</v>
      </c>
      <c r="O675" s="2">
        <f>INDEX('38'!$E$1:$O$1361,MATCH('39'!$F675,'38'!$E:$E,0),MATCH('38'!N$1,'38'!$E$1:$O$1,0))</f>
        <v>513247.70699999999</v>
      </c>
      <c r="P675" s="2">
        <f>INDEX('38'!$E$1:$O$1361,MATCH('39'!$F675,'38'!$E:$E,0),MATCH('38'!O$1,'38'!$E$1:$O$1,0))</f>
        <v>890143.31160000002</v>
      </c>
    </row>
    <row r="676" spans="6:16">
      <c r="F676" s="128">
        <v>426314</v>
      </c>
      <c r="G676" s="2" t="str">
        <f>INDEX('38'!$E$1:$O$1361,MATCH('39'!$F676,'38'!$E:$E,0),MATCH('38'!F$1,'38'!$E$1:$O$1,0))</f>
        <v>Rajesh Kumar</v>
      </c>
      <c r="H676" s="2">
        <f>INDEX('38'!$E$1:$O$1361,MATCH('39'!$F676,'38'!$E:$E,0),MATCH('38'!G$1,'38'!$E$1:$O$1,0))</f>
        <v>40866</v>
      </c>
      <c r="I676" s="2" t="str">
        <f>INDEX('38'!$E$1:$O$1361,MATCH('39'!$F676,'38'!$E:$E,0),MATCH('38'!H$1,'38'!$E$1:$O$1,0))</f>
        <v>Active</v>
      </c>
      <c r="J676" s="2" t="str">
        <f>INDEX('38'!$E$1:$O$1361,MATCH('39'!$F676,'38'!$E:$E,0),MATCH('38'!I$1,'38'!$E$1:$O$1,0))</f>
        <v>X0610</v>
      </c>
      <c r="K676" s="2">
        <f>INDEX('38'!$E$1:$O$1361,MATCH('39'!$F676,'38'!$E:$E,0),MATCH('38'!J$1,'38'!$E$1:$O$1,0))</f>
        <v>412412</v>
      </c>
      <c r="L676" s="2" t="str">
        <f>INDEX('38'!$E$1:$O$1361,MATCH('39'!$F676,'38'!$E:$E,0),MATCH('38'!K$1,'38'!$E$1:$O$1,0))</f>
        <v>Mr. Vipin Sharma</v>
      </c>
      <c r="M676" s="2" t="str">
        <f>INDEX('38'!$E$1:$O$1361,MATCH('39'!$F676,'38'!$E:$E,0),MATCH('38'!L$1,'38'!$E$1:$O$1,0))</f>
        <v>Relationship Associate</v>
      </c>
      <c r="N676" s="2" t="str">
        <f>INDEX('38'!$E$1:$O$1361,MATCH('39'!$F676,'38'!$E:$E,0),MATCH('38'!M$1,'38'!$E$1:$O$1,0))</f>
        <v>BG 6</v>
      </c>
      <c r="O676" s="2">
        <f>INDEX('38'!$E$1:$O$1361,MATCH('39'!$F676,'38'!$E:$E,0),MATCH('38'!N$1,'38'!$E$1:$O$1,0))</f>
        <v>1032674.79</v>
      </c>
      <c r="P676" s="2">
        <f>INDEX('38'!$E$1:$O$1361,MATCH('39'!$F676,'38'!$E:$E,0),MATCH('38'!O$1,'38'!$E$1:$O$1,0))</f>
        <v>437670.01079999999</v>
      </c>
    </row>
    <row r="677" spans="6:16">
      <c r="F677" s="128">
        <v>426611</v>
      </c>
      <c r="G677" s="2" t="str">
        <f>INDEX('38'!$E$1:$O$1361,MATCH('39'!$F677,'38'!$E:$E,0),MATCH('38'!F$1,'38'!$E$1:$O$1,0))</f>
        <v>Mithun Chakraborty</v>
      </c>
      <c r="H677" s="2">
        <f>INDEX('38'!$E$1:$O$1361,MATCH('39'!$F677,'38'!$E:$E,0),MATCH('38'!G$1,'38'!$E$1:$O$1,0))</f>
        <v>40869</v>
      </c>
      <c r="I677" s="2" t="str">
        <f>INDEX('38'!$E$1:$O$1361,MATCH('39'!$F677,'38'!$E:$E,0),MATCH('38'!H$1,'38'!$E$1:$O$1,0))</f>
        <v>Active</v>
      </c>
      <c r="J677" s="2" t="str">
        <f>INDEX('38'!$E$1:$O$1361,MATCH('39'!$F677,'38'!$E:$E,0),MATCH('38'!I$1,'38'!$E$1:$O$1,0))</f>
        <v>X1012</v>
      </c>
      <c r="K677" s="2">
        <f>INDEX('38'!$E$1:$O$1361,MATCH('39'!$F677,'38'!$E:$E,0),MATCH('38'!J$1,'38'!$E$1:$O$1,0))</f>
        <v>379915</v>
      </c>
      <c r="L677" s="2" t="str">
        <f>INDEX('38'!$E$1:$O$1361,MATCH('39'!$F677,'38'!$E:$E,0),MATCH('38'!K$1,'38'!$E$1:$O$1,0))</f>
        <v>Mr. Indranil Roy</v>
      </c>
      <c r="M677" s="2" t="str">
        <f>INDEX('38'!$E$1:$O$1361,MATCH('39'!$F677,'38'!$E:$E,0),MATCH('38'!L$1,'38'!$E$1:$O$1,0))</f>
        <v>Associate Sales Manager</v>
      </c>
      <c r="N677" s="2" t="str">
        <f>INDEX('38'!$E$1:$O$1361,MATCH('39'!$F677,'38'!$E:$E,0),MATCH('38'!M$1,'38'!$E$1:$O$1,0))</f>
        <v>BG 5</v>
      </c>
      <c r="O677" s="2">
        <f>INDEX('38'!$E$1:$O$1361,MATCH('39'!$F677,'38'!$E:$E,0),MATCH('38'!N$1,'38'!$E$1:$O$1,0))</f>
        <v>1600123.371</v>
      </c>
      <c r="P677" s="2">
        <f>INDEX('38'!$E$1:$O$1361,MATCH('39'!$F677,'38'!$E:$E,0),MATCH('38'!O$1,'38'!$E$1:$O$1,0))</f>
        <v>551261.57039999997</v>
      </c>
    </row>
    <row r="678" spans="6:16">
      <c r="F678" s="128">
        <v>426825</v>
      </c>
      <c r="G678" s="2" t="str">
        <f>INDEX('38'!$E$1:$O$1361,MATCH('39'!$F678,'38'!$E:$E,0),MATCH('38'!F$1,'38'!$E$1:$O$1,0))</f>
        <v>Hitesh MahendraBhai Shah</v>
      </c>
      <c r="H678" s="2">
        <f>INDEX('38'!$E$1:$O$1361,MATCH('39'!$F678,'38'!$E:$E,0),MATCH('38'!G$1,'38'!$E$1:$O$1,0))</f>
        <v>40859</v>
      </c>
      <c r="I678" s="2" t="str">
        <f>INDEX('38'!$E$1:$O$1361,MATCH('39'!$F678,'38'!$E:$E,0),MATCH('38'!H$1,'38'!$E$1:$O$1,0))</f>
        <v>Active</v>
      </c>
      <c r="J678" s="2" t="str">
        <f>INDEX('38'!$E$1:$O$1361,MATCH('39'!$F678,'38'!$E:$E,0),MATCH('38'!I$1,'38'!$E$1:$O$1,0))</f>
        <v>X0336</v>
      </c>
      <c r="K678" s="2">
        <f>INDEX('38'!$E$1:$O$1361,MATCH('39'!$F678,'38'!$E:$E,0),MATCH('38'!J$1,'38'!$E$1:$O$1,0))</f>
        <v>462852</v>
      </c>
      <c r="L678" s="2" t="str">
        <f>INDEX('38'!$E$1:$O$1361,MATCH('39'!$F678,'38'!$E:$E,0),MATCH('38'!K$1,'38'!$E$1:$O$1,0))</f>
        <v>Mr. Dhwanil Milan Bhai Acharya</v>
      </c>
      <c r="M678" s="2" t="str">
        <f>INDEX('38'!$E$1:$O$1361,MATCH('39'!$F678,'38'!$E:$E,0),MATCH('38'!L$1,'38'!$E$1:$O$1,0))</f>
        <v>Relationship Associate</v>
      </c>
      <c r="N678" s="2" t="str">
        <f>INDEX('38'!$E$1:$O$1361,MATCH('39'!$F678,'38'!$E:$E,0),MATCH('38'!M$1,'38'!$E$1:$O$1,0))</f>
        <v>BG 6</v>
      </c>
      <c r="O678" s="2">
        <f>INDEX('38'!$E$1:$O$1361,MATCH('39'!$F678,'38'!$E:$E,0),MATCH('38'!N$1,'38'!$E$1:$O$1,0))</f>
        <v>859091.31</v>
      </c>
      <c r="P678" s="2">
        <f>INDEX('38'!$E$1:$O$1361,MATCH('39'!$F678,'38'!$E:$E,0),MATCH('38'!O$1,'38'!$E$1:$O$1,0))</f>
        <v>786713.34239999996</v>
      </c>
    </row>
    <row r="679" spans="6:16">
      <c r="F679" s="128">
        <v>426895</v>
      </c>
      <c r="G679" s="2" t="str">
        <f>INDEX('38'!$E$1:$O$1361,MATCH('39'!$F679,'38'!$E:$E,0),MATCH('38'!F$1,'38'!$E$1:$O$1,0))</f>
        <v>Vincent F.</v>
      </c>
      <c r="H679" s="2">
        <f>INDEX('38'!$E$1:$O$1361,MATCH('39'!$F679,'38'!$E:$E,0),MATCH('38'!G$1,'38'!$E$1:$O$1,0))</f>
        <v>40868</v>
      </c>
      <c r="I679" s="2" t="str">
        <f>INDEX('38'!$E$1:$O$1361,MATCH('39'!$F679,'38'!$E:$E,0),MATCH('38'!H$1,'38'!$E$1:$O$1,0))</f>
        <v>Active</v>
      </c>
      <c r="J679" s="2" t="str">
        <f>INDEX('38'!$E$1:$O$1361,MATCH('39'!$F679,'38'!$E:$E,0),MATCH('38'!I$1,'38'!$E$1:$O$1,0))</f>
        <v>X0363</v>
      </c>
      <c r="K679" s="2">
        <f>INDEX('38'!$E$1:$O$1361,MATCH('39'!$F679,'38'!$E:$E,0),MATCH('38'!J$1,'38'!$E$1:$O$1,0))</f>
        <v>462388</v>
      </c>
      <c r="L679" s="2" t="str">
        <f>INDEX('38'!$E$1:$O$1361,MATCH('39'!$F679,'38'!$E:$E,0),MATCH('38'!K$1,'38'!$E$1:$O$1,0))</f>
        <v>Mr. Mohan Kumar B.N</v>
      </c>
      <c r="M679" s="2" t="str">
        <f>INDEX('38'!$E$1:$O$1361,MATCH('39'!$F679,'38'!$E:$E,0),MATCH('38'!L$1,'38'!$E$1:$O$1,0))</f>
        <v>Relationship Associate</v>
      </c>
      <c r="N679" s="2" t="str">
        <f>INDEX('38'!$E$1:$O$1361,MATCH('39'!$F679,'38'!$E:$E,0),MATCH('38'!M$1,'38'!$E$1:$O$1,0))</f>
        <v>BG 7</v>
      </c>
      <c r="O679" s="2">
        <f>INDEX('38'!$E$1:$O$1361,MATCH('39'!$F679,'38'!$E:$E,0),MATCH('38'!N$1,'38'!$E$1:$O$1,0))</f>
        <v>659576.04300000006</v>
      </c>
      <c r="P679" s="2">
        <f>INDEX('38'!$E$1:$O$1361,MATCH('39'!$F679,'38'!$E:$E,0),MATCH('38'!O$1,'38'!$E$1:$O$1,0))</f>
        <v>658123.07759999996</v>
      </c>
    </row>
    <row r="680" spans="6:16">
      <c r="F680" s="128">
        <v>426900</v>
      </c>
      <c r="G680" s="2" t="str">
        <f>INDEX('38'!$E$1:$O$1361,MATCH('39'!$F680,'38'!$E:$E,0),MATCH('38'!F$1,'38'!$E$1:$O$1,0))</f>
        <v>Sachidananda Das</v>
      </c>
      <c r="H680" s="2">
        <f>INDEX('38'!$E$1:$O$1361,MATCH('39'!$F680,'38'!$E:$E,0),MATCH('38'!G$1,'38'!$E$1:$O$1,0))</f>
        <v>40857</v>
      </c>
      <c r="I680" s="2" t="str">
        <f>INDEX('38'!$E$1:$O$1361,MATCH('39'!$F680,'38'!$E:$E,0),MATCH('38'!H$1,'38'!$E$1:$O$1,0))</f>
        <v>Active</v>
      </c>
      <c r="J680" s="2" t="str">
        <f>INDEX('38'!$E$1:$O$1361,MATCH('39'!$F680,'38'!$E:$E,0),MATCH('38'!I$1,'38'!$E$1:$O$1,0))</f>
        <v>X1298</v>
      </c>
      <c r="K680" s="2">
        <f>INDEX('38'!$E$1:$O$1361,MATCH('39'!$F680,'38'!$E:$E,0),MATCH('38'!J$1,'38'!$E$1:$O$1,0))</f>
        <v>381721</v>
      </c>
      <c r="L680" s="2" t="str">
        <f>INDEX('38'!$E$1:$O$1361,MATCH('39'!$F680,'38'!$E:$E,0),MATCH('38'!K$1,'38'!$E$1:$O$1,0))</f>
        <v>Mr. Abhijit Shome</v>
      </c>
      <c r="M680" s="2" t="str">
        <f>INDEX('38'!$E$1:$O$1361,MATCH('39'!$F680,'38'!$E:$E,0),MATCH('38'!L$1,'38'!$E$1:$O$1,0))</f>
        <v>Associate Sales Manager</v>
      </c>
      <c r="N680" s="2" t="str">
        <f>INDEX('38'!$E$1:$O$1361,MATCH('39'!$F680,'38'!$E:$E,0),MATCH('38'!M$1,'38'!$E$1:$O$1,0))</f>
        <v>BG 6</v>
      </c>
      <c r="O680" s="2">
        <f>INDEX('38'!$E$1:$O$1361,MATCH('39'!$F680,'38'!$E:$E,0),MATCH('38'!N$1,'38'!$E$1:$O$1,0))</f>
        <v>1095669.477</v>
      </c>
      <c r="P680" s="2">
        <f>INDEX('38'!$E$1:$O$1361,MATCH('39'!$F680,'38'!$E:$E,0),MATCH('38'!O$1,'38'!$E$1:$O$1,0))</f>
        <v>882573.91559999995</v>
      </c>
    </row>
    <row r="681" spans="6:16">
      <c r="F681" s="128">
        <v>426954</v>
      </c>
      <c r="G681" s="2" t="str">
        <f>INDEX('38'!$E$1:$O$1361,MATCH('39'!$F681,'38'!$E:$E,0),MATCH('38'!F$1,'38'!$E$1:$O$1,0))</f>
        <v>N. Sajan</v>
      </c>
      <c r="H681" s="2">
        <f>INDEX('38'!$E$1:$O$1361,MATCH('39'!$F681,'38'!$E:$E,0),MATCH('38'!G$1,'38'!$E$1:$O$1,0))</f>
        <v>40868</v>
      </c>
      <c r="I681" s="2" t="str">
        <f>INDEX('38'!$E$1:$O$1361,MATCH('39'!$F681,'38'!$E:$E,0),MATCH('38'!H$1,'38'!$E$1:$O$1,0))</f>
        <v>Active</v>
      </c>
      <c r="J681" s="2" t="str">
        <f>INDEX('38'!$E$1:$O$1361,MATCH('39'!$F681,'38'!$E:$E,0),MATCH('38'!I$1,'38'!$E$1:$O$1,0))</f>
        <v>X1266</v>
      </c>
      <c r="K681" s="2">
        <f>INDEX('38'!$E$1:$O$1361,MATCH('39'!$F681,'38'!$E:$E,0),MATCH('38'!J$1,'38'!$E$1:$O$1,0))</f>
        <v>447935</v>
      </c>
      <c r="L681" s="2" t="str">
        <f>INDEX('38'!$E$1:$O$1361,MATCH('39'!$F681,'38'!$E:$E,0),MATCH('38'!K$1,'38'!$E$1:$O$1,0))</f>
        <v>Mr. Kiran Kumar Goud Dudela</v>
      </c>
      <c r="M681" s="2" t="str">
        <f>INDEX('38'!$E$1:$O$1361,MATCH('39'!$F681,'38'!$E:$E,0),MATCH('38'!L$1,'38'!$E$1:$O$1,0))</f>
        <v>Relationship Associate</v>
      </c>
      <c r="N681" s="2" t="str">
        <f>INDEX('38'!$E$1:$O$1361,MATCH('39'!$F681,'38'!$E:$E,0),MATCH('38'!M$1,'38'!$E$1:$O$1,0))</f>
        <v>BG 7</v>
      </c>
      <c r="O681" s="2">
        <f>INDEX('38'!$E$1:$O$1361,MATCH('39'!$F681,'38'!$E:$E,0),MATCH('38'!N$1,'38'!$E$1:$O$1,0))</f>
        <v>655807.42500000005</v>
      </c>
      <c r="P681" s="2">
        <f>INDEX('38'!$E$1:$O$1361,MATCH('39'!$F681,'38'!$E:$E,0),MATCH('38'!O$1,'38'!$E$1:$O$1,0))</f>
        <v>842465.5344</v>
      </c>
    </row>
    <row r="682" spans="6:16">
      <c r="F682" s="128">
        <v>427001</v>
      </c>
      <c r="G682" s="2" t="str">
        <f>INDEX('38'!$E$1:$O$1361,MATCH('39'!$F682,'38'!$E:$E,0),MATCH('38'!F$1,'38'!$E$1:$O$1,0))</f>
        <v>Kinnari Sumatibhai Mehta</v>
      </c>
      <c r="H682" s="2">
        <f>INDEX('38'!$E$1:$O$1361,MATCH('39'!$F682,'38'!$E:$E,0),MATCH('38'!G$1,'38'!$E$1:$O$1,0))</f>
        <v>40851</v>
      </c>
      <c r="I682" s="2" t="str">
        <f>INDEX('38'!$E$1:$O$1361,MATCH('39'!$F682,'38'!$E:$E,0),MATCH('38'!H$1,'38'!$E$1:$O$1,0))</f>
        <v>Active</v>
      </c>
      <c r="J682" s="2" t="str">
        <f>INDEX('38'!$E$1:$O$1361,MATCH('39'!$F682,'38'!$E:$E,0),MATCH('38'!I$1,'38'!$E$1:$O$1,0))</f>
        <v>X0060</v>
      </c>
      <c r="K682" s="2">
        <f>INDEX('38'!$E$1:$O$1361,MATCH('39'!$F682,'38'!$E:$E,0),MATCH('38'!J$1,'38'!$E$1:$O$1,0))</f>
        <v>439273</v>
      </c>
      <c r="L682" s="2" t="str">
        <f>INDEX('38'!$E$1:$O$1361,MATCH('39'!$F682,'38'!$E:$E,0),MATCH('38'!K$1,'38'!$E$1:$O$1,0))</f>
        <v>Mrs. Kala Manoj Jain</v>
      </c>
      <c r="M682" s="2" t="str">
        <f>INDEX('38'!$E$1:$O$1361,MATCH('39'!$F682,'38'!$E:$E,0),MATCH('38'!L$1,'38'!$E$1:$O$1,0))</f>
        <v>Relationship Associate</v>
      </c>
      <c r="N682" s="2" t="str">
        <f>INDEX('38'!$E$1:$O$1361,MATCH('39'!$F682,'38'!$E:$E,0),MATCH('38'!M$1,'38'!$E$1:$O$1,0))</f>
        <v>BG 6</v>
      </c>
      <c r="O682" s="2">
        <f>INDEX('38'!$E$1:$O$1361,MATCH('39'!$F682,'38'!$E:$E,0),MATCH('38'!N$1,'38'!$E$1:$O$1,0))</f>
        <v>795182.85</v>
      </c>
      <c r="P682" s="2">
        <f>INDEX('38'!$E$1:$O$1361,MATCH('39'!$F682,'38'!$E:$E,0),MATCH('38'!O$1,'38'!$E$1:$O$1,0))</f>
        <v>324495.18</v>
      </c>
    </row>
    <row r="683" spans="6:16">
      <c r="F683" s="128">
        <v>427045</v>
      </c>
      <c r="G683" s="2" t="str">
        <f>INDEX('38'!$E$1:$O$1361,MATCH('39'!$F683,'38'!$E:$E,0),MATCH('38'!F$1,'38'!$E$1:$O$1,0))</f>
        <v>Saurav Jyoti Das</v>
      </c>
      <c r="H683" s="2">
        <f>INDEX('38'!$E$1:$O$1361,MATCH('39'!$F683,'38'!$E:$E,0),MATCH('38'!G$1,'38'!$E$1:$O$1,0))</f>
        <v>40873</v>
      </c>
      <c r="I683" s="2" t="str">
        <f>INDEX('38'!$E$1:$O$1361,MATCH('39'!$F683,'38'!$E:$E,0),MATCH('38'!H$1,'38'!$E$1:$O$1,0))</f>
        <v>Active</v>
      </c>
      <c r="J683" s="2" t="str">
        <f>INDEX('38'!$E$1:$O$1361,MATCH('39'!$F683,'38'!$E:$E,0),MATCH('38'!I$1,'38'!$E$1:$O$1,0))</f>
        <v>X0376</v>
      </c>
      <c r="K683" s="2">
        <f>INDEX('38'!$E$1:$O$1361,MATCH('39'!$F683,'38'!$E:$E,0),MATCH('38'!J$1,'38'!$E$1:$O$1,0))</f>
        <v>410827</v>
      </c>
      <c r="L683" s="2" t="str">
        <f>INDEX('38'!$E$1:$O$1361,MATCH('39'!$F683,'38'!$E:$E,0),MATCH('38'!K$1,'38'!$E$1:$O$1,0))</f>
        <v>Mr. Pradipta Pranjal Mahanta</v>
      </c>
      <c r="M683" s="2" t="str">
        <f>INDEX('38'!$E$1:$O$1361,MATCH('39'!$F683,'38'!$E:$E,0),MATCH('38'!L$1,'38'!$E$1:$O$1,0))</f>
        <v>Relationship Associate</v>
      </c>
      <c r="N683" s="2" t="str">
        <f>INDEX('38'!$E$1:$O$1361,MATCH('39'!$F683,'38'!$E:$E,0),MATCH('38'!M$1,'38'!$E$1:$O$1,0))</f>
        <v>BG 5</v>
      </c>
      <c r="O683" s="2">
        <f>INDEX('38'!$E$1:$O$1361,MATCH('39'!$F683,'38'!$E:$E,0),MATCH('38'!N$1,'38'!$E$1:$O$1,0))</f>
        <v>1268793.2879999999</v>
      </c>
      <c r="P683" s="2">
        <f>INDEX('38'!$E$1:$O$1361,MATCH('39'!$F683,'38'!$E:$E,0),MATCH('38'!O$1,'38'!$E$1:$O$1,0))</f>
        <v>707202.9</v>
      </c>
    </row>
    <row r="684" spans="6:16">
      <c r="F684" s="128">
        <v>427049</v>
      </c>
      <c r="G684" s="2" t="str">
        <f>INDEX('38'!$E$1:$O$1361,MATCH('39'!$F684,'38'!$E:$E,0),MATCH('38'!F$1,'38'!$E$1:$O$1,0))</f>
        <v>Rohit Joshi</v>
      </c>
      <c r="H684" s="2">
        <f>INDEX('38'!$E$1:$O$1361,MATCH('39'!$F684,'38'!$E:$E,0),MATCH('38'!G$1,'38'!$E$1:$O$1,0))</f>
        <v>40836</v>
      </c>
      <c r="I684" s="2" t="str">
        <f>INDEX('38'!$E$1:$O$1361,MATCH('39'!$F684,'38'!$E:$E,0),MATCH('38'!H$1,'38'!$E$1:$O$1,0))</f>
        <v>Active</v>
      </c>
      <c r="J684" s="2" t="str">
        <f>INDEX('38'!$E$1:$O$1361,MATCH('39'!$F684,'38'!$E:$E,0),MATCH('38'!I$1,'38'!$E$1:$O$1,0))</f>
        <v>X0356</v>
      </c>
      <c r="K684" s="2">
        <f>INDEX('38'!$E$1:$O$1361,MATCH('39'!$F684,'38'!$E:$E,0),MATCH('38'!J$1,'38'!$E$1:$O$1,0))</f>
        <v>373036</v>
      </c>
      <c r="L684" s="2" t="str">
        <f>INDEX('38'!$E$1:$O$1361,MATCH('39'!$F684,'38'!$E:$E,0),MATCH('38'!K$1,'38'!$E$1:$O$1,0))</f>
        <v>Mr. Sumit Sehgal</v>
      </c>
      <c r="M684" s="2" t="str">
        <f>INDEX('38'!$E$1:$O$1361,MATCH('39'!$F684,'38'!$E:$E,0),MATCH('38'!L$1,'38'!$E$1:$O$1,0))</f>
        <v>Relationship Associate</v>
      </c>
      <c r="N684" s="2" t="str">
        <f>INDEX('38'!$E$1:$O$1361,MATCH('39'!$F684,'38'!$E:$E,0),MATCH('38'!M$1,'38'!$E$1:$O$1,0))</f>
        <v>BG 6</v>
      </c>
      <c r="O684" s="2">
        <f>INDEX('38'!$E$1:$O$1361,MATCH('39'!$F684,'38'!$E:$E,0),MATCH('38'!N$1,'38'!$E$1:$O$1,0))</f>
        <v>1072278.669</v>
      </c>
      <c r="P684" s="2">
        <f>INDEX('38'!$E$1:$O$1361,MATCH('39'!$F684,'38'!$E:$E,0),MATCH('38'!O$1,'38'!$E$1:$O$1,0))</f>
        <v>1050353.1684000001</v>
      </c>
    </row>
    <row r="685" spans="6:16">
      <c r="F685" s="128">
        <v>427117</v>
      </c>
      <c r="G685" s="2" t="str">
        <f>INDEX('38'!$E$1:$O$1361,MATCH('39'!$F685,'38'!$E:$E,0),MATCH('38'!F$1,'38'!$E$1:$O$1,0))</f>
        <v>Digamber Namdeo Mogal</v>
      </c>
      <c r="H685" s="2">
        <f>INDEX('38'!$E$1:$O$1361,MATCH('39'!$F685,'38'!$E:$E,0),MATCH('38'!G$1,'38'!$E$1:$O$1,0))</f>
        <v>40865</v>
      </c>
      <c r="I685" s="2" t="str">
        <f>INDEX('38'!$E$1:$O$1361,MATCH('39'!$F685,'38'!$E:$E,0),MATCH('38'!H$1,'38'!$E$1:$O$1,0))</f>
        <v>Active</v>
      </c>
      <c r="J685" s="2" t="str">
        <f>INDEX('38'!$E$1:$O$1361,MATCH('39'!$F685,'38'!$E:$E,0),MATCH('38'!I$1,'38'!$E$1:$O$1,0))</f>
        <v>X1238</v>
      </c>
      <c r="K685" s="2">
        <f>INDEX('38'!$E$1:$O$1361,MATCH('39'!$F685,'38'!$E:$E,0),MATCH('38'!J$1,'38'!$E$1:$O$1,0))</f>
        <v>408443</v>
      </c>
      <c r="L685" s="2" t="str">
        <f>INDEX('38'!$E$1:$O$1361,MATCH('39'!$F685,'38'!$E:$E,0),MATCH('38'!K$1,'38'!$E$1:$O$1,0))</f>
        <v>Mr. Gaurav Ashok Dhokriya</v>
      </c>
      <c r="M685" s="2" t="str">
        <f>INDEX('38'!$E$1:$O$1361,MATCH('39'!$F685,'38'!$E:$E,0),MATCH('38'!L$1,'38'!$E$1:$O$1,0))</f>
        <v>Relationship Associate</v>
      </c>
      <c r="N685" s="2" t="str">
        <f>INDEX('38'!$E$1:$O$1361,MATCH('39'!$F685,'38'!$E:$E,0),MATCH('38'!M$1,'38'!$E$1:$O$1,0))</f>
        <v>BG 6</v>
      </c>
      <c r="O685" s="2">
        <f>INDEX('38'!$E$1:$O$1361,MATCH('39'!$F685,'38'!$E:$E,0),MATCH('38'!N$1,'38'!$E$1:$O$1,0))</f>
        <v>848286.30599999998</v>
      </c>
      <c r="P685" s="2">
        <f>INDEX('38'!$E$1:$O$1361,MATCH('39'!$F685,'38'!$E:$E,0),MATCH('38'!O$1,'38'!$E$1:$O$1,0))</f>
        <v>979309.14840000006</v>
      </c>
    </row>
    <row r="686" spans="6:16">
      <c r="F686" s="128">
        <v>427189</v>
      </c>
      <c r="G686" s="2" t="str">
        <f>INDEX('38'!$E$1:$O$1361,MATCH('39'!$F686,'38'!$E:$E,0),MATCH('38'!F$1,'38'!$E$1:$O$1,0))</f>
        <v>Sarun Kumar Jha</v>
      </c>
      <c r="H686" s="2">
        <f>INDEX('38'!$E$1:$O$1361,MATCH('39'!$F686,'38'!$E:$E,0),MATCH('38'!G$1,'38'!$E$1:$O$1,0))</f>
        <v>40888</v>
      </c>
      <c r="I686" s="2" t="str">
        <f>INDEX('38'!$E$1:$O$1361,MATCH('39'!$F686,'38'!$E:$E,0),MATCH('38'!H$1,'38'!$E$1:$O$1,0))</f>
        <v>Active</v>
      </c>
      <c r="J686" s="2" t="str">
        <f>INDEX('38'!$E$1:$O$1361,MATCH('39'!$F686,'38'!$E:$E,0),MATCH('38'!I$1,'38'!$E$1:$O$1,0))</f>
        <v>X1589</v>
      </c>
      <c r="K686" s="2">
        <f>INDEX('38'!$E$1:$O$1361,MATCH('39'!$F686,'38'!$E:$E,0),MATCH('38'!J$1,'38'!$E$1:$O$1,0))</f>
        <v>377329</v>
      </c>
      <c r="L686" s="2" t="str">
        <f>INDEX('38'!$E$1:$O$1361,MATCH('39'!$F686,'38'!$E:$E,0),MATCH('38'!K$1,'38'!$E$1:$O$1,0))</f>
        <v>Mr. Deepak Jain</v>
      </c>
      <c r="M686" s="2" t="str">
        <f>INDEX('38'!$E$1:$O$1361,MATCH('39'!$F686,'38'!$E:$E,0),MATCH('38'!L$1,'38'!$E$1:$O$1,0))</f>
        <v>Relationship Associate</v>
      </c>
      <c r="N686" s="2" t="str">
        <f>INDEX('38'!$E$1:$O$1361,MATCH('39'!$F686,'38'!$E:$E,0),MATCH('38'!M$1,'38'!$E$1:$O$1,0))</f>
        <v>BG 7</v>
      </c>
      <c r="O686" s="2">
        <f>INDEX('38'!$E$1:$O$1361,MATCH('39'!$F686,'38'!$E:$E,0),MATCH('38'!N$1,'38'!$E$1:$O$1,0))</f>
        <v>561853.53</v>
      </c>
      <c r="P686" s="2">
        <f>INDEX('38'!$E$1:$O$1361,MATCH('39'!$F686,'38'!$E:$E,0),MATCH('38'!O$1,'38'!$E$1:$O$1,0))</f>
        <v>992081.76839999994</v>
      </c>
    </row>
    <row r="687" spans="6:16">
      <c r="F687" s="128">
        <v>427193</v>
      </c>
      <c r="G687" s="2" t="str">
        <f>INDEX('38'!$E$1:$O$1361,MATCH('39'!$F687,'38'!$E:$E,0),MATCH('38'!F$1,'38'!$E$1:$O$1,0))</f>
        <v>Mohanavelu M.</v>
      </c>
      <c r="H687" s="2">
        <f>INDEX('38'!$E$1:$O$1361,MATCH('39'!$F687,'38'!$E:$E,0),MATCH('38'!G$1,'38'!$E$1:$O$1,0))</f>
        <v>40864</v>
      </c>
      <c r="I687" s="2" t="str">
        <f>INDEX('38'!$E$1:$O$1361,MATCH('39'!$F687,'38'!$E:$E,0),MATCH('38'!H$1,'38'!$E$1:$O$1,0))</f>
        <v>Active</v>
      </c>
      <c r="J687" s="2" t="str">
        <f>INDEX('38'!$E$1:$O$1361,MATCH('39'!$F687,'38'!$E:$E,0),MATCH('38'!I$1,'38'!$E$1:$O$1,0))</f>
        <v>X1369</v>
      </c>
      <c r="K687" s="2">
        <f>INDEX('38'!$E$1:$O$1361,MATCH('39'!$F687,'38'!$E:$E,0),MATCH('38'!J$1,'38'!$E$1:$O$1,0))</f>
        <v>398449</v>
      </c>
      <c r="L687" s="2" t="str">
        <f>INDEX('38'!$E$1:$O$1361,MATCH('39'!$F687,'38'!$E:$E,0),MATCH('38'!K$1,'38'!$E$1:$O$1,0))</f>
        <v>Mr. Ahamed Mustaq M.</v>
      </c>
      <c r="M687" s="2" t="str">
        <f>INDEX('38'!$E$1:$O$1361,MATCH('39'!$F687,'38'!$E:$E,0),MATCH('38'!L$1,'38'!$E$1:$O$1,0))</f>
        <v>Relationship Associate</v>
      </c>
      <c r="N687" s="2" t="str">
        <f>INDEX('38'!$E$1:$O$1361,MATCH('39'!$F687,'38'!$E:$E,0),MATCH('38'!M$1,'38'!$E$1:$O$1,0))</f>
        <v>BG 7</v>
      </c>
      <c r="O687" s="2">
        <f>INDEX('38'!$E$1:$O$1361,MATCH('39'!$F687,'38'!$E:$E,0),MATCH('38'!N$1,'38'!$E$1:$O$1,0))</f>
        <v>741268.01699999999</v>
      </c>
      <c r="P687" s="2">
        <f>INDEX('38'!$E$1:$O$1361,MATCH('39'!$F687,'38'!$E:$E,0),MATCH('38'!O$1,'38'!$E$1:$O$1,0))</f>
        <v>361712.35800000001</v>
      </c>
    </row>
    <row r="688" spans="6:16">
      <c r="F688" s="128">
        <v>427379</v>
      </c>
      <c r="G688" s="2" t="str">
        <f>INDEX('38'!$E$1:$O$1361,MATCH('39'!$F688,'38'!$E:$E,0),MATCH('38'!F$1,'38'!$E$1:$O$1,0))</f>
        <v>Niroj Kumar Tripathy</v>
      </c>
      <c r="H688" s="2">
        <f>INDEX('38'!$E$1:$O$1361,MATCH('39'!$F688,'38'!$E:$E,0),MATCH('38'!G$1,'38'!$E$1:$O$1,0))</f>
        <v>40886</v>
      </c>
      <c r="I688" s="2" t="str">
        <f>INDEX('38'!$E$1:$O$1361,MATCH('39'!$F688,'38'!$E:$E,0),MATCH('38'!H$1,'38'!$E$1:$O$1,0))</f>
        <v>Active</v>
      </c>
      <c r="J688" s="2" t="str">
        <f>INDEX('38'!$E$1:$O$1361,MATCH('39'!$F688,'38'!$E:$E,0),MATCH('38'!I$1,'38'!$E$1:$O$1,0))</f>
        <v>X0713</v>
      </c>
      <c r="K688" s="2">
        <f>INDEX('38'!$E$1:$O$1361,MATCH('39'!$F688,'38'!$E:$E,0),MATCH('38'!J$1,'38'!$E$1:$O$1,0))</f>
        <v>460392</v>
      </c>
      <c r="L688" s="2" t="str">
        <f>INDEX('38'!$E$1:$O$1361,MATCH('39'!$F688,'38'!$E:$E,0),MATCH('38'!K$1,'38'!$E$1:$O$1,0))</f>
        <v>Mr. Sanjay Kumar Mohanty</v>
      </c>
      <c r="M688" s="2" t="str">
        <f>INDEX('38'!$E$1:$O$1361,MATCH('39'!$F688,'38'!$E:$E,0),MATCH('38'!L$1,'38'!$E$1:$O$1,0))</f>
        <v>Relationship Associate</v>
      </c>
      <c r="N688" s="2" t="str">
        <f>INDEX('38'!$E$1:$O$1361,MATCH('39'!$F688,'38'!$E:$E,0),MATCH('38'!M$1,'38'!$E$1:$O$1,0))</f>
        <v>BG 6</v>
      </c>
      <c r="O688" s="2">
        <f>INDEX('38'!$E$1:$O$1361,MATCH('39'!$F688,'38'!$E:$E,0),MATCH('38'!N$1,'38'!$E$1:$O$1,0))</f>
        <v>847575.09900000005</v>
      </c>
      <c r="P688" s="2">
        <f>INDEX('38'!$E$1:$O$1361,MATCH('39'!$F688,'38'!$E:$E,0),MATCH('38'!O$1,'38'!$E$1:$O$1,0))</f>
        <v>923919.53399999999</v>
      </c>
    </row>
    <row r="689" spans="6:16">
      <c r="F689" s="128">
        <v>427611</v>
      </c>
      <c r="G689" s="2" t="str">
        <f>INDEX('38'!$E$1:$O$1361,MATCH('39'!$F689,'38'!$E:$E,0),MATCH('38'!F$1,'38'!$E$1:$O$1,0))</f>
        <v>Simrandeep Singh</v>
      </c>
      <c r="H689" s="2">
        <f>INDEX('38'!$E$1:$O$1361,MATCH('39'!$F689,'38'!$E:$E,0),MATCH('38'!G$1,'38'!$E$1:$O$1,0))</f>
        <v>40878</v>
      </c>
      <c r="I689" s="2" t="str">
        <f>INDEX('38'!$E$1:$O$1361,MATCH('39'!$F689,'38'!$E:$E,0),MATCH('38'!H$1,'38'!$E$1:$O$1,0))</f>
        <v>Active</v>
      </c>
      <c r="J689" s="2" t="str">
        <f>INDEX('38'!$E$1:$O$1361,MATCH('39'!$F689,'38'!$E:$E,0),MATCH('38'!I$1,'38'!$E$1:$O$1,0))</f>
        <v>X0494</v>
      </c>
      <c r="K689" s="2">
        <f>INDEX('38'!$E$1:$O$1361,MATCH('39'!$F689,'38'!$E:$E,0),MATCH('38'!J$1,'38'!$E$1:$O$1,0))</f>
        <v>412412</v>
      </c>
      <c r="L689" s="2" t="str">
        <f>INDEX('38'!$E$1:$O$1361,MATCH('39'!$F689,'38'!$E:$E,0),MATCH('38'!K$1,'38'!$E$1:$O$1,0))</f>
        <v>Mr. Vipin Sharma</v>
      </c>
      <c r="M689" s="2" t="str">
        <f>INDEX('38'!$E$1:$O$1361,MATCH('39'!$F689,'38'!$E:$E,0),MATCH('38'!L$1,'38'!$E$1:$O$1,0))</f>
        <v>Relationship Associate</v>
      </c>
      <c r="N689" s="2" t="str">
        <f>INDEX('38'!$E$1:$O$1361,MATCH('39'!$F689,'38'!$E:$E,0),MATCH('38'!M$1,'38'!$E$1:$O$1,0))</f>
        <v>BG 6</v>
      </c>
      <c r="O689" s="2">
        <f>INDEX('38'!$E$1:$O$1361,MATCH('39'!$F689,'38'!$E:$E,0),MATCH('38'!N$1,'38'!$E$1:$O$1,0))</f>
        <v>950621.09100000001</v>
      </c>
      <c r="P689" s="2">
        <f>INDEX('38'!$E$1:$O$1361,MATCH('39'!$F689,'38'!$E:$E,0),MATCH('38'!O$1,'38'!$E$1:$O$1,0))</f>
        <v>676193.09759999998</v>
      </c>
    </row>
    <row r="690" spans="6:16">
      <c r="F690" s="128">
        <v>427618</v>
      </c>
      <c r="G690" s="2" t="str">
        <f>INDEX('38'!$E$1:$O$1361,MATCH('39'!$F690,'38'!$E:$E,0),MATCH('38'!F$1,'38'!$E$1:$O$1,0))</f>
        <v>Mohd. Arif Khan</v>
      </c>
      <c r="H690" s="2">
        <f>INDEX('38'!$E$1:$O$1361,MATCH('39'!$F690,'38'!$E:$E,0),MATCH('38'!G$1,'38'!$E$1:$O$1,0))</f>
        <v>40878</v>
      </c>
      <c r="I690" s="2" t="str">
        <f>INDEX('38'!$E$1:$O$1361,MATCH('39'!$F690,'38'!$E:$E,0),MATCH('38'!H$1,'38'!$E$1:$O$1,0))</f>
        <v>Active</v>
      </c>
      <c r="J690" s="2" t="str">
        <f>INDEX('38'!$E$1:$O$1361,MATCH('39'!$F690,'38'!$E:$E,0),MATCH('38'!I$1,'38'!$E$1:$O$1,0))</f>
        <v>X0763</v>
      </c>
      <c r="K690" s="2">
        <f>INDEX('38'!$E$1:$O$1361,MATCH('39'!$F690,'38'!$E:$E,0),MATCH('38'!J$1,'38'!$E$1:$O$1,0))</f>
        <v>452815</v>
      </c>
      <c r="L690" s="2" t="str">
        <f>INDEX('38'!$E$1:$O$1361,MATCH('39'!$F690,'38'!$E:$E,0),MATCH('38'!K$1,'38'!$E$1:$O$1,0))</f>
        <v>Mr. Rajeev Gandhi</v>
      </c>
      <c r="M690" s="2" t="str">
        <f>INDEX('38'!$E$1:$O$1361,MATCH('39'!$F690,'38'!$E:$E,0),MATCH('38'!L$1,'38'!$E$1:$O$1,0))</f>
        <v>Relationship Associate</v>
      </c>
      <c r="N690" s="2" t="str">
        <f>INDEX('38'!$E$1:$O$1361,MATCH('39'!$F690,'38'!$E:$E,0),MATCH('38'!M$1,'38'!$E$1:$O$1,0))</f>
        <v>BG 6</v>
      </c>
      <c r="O690" s="2">
        <f>INDEX('38'!$E$1:$O$1361,MATCH('39'!$F690,'38'!$E:$E,0),MATCH('38'!N$1,'38'!$E$1:$O$1,0))</f>
        <v>913601.598</v>
      </c>
      <c r="P690" s="2">
        <f>INDEX('38'!$E$1:$O$1361,MATCH('39'!$F690,'38'!$E:$E,0),MATCH('38'!O$1,'38'!$E$1:$O$1,0))</f>
        <v>1469442.2544</v>
      </c>
    </row>
    <row r="691" spans="6:16">
      <c r="F691" s="128">
        <v>427671</v>
      </c>
      <c r="G691" s="2" t="str">
        <f>INDEX('38'!$E$1:$O$1361,MATCH('39'!$F691,'38'!$E:$E,0),MATCH('38'!F$1,'38'!$E$1:$O$1,0))</f>
        <v>Subhas KS Shetty</v>
      </c>
      <c r="H691" s="2">
        <f>INDEX('38'!$E$1:$O$1361,MATCH('39'!$F691,'38'!$E:$E,0),MATCH('38'!G$1,'38'!$E$1:$O$1,0))</f>
        <v>40856</v>
      </c>
      <c r="I691" s="2" t="str">
        <f>INDEX('38'!$E$1:$O$1361,MATCH('39'!$F691,'38'!$E:$E,0),MATCH('38'!H$1,'38'!$E$1:$O$1,0))</f>
        <v>Active</v>
      </c>
      <c r="J691" s="2" t="str">
        <f>INDEX('38'!$E$1:$O$1361,MATCH('39'!$F691,'38'!$E:$E,0),MATCH('38'!I$1,'38'!$E$1:$O$1,0))</f>
        <v>X1446</v>
      </c>
      <c r="K691" s="2">
        <f>INDEX('38'!$E$1:$O$1361,MATCH('39'!$F691,'38'!$E:$E,0),MATCH('38'!J$1,'38'!$E$1:$O$1,0))</f>
        <v>462388</v>
      </c>
      <c r="L691" s="2" t="str">
        <f>INDEX('38'!$E$1:$O$1361,MATCH('39'!$F691,'38'!$E:$E,0),MATCH('38'!K$1,'38'!$E$1:$O$1,0))</f>
        <v>Mr. Mohan Kumar B.N</v>
      </c>
      <c r="M691" s="2" t="str">
        <f>INDEX('38'!$E$1:$O$1361,MATCH('39'!$F691,'38'!$E:$E,0),MATCH('38'!L$1,'38'!$E$1:$O$1,0))</f>
        <v>Associate Sales Manager</v>
      </c>
      <c r="N691" s="2" t="str">
        <f>INDEX('38'!$E$1:$O$1361,MATCH('39'!$F691,'38'!$E:$E,0),MATCH('38'!M$1,'38'!$E$1:$O$1,0))</f>
        <v>BG 4</v>
      </c>
      <c r="O691" s="2">
        <f>INDEX('38'!$E$1:$O$1361,MATCH('39'!$F691,'38'!$E:$E,0),MATCH('38'!N$1,'38'!$E$1:$O$1,0))</f>
        <v>2013014.0939999998</v>
      </c>
      <c r="P691" s="2">
        <f>INDEX('38'!$E$1:$O$1361,MATCH('39'!$F691,'38'!$E:$E,0),MATCH('38'!O$1,'38'!$E$1:$O$1,0))</f>
        <v>686546.57160000002</v>
      </c>
    </row>
    <row r="692" spans="6:16">
      <c r="F692" s="128">
        <v>427677</v>
      </c>
      <c r="G692" s="2" t="str">
        <f>INDEX('38'!$E$1:$O$1361,MATCH('39'!$F692,'38'!$E:$E,0),MATCH('38'!F$1,'38'!$E$1:$O$1,0))</f>
        <v>Supriya Chakraborty</v>
      </c>
      <c r="H692" s="2">
        <f>INDEX('38'!$E$1:$O$1361,MATCH('39'!$F692,'38'!$E:$E,0),MATCH('38'!G$1,'38'!$E$1:$O$1,0))</f>
        <v>40880</v>
      </c>
      <c r="I692" s="2" t="str">
        <f>INDEX('38'!$E$1:$O$1361,MATCH('39'!$F692,'38'!$E:$E,0),MATCH('38'!H$1,'38'!$E$1:$O$1,0))</f>
        <v>Active</v>
      </c>
      <c r="J692" s="2" t="str">
        <f>INDEX('38'!$E$1:$O$1361,MATCH('39'!$F692,'38'!$E:$E,0),MATCH('38'!I$1,'38'!$E$1:$O$1,0))</f>
        <v>X0148</v>
      </c>
      <c r="K692" s="2">
        <f>INDEX('38'!$E$1:$O$1361,MATCH('39'!$F692,'38'!$E:$E,0),MATCH('38'!J$1,'38'!$E$1:$O$1,0))</f>
        <v>381154</v>
      </c>
      <c r="L692" s="2" t="str">
        <f>INDEX('38'!$E$1:$O$1361,MATCH('39'!$F692,'38'!$E:$E,0),MATCH('38'!K$1,'38'!$E$1:$O$1,0))</f>
        <v>Mr. Pranabesh Pyne</v>
      </c>
      <c r="M692" s="2" t="str">
        <f>INDEX('38'!$E$1:$O$1361,MATCH('39'!$F692,'38'!$E:$E,0),MATCH('38'!L$1,'38'!$E$1:$O$1,0))</f>
        <v>Associate Sales Manager</v>
      </c>
      <c r="N692" s="2" t="str">
        <f>INDEX('38'!$E$1:$O$1361,MATCH('39'!$F692,'38'!$E:$E,0),MATCH('38'!M$1,'38'!$E$1:$O$1,0))</f>
        <v>BG 6</v>
      </c>
      <c r="O692" s="2">
        <f>INDEX('38'!$E$1:$O$1361,MATCH('39'!$F692,'38'!$E:$E,0),MATCH('38'!N$1,'38'!$E$1:$O$1,0))</f>
        <v>902263.46699999995</v>
      </c>
      <c r="P692" s="2">
        <f>INDEX('38'!$E$1:$O$1361,MATCH('39'!$F692,'38'!$E:$E,0),MATCH('38'!O$1,'38'!$E$1:$O$1,0))</f>
        <v>911108.06639999989</v>
      </c>
    </row>
    <row r="693" spans="6:16">
      <c r="F693" s="128">
        <v>427685</v>
      </c>
      <c r="G693" s="2" t="str">
        <f>INDEX('38'!$E$1:$O$1361,MATCH('39'!$F693,'38'!$E:$E,0),MATCH('38'!F$1,'38'!$E$1:$O$1,0))</f>
        <v>Kamal Pandey</v>
      </c>
      <c r="H693" s="2">
        <f>INDEX('38'!$E$1:$O$1361,MATCH('39'!$F693,'38'!$E:$E,0),MATCH('38'!G$1,'38'!$E$1:$O$1,0))</f>
        <v>40872</v>
      </c>
      <c r="I693" s="2" t="str">
        <f>INDEX('38'!$E$1:$O$1361,MATCH('39'!$F693,'38'!$E:$E,0),MATCH('38'!H$1,'38'!$E$1:$O$1,0))</f>
        <v>Active</v>
      </c>
      <c r="J693" s="2" t="str">
        <f>INDEX('38'!$E$1:$O$1361,MATCH('39'!$F693,'38'!$E:$E,0),MATCH('38'!I$1,'38'!$E$1:$O$1,0))</f>
        <v>X0584</v>
      </c>
      <c r="K693" s="2">
        <f>INDEX('38'!$E$1:$O$1361,MATCH('39'!$F693,'38'!$E:$E,0),MATCH('38'!J$1,'38'!$E$1:$O$1,0))</f>
        <v>388373</v>
      </c>
      <c r="L693" s="2" t="str">
        <f>INDEX('38'!$E$1:$O$1361,MATCH('39'!$F693,'38'!$E:$E,0),MATCH('38'!K$1,'38'!$E$1:$O$1,0))</f>
        <v>Mr. Manish Jain</v>
      </c>
      <c r="M693" s="2" t="str">
        <f>INDEX('38'!$E$1:$O$1361,MATCH('39'!$F693,'38'!$E:$E,0),MATCH('38'!L$1,'38'!$E$1:$O$1,0))</f>
        <v>Relationship Associate</v>
      </c>
      <c r="N693" s="2" t="str">
        <f>INDEX('38'!$E$1:$O$1361,MATCH('39'!$F693,'38'!$E:$E,0),MATCH('38'!M$1,'38'!$E$1:$O$1,0))</f>
        <v>BG 5</v>
      </c>
      <c r="O693" s="2">
        <f>INDEX('38'!$E$1:$O$1361,MATCH('39'!$F693,'38'!$E:$E,0),MATCH('38'!N$1,'38'!$E$1:$O$1,0))</f>
        <v>1251220.1310000001</v>
      </c>
      <c r="P693" s="2">
        <f>INDEX('38'!$E$1:$O$1361,MATCH('39'!$F693,'38'!$E:$E,0),MATCH('38'!O$1,'38'!$E$1:$O$1,0))</f>
        <v>1117278.1655999999</v>
      </c>
    </row>
    <row r="694" spans="6:16">
      <c r="F694" s="128">
        <v>427833</v>
      </c>
      <c r="G694" s="2" t="str">
        <f>INDEX('38'!$E$1:$O$1361,MATCH('39'!$F694,'38'!$E:$E,0),MATCH('38'!F$1,'38'!$E$1:$O$1,0))</f>
        <v>Vijay Laxmi Yadav</v>
      </c>
      <c r="H694" s="2">
        <f>INDEX('38'!$E$1:$O$1361,MATCH('39'!$F694,'38'!$E:$E,0),MATCH('38'!G$1,'38'!$E$1:$O$1,0))</f>
        <v>40880</v>
      </c>
      <c r="I694" s="2" t="str">
        <f>INDEX('38'!$E$1:$O$1361,MATCH('39'!$F694,'38'!$E:$E,0),MATCH('38'!H$1,'38'!$E$1:$O$1,0))</f>
        <v>Active</v>
      </c>
      <c r="J694" s="2" t="str">
        <f>INDEX('38'!$E$1:$O$1361,MATCH('39'!$F694,'38'!$E:$E,0),MATCH('38'!I$1,'38'!$E$1:$O$1,0))</f>
        <v>X1429</v>
      </c>
      <c r="K694" s="2">
        <f>INDEX('38'!$E$1:$O$1361,MATCH('39'!$F694,'38'!$E:$E,0),MATCH('38'!J$1,'38'!$E$1:$O$1,0))</f>
        <v>424426</v>
      </c>
      <c r="L694" s="2" t="str">
        <f>INDEX('38'!$E$1:$O$1361,MATCH('39'!$F694,'38'!$E:$E,0),MATCH('38'!K$1,'38'!$E$1:$O$1,0))</f>
        <v>Mr. Manish Bahl</v>
      </c>
      <c r="M694" s="2" t="str">
        <f>INDEX('38'!$E$1:$O$1361,MATCH('39'!$F694,'38'!$E:$E,0),MATCH('38'!L$1,'38'!$E$1:$O$1,0))</f>
        <v>Relationship Associate</v>
      </c>
      <c r="N694" s="2" t="str">
        <f>INDEX('38'!$E$1:$O$1361,MATCH('39'!$F694,'38'!$E:$E,0),MATCH('38'!M$1,'38'!$E$1:$O$1,0))</f>
        <v>BG 8</v>
      </c>
      <c r="O694" s="2">
        <f>INDEX('38'!$E$1:$O$1361,MATCH('39'!$F694,'38'!$E:$E,0),MATCH('38'!N$1,'38'!$E$1:$O$1,0))</f>
        <v>368207.11200000002</v>
      </c>
      <c r="P694" s="2">
        <f>INDEX('38'!$E$1:$O$1361,MATCH('39'!$F694,'38'!$E:$E,0),MATCH('38'!O$1,'38'!$E$1:$O$1,0))</f>
        <v>627863.15159999998</v>
      </c>
    </row>
    <row r="695" spans="6:16">
      <c r="F695" s="128">
        <v>427839</v>
      </c>
      <c r="G695" s="2" t="str">
        <f>INDEX('38'!$E$1:$O$1361,MATCH('39'!$F695,'38'!$E:$E,0),MATCH('38'!F$1,'38'!$E$1:$O$1,0))</f>
        <v>Til Maya Devi Rai</v>
      </c>
      <c r="H695" s="2">
        <f>INDEX('38'!$E$1:$O$1361,MATCH('39'!$F695,'38'!$E:$E,0),MATCH('38'!G$1,'38'!$E$1:$O$1,0))</f>
        <v>40886</v>
      </c>
      <c r="I695" s="2" t="str">
        <f>INDEX('38'!$E$1:$O$1361,MATCH('39'!$F695,'38'!$E:$E,0),MATCH('38'!H$1,'38'!$E$1:$O$1,0))</f>
        <v>Active</v>
      </c>
      <c r="J695" s="2" t="str">
        <f>INDEX('38'!$E$1:$O$1361,MATCH('39'!$F695,'38'!$E:$E,0),MATCH('38'!I$1,'38'!$E$1:$O$1,0))</f>
        <v>X0379</v>
      </c>
      <c r="K695" s="2">
        <f>INDEX('38'!$E$1:$O$1361,MATCH('39'!$F695,'38'!$E:$E,0),MATCH('38'!J$1,'38'!$E$1:$O$1,0))</f>
        <v>381549</v>
      </c>
      <c r="L695" s="2" t="str">
        <f>INDEX('38'!$E$1:$O$1361,MATCH('39'!$F695,'38'!$E:$E,0),MATCH('38'!K$1,'38'!$E$1:$O$1,0))</f>
        <v>Mr. Mohammad Sarfaraz</v>
      </c>
      <c r="M695" s="2" t="str">
        <f>INDEX('38'!$E$1:$O$1361,MATCH('39'!$F695,'38'!$E:$E,0),MATCH('38'!L$1,'38'!$E$1:$O$1,0))</f>
        <v>Relationship Associate</v>
      </c>
      <c r="N695" s="2" t="str">
        <f>INDEX('38'!$E$1:$O$1361,MATCH('39'!$F695,'38'!$E:$E,0),MATCH('38'!M$1,'38'!$E$1:$O$1,0))</f>
        <v>BG 4</v>
      </c>
      <c r="O695" s="2">
        <f>INDEX('38'!$E$1:$O$1361,MATCH('39'!$F695,'38'!$E:$E,0),MATCH('38'!N$1,'38'!$E$1:$O$1,0))</f>
        <v>2445330.0060000001</v>
      </c>
      <c r="P695" s="2">
        <f>INDEX('38'!$E$1:$O$1361,MATCH('39'!$F695,'38'!$E:$E,0),MATCH('38'!O$1,'38'!$E$1:$O$1,0))</f>
        <v>2941931.1023999997</v>
      </c>
    </row>
    <row r="696" spans="6:16">
      <c r="F696" s="128">
        <v>427958</v>
      </c>
      <c r="G696" s="2" t="str">
        <f>INDEX('38'!$E$1:$O$1361,MATCH('39'!$F696,'38'!$E:$E,0),MATCH('38'!F$1,'38'!$E$1:$O$1,0))</f>
        <v>Lovenish Goyal</v>
      </c>
      <c r="H696" s="2">
        <f>INDEX('38'!$E$1:$O$1361,MATCH('39'!$F696,'38'!$E:$E,0),MATCH('38'!G$1,'38'!$E$1:$O$1,0))</f>
        <v>40882</v>
      </c>
      <c r="I696" s="2" t="str">
        <f>INDEX('38'!$E$1:$O$1361,MATCH('39'!$F696,'38'!$E:$E,0),MATCH('38'!H$1,'38'!$E$1:$O$1,0))</f>
        <v>Active</v>
      </c>
      <c r="J696" s="2" t="str">
        <f>INDEX('38'!$E$1:$O$1361,MATCH('39'!$F696,'38'!$E:$E,0),MATCH('38'!I$1,'38'!$E$1:$O$1,0))</f>
        <v>X0834</v>
      </c>
      <c r="K696" s="2">
        <f>INDEX('38'!$E$1:$O$1361,MATCH('39'!$F696,'38'!$E:$E,0),MATCH('38'!J$1,'38'!$E$1:$O$1,0))</f>
        <v>377143</v>
      </c>
      <c r="L696" s="2" t="str">
        <f>INDEX('38'!$E$1:$O$1361,MATCH('39'!$F696,'38'!$E:$E,0),MATCH('38'!K$1,'38'!$E$1:$O$1,0))</f>
        <v>Mr. Ausaf Ahmed</v>
      </c>
      <c r="M696" s="2" t="str">
        <f>INDEX('38'!$E$1:$O$1361,MATCH('39'!$F696,'38'!$E:$E,0),MATCH('38'!L$1,'38'!$E$1:$O$1,0))</f>
        <v>Relationship Associate</v>
      </c>
      <c r="N696" s="2" t="str">
        <f>INDEX('38'!$E$1:$O$1361,MATCH('39'!$F696,'38'!$E:$E,0),MATCH('38'!M$1,'38'!$E$1:$O$1,0))</f>
        <v>BG 7</v>
      </c>
      <c r="O696" s="2">
        <f>INDEX('38'!$E$1:$O$1361,MATCH('39'!$F696,'38'!$E:$E,0),MATCH('38'!N$1,'38'!$E$1:$O$1,0))</f>
        <v>767868.71699999995</v>
      </c>
      <c r="P696" s="2">
        <f>INDEX('38'!$E$1:$O$1361,MATCH('39'!$F696,'38'!$E:$E,0),MATCH('38'!O$1,'38'!$E$1:$O$1,0))</f>
        <v>760976.21879999992</v>
      </c>
    </row>
    <row r="697" spans="6:16">
      <c r="F697" s="128">
        <v>427962</v>
      </c>
      <c r="G697" s="2" t="str">
        <f>INDEX('38'!$E$1:$O$1361,MATCH('39'!$F697,'38'!$E:$E,0),MATCH('38'!F$1,'38'!$E$1:$O$1,0))</f>
        <v>Ankur Madan</v>
      </c>
      <c r="H697" s="2">
        <f>INDEX('38'!$E$1:$O$1361,MATCH('39'!$F697,'38'!$E:$E,0),MATCH('38'!G$1,'38'!$E$1:$O$1,0))</f>
        <v>40877</v>
      </c>
      <c r="I697" s="2" t="str">
        <f>INDEX('38'!$E$1:$O$1361,MATCH('39'!$F697,'38'!$E:$E,0),MATCH('38'!H$1,'38'!$E$1:$O$1,0))</f>
        <v>Active</v>
      </c>
      <c r="J697" s="2" t="str">
        <f>INDEX('38'!$E$1:$O$1361,MATCH('39'!$F697,'38'!$E:$E,0),MATCH('38'!I$1,'38'!$E$1:$O$1,0))</f>
        <v>X1100</v>
      </c>
      <c r="K697" s="2">
        <f>INDEX('38'!$E$1:$O$1361,MATCH('39'!$F697,'38'!$E:$E,0),MATCH('38'!J$1,'38'!$E$1:$O$1,0))</f>
        <v>464799</v>
      </c>
      <c r="L697" s="2" t="str">
        <f>INDEX('38'!$E$1:$O$1361,MATCH('39'!$F697,'38'!$E:$E,0),MATCH('38'!K$1,'38'!$E$1:$O$1,0))</f>
        <v>Mr. Vivek Vishnoi</v>
      </c>
      <c r="M697" s="2" t="str">
        <f>INDEX('38'!$E$1:$O$1361,MATCH('39'!$F697,'38'!$E:$E,0),MATCH('38'!L$1,'38'!$E$1:$O$1,0))</f>
        <v>Relationship Associate</v>
      </c>
      <c r="N697" s="2" t="str">
        <f>INDEX('38'!$E$1:$O$1361,MATCH('39'!$F697,'38'!$E:$E,0),MATCH('38'!M$1,'38'!$E$1:$O$1,0))</f>
        <v>BG 7</v>
      </c>
      <c r="O697" s="2">
        <f>INDEX('38'!$E$1:$O$1361,MATCH('39'!$F697,'38'!$E:$E,0),MATCH('38'!N$1,'38'!$E$1:$O$1,0))</f>
        <v>638370.054</v>
      </c>
      <c r="P697" s="2">
        <f>INDEX('38'!$E$1:$O$1361,MATCH('39'!$F697,'38'!$E:$E,0),MATCH('38'!O$1,'38'!$E$1:$O$1,0))</f>
        <v>1195935.138</v>
      </c>
    </row>
    <row r="698" spans="6:16">
      <c r="F698" s="128">
        <v>427971</v>
      </c>
      <c r="G698" s="2" t="str">
        <f>INDEX('38'!$E$1:$O$1361,MATCH('39'!$F698,'38'!$E:$E,0),MATCH('38'!F$1,'38'!$E$1:$O$1,0))</f>
        <v>Kumar Saurabh</v>
      </c>
      <c r="H698" s="2">
        <f>INDEX('38'!$E$1:$O$1361,MATCH('39'!$F698,'38'!$E:$E,0),MATCH('38'!G$1,'38'!$E$1:$O$1,0))</f>
        <v>40885</v>
      </c>
      <c r="I698" s="2" t="str">
        <f>INDEX('38'!$E$1:$O$1361,MATCH('39'!$F698,'38'!$E:$E,0),MATCH('38'!H$1,'38'!$E$1:$O$1,0))</f>
        <v>Active</v>
      </c>
      <c r="J698" s="2" t="str">
        <f>INDEX('38'!$E$1:$O$1361,MATCH('39'!$F698,'38'!$E:$E,0),MATCH('38'!I$1,'38'!$E$1:$O$1,0))</f>
        <v>X1076</v>
      </c>
      <c r="K698" s="2">
        <f>INDEX('38'!$E$1:$O$1361,MATCH('39'!$F698,'38'!$E:$E,0),MATCH('38'!J$1,'38'!$E$1:$O$1,0))</f>
        <v>410452</v>
      </c>
      <c r="L698" s="2" t="str">
        <f>INDEX('38'!$E$1:$O$1361,MATCH('39'!$F698,'38'!$E:$E,0),MATCH('38'!K$1,'38'!$E$1:$O$1,0))</f>
        <v>Mr. Arbind Kumar Sahu</v>
      </c>
      <c r="M698" s="2" t="str">
        <f>INDEX('38'!$E$1:$O$1361,MATCH('39'!$F698,'38'!$E:$E,0),MATCH('38'!L$1,'38'!$E$1:$O$1,0))</f>
        <v>Associate Sales Manager</v>
      </c>
      <c r="N698" s="2" t="str">
        <f>INDEX('38'!$E$1:$O$1361,MATCH('39'!$F698,'38'!$E:$E,0),MATCH('38'!M$1,'38'!$E$1:$O$1,0))</f>
        <v>BG 7</v>
      </c>
      <c r="O698" s="2">
        <f>INDEX('38'!$E$1:$O$1361,MATCH('39'!$F698,'38'!$E:$E,0),MATCH('38'!N$1,'38'!$E$1:$O$1,0))</f>
        <v>448219.56900000002</v>
      </c>
      <c r="P698" s="2">
        <f>INDEX('38'!$E$1:$O$1361,MATCH('39'!$F698,'38'!$E:$E,0),MATCH('38'!O$1,'38'!$E$1:$O$1,0))</f>
        <v>1213664.9472000001</v>
      </c>
    </row>
    <row r="699" spans="6:16">
      <c r="F699" s="128">
        <v>428307</v>
      </c>
      <c r="G699" s="2" t="str">
        <f>INDEX('38'!$E$1:$O$1361,MATCH('39'!$F699,'38'!$E:$E,0),MATCH('38'!F$1,'38'!$E$1:$O$1,0))</f>
        <v>Brijesh Kantilal Virparia</v>
      </c>
      <c r="H699" s="2">
        <f>INDEX('38'!$E$1:$O$1361,MATCH('39'!$F699,'38'!$E:$E,0),MATCH('38'!G$1,'38'!$E$1:$O$1,0))</f>
        <v>40885</v>
      </c>
      <c r="I699" s="2" t="str">
        <f>INDEX('38'!$E$1:$O$1361,MATCH('39'!$F699,'38'!$E:$E,0),MATCH('38'!H$1,'38'!$E$1:$O$1,0))</f>
        <v>Active</v>
      </c>
      <c r="J699" s="2" t="str">
        <f>INDEX('38'!$E$1:$O$1361,MATCH('39'!$F699,'38'!$E:$E,0),MATCH('38'!I$1,'38'!$E$1:$O$1,0))</f>
        <v>X1591</v>
      </c>
      <c r="K699" s="2">
        <f>INDEX('38'!$E$1:$O$1361,MATCH('39'!$F699,'38'!$E:$E,0),MATCH('38'!J$1,'38'!$E$1:$O$1,0))</f>
        <v>417062</v>
      </c>
      <c r="L699" s="2" t="str">
        <f>INDEX('38'!$E$1:$O$1361,MATCH('39'!$F699,'38'!$E:$E,0),MATCH('38'!K$1,'38'!$E$1:$O$1,0))</f>
        <v>Mr. Komalkumar Maganbhai Bhut</v>
      </c>
      <c r="M699" s="2" t="str">
        <f>INDEX('38'!$E$1:$O$1361,MATCH('39'!$F699,'38'!$E:$E,0),MATCH('38'!L$1,'38'!$E$1:$O$1,0))</f>
        <v>Associate Sales Manager</v>
      </c>
      <c r="N699" s="2" t="str">
        <f>INDEX('38'!$E$1:$O$1361,MATCH('39'!$F699,'38'!$E:$E,0),MATCH('38'!M$1,'38'!$E$1:$O$1,0))</f>
        <v>BG 7</v>
      </c>
      <c r="O699" s="2">
        <f>INDEX('38'!$E$1:$O$1361,MATCH('39'!$F699,'38'!$E:$E,0),MATCH('38'!N$1,'38'!$E$1:$O$1,0))</f>
        <v>515905.55099999998</v>
      </c>
      <c r="P699" s="2">
        <f>INDEX('38'!$E$1:$O$1361,MATCH('39'!$F699,'38'!$E:$E,0),MATCH('38'!O$1,'38'!$E$1:$O$1,0))</f>
        <v>1834076.4227999998</v>
      </c>
    </row>
    <row r="700" spans="6:16">
      <c r="F700" s="128">
        <v>428311</v>
      </c>
      <c r="G700" s="2" t="str">
        <f>INDEX('38'!$E$1:$O$1361,MATCH('39'!$F700,'38'!$E:$E,0),MATCH('38'!F$1,'38'!$E$1:$O$1,0))</f>
        <v>Vishal Dineshbhai Butani</v>
      </c>
      <c r="H700" s="2">
        <f>INDEX('38'!$E$1:$O$1361,MATCH('39'!$F700,'38'!$E:$E,0),MATCH('38'!G$1,'38'!$E$1:$O$1,0))</f>
        <v>40886</v>
      </c>
      <c r="I700" s="2" t="str">
        <f>INDEX('38'!$E$1:$O$1361,MATCH('39'!$F700,'38'!$E:$E,0),MATCH('38'!H$1,'38'!$E$1:$O$1,0))</f>
        <v>Active</v>
      </c>
      <c r="J700" s="2" t="str">
        <f>INDEX('38'!$E$1:$O$1361,MATCH('39'!$F700,'38'!$E:$E,0),MATCH('38'!I$1,'38'!$E$1:$O$1,0))</f>
        <v>X1662</v>
      </c>
      <c r="K700" s="2">
        <f>INDEX('38'!$E$1:$O$1361,MATCH('39'!$F700,'38'!$E:$E,0),MATCH('38'!J$1,'38'!$E$1:$O$1,0))</f>
        <v>417062</v>
      </c>
      <c r="L700" s="2" t="str">
        <f>INDEX('38'!$E$1:$O$1361,MATCH('39'!$F700,'38'!$E:$E,0),MATCH('38'!K$1,'38'!$E$1:$O$1,0))</f>
        <v>Mr. Komalkumar Maganbhai Bhut</v>
      </c>
      <c r="M700" s="2" t="str">
        <f>INDEX('38'!$E$1:$O$1361,MATCH('39'!$F700,'38'!$E:$E,0),MATCH('38'!L$1,'38'!$E$1:$O$1,0))</f>
        <v>Associate Sales Manager</v>
      </c>
      <c r="N700" s="2" t="str">
        <f>INDEX('38'!$E$1:$O$1361,MATCH('39'!$F700,'38'!$E:$E,0),MATCH('38'!M$1,'38'!$E$1:$O$1,0))</f>
        <v>BG 7</v>
      </c>
      <c r="O700" s="2">
        <f>INDEX('38'!$E$1:$O$1361,MATCH('39'!$F700,'38'!$E:$E,0),MATCH('38'!N$1,'38'!$E$1:$O$1,0))</f>
        <v>567204.83400000003</v>
      </c>
      <c r="P700" s="2">
        <f>INDEX('38'!$E$1:$O$1361,MATCH('39'!$F700,'38'!$E:$E,0),MATCH('38'!O$1,'38'!$E$1:$O$1,0))</f>
        <v>1645556.0832</v>
      </c>
    </row>
    <row r="701" spans="6:16">
      <c r="F701" s="128">
        <v>428339</v>
      </c>
      <c r="G701" s="2" t="str">
        <f>INDEX('38'!$E$1:$O$1361,MATCH('39'!$F701,'38'!$E:$E,0),MATCH('38'!F$1,'38'!$E$1:$O$1,0))</f>
        <v>Sudheesh Tripathi</v>
      </c>
      <c r="H701" s="2">
        <f>INDEX('38'!$E$1:$O$1361,MATCH('39'!$F701,'38'!$E:$E,0),MATCH('38'!G$1,'38'!$E$1:$O$1,0))</f>
        <v>40878</v>
      </c>
      <c r="I701" s="2" t="str">
        <f>INDEX('38'!$E$1:$O$1361,MATCH('39'!$F701,'38'!$E:$E,0),MATCH('38'!H$1,'38'!$E$1:$O$1,0))</f>
        <v>Active</v>
      </c>
      <c r="J701" s="2" t="str">
        <f>INDEX('38'!$E$1:$O$1361,MATCH('39'!$F701,'38'!$E:$E,0),MATCH('38'!I$1,'38'!$E$1:$O$1,0))</f>
        <v>X1441</v>
      </c>
      <c r="K701" s="2">
        <f>INDEX('38'!$E$1:$O$1361,MATCH('39'!$F701,'38'!$E:$E,0),MATCH('38'!J$1,'38'!$E$1:$O$1,0))</f>
        <v>474373</v>
      </c>
      <c r="L701" s="2" t="str">
        <f>INDEX('38'!$E$1:$O$1361,MATCH('39'!$F701,'38'!$E:$E,0),MATCH('38'!K$1,'38'!$E$1:$O$1,0))</f>
        <v>Mr. Niraj Singh</v>
      </c>
      <c r="M701" s="2" t="str">
        <f>INDEX('38'!$E$1:$O$1361,MATCH('39'!$F701,'38'!$E:$E,0),MATCH('38'!L$1,'38'!$E$1:$O$1,0))</f>
        <v>Relationship Associate</v>
      </c>
      <c r="N701" s="2" t="str">
        <f>INDEX('38'!$E$1:$O$1361,MATCH('39'!$F701,'38'!$E:$E,0),MATCH('38'!M$1,'38'!$E$1:$O$1,0))</f>
        <v>BG 7</v>
      </c>
      <c r="O701" s="2">
        <f>INDEX('38'!$E$1:$O$1361,MATCH('39'!$F701,'38'!$E:$E,0),MATCH('38'!N$1,'38'!$E$1:$O$1,0))</f>
        <v>526000.46100000001</v>
      </c>
      <c r="P701" s="2">
        <f>INDEX('38'!$E$1:$O$1361,MATCH('39'!$F701,'38'!$E:$E,0),MATCH('38'!O$1,'38'!$E$1:$O$1,0))</f>
        <v>353054.05199999997</v>
      </c>
    </row>
    <row r="702" spans="6:16">
      <c r="F702" s="128">
        <v>428714</v>
      </c>
      <c r="G702" s="2" t="str">
        <f>INDEX('38'!$E$1:$O$1361,MATCH('39'!$F702,'38'!$E:$E,0),MATCH('38'!F$1,'38'!$E$1:$O$1,0))</f>
        <v>Varunjit Singh</v>
      </c>
      <c r="H702" s="2">
        <f>INDEX('38'!$E$1:$O$1361,MATCH('39'!$F702,'38'!$E:$E,0),MATCH('38'!G$1,'38'!$E$1:$O$1,0))</f>
        <v>40868</v>
      </c>
      <c r="I702" s="2" t="str">
        <f>INDEX('38'!$E$1:$O$1361,MATCH('39'!$F702,'38'!$E:$E,0),MATCH('38'!H$1,'38'!$E$1:$O$1,0))</f>
        <v>Active</v>
      </c>
      <c r="J702" s="2" t="str">
        <f>INDEX('38'!$E$1:$O$1361,MATCH('39'!$F702,'38'!$E:$E,0),MATCH('38'!I$1,'38'!$E$1:$O$1,0))</f>
        <v>X0856</v>
      </c>
      <c r="K702" s="2">
        <f>INDEX('38'!$E$1:$O$1361,MATCH('39'!$F702,'38'!$E:$E,0),MATCH('38'!J$1,'38'!$E$1:$O$1,0))</f>
        <v>414224</v>
      </c>
      <c r="L702" s="2" t="str">
        <f>INDEX('38'!$E$1:$O$1361,MATCH('39'!$F702,'38'!$E:$E,0),MATCH('38'!K$1,'38'!$E$1:$O$1,0))</f>
        <v>Mr. Murari Dutt Bajpai</v>
      </c>
      <c r="M702" s="2" t="str">
        <f>INDEX('38'!$E$1:$O$1361,MATCH('39'!$F702,'38'!$E:$E,0),MATCH('38'!L$1,'38'!$E$1:$O$1,0))</f>
        <v>Relationship Associate</v>
      </c>
      <c r="N702" s="2" t="str">
        <f>INDEX('38'!$E$1:$O$1361,MATCH('39'!$F702,'38'!$E:$E,0),MATCH('38'!M$1,'38'!$E$1:$O$1,0))</f>
        <v>BG 7</v>
      </c>
      <c r="O702" s="2">
        <f>INDEX('38'!$E$1:$O$1361,MATCH('39'!$F702,'38'!$E:$E,0),MATCH('38'!N$1,'38'!$E$1:$O$1,0))</f>
        <v>644267.84100000001</v>
      </c>
      <c r="P702" s="2">
        <f>INDEX('38'!$E$1:$O$1361,MATCH('39'!$F702,'38'!$E:$E,0),MATCH('38'!O$1,'38'!$E$1:$O$1,0))</f>
        <v>1034590.4604000001</v>
      </c>
    </row>
    <row r="703" spans="6:16">
      <c r="F703" s="128">
        <v>429998</v>
      </c>
      <c r="G703" s="2" t="str">
        <f>INDEX('38'!$E$1:$O$1361,MATCH('39'!$F703,'38'!$E:$E,0),MATCH('38'!F$1,'38'!$E$1:$O$1,0))</f>
        <v>Pragnesh Jasvantlal Govani</v>
      </c>
      <c r="H703" s="2">
        <f>INDEX('38'!$E$1:$O$1361,MATCH('39'!$F703,'38'!$E:$E,0),MATCH('38'!G$1,'38'!$E$1:$O$1,0))</f>
        <v>40848</v>
      </c>
      <c r="I703" s="2" t="str">
        <f>INDEX('38'!$E$1:$O$1361,MATCH('39'!$F703,'38'!$E:$E,0),MATCH('38'!H$1,'38'!$E$1:$O$1,0))</f>
        <v>Active</v>
      </c>
      <c r="J703" s="2" t="str">
        <f>INDEX('38'!$E$1:$O$1361,MATCH('39'!$F703,'38'!$E:$E,0),MATCH('38'!I$1,'38'!$E$1:$O$1,0))</f>
        <v>X0130</v>
      </c>
      <c r="K703" s="2">
        <f>INDEX('38'!$E$1:$O$1361,MATCH('39'!$F703,'38'!$E:$E,0),MATCH('38'!J$1,'38'!$E$1:$O$1,0))</f>
        <v>411975</v>
      </c>
      <c r="L703" s="2" t="str">
        <f>INDEX('38'!$E$1:$O$1361,MATCH('39'!$F703,'38'!$E:$E,0),MATCH('38'!K$1,'38'!$E$1:$O$1,0))</f>
        <v>Mr. Mahendra Kesharbhai Chaudhary</v>
      </c>
      <c r="M703" s="2" t="str">
        <f>INDEX('38'!$E$1:$O$1361,MATCH('39'!$F703,'38'!$E:$E,0),MATCH('38'!L$1,'38'!$E$1:$O$1,0))</f>
        <v>Relationship Associate</v>
      </c>
      <c r="N703" s="2" t="str">
        <f>INDEX('38'!$E$1:$O$1361,MATCH('39'!$F703,'38'!$E:$E,0),MATCH('38'!M$1,'38'!$E$1:$O$1,0))</f>
        <v>BG 5</v>
      </c>
      <c r="O703" s="2">
        <f>INDEX('38'!$E$1:$O$1361,MATCH('39'!$F703,'38'!$E:$E,0),MATCH('38'!N$1,'38'!$E$1:$O$1,0))</f>
        <v>1284103.716</v>
      </c>
      <c r="P703" s="2">
        <f>INDEX('38'!$E$1:$O$1361,MATCH('39'!$F703,'38'!$E:$E,0),MATCH('38'!O$1,'38'!$E$1:$O$1,0))</f>
        <v>1272765.0959999999</v>
      </c>
    </row>
    <row r="704" spans="6:16">
      <c r="F704" s="128">
        <v>430021</v>
      </c>
      <c r="G704" s="2" t="str">
        <f>INDEX('38'!$E$1:$O$1361,MATCH('39'!$F704,'38'!$E:$E,0),MATCH('38'!F$1,'38'!$E$1:$O$1,0))</f>
        <v>Suman Omprakash Mallah</v>
      </c>
      <c r="H704" s="2">
        <f>INDEX('38'!$E$1:$O$1361,MATCH('39'!$F704,'38'!$E:$E,0),MATCH('38'!G$1,'38'!$E$1:$O$1,0))</f>
        <v>40882</v>
      </c>
      <c r="I704" s="2" t="str">
        <f>INDEX('38'!$E$1:$O$1361,MATCH('39'!$F704,'38'!$E:$E,0),MATCH('38'!H$1,'38'!$E$1:$O$1,0))</f>
        <v>Active</v>
      </c>
      <c r="J704" s="2" t="str">
        <f>INDEX('38'!$E$1:$O$1361,MATCH('39'!$F704,'38'!$E:$E,0),MATCH('38'!I$1,'38'!$E$1:$O$1,0))</f>
        <v>X1705</v>
      </c>
      <c r="K704" s="2">
        <f>INDEX('38'!$E$1:$O$1361,MATCH('39'!$F704,'38'!$E:$E,0),MATCH('38'!J$1,'38'!$E$1:$O$1,0))</f>
        <v>380836</v>
      </c>
      <c r="L704" s="2" t="str">
        <f>INDEX('38'!$E$1:$O$1361,MATCH('39'!$F704,'38'!$E:$E,0),MATCH('38'!K$1,'38'!$E$1:$O$1,0))</f>
        <v>Mr. Arunkumar Manikchand Sharma</v>
      </c>
      <c r="M704" s="2" t="str">
        <f>INDEX('38'!$E$1:$O$1361,MATCH('39'!$F704,'38'!$E:$E,0),MATCH('38'!L$1,'38'!$E$1:$O$1,0))</f>
        <v>Relationship Associate</v>
      </c>
      <c r="N704" s="2" t="str">
        <f>INDEX('38'!$E$1:$O$1361,MATCH('39'!$F704,'38'!$E:$E,0),MATCH('38'!M$1,'38'!$E$1:$O$1,0))</f>
        <v>BG 8</v>
      </c>
      <c r="O704" s="2">
        <f>INDEX('38'!$E$1:$O$1361,MATCH('39'!$F704,'38'!$E:$E,0),MATCH('38'!N$1,'38'!$E$1:$O$1,0))</f>
        <v>433043.81400000001</v>
      </c>
      <c r="P704" s="2">
        <f>INDEX('38'!$E$1:$O$1361,MATCH('39'!$F704,'38'!$E:$E,0),MATCH('38'!O$1,'38'!$E$1:$O$1,0))</f>
        <v>594483.64559999993</v>
      </c>
    </row>
    <row r="705" spans="6:16">
      <c r="F705" s="128">
        <v>430286</v>
      </c>
      <c r="G705" s="2" t="str">
        <f>INDEX('38'!$E$1:$O$1361,MATCH('39'!$F705,'38'!$E:$E,0),MATCH('38'!F$1,'38'!$E$1:$O$1,0))</f>
        <v>Aaftabalam Mohaaleem Khan</v>
      </c>
      <c r="H705" s="2">
        <f>INDEX('38'!$E$1:$O$1361,MATCH('39'!$F705,'38'!$E:$E,0),MATCH('38'!G$1,'38'!$E$1:$O$1,0))</f>
        <v>40882</v>
      </c>
      <c r="I705" s="2" t="str">
        <f>INDEX('38'!$E$1:$O$1361,MATCH('39'!$F705,'38'!$E:$E,0),MATCH('38'!H$1,'38'!$E$1:$O$1,0))</f>
        <v>Active</v>
      </c>
      <c r="J705" s="2" t="str">
        <f>INDEX('38'!$E$1:$O$1361,MATCH('39'!$F705,'38'!$E:$E,0),MATCH('38'!I$1,'38'!$E$1:$O$1,0))</f>
        <v>X0861</v>
      </c>
      <c r="K705" s="2">
        <f>INDEX('38'!$E$1:$O$1361,MATCH('39'!$F705,'38'!$E:$E,0),MATCH('38'!J$1,'38'!$E$1:$O$1,0))</f>
        <v>399532</v>
      </c>
      <c r="L705" s="2" t="str">
        <f>INDEX('38'!$E$1:$O$1361,MATCH('39'!$F705,'38'!$E:$E,0),MATCH('38'!K$1,'38'!$E$1:$O$1,0))</f>
        <v>Mr. John Kunjukunju K.</v>
      </c>
      <c r="M705" s="2" t="str">
        <f>INDEX('38'!$E$1:$O$1361,MATCH('39'!$F705,'38'!$E:$E,0),MATCH('38'!L$1,'38'!$E$1:$O$1,0))</f>
        <v>Associate Sales Manager</v>
      </c>
      <c r="N705" s="2" t="str">
        <f>INDEX('38'!$E$1:$O$1361,MATCH('39'!$F705,'38'!$E:$E,0),MATCH('38'!M$1,'38'!$E$1:$O$1,0))</f>
        <v>BG 8</v>
      </c>
      <c r="O705" s="2">
        <f>INDEX('38'!$E$1:$O$1361,MATCH('39'!$F705,'38'!$E:$E,0),MATCH('38'!N$1,'38'!$E$1:$O$1,0))</f>
        <v>351565.53599999996</v>
      </c>
      <c r="P705" s="2">
        <f>INDEX('38'!$E$1:$O$1361,MATCH('39'!$F705,'38'!$E:$E,0),MATCH('38'!O$1,'38'!$E$1:$O$1,0))</f>
        <v>769928.82479999994</v>
      </c>
    </row>
    <row r="706" spans="6:16">
      <c r="F706" s="128">
        <v>430296</v>
      </c>
      <c r="G706" s="2" t="str">
        <f>INDEX('38'!$E$1:$O$1361,MATCH('39'!$F706,'38'!$E:$E,0),MATCH('38'!F$1,'38'!$E$1:$O$1,0))</f>
        <v>Vikram Singh Shekhawat</v>
      </c>
      <c r="H706" s="2">
        <f>INDEX('38'!$E$1:$O$1361,MATCH('39'!$F706,'38'!$E:$E,0),MATCH('38'!G$1,'38'!$E$1:$O$1,0))</f>
        <v>40367</v>
      </c>
      <c r="I706" s="2" t="str">
        <f>INDEX('38'!$E$1:$O$1361,MATCH('39'!$F706,'38'!$E:$E,0),MATCH('38'!H$1,'38'!$E$1:$O$1,0))</f>
        <v>Active</v>
      </c>
      <c r="J706" s="2" t="str">
        <f>INDEX('38'!$E$1:$O$1361,MATCH('39'!$F706,'38'!$E:$E,0),MATCH('38'!I$1,'38'!$E$1:$O$1,0))</f>
        <v>X1248</v>
      </c>
      <c r="K706" s="2">
        <f>INDEX('38'!$E$1:$O$1361,MATCH('39'!$F706,'38'!$E:$E,0),MATCH('38'!J$1,'38'!$E$1:$O$1,0))</f>
        <v>424950</v>
      </c>
      <c r="L706" s="2" t="str">
        <f>INDEX('38'!$E$1:$O$1361,MATCH('39'!$F706,'38'!$E:$E,0),MATCH('38'!K$1,'38'!$E$1:$O$1,0))</f>
        <v>Mr. Namit Srivastava</v>
      </c>
      <c r="M706" s="2" t="str">
        <f>INDEX('38'!$E$1:$O$1361,MATCH('39'!$F706,'38'!$E:$E,0),MATCH('38'!L$1,'38'!$E$1:$O$1,0))</f>
        <v>Relationship Associate</v>
      </c>
      <c r="N706" s="2" t="str">
        <f>INDEX('38'!$E$1:$O$1361,MATCH('39'!$F706,'38'!$E:$E,0),MATCH('38'!M$1,'38'!$E$1:$O$1,0))</f>
        <v>BG 7</v>
      </c>
      <c r="O706" s="2">
        <f>INDEX('38'!$E$1:$O$1361,MATCH('39'!$F706,'38'!$E:$E,0),MATCH('38'!N$1,'38'!$E$1:$O$1,0))</f>
        <v>682069.77300000004</v>
      </c>
      <c r="P706" s="2">
        <f>INDEX('38'!$E$1:$O$1361,MATCH('39'!$F706,'38'!$E:$E,0),MATCH('38'!O$1,'38'!$E$1:$O$1,0))</f>
        <v>987341.18400000001</v>
      </c>
    </row>
    <row r="707" spans="6:16">
      <c r="F707" s="128">
        <v>430304</v>
      </c>
      <c r="G707" s="2" t="str">
        <f>INDEX('38'!$E$1:$O$1361,MATCH('39'!$F707,'38'!$E:$E,0),MATCH('38'!F$1,'38'!$E$1:$O$1,0))</f>
        <v>Raja Pandian S.</v>
      </c>
      <c r="H707" s="2">
        <f>INDEX('38'!$E$1:$O$1361,MATCH('39'!$F707,'38'!$E:$E,0),MATCH('38'!G$1,'38'!$E$1:$O$1,0))</f>
        <v>40900</v>
      </c>
      <c r="I707" s="2" t="str">
        <f>INDEX('38'!$E$1:$O$1361,MATCH('39'!$F707,'38'!$E:$E,0),MATCH('38'!H$1,'38'!$E$1:$O$1,0))</f>
        <v>Active</v>
      </c>
      <c r="J707" s="2" t="str">
        <f>INDEX('38'!$E$1:$O$1361,MATCH('39'!$F707,'38'!$E:$E,0),MATCH('38'!I$1,'38'!$E$1:$O$1,0))</f>
        <v>X1119</v>
      </c>
      <c r="K707" s="2">
        <f>INDEX('38'!$E$1:$O$1361,MATCH('39'!$F707,'38'!$E:$E,0),MATCH('38'!J$1,'38'!$E$1:$O$1,0))</f>
        <v>377332</v>
      </c>
      <c r="L707" s="2" t="str">
        <f>INDEX('38'!$E$1:$O$1361,MATCH('39'!$F707,'38'!$E:$E,0),MATCH('38'!K$1,'38'!$E$1:$O$1,0))</f>
        <v>Mr. Sreenivas N.</v>
      </c>
      <c r="M707" s="2" t="str">
        <f>INDEX('38'!$E$1:$O$1361,MATCH('39'!$F707,'38'!$E:$E,0),MATCH('38'!L$1,'38'!$E$1:$O$1,0))</f>
        <v>Associate Sales Manager</v>
      </c>
      <c r="N707" s="2" t="str">
        <f>INDEX('38'!$E$1:$O$1361,MATCH('39'!$F707,'38'!$E:$E,0),MATCH('38'!M$1,'38'!$E$1:$O$1,0))</f>
        <v>BG 8</v>
      </c>
      <c r="O707" s="2">
        <f>INDEX('38'!$E$1:$O$1361,MATCH('39'!$F707,'38'!$E:$E,0),MATCH('38'!N$1,'38'!$E$1:$O$1,0))</f>
        <v>420758.52</v>
      </c>
      <c r="P707" s="2">
        <f>INDEX('38'!$E$1:$O$1361,MATCH('39'!$F707,'38'!$E:$E,0),MATCH('38'!O$1,'38'!$E$1:$O$1,0))</f>
        <v>1061006.8284</v>
      </c>
    </row>
    <row r="708" spans="6:16">
      <c r="F708" s="128">
        <v>430306</v>
      </c>
      <c r="G708" s="2" t="str">
        <f>INDEX('38'!$E$1:$O$1361,MATCH('39'!$F708,'38'!$E:$E,0),MATCH('38'!F$1,'38'!$E$1:$O$1,0))</f>
        <v>Amit Gunwantrao Dumbhare</v>
      </c>
      <c r="H708" s="2">
        <f>INDEX('38'!$E$1:$O$1361,MATCH('39'!$F708,'38'!$E:$E,0),MATCH('38'!G$1,'38'!$E$1:$O$1,0))</f>
        <v>40897</v>
      </c>
      <c r="I708" s="2" t="str">
        <f>INDEX('38'!$E$1:$O$1361,MATCH('39'!$F708,'38'!$E:$E,0),MATCH('38'!H$1,'38'!$E$1:$O$1,0))</f>
        <v>Active</v>
      </c>
      <c r="J708" s="2" t="str">
        <f>INDEX('38'!$E$1:$O$1361,MATCH('39'!$F708,'38'!$E:$E,0),MATCH('38'!I$1,'38'!$E$1:$O$1,0))</f>
        <v>X0815</v>
      </c>
      <c r="K708" s="2">
        <f>INDEX('38'!$E$1:$O$1361,MATCH('39'!$F708,'38'!$E:$E,0),MATCH('38'!J$1,'38'!$E$1:$O$1,0))</f>
        <v>381123</v>
      </c>
      <c r="L708" s="2" t="str">
        <f>INDEX('38'!$E$1:$O$1361,MATCH('39'!$F708,'38'!$E:$E,0),MATCH('38'!K$1,'38'!$E$1:$O$1,0))</f>
        <v>Mr. Himanshu Gupta</v>
      </c>
      <c r="M708" s="2" t="str">
        <f>INDEX('38'!$E$1:$O$1361,MATCH('39'!$F708,'38'!$E:$E,0),MATCH('38'!L$1,'38'!$E$1:$O$1,0))</f>
        <v>Associate Sales Manager</v>
      </c>
      <c r="N708" s="2" t="str">
        <f>INDEX('38'!$E$1:$O$1361,MATCH('39'!$F708,'38'!$E:$E,0),MATCH('38'!M$1,'38'!$E$1:$O$1,0))</f>
        <v>BG 6</v>
      </c>
      <c r="O708" s="2">
        <f>INDEX('38'!$E$1:$O$1361,MATCH('39'!$F708,'38'!$E:$E,0),MATCH('38'!N$1,'38'!$E$1:$O$1,0))</f>
        <v>857569.83900000004</v>
      </c>
      <c r="P708" s="2">
        <f>INDEX('38'!$E$1:$O$1361,MATCH('39'!$F708,'38'!$E:$E,0),MATCH('38'!O$1,'38'!$E$1:$O$1,0))</f>
        <v>634034.03399999999</v>
      </c>
    </row>
    <row r="709" spans="6:16">
      <c r="F709" s="128">
        <v>430310</v>
      </c>
      <c r="G709" s="2" t="str">
        <f>INDEX('38'!$E$1:$O$1361,MATCH('39'!$F709,'38'!$E:$E,0),MATCH('38'!F$1,'38'!$E$1:$O$1,0))</f>
        <v>Pran Pratim Bhuyan</v>
      </c>
      <c r="H709" s="2">
        <f>INDEX('38'!$E$1:$O$1361,MATCH('39'!$F709,'38'!$E:$E,0),MATCH('38'!G$1,'38'!$E$1:$O$1,0))</f>
        <v>40897</v>
      </c>
      <c r="I709" s="2" t="str">
        <f>INDEX('38'!$E$1:$O$1361,MATCH('39'!$F709,'38'!$E:$E,0),MATCH('38'!H$1,'38'!$E$1:$O$1,0))</f>
        <v>Active</v>
      </c>
      <c r="J709" s="2" t="str">
        <f>INDEX('38'!$E$1:$O$1361,MATCH('39'!$F709,'38'!$E:$E,0),MATCH('38'!I$1,'38'!$E$1:$O$1,0))</f>
        <v>X1299</v>
      </c>
      <c r="K709" s="2">
        <f>INDEX('38'!$E$1:$O$1361,MATCH('39'!$F709,'38'!$E:$E,0),MATCH('38'!J$1,'38'!$E$1:$O$1,0))</f>
        <v>381549</v>
      </c>
      <c r="L709" s="2" t="str">
        <f>INDEX('38'!$E$1:$O$1361,MATCH('39'!$F709,'38'!$E:$E,0),MATCH('38'!K$1,'38'!$E$1:$O$1,0))</f>
        <v>Mr. Mohammad Sarfaraz</v>
      </c>
      <c r="M709" s="2" t="str">
        <f>INDEX('38'!$E$1:$O$1361,MATCH('39'!$F709,'38'!$E:$E,0),MATCH('38'!L$1,'38'!$E$1:$O$1,0))</f>
        <v>Relationship Associate</v>
      </c>
      <c r="N709" s="2" t="str">
        <f>INDEX('38'!$E$1:$O$1361,MATCH('39'!$F709,'38'!$E:$E,0),MATCH('38'!M$1,'38'!$E$1:$O$1,0))</f>
        <v>BG 7</v>
      </c>
      <c r="O709" s="2">
        <f>INDEX('38'!$E$1:$O$1361,MATCH('39'!$F709,'38'!$E:$E,0),MATCH('38'!N$1,'38'!$E$1:$O$1,0))</f>
        <v>738209.49300000002</v>
      </c>
      <c r="P709" s="2">
        <f>INDEX('38'!$E$1:$O$1361,MATCH('39'!$F709,'38'!$E:$E,0),MATCH('38'!O$1,'38'!$E$1:$O$1,0))</f>
        <v>912362.96160000004</v>
      </c>
    </row>
    <row r="710" spans="6:16">
      <c r="F710" s="128">
        <v>430324</v>
      </c>
      <c r="G710" s="2" t="str">
        <f>INDEX('38'!$E$1:$O$1361,MATCH('39'!$F710,'38'!$E:$E,0),MATCH('38'!F$1,'38'!$E$1:$O$1,0))</f>
        <v>Umanath D.</v>
      </c>
      <c r="H710" s="2">
        <f>INDEX('38'!$E$1:$O$1361,MATCH('39'!$F710,'38'!$E:$E,0),MATCH('38'!G$1,'38'!$E$1:$O$1,0))</f>
        <v>40898</v>
      </c>
      <c r="I710" s="2" t="str">
        <f>INDEX('38'!$E$1:$O$1361,MATCH('39'!$F710,'38'!$E:$E,0),MATCH('38'!H$1,'38'!$E$1:$O$1,0))</f>
        <v>Active</v>
      </c>
      <c r="J710" s="2" t="str">
        <f>INDEX('38'!$E$1:$O$1361,MATCH('39'!$F710,'38'!$E:$E,0),MATCH('38'!I$1,'38'!$E$1:$O$1,0))</f>
        <v>X0083</v>
      </c>
      <c r="K710" s="2">
        <f>INDEX('38'!$E$1:$O$1361,MATCH('39'!$F710,'38'!$E:$E,0),MATCH('38'!J$1,'38'!$E$1:$O$1,0))</f>
        <v>420801</v>
      </c>
      <c r="L710" s="2" t="str">
        <f>INDEX('38'!$E$1:$O$1361,MATCH('39'!$F710,'38'!$E:$E,0),MATCH('38'!K$1,'38'!$E$1:$O$1,0))</f>
        <v>Mr. Ashok Kumar M.</v>
      </c>
      <c r="M710" s="2" t="str">
        <f>INDEX('38'!$E$1:$O$1361,MATCH('39'!$F710,'38'!$E:$E,0),MATCH('38'!L$1,'38'!$E$1:$O$1,0))</f>
        <v>Associate Sales Manager</v>
      </c>
      <c r="N710" s="2" t="str">
        <f>INDEX('38'!$E$1:$O$1361,MATCH('39'!$F710,'38'!$E:$E,0),MATCH('38'!M$1,'38'!$E$1:$O$1,0))</f>
        <v>BG 6</v>
      </c>
      <c r="O710" s="2">
        <f>INDEX('38'!$E$1:$O$1361,MATCH('39'!$F710,'38'!$E:$E,0),MATCH('38'!N$1,'38'!$E$1:$O$1,0))</f>
        <v>1144473.4139999999</v>
      </c>
      <c r="P710" s="2">
        <f>INDEX('38'!$E$1:$O$1361,MATCH('39'!$F710,'38'!$E:$E,0),MATCH('38'!O$1,'38'!$E$1:$O$1,0))</f>
        <v>1096837.2648</v>
      </c>
    </row>
    <row r="711" spans="6:16">
      <c r="F711" s="128">
        <v>430722</v>
      </c>
      <c r="G711" s="2" t="str">
        <f>INDEX('38'!$E$1:$O$1361,MATCH('39'!$F711,'38'!$E:$E,0),MATCH('38'!F$1,'38'!$E$1:$O$1,0))</f>
        <v>Devkaran Narayanbhai Tank</v>
      </c>
      <c r="H711" s="2">
        <f>INDEX('38'!$E$1:$O$1361,MATCH('39'!$F711,'38'!$E:$E,0),MATCH('38'!G$1,'38'!$E$1:$O$1,0))</f>
        <v>40896</v>
      </c>
      <c r="I711" s="2" t="str">
        <f>INDEX('38'!$E$1:$O$1361,MATCH('39'!$F711,'38'!$E:$E,0),MATCH('38'!H$1,'38'!$E$1:$O$1,0))</f>
        <v>Active</v>
      </c>
      <c r="J711" s="2" t="str">
        <f>INDEX('38'!$E$1:$O$1361,MATCH('39'!$F711,'38'!$E:$E,0),MATCH('38'!I$1,'38'!$E$1:$O$1,0))</f>
        <v>X1050</v>
      </c>
      <c r="K711" s="2">
        <f>INDEX('38'!$E$1:$O$1361,MATCH('39'!$F711,'38'!$E:$E,0),MATCH('38'!J$1,'38'!$E$1:$O$1,0))</f>
        <v>448841</v>
      </c>
      <c r="L711" s="2" t="str">
        <f>INDEX('38'!$E$1:$O$1361,MATCH('39'!$F711,'38'!$E:$E,0),MATCH('38'!K$1,'38'!$E$1:$O$1,0))</f>
        <v>Mr. Ashish Rakesh Sharma</v>
      </c>
      <c r="M711" s="2" t="str">
        <f>INDEX('38'!$E$1:$O$1361,MATCH('39'!$F711,'38'!$E:$E,0),MATCH('38'!L$1,'38'!$E$1:$O$1,0))</f>
        <v>Associate Sales Manager</v>
      </c>
      <c r="N711" s="2" t="str">
        <f>INDEX('38'!$E$1:$O$1361,MATCH('39'!$F711,'38'!$E:$E,0),MATCH('38'!M$1,'38'!$E$1:$O$1,0))</f>
        <v>BG 6</v>
      </c>
      <c r="O711" s="2">
        <f>INDEX('38'!$E$1:$O$1361,MATCH('39'!$F711,'38'!$E:$E,0),MATCH('38'!N$1,'38'!$E$1:$O$1,0))</f>
        <v>850750.48800000001</v>
      </c>
      <c r="P711" s="2">
        <f>INDEX('38'!$E$1:$O$1361,MATCH('39'!$F711,'38'!$E:$E,0),MATCH('38'!O$1,'38'!$E$1:$O$1,0))</f>
        <v>2043645.0984</v>
      </c>
    </row>
    <row r="712" spans="6:16">
      <c r="F712" s="128">
        <v>430935</v>
      </c>
      <c r="G712" s="2" t="str">
        <f>INDEX('38'!$E$1:$O$1361,MATCH('39'!$F712,'38'!$E:$E,0),MATCH('38'!F$1,'38'!$E$1:$O$1,0))</f>
        <v>Vikram Kaushik</v>
      </c>
      <c r="H712" s="2">
        <f>INDEX('38'!$E$1:$O$1361,MATCH('39'!$F712,'38'!$E:$E,0),MATCH('38'!G$1,'38'!$E$1:$O$1,0))</f>
        <v>40900</v>
      </c>
      <c r="I712" s="2" t="str">
        <f>INDEX('38'!$E$1:$O$1361,MATCH('39'!$F712,'38'!$E:$E,0),MATCH('38'!H$1,'38'!$E$1:$O$1,0))</f>
        <v>Active</v>
      </c>
      <c r="J712" s="2" t="str">
        <f>INDEX('38'!$E$1:$O$1361,MATCH('39'!$F712,'38'!$E:$E,0),MATCH('38'!I$1,'38'!$E$1:$O$1,0))</f>
        <v>X0348</v>
      </c>
      <c r="K712" s="2">
        <f>INDEX('38'!$E$1:$O$1361,MATCH('39'!$F712,'38'!$E:$E,0),MATCH('38'!J$1,'38'!$E$1:$O$1,0))</f>
        <v>376098</v>
      </c>
      <c r="L712" s="2" t="str">
        <f>INDEX('38'!$E$1:$O$1361,MATCH('39'!$F712,'38'!$E:$E,0),MATCH('38'!K$1,'38'!$E$1:$O$1,0))</f>
        <v>Mrs. Samta Agarwal</v>
      </c>
      <c r="M712" s="2" t="str">
        <f>INDEX('38'!$E$1:$O$1361,MATCH('39'!$F712,'38'!$E:$E,0),MATCH('38'!L$1,'38'!$E$1:$O$1,0))</f>
        <v>Relationship Associate</v>
      </c>
      <c r="N712" s="2" t="str">
        <f>INDEX('38'!$E$1:$O$1361,MATCH('39'!$F712,'38'!$E:$E,0),MATCH('38'!M$1,'38'!$E$1:$O$1,0))</f>
        <v>BG 5</v>
      </c>
      <c r="O712" s="2">
        <f>INDEX('38'!$E$1:$O$1361,MATCH('39'!$F712,'38'!$E:$E,0),MATCH('38'!N$1,'38'!$E$1:$O$1,0))</f>
        <v>1263090.2760000001</v>
      </c>
      <c r="P712" s="2">
        <f>INDEX('38'!$E$1:$O$1361,MATCH('39'!$F712,'38'!$E:$E,0),MATCH('38'!O$1,'38'!$E$1:$O$1,0))</f>
        <v>1810953.8604000001</v>
      </c>
    </row>
    <row r="713" spans="6:16">
      <c r="F713" s="128">
        <v>430970</v>
      </c>
      <c r="G713" s="2" t="str">
        <f>INDEX('38'!$E$1:$O$1361,MATCH('39'!$F713,'38'!$E:$E,0),MATCH('38'!F$1,'38'!$E$1:$O$1,0))</f>
        <v>Jesmin Aribam</v>
      </c>
      <c r="H713" s="2">
        <f>INDEX('38'!$E$1:$O$1361,MATCH('39'!$F713,'38'!$E:$E,0),MATCH('38'!G$1,'38'!$E$1:$O$1,0))</f>
        <v>40903</v>
      </c>
      <c r="I713" s="2" t="str">
        <f>INDEX('38'!$E$1:$O$1361,MATCH('39'!$F713,'38'!$E:$E,0),MATCH('38'!H$1,'38'!$E$1:$O$1,0))</f>
        <v>Active</v>
      </c>
      <c r="J713" s="2" t="str">
        <f>INDEX('38'!$E$1:$O$1361,MATCH('39'!$F713,'38'!$E:$E,0),MATCH('38'!I$1,'38'!$E$1:$O$1,0))</f>
        <v>X1442</v>
      </c>
      <c r="K713" s="2">
        <f>INDEX('38'!$E$1:$O$1361,MATCH('39'!$F713,'38'!$E:$E,0),MATCH('38'!J$1,'38'!$E$1:$O$1,0))</f>
        <v>410827</v>
      </c>
      <c r="L713" s="2" t="str">
        <f>INDEX('38'!$E$1:$O$1361,MATCH('39'!$F713,'38'!$E:$E,0),MATCH('38'!K$1,'38'!$E$1:$O$1,0))</f>
        <v>Mr. Pradipta Pranjal Mahanta</v>
      </c>
      <c r="M713" s="2" t="str">
        <f>INDEX('38'!$E$1:$O$1361,MATCH('39'!$F713,'38'!$E:$E,0),MATCH('38'!L$1,'38'!$E$1:$O$1,0))</f>
        <v>Relationship Associate</v>
      </c>
      <c r="N713" s="2" t="str">
        <f>INDEX('38'!$E$1:$O$1361,MATCH('39'!$F713,'38'!$E:$E,0),MATCH('38'!M$1,'38'!$E$1:$O$1,0))</f>
        <v>BG 7</v>
      </c>
      <c r="O713" s="2">
        <f>INDEX('38'!$E$1:$O$1361,MATCH('39'!$F713,'38'!$E:$E,0),MATCH('38'!N$1,'38'!$E$1:$O$1,0))</f>
        <v>458296.67099999997</v>
      </c>
      <c r="P713" s="2">
        <f>INDEX('38'!$E$1:$O$1361,MATCH('39'!$F713,'38'!$E:$E,0),MATCH('38'!O$1,'38'!$E$1:$O$1,0))</f>
        <v>933171.14879999997</v>
      </c>
    </row>
    <row r="714" spans="6:16">
      <c r="F714" s="128">
        <v>430972</v>
      </c>
      <c r="G714" s="2" t="str">
        <f>INDEX('38'!$E$1:$O$1361,MATCH('39'!$F714,'38'!$E:$E,0),MATCH('38'!F$1,'38'!$E$1:$O$1,0))</f>
        <v>Sivakumar S.</v>
      </c>
      <c r="H714" s="2">
        <f>INDEX('38'!$E$1:$O$1361,MATCH('39'!$F714,'38'!$E:$E,0),MATCH('38'!G$1,'38'!$E$1:$O$1,0))</f>
        <v>40871</v>
      </c>
      <c r="I714" s="2" t="str">
        <f>INDEX('38'!$E$1:$O$1361,MATCH('39'!$F714,'38'!$E:$E,0),MATCH('38'!H$1,'38'!$E$1:$O$1,0))</f>
        <v>Active</v>
      </c>
      <c r="J714" s="2" t="str">
        <f>INDEX('38'!$E$1:$O$1361,MATCH('39'!$F714,'38'!$E:$E,0),MATCH('38'!I$1,'38'!$E$1:$O$1,0))</f>
        <v>X0851</v>
      </c>
      <c r="K714" s="2">
        <f>INDEX('38'!$E$1:$O$1361,MATCH('39'!$F714,'38'!$E:$E,0),MATCH('38'!J$1,'38'!$E$1:$O$1,0))</f>
        <v>387266</v>
      </c>
      <c r="L714" s="2" t="str">
        <f>INDEX('38'!$E$1:$O$1361,MATCH('39'!$F714,'38'!$E:$E,0),MATCH('38'!K$1,'38'!$E$1:$O$1,0))</f>
        <v>Mr. Sajesh S.</v>
      </c>
      <c r="M714" s="2" t="str">
        <f>INDEX('38'!$E$1:$O$1361,MATCH('39'!$F714,'38'!$E:$E,0),MATCH('38'!L$1,'38'!$E$1:$O$1,0))</f>
        <v>Relationship Associate</v>
      </c>
      <c r="N714" s="2" t="str">
        <f>INDEX('38'!$E$1:$O$1361,MATCH('39'!$F714,'38'!$E:$E,0),MATCH('38'!M$1,'38'!$E$1:$O$1,0))</f>
        <v>BG 6</v>
      </c>
      <c r="O714" s="2">
        <f>INDEX('38'!$E$1:$O$1361,MATCH('39'!$F714,'38'!$E:$E,0),MATCH('38'!N$1,'38'!$E$1:$O$1,0))</f>
        <v>816186.27300000004</v>
      </c>
      <c r="P714" s="2">
        <f>INDEX('38'!$E$1:$O$1361,MATCH('39'!$F714,'38'!$E:$E,0),MATCH('38'!O$1,'38'!$E$1:$O$1,0))</f>
        <v>661190.86080000002</v>
      </c>
    </row>
    <row r="715" spans="6:16">
      <c r="F715" s="128">
        <v>430976</v>
      </c>
      <c r="G715" s="2" t="str">
        <f>INDEX('38'!$E$1:$O$1361,MATCH('39'!$F715,'38'!$E:$E,0),MATCH('38'!F$1,'38'!$E$1:$O$1,0))</f>
        <v>Ajay Kumar Tiwari</v>
      </c>
      <c r="H715" s="2">
        <f>INDEX('38'!$E$1:$O$1361,MATCH('39'!$F715,'38'!$E:$E,0),MATCH('38'!G$1,'38'!$E$1:$O$1,0))</f>
        <v>40900</v>
      </c>
      <c r="I715" s="2" t="str">
        <f>INDEX('38'!$E$1:$O$1361,MATCH('39'!$F715,'38'!$E:$E,0),MATCH('38'!H$1,'38'!$E$1:$O$1,0))</f>
        <v>Active</v>
      </c>
      <c r="J715" s="2" t="str">
        <f>INDEX('38'!$E$1:$O$1361,MATCH('39'!$F715,'38'!$E:$E,0),MATCH('38'!I$1,'38'!$E$1:$O$1,0))</f>
        <v>X0147</v>
      </c>
      <c r="K715" s="2">
        <f>INDEX('38'!$E$1:$O$1361,MATCH('39'!$F715,'38'!$E:$E,0),MATCH('38'!J$1,'38'!$E$1:$O$1,0))</f>
        <v>416871</v>
      </c>
      <c r="L715" s="2" t="str">
        <f>INDEX('38'!$E$1:$O$1361,MATCH('39'!$F715,'38'!$E:$E,0),MATCH('38'!K$1,'38'!$E$1:$O$1,0))</f>
        <v>Ms. Shivani Sambyal</v>
      </c>
      <c r="M715" s="2" t="str">
        <f>INDEX('38'!$E$1:$O$1361,MATCH('39'!$F715,'38'!$E:$E,0),MATCH('38'!L$1,'38'!$E$1:$O$1,0))</f>
        <v>Relationship Associate</v>
      </c>
      <c r="N715" s="2" t="str">
        <f>INDEX('38'!$E$1:$O$1361,MATCH('39'!$F715,'38'!$E:$E,0),MATCH('38'!M$1,'38'!$E$1:$O$1,0))</f>
        <v>BG 5</v>
      </c>
      <c r="O715" s="2">
        <f>INDEX('38'!$E$1:$O$1361,MATCH('39'!$F715,'38'!$E:$E,0),MATCH('38'!N$1,'38'!$E$1:$O$1,0))</f>
        <v>1296508.101</v>
      </c>
      <c r="P715" s="2">
        <f>INDEX('38'!$E$1:$O$1361,MATCH('39'!$F715,'38'!$E:$E,0),MATCH('38'!O$1,'38'!$E$1:$O$1,0))</f>
        <v>1201127.7672000001</v>
      </c>
    </row>
    <row r="716" spans="6:16">
      <c r="F716" s="128">
        <v>431003</v>
      </c>
      <c r="G716" s="2" t="str">
        <f>INDEX('38'!$E$1:$O$1361,MATCH('39'!$F716,'38'!$E:$E,0),MATCH('38'!F$1,'38'!$E$1:$O$1,0))</f>
        <v>Mukesh Digarse</v>
      </c>
      <c r="H716" s="2">
        <f>INDEX('38'!$E$1:$O$1361,MATCH('39'!$F716,'38'!$E:$E,0),MATCH('38'!G$1,'38'!$E$1:$O$1,0))</f>
        <v>40879</v>
      </c>
      <c r="I716" s="2" t="str">
        <f>INDEX('38'!$E$1:$O$1361,MATCH('39'!$F716,'38'!$E:$E,0),MATCH('38'!H$1,'38'!$E$1:$O$1,0))</f>
        <v>Active</v>
      </c>
      <c r="J716" s="2" t="str">
        <f>INDEX('38'!$E$1:$O$1361,MATCH('39'!$F716,'38'!$E:$E,0),MATCH('38'!I$1,'38'!$E$1:$O$1,0))</f>
        <v>X0821</v>
      </c>
      <c r="K716" s="2">
        <f>INDEX('38'!$E$1:$O$1361,MATCH('39'!$F716,'38'!$E:$E,0),MATCH('38'!J$1,'38'!$E$1:$O$1,0))</f>
        <v>436955</v>
      </c>
      <c r="L716" s="2" t="str">
        <f>INDEX('38'!$E$1:$O$1361,MATCH('39'!$F716,'38'!$E:$E,0),MATCH('38'!K$1,'38'!$E$1:$O$1,0))</f>
        <v>Ms. Swati Sundrani</v>
      </c>
      <c r="M716" s="2" t="str">
        <f>INDEX('38'!$E$1:$O$1361,MATCH('39'!$F716,'38'!$E:$E,0),MATCH('38'!L$1,'38'!$E$1:$O$1,0))</f>
        <v>Relationship Associate</v>
      </c>
      <c r="N716" s="2" t="str">
        <f>INDEX('38'!$E$1:$O$1361,MATCH('39'!$F716,'38'!$E:$E,0),MATCH('38'!M$1,'38'!$E$1:$O$1,0))</f>
        <v>BG 6</v>
      </c>
      <c r="O716" s="2">
        <f>INDEX('38'!$E$1:$O$1361,MATCH('39'!$F716,'38'!$E:$E,0),MATCH('38'!N$1,'38'!$E$1:$O$1,0))</f>
        <v>935716.90800000005</v>
      </c>
      <c r="P716" s="2">
        <f>INDEX('38'!$E$1:$O$1361,MATCH('39'!$F716,'38'!$E:$E,0),MATCH('38'!O$1,'38'!$E$1:$O$1,0))</f>
        <v>703825.51319999993</v>
      </c>
    </row>
    <row r="717" spans="6:16">
      <c r="F717" s="128">
        <v>431009</v>
      </c>
      <c r="G717" s="2" t="str">
        <f>INDEX('38'!$E$1:$O$1361,MATCH('39'!$F717,'38'!$E:$E,0),MATCH('38'!F$1,'38'!$E$1:$O$1,0))</f>
        <v>Suguna T.</v>
      </c>
      <c r="H717" s="2">
        <f>INDEX('38'!$E$1:$O$1361,MATCH('39'!$F717,'38'!$E:$E,0),MATCH('38'!G$1,'38'!$E$1:$O$1,0))</f>
        <v>40891</v>
      </c>
      <c r="I717" s="2" t="str">
        <f>INDEX('38'!$E$1:$O$1361,MATCH('39'!$F717,'38'!$E:$E,0),MATCH('38'!H$1,'38'!$E$1:$O$1,0))</f>
        <v>Active</v>
      </c>
      <c r="J717" s="2" t="str">
        <f>INDEX('38'!$E$1:$O$1361,MATCH('39'!$F717,'38'!$E:$E,0),MATCH('38'!I$1,'38'!$E$1:$O$1,0))</f>
        <v>X0210</v>
      </c>
      <c r="K717" s="2">
        <f>INDEX('38'!$E$1:$O$1361,MATCH('39'!$F717,'38'!$E:$E,0),MATCH('38'!J$1,'38'!$E$1:$O$1,0))</f>
        <v>474340</v>
      </c>
      <c r="L717" s="2" t="str">
        <f>INDEX('38'!$E$1:$O$1361,MATCH('39'!$F717,'38'!$E:$E,0),MATCH('38'!K$1,'38'!$E$1:$O$1,0))</f>
        <v>Mr. Zulfikhar Ahamed T A</v>
      </c>
      <c r="M717" s="2" t="str">
        <f>INDEX('38'!$E$1:$O$1361,MATCH('39'!$F717,'38'!$E:$E,0),MATCH('38'!L$1,'38'!$E$1:$O$1,0))</f>
        <v>Associate Sales Manager</v>
      </c>
      <c r="N717" s="2" t="str">
        <f>INDEX('38'!$E$1:$O$1361,MATCH('39'!$F717,'38'!$E:$E,0),MATCH('38'!M$1,'38'!$E$1:$O$1,0))</f>
        <v>BG 6</v>
      </c>
      <c r="O717" s="2">
        <f>INDEX('38'!$E$1:$O$1361,MATCH('39'!$F717,'38'!$E:$E,0),MATCH('38'!N$1,'38'!$E$1:$O$1,0))</f>
        <v>1111082.301</v>
      </c>
      <c r="P717" s="2">
        <f>INDEX('38'!$E$1:$O$1361,MATCH('39'!$F717,'38'!$E:$E,0),MATCH('38'!O$1,'38'!$E$1:$O$1,0))</f>
        <v>1367171.8272000002</v>
      </c>
    </row>
    <row r="718" spans="6:16">
      <c r="F718" s="128">
        <v>431040</v>
      </c>
      <c r="G718" s="2" t="str">
        <f>INDEX('38'!$E$1:$O$1361,MATCH('39'!$F718,'38'!$E:$E,0),MATCH('38'!F$1,'38'!$E$1:$O$1,0))</f>
        <v>Sirshendu Chakraborty</v>
      </c>
      <c r="H718" s="2">
        <f>INDEX('38'!$E$1:$O$1361,MATCH('39'!$F718,'38'!$E:$E,0),MATCH('38'!G$1,'38'!$E$1:$O$1,0))</f>
        <v>40896</v>
      </c>
      <c r="I718" s="2" t="str">
        <f>INDEX('38'!$E$1:$O$1361,MATCH('39'!$F718,'38'!$E:$E,0),MATCH('38'!H$1,'38'!$E$1:$O$1,0))</f>
        <v>Active</v>
      </c>
      <c r="J718" s="2" t="str">
        <f>INDEX('38'!$E$1:$O$1361,MATCH('39'!$F718,'38'!$E:$E,0),MATCH('38'!I$1,'38'!$E$1:$O$1,0))</f>
        <v>X0444</v>
      </c>
      <c r="K718" s="2">
        <f>INDEX('38'!$E$1:$O$1361,MATCH('39'!$F718,'38'!$E:$E,0),MATCH('38'!J$1,'38'!$E$1:$O$1,0))</f>
        <v>378503</v>
      </c>
      <c r="L718" s="2" t="str">
        <f>INDEX('38'!$E$1:$O$1361,MATCH('39'!$F718,'38'!$E:$E,0),MATCH('38'!K$1,'38'!$E$1:$O$1,0))</f>
        <v>Mr. Rakib Ali</v>
      </c>
      <c r="M718" s="2" t="str">
        <f>INDEX('38'!$E$1:$O$1361,MATCH('39'!$F718,'38'!$E:$E,0),MATCH('38'!L$1,'38'!$E$1:$O$1,0))</f>
        <v>Associate Sales Manager</v>
      </c>
      <c r="N718" s="2" t="str">
        <f>INDEX('38'!$E$1:$O$1361,MATCH('39'!$F718,'38'!$E:$E,0),MATCH('38'!M$1,'38'!$E$1:$O$1,0))</f>
        <v>BG 4</v>
      </c>
      <c r="O718" s="2">
        <f>INDEX('38'!$E$1:$O$1361,MATCH('39'!$F718,'38'!$E:$E,0),MATCH('38'!N$1,'38'!$E$1:$O$1,0))</f>
        <v>1766816.2680000002</v>
      </c>
      <c r="P718" s="2">
        <f>INDEX('38'!$E$1:$O$1361,MATCH('39'!$F718,'38'!$E:$E,0),MATCH('38'!O$1,'38'!$E$1:$O$1,0))</f>
        <v>2698370.7768000001</v>
      </c>
    </row>
    <row r="719" spans="6:16">
      <c r="F719" s="128">
        <v>431045</v>
      </c>
      <c r="G719" s="2" t="str">
        <f>INDEX('38'!$E$1:$O$1361,MATCH('39'!$F719,'38'!$E:$E,0),MATCH('38'!F$1,'38'!$E$1:$O$1,0))</f>
        <v>Soumyajit Dey</v>
      </c>
      <c r="H719" s="2">
        <f>INDEX('38'!$E$1:$O$1361,MATCH('39'!$F719,'38'!$E:$E,0),MATCH('38'!G$1,'38'!$E$1:$O$1,0))</f>
        <v>40893</v>
      </c>
      <c r="I719" s="2" t="str">
        <f>INDEX('38'!$E$1:$O$1361,MATCH('39'!$F719,'38'!$E:$E,0),MATCH('38'!H$1,'38'!$E$1:$O$1,0))</f>
        <v>Active</v>
      </c>
      <c r="J719" s="2" t="str">
        <f>INDEX('38'!$E$1:$O$1361,MATCH('39'!$F719,'38'!$E:$E,0),MATCH('38'!I$1,'38'!$E$1:$O$1,0))</f>
        <v>X0545</v>
      </c>
      <c r="K719" s="2">
        <f>INDEX('38'!$E$1:$O$1361,MATCH('39'!$F719,'38'!$E:$E,0),MATCH('38'!J$1,'38'!$E$1:$O$1,0))</f>
        <v>410449</v>
      </c>
      <c r="L719" s="2" t="str">
        <f>INDEX('38'!$E$1:$O$1361,MATCH('39'!$F719,'38'!$E:$E,0),MATCH('38'!K$1,'38'!$E$1:$O$1,0))</f>
        <v>Mr. Sudipta Roy</v>
      </c>
      <c r="M719" s="2" t="str">
        <f>INDEX('38'!$E$1:$O$1361,MATCH('39'!$F719,'38'!$E:$E,0),MATCH('38'!L$1,'38'!$E$1:$O$1,0))</f>
        <v>Associate Sales Manager</v>
      </c>
      <c r="N719" s="2" t="str">
        <f>INDEX('38'!$E$1:$O$1361,MATCH('39'!$F719,'38'!$E:$E,0),MATCH('38'!M$1,'38'!$E$1:$O$1,0))</f>
        <v>BG 4</v>
      </c>
      <c r="O719" s="2">
        <f>INDEX('38'!$E$1:$O$1361,MATCH('39'!$F719,'38'!$E:$E,0),MATCH('38'!N$1,'38'!$E$1:$O$1,0))</f>
        <v>1871440.4939999999</v>
      </c>
      <c r="P719" s="2">
        <f>INDEX('38'!$E$1:$O$1361,MATCH('39'!$F719,'38'!$E:$E,0),MATCH('38'!O$1,'38'!$E$1:$O$1,0))</f>
        <v>2154985.8516000002</v>
      </c>
    </row>
    <row r="720" spans="6:16">
      <c r="F720" s="128">
        <v>431080</v>
      </c>
      <c r="G720" s="2" t="str">
        <f>INDEX('38'!$E$1:$O$1361,MATCH('39'!$F720,'38'!$E:$E,0),MATCH('38'!F$1,'38'!$E$1:$O$1,0))</f>
        <v>Shahid Anwar</v>
      </c>
      <c r="H720" s="2">
        <f>INDEX('38'!$E$1:$O$1361,MATCH('39'!$F720,'38'!$E:$E,0),MATCH('38'!G$1,'38'!$E$1:$O$1,0))</f>
        <v>40878</v>
      </c>
      <c r="I720" s="2" t="str">
        <f>INDEX('38'!$E$1:$O$1361,MATCH('39'!$F720,'38'!$E:$E,0),MATCH('38'!H$1,'38'!$E$1:$O$1,0))</f>
        <v>Active</v>
      </c>
      <c r="J720" s="2" t="str">
        <f>INDEX('38'!$E$1:$O$1361,MATCH('39'!$F720,'38'!$E:$E,0),MATCH('38'!I$1,'38'!$E$1:$O$1,0))</f>
        <v>X1145</v>
      </c>
      <c r="K720" s="2">
        <f>INDEX('38'!$E$1:$O$1361,MATCH('39'!$F720,'38'!$E:$E,0),MATCH('38'!J$1,'38'!$E$1:$O$1,0))</f>
        <v>377329</v>
      </c>
      <c r="L720" s="2" t="str">
        <f>INDEX('38'!$E$1:$O$1361,MATCH('39'!$F720,'38'!$E:$E,0),MATCH('38'!K$1,'38'!$E$1:$O$1,0))</f>
        <v>Mr. Deepak Jain</v>
      </c>
      <c r="M720" s="2" t="str">
        <f>INDEX('38'!$E$1:$O$1361,MATCH('39'!$F720,'38'!$E:$E,0),MATCH('38'!L$1,'38'!$E$1:$O$1,0))</f>
        <v>Relationship Associate</v>
      </c>
      <c r="N720" s="2" t="str">
        <f>INDEX('38'!$E$1:$O$1361,MATCH('39'!$F720,'38'!$E:$E,0),MATCH('38'!M$1,'38'!$E$1:$O$1,0))</f>
        <v>BG 6</v>
      </c>
      <c r="O720" s="2">
        <f>INDEX('38'!$E$1:$O$1361,MATCH('39'!$F720,'38'!$E:$E,0),MATCH('38'!N$1,'38'!$E$1:$O$1,0))</f>
        <v>794490.56400000001</v>
      </c>
      <c r="P720" s="2">
        <f>INDEX('38'!$E$1:$O$1361,MATCH('39'!$F720,'38'!$E:$E,0),MATCH('38'!O$1,'38'!$E$1:$O$1,0))</f>
        <v>1268083.3716</v>
      </c>
    </row>
    <row r="721" spans="6:16">
      <c r="F721" s="128">
        <v>431096</v>
      </c>
      <c r="G721" s="2" t="str">
        <f>INDEX('38'!$E$1:$O$1361,MATCH('39'!$F721,'38'!$E:$E,0),MATCH('38'!F$1,'38'!$E$1:$O$1,0))</f>
        <v>Amandeep Singh</v>
      </c>
      <c r="H721" s="2">
        <f>INDEX('38'!$E$1:$O$1361,MATCH('39'!$F721,'38'!$E:$E,0),MATCH('38'!G$1,'38'!$E$1:$O$1,0))</f>
        <v>40896</v>
      </c>
      <c r="I721" s="2" t="str">
        <f>INDEX('38'!$E$1:$O$1361,MATCH('39'!$F721,'38'!$E:$E,0),MATCH('38'!H$1,'38'!$E$1:$O$1,0))</f>
        <v>Active</v>
      </c>
      <c r="J721" s="2" t="str">
        <f>INDEX('38'!$E$1:$O$1361,MATCH('39'!$F721,'38'!$E:$E,0),MATCH('38'!I$1,'38'!$E$1:$O$1,0))</f>
        <v>X0875</v>
      </c>
      <c r="K721" s="2">
        <f>INDEX('38'!$E$1:$O$1361,MATCH('39'!$F721,'38'!$E:$E,0),MATCH('38'!J$1,'38'!$E$1:$O$1,0))</f>
        <v>412412</v>
      </c>
      <c r="L721" s="2" t="str">
        <f>INDEX('38'!$E$1:$O$1361,MATCH('39'!$F721,'38'!$E:$E,0),MATCH('38'!K$1,'38'!$E$1:$O$1,0))</f>
        <v>Mr. Vipin Sharma</v>
      </c>
      <c r="M721" s="2" t="str">
        <f>INDEX('38'!$E$1:$O$1361,MATCH('39'!$F721,'38'!$E:$E,0),MATCH('38'!L$1,'38'!$E$1:$O$1,0))</f>
        <v>Relationship Associate</v>
      </c>
      <c r="N721" s="2" t="str">
        <f>INDEX('38'!$E$1:$O$1361,MATCH('39'!$F721,'38'!$E:$E,0),MATCH('38'!M$1,'38'!$E$1:$O$1,0))</f>
        <v>BG 6</v>
      </c>
      <c r="O721" s="2">
        <f>INDEX('38'!$E$1:$O$1361,MATCH('39'!$F721,'38'!$E:$E,0),MATCH('38'!N$1,'38'!$E$1:$O$1,0))</f>
        <v>829641.33</v>
      </c>
      <c r="P721" s="2">
        <f>INDEX('38'!$E$1:$O$1361,MATCH('39'!$F721,'38'!$E:$E,0),MATCH('38'!O$1,'38'!$E$1:$O$1,0))</f>
        <v>428709.16439999995</v>
      </c>
    </row>
    <row r="722" spans="6:16">
      <c r="F722" s="128">
        <v>431114</v>
      </c>
      <c r="G722" s="2" t="str">
        <f>INDEX('38'!$E$1:$O$1361,MATCH('39'!$F722,'38'!$E:$E,0),MATCH('38'!F$1,'38'!$E$1:$O$1,0))</f>
        <v>Manpreet Singh</v>
      </c>
      <c r="H722" s="2">
        <f>INDEX('38'!$E$1:$O$1361,MATCH('39'!$F722,'38'!$E:$E,0),MATCH('38'!G$1,'38'!$E$1:$O$1,0))</f>
        <v>40910</v>
      </c>
      <c r="I722" s="2" t="str">
        <f>INDEX('38'!$E$1:$O$1361,MATCH('39'!$F722,'38'!$E:$E,0),MATCH('38'!H$1,'38'!$E$1:$O$1,0))</f>
        <v>Active</v>
      </c>
      <c r="J722" s="2" t="str">
        <f>INDEX('38'!$E$1:$O$1361,MATCH('39'!$F722,'38'!$E:$E,0),MATCH('38'!I$1,'38'!$E$1:$O$1,0))</f>
        <v>X1147</v>
      </c>
      <c r="K722" s="2">
        <f>INDEX('38'!$E$1:$O$1361,MATCH('39'!$F722,'38'!$E:$E,0),MATCH('38'!J$1,'38'!$E$1:$O$1,0))</f>
        <v>460909</v>
      </c>
      <c r="L722" s="2" t="str">
        <f>INDEX('38'!$E$1:$O$1361,MATCH('39'!$F722,'38'!$E:$E,0),MATCH('38'!K$1,'38'!$E$1:$O$1,0))</f>
        <v>Mr. Manish Banga</v>
      </c>
      <c r="M722" s="2" t="str">
        <f>INDEX('38'!$E$1:$O$1361,MATCH('39'!$F722,'38'!$E:$E,0),MATCH('38'!L$1,'38'!$E$1:$O$1,0))</f>
        <v>Relationship Associate</v>
      </c>
      <c r="N722" s="2" t="str">
        <f>INDEX('38'!$E$1:$O$1361,MATCH('39'!$F722,'38'!$E:$E,0),MATCH('38'!M$1,'38'!$E$1:$O$1,0))</f>
        <v>BG 6</v>
      </c>
      <c r="O722" s="2">
        <f>INDEX('38'!$E$1:$O$1361,MATCH('39'!$F722,'38'!$E:$E,0),MATCH('38'!N$1,'38'!$E$1:$O$1,0))</f>
        <v>986614.39800000004</v>
      </c>
      <c r="P722" s="2">
        <f>INDEX('38'!$E$1:$O$1361,MATCH('39'!$F722,'38'!$E:$E,0),MATCH('38'!O$1,'38'!$E$1:$O$1,0))</f>
        <v>1340817.8508000001</v>
      </c>
    </row>
    <row r="723" spans="6:16">
      <c r="F723" s="128">
        <v>431117</v>
      </c>
      <c r="G723" s="2" t="str">
        <f>INDEX('38'!$E$1:$O$1361,MATCH('39'!$F723,'38'!$E:$E,0),MATCH('38'!F$1,'38'!$E$1:$O$1,0))</f>
        <v>Udesh Parmar</v>
      </c>
      <c r="H723" s="2">
        <f>INDEX('38'!$E$1:$O$1361,MATCH('39'!$F723,'38'!$E:$E,0),MATCH('38'!G$1,'38'!$E$1:$O$1,0))</f>
        <v>40894</v>
      </c>
      <c r="I723" s="2" t="str">
        <f>INDEX('38'!$E$1:$O$1361,MATCH('39'!$F723,'38'!$E:$E,0),MATCH('38'!H$1,'38'!$E$1:$O$1,0))</f>
        <v>Active</v>
      </c>
      <c r="J723" s="2" t="str">
        <f>INDEX('38'!$E$1:$O$1361,MATCH('39'!$F723,'38'!$E:$E,0),MATCH('38'!I$1,'38'!$E$1:$O$1,0))</f>
        <v>X1580</v>
      </c>
      <c r="K723" s="2">
        <f>INDEX('38'!$E$1:$O$1361,MATCH('39'!$F723,'38'!$E:$E,0),MATCH('38'!J$1,'38'!$E$1:$O$1,0))</f>
        <v>452815</v>
      </c>
      <c r="L723" s="2" t="str">
        <f>INDEX('38'!$E$1:$O$1361,MATCH('39'!$F723,'38'!$E:$E,0),MATCH('38'!K$1,'38'!$E$1:$O$1,0))</f>
        <v>Mr. Rajeev Gandhi</v>
      </c>
      <c r="M723" s="2" t="str">
        <f>INDEX('38'!$E$1:$O$1361,MATCH('39'!$F723,'38'!$E:$E,0),MATCH('38'!L$1,'38'!$E$1:$O$1,0))</f>
        <v>Relationship Associate</v>
      </c>
      <c r="N723" s="2" t="str">
        <f>INDEX('38'!$E$1:$O$1361,MATCH('39'!$F723,'38'!$E:$E,0),MATCH('38'!M$1,'38'!$E$1:$O$1,0))</f>
        <v>BG 7</v>
      </c>
      <c r="O723" s="2">
        <f>INDEX('38'!$E$1:$O$1361,MATCH('39'!$F723,'38'!$E:$E,0),MATCH('38'!N$1,'38'!$E$1:$O$1,0))</f>
        <v>640489.20600000001</v>
      </c>
      <c r="P723" s="2">
        <f>INDEX('38'!$E$1:$O$1361,MATCH('39'!$F723,'38'!$E:$E,0),MATCH('38'!O$1,'38'!$E$1:$O$1,0))</f>
        <v>359945.38079999998</v>
      </c>
    </row>
    <row r="724" spans="6:16">
      <c r="F724" s="128">
        <v>431123</v>
      </c>
      <c r="G724" s="2" t="str">
        <f>INDEX('38'!$E$1:$O$1361,MATCH('39'!$F724,'38'!$E:$E,0),MATCH('38'!F$1,'38'!$E$1:$O$1,0))</f>
        <v>Rahul Ramchandra Awate</v>
      </c>
      <c r="H724" s="2">
        <f>INDEX('38'!$E$1:$O$1361,MATCH('39'!$F724,'38'!$E:$E,0),MATCH('38'!G$1,'38'!$E$1:$O$1,0))</f>
        <v>40878</v>
      </c>
      <c r="I724" s="2" t="str">
        <f>INDEX('38'!$E$1:$O$1361,MATCH('39'!$F724,'38'!$E:$E,0),MATCH('38'!H$1,'38'!$E$1:$O$1,0))</f>
        <v>Active</v>
      </c>
      <c r="J724" s="2" t="str">
        <f>INDEX('38'!$E$1:$O$1361,MATCH('39'!$F724,'38'!$E:$E,0),MATCH('38'!I$1,'38'!$E$1:$O$1,0))</f>
        <v>X0037</v>
      </c>
      <c r="K724" s="2">
        <f>INDEX('38'!$E$1:$O$1361,MATCH('39'!$F724,'38'!$E:$E,0),MATCH('38'!J$1,'38'!$E$1:$O$1,0))</f>
        <v>380148</v>
      </c>
      <c r="L724" s="2" t="str">
        <f>INDEX('38'!$E$1:$O$1361,MATCH('39'!$F724,'38'!$E:$E,0),MATCH('38'!K$1,'38'!$E$1:$O$1,0))</f>
        <v>Mr. Anil Subhashrao Mhetre</v>
      </c>
      <c r="M724" s="2" t="str">
        <f>INDEX('38'!$E$1:$O$1361,MATCH('39'!$F724,'38'!$E:$E,0),MATCH('38'!L$1,'38'!$E$1:$O$1,0))</f>
        <v>Relationship Associate</v>
      </c>
      <c r="N724" s="2" t="str">
        <f>INDEX('38'!$E$1:$O$1361,MATCH('39'!$F724,'38'!$E:$E,0),MATCH('38'!M$1,'38'!$E$1:$O$1,0))</f>
        <v>BG 4</v>
      </c>
      <c r="O724" s="2">
        <f>INDEX('38'!$E$1:$O$1361,MATCH('39'!$F724,'38'!$E:$E,0),MATCH('38'!N$1,'38'!$E$1:$O$1,0))</f>
        <v>1976486.547</v>
      </c>
      <c r="P724" s="2">
        <f>INDEX('38'!$E$1:$O$1361,MATCH('39'!$F724,'38'!$E:$E,0),MATCH('38'!O$1,'38'!$E$1:$O$1,0))</f>
        <v>2564412.48</v>
      </c>
    </row>
    <row r="725" spans="6:16">
      <c r="F725" s="128">
        <v>431147</v>
      </c>
      <c r="G725" s="2" t="str">
        <f>INDEX('38'!$E$1:$O$1361,MATCH('39'!$F725,'38'!$E:$E,0),MATCH('38'!F$1,'38'!$E$1:$O$1,0))</f>
        <v>Dibyendu Das</v>
      </c>
      <c r="H725" s="2">
        <f>INDEX('38'!$E$1:$O$1361,MATCH('39'!$F725,'38'!$E:$E,0),MATCH('38'!G$1,'38'!$E$1:$O$1,0))</f>
        <v>40855</v>
      </c>
      <c r="I725" s="2" t="str">
        <f>INDEX('38'!$E$1:$O$1361,MATCH('39'!$F725,'38'!$E:$E,0),MATCH('38'!H$1,'38'!$E$1:$O$1,0))</f>
        <v>Active</v>
      </c>
      <c r="J725" s="2" t="str">
        <f>INDEX('38'!$E$1:$O$1361,MATCH('39'!$F725,'38'!$E:$E,0),MATCH('38'!I$1,'38'!$E$1:$O$1,0))</f>
        <v>X1743</v>
      </c>
      <c r="K725" s="2">
        <f>INDEX('38'!$E$1:$O$1361,MATCH('39'!$F725,'38'!$E:$E,0),MATCH('38'!J$1,'38'!$E$1:$O$1,0))</f>
        <v>381325</v>
      </c>
      <c r="L725" s="2" t="str">
        <f>INDEX('38'!$E$1:$O$1361,MATCH('39'!$F725,'38'!$E:$E,0),MATCH('38'!K$1,'38'!$E$1:$O$1,0))</f>
        <v>Mr. Animesh Dutta</v>
      </c>
      <c r="M725" s="2" t="str">
        <f>INDEX('38'!$E$1:$O$1361,MATCH('39'!$F725,'38'!$E:$E,0),MATCH('38'!L$1,'38'!$E$1:$O$1,0))</f>
        <v>Associate Sales Manager</v>
      </c>
      <c r="N725" s="2" t="str">
        <f>INDEX('38'!$E$1:$O$1361,MATCH('39'!$F725,'38'!$E:$E,0),MATCH('38'!M$1,'38'!$E$1:$O$1,0))</f>
        <v>BG 8</v>
      </c>
      <c r="O725" s="2">
        <f>INDEX('38'!$E$1:$O$1361,MATCH('39'!$F725,'38'!$E:$E,0),MATCH('38'!N$1,'38'!$E$1:$O$1,0))</f>
        <v>360359.34900000005</v>
      </c>
      <c r="P725" s="2">
        <f>INDEX('38'!$E$1:$O$1361,MATCH('39'!$F725,'38'!$E:$E,0),MATCH('38'!O$1,'38'!$E$1:$O$1,0))</f>
        <v>1121264.1647999999</v>
      </c>
    </row>
    <row r="726" spans="6:16">
      <c r="F726" s="128">
        <v>431358</v>
      </c>
      <c r="G726" s="2" t="str">
        <f>INDEX('38'!$E$1:$O$1361,MATCH('39'!$F726,'38'!$E:$E,0),MATCH('38'!F$1,'38'!$E$1:$O$1,0))</f>
        <v>Himsagar Shrikrishan Gupta</v>
      </c>
      <c r="H726" s="2">
        <f>INDEX('38'!$E$1:$O$1361,MATCH('39'!$F726,'38'!$E:$E,0),MATCH('38'!G$1,'38'!$E$1:$O$1,0))</f>
        <v>40903</v>
      </c>
      <c r="I726" s="2" t="str">
        <f>INDEX('38'!$E$1:$O$1361,MATCH('39'!$F726,'38'!$E:$E,0),MATCH('38'!H$1,'38'!$E$1:$O$1,0))</f>
        <v>Active</v>
      </c>
      <c r="J726" s="2" t="str">
        <f>INDEX('38'!$E$1:$O$1361,MATCH('39'!$F726,'38'!$E:$E,0),MATCH('38'!I$1,'38'!$E$1:$O$1,0))</f>
        <v>X0647</v>
      </c>
      <c r="K726" s="2">
        <f>INDEX('38'!$E$1:$O$1361,MATCH('39'!$F726,'38'!$E:$E,0),MATCH('38'!J$1,'38'!$E$1:$O$1,0))</f>
        <v>419863</v>
      </c>
      <c r="L726" s="2" t="str">
        <f>INDEX('38'!$E$1:$O$1361,MATCH('39'!$F726,'38'!$E:$E,0),MATCH('38'!K$1,'38'!$E$1:$O$1,0))</f>
        <v>Mr. Arun Shivanand Pandey</v>
      </c>
      <c r="M726" s="2" t="str">
        <f>INDEX('38'!$E$1:$O$1361,MATCH('39'!$F726,'38'!$E:$E,0),MATCH('38'!L$1,'38'!$E$1:$O$1,0))</f>
        <v>Associate Sales Manager</v>
      </c>
      <c r="N726" s="2" t="str">
        <f>INDEX('38'!$E$1:$O$1361,MATCH('39'!$F726,'38'!$E:$E,0),MATCH('38'!M$1,'38'!$E$1:$O$1,0))</f>
        <v>BG 8</v>
      </c>
      <c r="O726" s="2">
        <f>INDEX('38'!$E$1:$O$1361,MATCH('39'!$F726,'38'!$E:$E,0),MATCH('38'!N$1,'38'!$E$1:$O$1,0))</f>
        <v>411806.66099999996</v>
      </c>
      <c r="P726" s="2">
        <f>INDEX('38'!$E$1:$O$1361,MATCH('39'!$F726,'38'!$E:$E,0),MATCH('38'!O$1,'38'!$E$1:$O$1,0))</f>
        <v>1364370.0911999999</v>
      </c>
    </row>
    <row r="727" spans="6:16">
      <c r="F727" s="128">
        <v>431369</v>
      </c>
      <c r="G727" s="2" t="str">
        <f>INDEX('38'!$E$1:$O$1361,MATCH('39'!$F727,'38'!$E:$E,0),MATCH('38'!F$1,'38'!$E$1:$O$1,0))</f>
        <v>Lalit Kumar</v>
      </c>
      <c r="H727" s="2">
        <f>INDEX('38'!$E$1:$O$1361,MATCH('39'!$F727,'38'!$E:$E,0),MATCH('38'!G$1,'38'!$E$1:$O$1,0))</f>
        <v>40896</v>
      </c>
      <c r="I727" s="2" t="str">
        <f>INDEX('38'!$E$1:$O$1361,MATCH('39'!$F727,'38'!$E:$E,0),MATCH('38'!H$1,'38'!$E$1:$O$1,0))</f>
        <v>Active</v>
      </c>
      <c r="J727" s="2" t="str">
        <f>INDEX('38'!$E$1:$O$1361,MATCH('39'!$F727,'38'!$E:$E,0),MATCH('38'!I$1,'38'!$E$1:$O$1,0))</f>
        <v>X0049</v>
      </c>
      <c r="K727" s="2">
        <f>INDEX('38'!$E$1:$O$1361,MATCH('39'!$F727,'38'!$E:$E,0),MATCH('38'!J$1,'38'!$E$1:$O$1,0))</f>
        <v>359519</v>
      </c>
      <c r="L727" s="2" t="str">
        <f>INDEX('38'!$E$1:$O$1361,MATCH('39'!$F727,'38'!$E:$E,0),MATCH('38'!K$1,'38'!$E$1:$O$1,0))</f>
        <v>Mr. Akash Pandey</v>
      </c>
      <c r="M727" s="2" t="str">
        <f>INDEX('38'!$E$1:$O$1361,MATCH('39'!$F727,'38'!$E:$E,0),MATCH('38'!L$1,'38'!$E$1:$O$1,0))</f>
        <v>Relationship Associate</v>
      </c>
      <c r="N727" s="2" t="str">
        <f>INDEX('38'!$E$1:$O$1361,MATCH('39'!$F727,'38'!$E:$E,0),MATCH('38'!M$1,'38'!$E$1:$O$1,0))</f>
        <v>BG 5</v>
      </c>
      <c r="O727" s="2">
        <f>INDEX('38'!$E$1:$O$1361,MATCH('39'!$F727,'38'!$E:$E,0),MATCH('38'!N$1,'38'!$E$1:$O$1,0))</f>
        <v>1582746.102</v>
      </c>
      <c r="P727" s="2">
        <f>INDEX('38'!$E$1:$O$1361,MATCH('39'!$F727,'38'!$E:$E,0),MATCH('38'!O$1,'38'!$E$1:$O$1,0))</f>
        <v>1288909.2168000001</v>
      </c>
    </row>
    <row r="728" spans="6:16">
      <c r="F728" s="128">
        <v>431448</v>
      </c>
      <c r="G728" s="2" t="str">
        <f>INDEX('38'!$E$1:$O$1361,MATCH('39'!$F728,'38'!$E:$E,0),MATCH('38'!F$1,'38'!$E$1:$O$1,0))</f>
        <v>Babita Dewangan</v>
      </c>
      <c r="H728" s="2">
        <f>INDEX('38'!$E$1:$O$1361,MATCH('39'!$F728,'38'!$E:$E,0),MATCH('38'!G$1,'38'!$E$1:$O$1,0))</f>
        <v>40911</v>
      </c>
      <c r="I728" s="2" t="str">
        <f>INDEX('38'!$E$1:$O$1361,MATCH('39'!$F728,'38'!$E:$E,0),MATCH('38'!H$1,'38'!$E$1:$O$1,0))</f>
        <v>Active</v>
      </c>
      <c r="J728" s="2" t="str">
        <f>INDEX('38'!$E$1:$O$1361,MATCH('39'!$F728,'38'!$E:$E,0),MATCH('38'!I$1,'38'!$E$1:$O$1,0))</f>
        <v>X0726</v>
      </c>
      <c r="K728" s="2">
        <f>INDEX('38'!$E$1:$O$1361,MATCH('39'!$F728,'38'!$E:$E,0),MATCH('38'!J$1,'38'!$E$1:$O$1,0))</f>
        <v>410450</v>
      </c>
      <c r="L728" s="2" t="str">
        <f>INDEX('38'!$E$1:$O$1361,MATCH('39'!$F728,'38'!$E:$E,0),MATCH('38'!K$1,'38'!$E$1:$O$1,0))</f>
        <v>Mr. Supriya Mitra</v>
      </c>
      <c r="M728" s="2" t="str">
        <f>INDEX('38'!$E$1:$O$1361,MATCH('39'!$F728,'38'!$E:$E,0),MATCH('38'!L$1,'38'!$E$1:$O$1,0))</f>
        <v>Relationship Associate</v>
      </c>
      <c r="N728" s="2" t="str">
        <f>INDEX('38'!$E$1:$O$1361,MATCH('39'!$F728,'38'!$E:$E,0),MATCH('38'!M$1,'38'!$E$1:$O$1,0))</f>
        <v>BG 6</v>
      </c>
      <c r="O728" s="2">
        <f>INDEX('38'!$E$1:$O$1361,MATCH('39'!$F728,'38'!$E:$E,0),MATCH('38'!N$1,'38'!$E$1:$O$1,0))</f>
        <v>946002.14099999995</v>
      </c>
      <c r="P728" s="2">
        <f>INDEX('38'!$E$1:$O$1361,MATCH('39'!$F728,'38'!$E:$E,0),MATCH('38'!O$1,'38'!$E$1:$O$1,0))</f>
        <v>803370.72239999997</v>
      </c>
    </row>
    <row r="729" spans="6:16">
      <c r="F729" s="128">
        <v>431475</v>
      </c>
      <c r="G729" s="2" t="str">
        <f>INDEX('38'!$E$1:$O$1361,MATCH('39'!$F729,'38'!$E:$E,0),MATCH('38'!F$1,'38'!$E$1:$O$1,0))</f>
        <v>Ritu Chawla</v>
      </c>
      <c r="H729" s="2">
        <f>INDEX('38'!$E$1:$O$1361,MATCH('39'!$F729,'38'!$E:$E,0),MATCH('38'!G$1,'38'!$E$1:$O$1,0))</f>
        <v>40917</v>
      </c>
      <c r="I729" s="2" t="str">
        <f>INDEX('38'!$E$1:$O$1361,MATCH('39'!$F729,'38'!$E:$E,0),MATCH('38'!H$1,'38'!$E$1:$O$1,0))</f>
        <v>Active</v>
      </c>
      <c r="J729" s="2" t="str">
        <f>INDEX('38'!$E$1:$O$1361,MATCH('39'!$F729,'38'!$E:$E,0),MATCH('38'!I$1,'38'!$E$1:$O$1,0))</f>
        <v>X0041</v>
      </c>
      <c r="K729" s="2">
        <f>INDEX('38'!$E$1:$O$1361,MATCH('39'!$F729,'38'!$E:$E,0),MATCH('38'!J$1,'38'!$E$1:$O$1,0))</f>
        <v>377364</v>
      </c>
      <c r="L729" s="2" t="str">
        <f>INDEX('38'!$E$1:$O$1361,MATCH('39'!$F729,'38'!$E:$E,0),MATCH('38'!K$1,'38'!$E$1:$O$1,0))</f>
        <v>Mr. Sanjiv Sen</v>
      </c>
      <c r="M729" s="2" t="str">
        <f>INDEX('38'!$E$1:$O$1361,MATCH('39'!$F729,'38'!$E:$E,0),MATCH('38'!L$1,'38'!$E$1:$O$1,0))</f>
        <v>Associate Sales Manager</v>
      </c>
      <c r="N729" s="2" t="str">
        <f>INDEX('38'!$E$1:$O$1361,MATCH('39'!$F729,'38'!$E:$E,0),MATCH('38'!M$1,'38'!$E$1:$O$1,0))</f>
        <v>BG 6</v>
      </c>
      <c r="O729" s="2">
        <f>INDEX('38'!$E$1:$O$1361,MATCH('39'!$F729,'38'!$E:$E,0),MATCH('38'!N$1,'38'!$E$1:$O$1,0))</f>
        <v>1190835.429</v>
      </c>
      <c r="P729" s="2">
        <f>INDEX('38'!$E$1:$O$1361,MATCH('39'!$F729,'38'!$E:$E,0),MATCH('38'!O$1,'38'!$E$1:$O$1,0))</f>
        <v>1147965.4151999999</v>
      </c>
    </row>
    <row r="730" spans="6:16">
      <c r="F730" s="128">
        <v>431578</v>
      </c>
      <c r="G730" s="2" t="str">
        <f>INDEX('38'!$E$1:$O$1361,MATCH('39'!$F730,'38'!$E:$E,0),MATCH('38'!F$1,'38'!$E$1:$O$1,0))</f>
        <v>Lokesh H R</v>
      </c>
      <c r="H730" s="2">
        <f>INDEX('38'!$E$1:$O$1361,MATCH('39'!$F730,'38'!$E:$E,0),MATCH('38'!G$1,'38'!$E$1:$O$1,0))</f>
        <v>39832</v>
      </c>
      <c r="I730" s="2" t="str">
        <f>INDEX('38'!$E$1:$O$1361,MATCH('39'!$F730,'38'!$E:$E,0),MATCH('38'!H$1,'38'!$E$1:$O$1,0))</f>
        <v>Active</v>
      </c>
      <c r="J730" s="2" t="str">
        <f>INDEX('38'!$E$1:$O$1361,MATCH('39'!$F730,'38'!$E:$E,0),MATCH('38'!I$1,'38'!$E$1:$O$1,0))</f>
        <v>X0102</v>
      </c>
      <c r="K730" s="2">
        <f>INDEX('38'!$E$1:$O$1361,MATCH('39'!$F730,'38'!$E:$E,0),MATCH('38'!J$1,'38'!$E$1:$O$1,0))</f>
        <v>460862</v>
      </c>
      <c r="L730" s="2" t="str">
        <f>INDEX('38'!$E$1:$O$1361,MATCH('39'!$F730,'38'!$E:$E,0),MATCH('38'!K$1,'38'!$E$1:$O$1,0))</f>
        <v>Mr. Mallikarjunappa T K</v>
      </c>
      <c r="M730" s="2" t="str">
        <f>INDEX('38'!$E$1:$O$1361,MATCH('39'!$F730,'38'!$E:$E,0),MATCH('38'!L$1,'38'!$E$1:$O$1,0))</f>
        <v>Associate Sales Manager</v>
      </c>
      <c r="N730" s="2" t="str">
        <f>INDEX('38'!$E$1:$O$1361,MATCH('39'!$F730,'38'!$E:$E,0),MATCH('38'!M$1,'38'!$E$1:$O$1,0))</f>
        <v>BG 5</v>
      </c>
      <c r="O730" s="2">
        <f>INDEX('38'!$E$1:$O$1361,MATCH('39'!$F730,'38'!$E:$E,0),MATCH('38'!N$1,'38'!$E$1:$O$1,0))</f>
        <v>1264485.9780000001</v>
      </c>
      <c r="P730" s="2">
        <f>INDEX('38'!$E$1:$O$1361,MATCH('39'!$F730,'38'!$E:$E,0),MATCH('38'!O$1,'38'!$E$1:$O$1,0))</f>
        <v>1314414.432</v>
      </c>
    </row>
    <row r="731" spans="6:16">
      <c r="F731" s="128">
        <v>431735</v>
      </c>
      <c r="G731" s="2" t="str">
        <f>INDEX('38'!$E$1:$O$1361,MATCH('39'!$F731,'38'!$E:$E,0),MATCH('38'!F$1,'38'!$E$1:$O$1,0))</f>
        <v>Thao Lentina Chothe</v>
      </c>
      <c r="H731" s="2">
        <f>INDEX('38'!$E$1:$O$1361,MATCH('39'!$F731,'38'!$E:$E,0),MATCH('38'!G$1,'38'!$E$1:$O$1,0))</f>
        <v>40886</v>
      </c>
      <c r="I731" s="2" t="str">
        <f>INDEX('38'!$E$1:$O$1361,MATCH('39'!$F731,'38'!$E:$E,0),MATCH('38'!H$1,'38'!$E$1:$O$1,0))</f>
        <v>Active</v>
      </c>
      <c r="J731" s="2" t="str">
        <f>INDEX('38'!$E$1:$O$1361,MATCH('39'!$F731,'38'!$E:$E,0),MATCH('38'!I$1,'38'!$E$1:$O$1,0))</f>
        <v>X1222</v>
      </c>
      <c r="K731" s="2">
        <f>INDEX('38'!$E$1:$O$1361,MATCH('39'!$F731,'38'!$E:$E,0),MATCH('38'!J$1,'38'!$E$1:$O$1,0))</f>
        <v>410827</v>
      </c>
      <c r="L731" s="2" t="str">
        <f>INDEX('38'!$E$1:$O$1361,MATCH('39'!$F731,'38'!$E:$E,0),MATCH('38'!K$1,'38'!$E$1:$O$1,0))</f>
        <v>Mr. Pradipta Pranjal Mahanta</v>
      </c>
      <c r="M731" s="2" t="str">
        <f>INDEX('38'!$E$1:$O$1361,MATCH('39'!$F731,'38'!$E:$E,0),MATCH('38'!L$1,'38'!$E$1:$O$1,0))</f>
        <v>Associate Sales Manager</v>
      </c>
      <c r="N731" s="2" t="str">
        <f>INDEX('38'!$E$1:$O$1361,MATCH('39'!$F731,'38'!$E:$E,0),MATCH('38'!M$1,'38'!$E$1:$O$1,0))</f>
        <v>BG 6</v>
      </c>
      <c r="O731" s="2">
        <f>INDEX('38'!$E$1:$O$1361,MATCH('39'!$F731,'38'!$E:$E,0),MATCH('38'!N$1,'38'!$E$1:$O$1,0))</f>
        <v>845228.89500000002</v>
      </c>
      <c r="P731" s="2">
        <f>INDEX('38'!$E$1:$O$1361,MATCH('39'!$F731,'38'!$E:$E,0),MATCH('38'!O$1,'38'!$E$1:$O$1,0))</f>
        <v>983649.48479999998</v>
      </c>
    </row>
    <row r="732" spans="6:16">
      <c r="F732" s="128">
        <v>431760</v>
      </c>
      <c r="G732" s="2" t="str">
        <f>INDEX('38'!$E$1:$O$1361,MATCH('39'!$F732,'38'!$E:$E,0),MATCH('38'!F$1,'38'!$E$1:$O$1,0))</f>
        <v>Arunkumar P.</v>
      </c>
      <c r="H732" s="2">
        <f>INDEX('38'!$E$1:$O$1361,MATCH('39'!$F732,'38'!$E:$E,0),MATCH('38'!G$1,'38'!$E$1:$O$1,0))</f>
        <v>40920</v>
      </c>
      <c r="I732" s="2" t="str">
        <f>INDEX('38'!$E$1:$O$1361,MATCH('39'!$F732,'38'!$E:$E,0),MATCH('38'!H$1,'38'!$E$1:$O$1,0))</f>
        <v>Active</v>
      </c>
      <c r="J732" s="2" t="str">
        <f>INDEX('38'!$E$1:$O$1361,MATCH('39'!$F732,'38'!$E:$E,0),MATCH('38'!I$1,'38'!$E$1:$O$1,0))</f>
        <v>X1503</v>
      </c>
      <c r="K732" s="2">
        <f>INDEX('38'!$E$1:$O$1361,MATCH('39'!$F732,'38'!$E:$E,0),MATCH('38'!J$1,'38'!$E$1:$O$1,0))</f>
        <v>380150</v>
      </c>
      <c r="L732" s="2" t="str">
        <f>INDEX('38'!$E$1:$O$1361,MATCH('39'!$F732,'38'!$E:$E,0),MATCH('38'!K$1,'38'!$E$1:$O$1,0))</f>
        <v>Mr. Thivingston Kingsly A.</v>
      </c>
      <c r="M732" s="2" t="str">
        <f>INDEX('38'!$E$1:$O$1361,MATCH('39'!$F732,'38'!$E:$E,0),MATCH('38'!L$1,'38'!$E$1:$O$1,0))</f>
        <v>Relationship Associate</v>
      </c>
      <c r="N732" s="2" t="str">
        <f>INDEX('38'!$E$1:$O$1361,MATCH('39'!$F732,'38'!$E:$E,0),MATCH('38'!M$1,'38'!$E$1:$O$1,0))</f>
        <v>BG 6</v>
      </c>
      <c r="O732" s="2">
        <f>INDEX('38'!$E$1:$O$1361,MATCH('39'!$F732,'38'!$E:$E,0),MATCH('38'!N$1,'38'!$E$1:$O$1,0))</f>
        <v>941690.37900000007</v>
      </c>
      <c r="P732" s="2">
        <f>INDEX('38'!$E$1:$O$1361,MATCH('39'!$F732,'38'!$E:$E,0),MATCH('38'!O$1,'38'!$E$1:$O$1,0))</f>
        <v>538313.54760000005</v>
      </c>
    </row>
    <row r="733" spans="6:16">
      <c r="F733" s="128">
        <v>431767</v>
      </c>
      <c r="G733" s="2" t="str">
        <f>INDEX('38'!$E$1:$O$1361,MATCH('39'!$F733,'38'!$E:$E,0),MATCH('38'!F$1,'38'!$E$1:$O$1,0))</f>
        <v>Santosh Kumar Choudhary</v>
      </c>
      <c r="H733" s="2">
        <f>INDEX('38'!$E$1:$O$1361,MATCH('39'!$F733,'38'!$E:$E,0),MATCH('38'!G$1,'38'!$E$1:$O$1,0))</f>
        <v>40911</v>
      </c>
      <c r="I733" s="2" t="str">
        <f>INDEX('38'!$E$1:$O$1361,MATCH('39'!$F733,'38'!$E:$E,0),MATCH('38'!H$1,'38'!$E$1:$O$1,0))</f>
        <v>Active</v>
      </c>
      <c r="J733" s="2" t="str">
        <f>INDEX('38'!$E$1:$O$1361,MATCH('39'!$F733,'38'!$E:$E,0),MATCH('38'!I$1,'38'!$E$1:$O$1,0))</f>
        <v>X1485</v>
      </c>
      <c r="K733" s="2">
        <f>INDEX('38'!$E$1:$O$1361,MATCH('39'!$F733,'38'!$E:$E,0),MATCH('38'!J$1,'38'!$E$1:$O$1,0))</f>
        <v>410452</v>
      </c>
      <c r="L733" s="2" t="str">
        <f>INDEX('38'!$E$1:$O$1361,MATCH('39'!$F733,'38'!$E:$E,0),MATCH('38'!K$1,'38'!$E$1:$O$1,0))</f>
        <v>Mr. Arbind Kumar Sahu</v>
      </c>
      <c r="M733" s="2" t="str">
        <f>INDEX('38'!$E$1:$O$1361,MATCH('39'!$F733,'38'!$E:$E,0),MATCH('38'!L$1,'38'!$E$1:$O$1,0))</f>
        <v>Associate Sales Manager</v>
      </c>
      <c r="N733" s="2" t="str">
        <f>INDEX('38'!$E$1:$O$1361,MATCH('39'!$F733,'38'!$E:$E,0),MATCH('38'!M$1,'38'!$E$1:$O$1,0))</f>
        <v>BG 6</v>
      </c>
      <c r="O733" s="2">
        <f>INDEX('38'!$E$1:$O$1361,MATCH('39'!$F733,'38'!$E:$E,0),MATCH('38'!N$1,'38'!$E$1:$O$1,0))</f>
        <v>886119.402</v>
      </c>
      <c r="P733" s="2">
        <f>INDEX('38'!$E$1:$O$1361,MATCH('39'!$F733,'38'!$E:$E,0),MATCH('38'!O$1,'38'!$E$1:$O$1,0))</f>
        <v>1370010.0563999999</v>
      </c>
    </row>
    <row r="734" spans="6:16">
      <c r="F734" s="128">
        <v>431839</v>
      </c>
      <c r="G734" s="2" t="str">
        <f>INDEX('38'!$E$1:$O$1361,MATCH('39'!$F734,'38'!$E:$E,0),MATCH('38'!F$1,'38'!$E$1:$O$1,0))</f>
        <v>Chintu Mani Sahariah</v>
      </c>
      <c r="H734" s="2">
        <f>INDEX('38'!$E$1:$O$1361,MATCH('39'!$F734,'38'!$E:$E,0),MATCH('38'!G$1,'38'!$E$1:$O$1,0))</f>
        <v>40891</v>
      </c>
      <c r="I734" s="2" t="str">
        <f>INDEX('38'!$E$1:$O$1361,MATCH('39'!$F734,'38'!$E:$E,0),MATCH('38'!H$1,'38'!$E$1:$O$1,0))</f>
        <v>Active</v>
      </c>
      <c r="J734" s="2" t="str">
        <f>INDEX('38'!$E$1:$O$1361,MATCH('39'!$F734,'38'!$E:$E,0),MATCH('38'!I$1,'38'!$E$1:$O$1,0))</f>
        <v>X1066</v>
      </c>
      <c r="K734" s="2">
        <f>INDEX('38'!$E$1:$O$1361,MATCH('39'!$F734,'38'!$E:$E,0),MATCH('38'!J$1,'38'!$E$1:$O$1,0))</f>
        <v>381549</v>
      </c>
      <c r="L734" s="2" t="str">
        <f>INDEX('38'!$E$1:$O$1361,MATCH('39'!$F734,'38'!$E:$E,0),MATCH('38'!K$1,'38'!$E$1:$O$1,0))</f>
        <v>Mr. Mohammad Sarfaraz</v>
      </c>
      <c r="M734" s="2" t="str">
        <f>INDEX('38'!$E$1:$O$1361,MATCH('39'!$F734,'38'!$E:$E,0),MATCH('38'!L$1,'38'!$E$1:$O$1,0))</f>
        <v>Relationship Associate</v>
      </c>
      <c r="N734" s="2" t="str">
        <f>INDEX('38'!$E$1:$O$1361,MATCH('39'!$F734,'38'!$E:$E,0),MATCH('38'!M$1,'38'!$E$1:$O$1,0))</f>
        <v>BG 7</v>
      </c>
      <c r="O734" s="2">
        <f>INDEX('38'!$E$1:$O$1361,MATCH('39'!$F734,'38'!$E:$E,0),MATCH('38'!N$1,'38'!$E$1:$O$1,0))</f>
        <v>665791.03500000003</v>
      </c>
      <c r="P734" s="2">
        <f>INDEX('38'!$E$1:$O$1361,MATCH('39'!$F734,'38'!$E:$E,0),MATCH('38'!O$1,'38'!$E$1:$O$1,0))</f>
        <v>450825.22080000001</v>
      </c>
    </row>
    <row r="735" spans="6:16">
      <c r="F735" s="128">
        <v>432435</v>
      </c>
      <c r="G735" s="2" t="str">
        <f>INDEX('38'!$E$1:$O$1361,MATCH('39'!$F735,'38'!$E:$E,0),MATCH('38'!F$1,'38'!$E$1:$O$1,0))</f>
        <v>Neeraj Singh</v>
      </c>
      <c r="H735" s="2">
        <f>INDEX('38'!$E$1:$O$1361,MATCH('39'!$F735,'38'!$E:$E,0),MATCH('38'!G$1,'38'!$E$1:$O$1,0))</f>
        <v>40910</v>
      </c>
      <c r="I735" s="2" t="str">
        <f>INDEX('38'!$E$1:$O$1361,MATCH('39'!$F735,'38'!$E:$E,0),MATCH('38'!H$1,'38'!$E$1:$O$1,0))</f>
        <v>Active</v>
      </c>
      <c r="J735" s="2" t="str">
        <f>INDEX('38'!$E$1:$O$1361,MATCH('39'!$F735,'38'!$E:$E,0),MATCH('38'!I$1,'38'!$E$1:$O$1,0))</f>
        <v>X0360</v>
      </c>
      <c r="K735" s="2">
        <f>INDEX('38'!$E$1:$O$1361,MATCH('39'!$F735,'38'!$E:$E,0),MATCH('38'!J$1,'38'!$E$1:$O$1,0))</f>
        <v>460909</v>
      </c>
      <c r="L735" s="2" t="str">
        <f>INDEX('38'!$E$1:$O$1361,MATCH('39'!$F735,'38'!$E:$E,0),MATCH('38'!K$1,'38'!$E$1:$O$1,0))</f>
        <v>Mr. Manish Banga</v>
      </c>
      <c r="M735" s="2" t="str">
        <f>INDEX('38'!$E$1:$O$1361,MATCH('39'!$F735,'38'!$E:$E,0),MATCH('38'!L$1,'38'!$E$1:$O$1,0))</f>
        <v>Relationship Associate</v>
      </c>
      <c r="N735" s="2" t="str">
        <f>INDEX('38'!$E$1:$O$1361,MATCH('39'!$F735,'38'!$E:$E,0),MATCH('38'!M$1,'38'!$E$1:$O$1,0))</f>
        <v>BG 5</v>
      </c>
      <c r="O735" s="2">
        <f>INDEX('38'!$E$1:$O$1361,MATCH('39'!$F735,'38'!$E:$E,0),MATCH('38'!N$1,'38'!$E$1:$O$1,0))</f>
        <v>1283453.7239999999</v>
      </c>
      <c r="P735" s="2">
        <f>INDEX('38'!$E$1:$O$1361,MATCH('39'!$F735,'38'!$E:$E,0),MATCH('38'!O$1,'38'!$E$1:$O$1,0))</f>
        <v>1353033.6551999999</v>
      </c>
    </row>
    <row r="736" spans="6:16">
      <c r="F736" s="128">
        <v>432762</v>
      </c>
      <c r="G736" s="2" t="str">
        <f>INDEX('38'!$E$1:$O$1361,MATCH('39'!$F736,'38'!$E:$E,0),MATCH('38'!F$1,'38'!$E$1:$O$1,0))</f>
        <v>Rishabh .</v>
      </c>
      <c r="H736" s="2">
        <f>INDEX('38'!$E$1:$O$1361,MATCH('39'!$F736,'38'!$E:$E,0),MATCH('38'!G$1,'38'!$E$1:$O$1,0))</f>
        <v>40910</v>
      </c>
      <c r="I736" s="2" t="str">
        <f>INDEX('38'!$E$1:$O$1361,MATCH('39'!$F736,'38'!$E:$E,0),MATCH('38'!H$1,'38'!$E$1:$O$1,0))</f>
        <v>Active</v>
      </c>
      <c r="J736" s="2" t="str">
        <f>INDEX('38'!$E$1:$O$1361,MATCH('39'!$F736,'38'!$E:$E,0),MATCH('38'!I$1,'38'!$E$1:$O$1,0))</f>
        <v>X1551</v>
      </c>
      <c r="K736" s="2">
        <f>INDEX('38'!$E$1:$O$1361,MATCH('39'!$F736,'38'!$E:$E,0),MATCH('38'!J$1,'38'!$E$1:$O$1,0))</f>
        <v>414224</v>
      </c>
      <c r="L736" s="2" t="str">
        <f>INDEX('38'!$E$1:$O$1361,MATCH('39'!$F736,'38'!$E:$E,0),MATCH('38'!K$1,'38'!$E$1:$O$1,0))</f>
        <v>Mr. Murari Dutt Bajpai</v>
      </c>
      <c r="M736" s="2" t="str">
        <f>INDEX('38'!$E$1:$O$1361,MATCH('39'!$F736,'38'!$E:$E,0),MATCH('38'!L$1,'38'!$E$1:$O$1,0))</f>
        <v>Associate Sales Manager</v>
      </c>
      <c r="N736" s="2" t="str">
        <f>INDEX('38'!$E$1:$O$1361,MATCH('39'!$F736,'38'!$E:$E,0),MATCH('38'!M$1,'38'!$E$1:$O$1,0))</f>
        <v>BG 7</v>
      </c>
      <c r="O736" s="2">
        <f>INDEX('38'!$E$1:$O$1361,MATCH('39'!$F736,'38'!$E:$E,0),MATCH('38'!N$1,'38'!$E$1:$O$1,0))</f>
        <v>462191.05799999996</v>
      </c>
      <c r="P736" s="2">
        <f>INDEX('38'!$E$1:$O$1361,MATCH('39'!$F736,'38'!$E:$E,0),MATCH('38'!O$1,'38'!$E$1:$O$1,0))</f>
        <v>1005905.6279999999</v>
      </c>
    </row>
    <row r="737" spans="6:16">
      <c r="F737" s="128">
        <v>432766</v>
      </c>
      <c r="G737" s="2" t="str">
        <f>INDEX('38'!$E$1:$O$1361,MATCH('39'!$F737,'38'!$E:$E,0),MATCH('38'!F$1,'38'!$E$1:$O$1,0))</f>
        <v>Abdhul Rahuman S.</v>
      </c>
      <c r="H737" s="2">
        <f>INDEX('38'!$E$1:$O$1361,MATCH('39'!$F737,'38'!$E:$E,0),MATCH('38'!G$1,'38'!$E$1:$O$1,0))</f>
        <v>40906</v>
      </c>
      <c r="I737" s="2" t="str">
        <f>INDEX('38'!$E$1:$O$1361,MATCH('39'!$F737,'38'!$E:$E,0),MATCH('38'!H$1,'38'!$E$1:$O$1,0))</f>
        <v>Active</v>
      </c>
      <c r="J737" s="2" t="str">
        <f>INDEX('38'!$E$1:$O$1361,MATCH('39'!$F737,'38'!$E:$E,0),MATCH('38'!I$1,'38'!$E$1:$O$1,0))</f>
        <v>X1108</v>
      </c>
      <c r="K737" s="2">
        <f>INDEX('38'!$E$1:$O$1361,MATCH('39'!$F737,'38'!$E:$E,0),MATCH('38'!J$1,'38'!$E$1:$O$1,0))</f>
        <v>412833</v>
      </c>
      <c r="L737" s="2" t="str">
        <f>INDEX('38'!$E$1:$O$1361,MATCH('39'!$F737,'38'!$E:$E,0),MATCH('38'!K$1,'38'!$E$1:$O$1,0))</f>
        <v>Mr. Loganathan Kumar R.</v>
      </c>
      <c r="M737" s="2" t="str">
        <f>INDEX('38'!$E$1:$O$1361,MATCH('39'!$F737,'38'!$E:$E,0),MATCH('38'!L$1,'38'!$E$1:$O$1,0))</f>
        <v>Relationship Associate</v>
      </c>
      <c r="N737" s="2" t="str">
        <f>INDEX('38'!$E$1:$O$1361,MATCH('39'!$F737,'38'!$E:$E,0),MATCH('38'!M$1,'38'!$E$1:$O$1,0))</f>
        <v>BG 7</v>
      </c>
      <c r="O737" s="2">
        <f>INDEX('38'!$E$1:$O$1361,MATCH('39'!$F737,'38'!$E:$E,0),MATCH('38'!N$1,'38'!$E$1:$O$1,0))</f>
        <v>468176.772</v>
      </c>
      <c r="P737" s="2">
        <f>INDEX('38'!$E$1:$O$1361,MATCH('39'!$F737,'38'!$E:$E,0),MATCH('38'!O$1,'38'!$E$1:$O$1,0))</f>
        <v>398765.90520000004</v>
      </c>
    </row>
    <row r="738" spans="6:16">
      <c r="F738" s="128">
        <v>432776</v>
      </c>
      <c r="G738" s="2" t="str">
        <f>INDEX('38'!$E$1:$O$1361,MATCH('39'!$F738,'38'!$E:$E,0),MATCH('38'!F$1,'38'!$E$1:$O$1,0))</f>
        <v>Vishal Kishorebhai Gondaliya</v>
      </c>
      <c r="H738" s="2">
        <f>INDEX('38'!$E$1:$O$1361,MATCH('39'!$F738,'38'!$E:$E,0),MATCH('38'!G$1,'38'!$E$1:$O$1,0))</f>
        <v>40918</v>
      </c>
      <c r="I738" s="2" t="str">
        <f>INDEX('38'!$E$1:$O$1361,MATCH('39'!$F738,'38'!$E:$E,0),MATCH('38'!H$1,'38'!$E$1:$O$1,0))</f>
        <v>Active</v>
      </c>
      <c r="J738" s="2" t="str">
        <f>INDEX('38'!$E$1:$O$1361,MATCH('39'!$F738,'38'!$E:$E,0),MATCH('38'!I$1,'38'!$E$1:$O$1,0))</f>
        <v>X1209</v>
      </c>
      <c r="K738" s="2">
        <f>INDEX('38'!$E$1:$O$1361,MATCH('39'!$F738,'38'!$E:$E,0),MATCH('38'!J$1,'38'!$E$1:$O$1,0))</f>
        <v>462852</v>
      </c>
      <c r="L738" s="2" t="str">
        <f>INDEX('38'!$E$1:$O$1361,MATCH('39'!$F738,'38'!$E:$E,0),MATCH('38'!K$1,'38'!$E$1:$O$1,0))</f>
        <v>Mr. Dhwanil Milan Bhai Acharya</v>
      </c>
      <c r="M738" s="2" t="str">
        <f>INDEX('38'!$E$1:$O$1361,MATCH('39'!$F738,'38'!$E:$E,0),MATCH('38'!L$1,'38'!$E$1:$O$1,0))</f>
        <v>Relationship Associate</v>
      </c>
      <c r="N738" s="2" t="str">
        <f>INDEX('38'!$E$1:$O$1361,MATCH('39'!$F738,'38'!$E:$E,0),MATCH('38'!M$1,'38'!$E$1:$O$1,0))</f>
        <v>BG 7</v>
      </c>
      <c r="O738" s="2">
        <f>INDEX('38'!$E$1:$O$1361,MATCH('39'!$F738,'38'!$E:$E,0),MATCH('38'!N$1,'38'!$E$1:$O$1,0))</f>
        <v>613506.74699999997</v>
      </c>
      <c r="P738" s="2">
        <f>INDEX('38'!$E$1:$O$1361,MATCH('39'!$F738,'38'!$E:$E,0),MATCH('38'!O$1,'38'!$E$1:$O$1,0))</f>
        <v>305590.52520000003</v>
      </c>
    </row>
    <row r="739" spans="6:16">
      <c r="F739" s="128">
        <v>432814</v>
      </c>
      <c r="G739" s="2" t="str">
        <f>INDEX('38'!$E$1:$O$1361,MATCH('39'!$F739,'38'!$E:$E,0),MATCH('38'!F$1,'38'!$E$1:$O$1,0))</f>
        <v>Pushpraj Barway</v>
      </c>
      <c r="H739" s="2">
        <f>INDEX('38'!$E$1:$O$1361,MATCH('39'!$F739,'38'!$E:$E,0),MATCH('38'!G$1,'38'!$E$1:$O$1,0))</f>
        <v>40911</v>
      </c>
      <c r="I739" s="2" t="str">
        <f>INDEX('38'!$E$1:$O$1361,MATCH('39'!$F739,'38'!$E:$E,0),MATCH('38'!H$1,'38'!$E$1:$O$1,0))</f>
        <v>Active</v>
      </c>
      <c r="J739" s="2" t="str">
        <f>INDEX('38'!$E$1:$O$1361,MATCH('39'!$F739,'38'!$E:$E,0),MATCH('38'!I$1,'38'!$E$1:$O$1,0))</f>
        <v>X1035</v>
      </c>
      <c r="K739" s="2">
        <f>INDEX('38'!$E$1:$O$1361,MATCH('39'!$F739,'38'!$E:$E,0),MATCH('38'!J$1,'38'!$E$1:$O$1,0))</f>
        <v>448733</v>
      </c>
      <c r="L739" s="2" t="str">
        <f>INDEX('38'!$E$1:$O$1361,MATCH('39'!$F739,'38'!$E:$E,0),MATCH('38'!K$1,'38'!$E$1:$O$1,0))</f>
        <v>Mr. Sandip Nandi</v>
      </c>
      <c r="M739" s="2" t="str">
        <f>INDEX('38'!$E$1:$O$1361,MATCH('39'!$F739,'38'!$E:$E,0),MATCH('38'!L$1,'38'!$E$1:$O$1,0))</f>
        <v>Relationship Associate</v>
      </c>
      <c r="N739" s="2" t="str">
        <f>INDEX('38'!$E$1:$O$1361,MATCH('39'!$F739,'38'!$E:$E,0),MATCH('38'!M$1,'38'!$E$1:$O$1,0))</f>
        <v>BG 8</v>
      </c>
      <c r="O739" s="2">
        <f>INDEX('38'!$E$1:$O$1361,MATCH('39'!$F739,'38'!$E:$E,0),MATCH('38'!N$1,'38'!$E$1:$O$1,0))</f>
        <v>436357.21500000003</v>
      </c>
      <c r="P739" s="2">
        <f>INDEX('38'!$E$1:$O$1361,MATCH('39'!$F739,'38'!$E:$E,0),MATCH('38'!O$1,'38'!$E$1:$O$1,0))</f>
        <v>539340.06599999999</v>
      </c>
    </row>
    <row r="740" spans="6:16">
      <c r="F740" s="128">
        <v>433193</v>
      </c>
      <c r="G740" s="2" t="str">
        <f>INDEX('38'!$E$1:$O$1361,MATCH('39'!$F740,'38'!$E:$E,0),MATCH('38'!F$1,'38'!$E$1:$O$1,0))</f>
        <v>Manikandan P.</v>
      </c>
      <c r="H740" s="2">
        <f>INDEX('38'!$E$1:$O$1361,MATCH('39'!$F740,'38'!$E:$E,0),MATCH('38'!G$1,'38'!$E$1:$O$1,0))</f>
        <v>40939</v>
      </c>
      <c r="I740" s="2" t="str">
        <f>INDEX('38'!$E$1:$O$1361,MATCH('39'!$F740,'38'!$E:$E,0),MATCH('38'!H$1,'38'!$E$1:$O$1,0))</f>
        <v>Active</v>
      </c>
      <c r="J740" s="2" t="str">
        <f>INDEX('38'!$E$1:$O$1361,MATCH('39'!$F740,'38'!$E:$E,0),MATCH('38'!I$1,'38'!$E$1:$O$1,0))</f>
        <v>X0109</v>
      </c>
      <c r="K740" s="2">
        <f>INDEX('38'!$E$1:$O$1361,MATCH('39'!$F740,'38'!$E:$E,0),MATCH('38'!J$1,'38'!$E$1:$O$1,0))</f>
        <v>385698</v>
      </c>
      <c r="L740" s="2" t="str">
        <f>INDEX('38'!$E$1:$O$1361,MATCH('39'!$F740,'38'!$E:$E,0),MATCH('38'!K$1,'38'!$E$1:$O$1,0))</f>
        <v>Mr. Anandakarthikeyan G.</v>
      </c>
      <c r="M740" s="2" t="str">
        <f>INDEX('38'!$E$1:$O$1361,MATCH('39'!$F740,'38'!$E:$E,0),MATCH('38'!L$1,'38'!$E$1:$O$1,0))</f>
        <v>Relationship Associate</v>
      </c>
      <c r="N740" s="2" t="str">
        <f>INDEX('38'!$E$1:$O$1361,MATCH('39'!$F740,'38'!$E:$E,0),MATCH('38'!M$1,'38'!$E$1:$O$1,0))</f>
        <v>BG 7</v>
      </c>
      <c r="O740" s="2">
        <f>INDEX('38'!$E$1:$O$1361,MATCH('39'!$F740,'38'!$E:$E,0),MATCH('38'!N$1,'38'!$E$1:$O$1,0))</f>
        <v>774834.98400000005</v>
      </c>
      <c r="P740" s="2">
        <f>INDEX('38'!$E$1:$O$1361,MATCH('39'!$F740,'38'!$E:$E,0),MATCH('38'!O$1,'38'!$E$1:$O$1,0))</f>
        <v>223351.33320000002</v>
      </c>
    </row>
    <row r="741" spans="6:16">
      <c r="F741" s="128">
        <v>433296</v>
      </c>
      <c r="G741" s="2" t="str">
        <f>INDEX('38'!$E$1:$O$1361,MATCH('39'!$F741,'38'!$E:$E,0),MATCH('38'!F$1,'38'!$E$1:$O$1,0))</f>
        <v>Purnima Paliwal</v>
      </c>
      <c r="H741" s="2">
        <f>INDEX('38'!$E$1:$O$1361,MATCH('39'!$F741,'38'!$E:$E,0),MATCH('38'!G$1,'38'!$E$1:$O$1,0))</f>
        <v>40945</v>
      </c>
      <c r="I741" s="2" t="str">
        <f>INDEX('38'!$E$1:$O$1361,MATCH('39'!$F741,'38'!$E:$E,0),MATCH('38'!H$1,'38'!$E$1:$O$1,0))</f>
        <v>Active</v>
      </c>
      <c r="J741" s="2" t="str">
        <f>INDEX('38'!$E$1:$O$1361,MATCH('39'!$F741,'38'!$E:$E,0),MATCH('38'!I$1,'38'!$E$1:$O$1,0))</f>
        <v>X1875</v>
      </c>
      <c r="K741" s="2">
        <f>INDEX('38'!$E$1:$O$1361,MATCH('39'!$F741,'38'!$E:$E,0),MATCH('38'!J$1,'38'!$E$1:$O$1,0))</f>
        <v>471701</v>
      </c>
      <c r="L741" s="2" t="str">
        <f>INDEX('38'!$E$1:$O$1361,MATCH('39'!$F741,'38'!$E:$E,0),MATCH('38'!K$1,'38'!$E$1:$O$1,0))</f>
        <v>Mr. Anupam Nayyar</v>
      </c>
      <c r="M741" s="2" t="str">
        <f>INDEX('38'!$E$1:$O$1361,MATCH('39'!$F741,'38'!$E:$E,0),MATCH('38'!L$1,'38'!$E$1:$O$1,0))</f>
        <v>Relationship Associate</v>
      </c>
      <c r="N741" s="2" t="str">
        <f>INDEX('38'!$E$1:$O$1361,MATCH('39'!$F741,'38'!$E:$E,0),MATCH('38'!M$1,'38'!$E$1:$O$1,0))</f>
        <v>BG 7</v>
      </c>
      <c r="O741" s="2">
        <f>INDEX('38'!$E$1:$O$1361,MATCH('39'!$F741,'38'!$E:$E,0),MATCH('38'!N$1,'38'!$E$1:$O$1,0))</f>
        <v>510424.02599999995</v>
      </c>
      <c r="P741" s="2">
        <f>INDEX('38'!$E$1:$O$1361,MATCH('39'!$F741,'38'!$E:$E,0),MATCH('38'!O$1,'38'!$E$1:$O$1,0))</f>
        <v>485444.31839999999</v>
      </c>
    </row>
    <row r="742" spans="6:16">
      <c r="F742" s="128">
        <v>433468</v>
      </c>
      <c r="G742" s="2" t="str">
        <f>INDEX('38'!$E$1:$O$1361,MATCH('39'!$F742,'38'!$E:$E,0),MATCH('38'!F$1,'38'!$E$1:$O$1,0))</f>
        <v>S P Ramu</v>
      </c>
      <c r="H742" s="2">
        <f>INDEX('38'!$E$1:$O$1361,MATCH('39'!$F742,'38'!$E:$E,0),MATCH('38'!G$1,'38'!$E$1:$O$1,0))</f>
        <v>40873</v>
      </c>
      <c r="I742" s="2" t="str">
        <f>INDEX('38'!$E$1:$O$1361,MATCH('39'!$F742,'38'!$E:$E,0),MATCH('38'!H$1,'38'!$E$1:$O$1,0))</f>
        <v>Active</v>
      </c>
      <c r="J742" s="2" t="str">
        <f>INDEX('38'!$E$1:$O$1361,MATCH('39'!$F742,'38'!$E:$E,0),MATCH('38'!I$1,'38'!$E$1:$O$1,0))</f>
        <v>X0515</v>
      </c>
      <c r="K742" s="2">
        <f>INDEX('38'!$E$1:$O$1361,MATCH('39'!$F742,'38'!$E:$E,0),MATCH('38'!J$1,'38'!$E$1:$O$1,0))</f>
        <v>423329</v>
      </c>
      <c r="L742" s="2" t="str">
        <f>INDEX('38'!$E$1:$O$1361,MATCH('39'!$F742,'38'!$E:$E,0),MATCH('38'!K$1,'38'!$E$1:$O$1,0))</f>
        <v>Mr. Kalyan Kumar Kanasani</v>
      </c>
      <c r="M742" s="2" t="str">
        <f>INDEX('38'!$E$1:$O$1361,MATCH('39'!$F742,'38'!$E:$E,0),MATCH('38'!L$1,'38'!$E$1:$O$1,0))</f>
        <v>Associate Sales Manager</v>
      </c>
      <c r="N742" s="2" t="str">
        <f>INDEX('38'!$E$1:$O$1361,MATCH('39'!$F742,'38'!$E:$E,0),MATCH('38'!M$1,'38'!$E$1:$O$1,0))</f>
        <v>BG 5</v>
      </c>
      <c r="O742" s="2">
        <f>INDEX('38'!$E$1:$O$1361,MATCH('39'!$F742,'38'!$E:$E,0),MATCH('38'!N$1,'38'!$E$1:$O$1,0))</f>
        <v>1582269.7380000001</v>
      </c>
      <c r="P742" s="2">
        <f>INDEX('38'!$E$1:$O$1361,MATCH('39'!$F742,'38'!$E:$E,0),MATCH('38'!O$1,'38'!$E$1:$O$1,0))</f>
        <v>1812188.7431999999</v>
      </c>
    </row>
    <row r="743" spans="6:16">
      <c r="F743" s="128">
        <v>433475</v>
      </c>
      <c r="G743" s="2" t="str">
        <f>INDEX('38'!$E$1:$O$1361,MATCH('39'!$F743,'38'!$E:$E,0),MATCH('38'!F$1,'38'!$E$1:$O$1,0))</f>
        <v>Harsh Kumar</v>
      </c>
      <c r="H743" s="2">
        <f>INDEX('38'!$E$1:$O$1361,MATCH('39'!$F743,'38'!$E:$E,0),MATCH('38'!G$1,'38'!$E$1:$O$1,0))</f>
        <v>40939</v>
      </c>
      <c r="I743" s="2" t="str">
        <f>INDEX('38'!$E$1:$O$1361,MATCH('39'!$F743,'38'!$E:$E,0),MATCH('38'!H$1,'38'!$E$1:$O$1,0))</f>
        <v>Active</v>
      </c>
      <c r="J743" s="2" t="str">
        <f>INDEX('38'!$E$1:$O$1361,MATCH('39'!$F743,'38'!$E:$E,0),MATCH('38'!I$1,'38'!$E$1:$O$1,0))</f>
        <v>X1261</v>
      </c>
      <c r="K743" s="2">
        <f>INDEX('38'!$E$1:$O$1361,MATCH('39'!$F743,'38'!$E:$E,0),MATCH('38'!J$1,'38'!$E$1:$O$1,0))</f>
        <v>377329</v>
      </c>
      <c r="L743" s="2" t="str">
        <f>INDEX('38'!$E$1:$O$1361,MATCH('39'!$F743,'38'!$E:$E,0),MATCH('38'!K$1,'38'!$E$1:$O$1,0))</f>
        <v>Mr. Deepak Jain</v>
      </c>
      <c r="M743" s="2" t="str">
        <f>INDEX('38'!$E$1:$O$1361,MATCH('39'!$F743,'38'!$E:$E,0),MATCH('38'!L$1,'38'!$E$1:$O$1,0))</f>
        <v>Relationship Associate</v>
      </c>
      <c r="N743" s="2" t="str">
        <f>INDEX('38'!$E$1:$O$1361,MATCH('39'!$F743,'38'!$E:$E,0),MATCH('38'!M$1,'38'!$E$1:$O$1,0))</f>
        <v>BG 7</v>
      </c>
      <c r="O743" s="2">
        <f>INDEX('38'!$E$1:$O$1361,MATCH('39'!$F743,'38'!$E:$E,0),MATCH('38'!N$1,'38'!$E$1:$O$1,0))</f>
        <v>586322.83499999996</v>
      </c>
      <c r="P743" s="2">
        <f>INDEX('38'!$E$1:$O$1361,MATCH('39'!$F743,'38'!$E:$E,0),MATCH('38'!O$1,'38'!$E$1:$O$1,0))</f>
        <v>984960.88559999992</v>
      </c>
    </row>
    <row r="744" spans="6:16">
      <c r="F744" s="128">
        <v>433480</v>
      </c>
      <c r="G744" s="2" t="str">
        <f>INDEX('38'!$E$1:$O$1361,MATCH('39'!$F744,'38'!$E:$E,0),MATCH('38'!F$1,'38'!$E$1:$O$1,0))</f>
        <v>Vikas Kumar</v>
      </c>
      <c r="H744" s="2">
        <f>INDEX('38'!$E$1:$O$1361,MATCH('39'!$F744,'38'!$E:$E,0),MATCH('38'!G$1,'38'!$E$1:$O$1,0))</f>
        <v>40931</v>
      </c>
      <c r="I744" s="2" t="str">
        <f>INDEX('38'!$E$1:$O$1361,MATCH('39'!$F744,'38'!$E:$E,0),MATCH('38'!H$1,'38'!$E$1:$O$1,0))</f>
        <v>Active</v>
      </c>
      <c r="J744" s="2" t="str">
        <f>INDEX('38'!$E$1:$O$1361,MATCH('39'!$F744,'38'!$E:$E,0),MATCH('38'!I$1,'38'!$E$1:$O$1,0))</f>
        <v>X0022</v>
      </c>
      <c r="K744" s="2">
        <f>INDEX('38'!$E$1:$O$1361,MATCH('39'!$F744,'38'!$E:$E,0),MATCH('38'!J$1,'38'!$E$1:$O$1,0))</f>
        <v>359519</v>
      </c>
      <c r="L744" s="2" t="str">
        <f>INDEX('38'!$E$1:$O$1361,MATCH('39'!$F744,'38'!$E:$E,0),MATCH('38'!K$1,'38'!$E$1:$O$1,0))</f>
        <v>Mr. Akash Pandey</v>
      </c>
      <c r="M744" s="2" t="str">
        <f>INDEX('38'!$E$1:$O$1361,MATCH('39'!$F744,'38'!$E:$E,0),MATCH('38'!L$1,'38'!$E$1:$O$1,0))</f>
        <v>Relationship Associate</v>
      </c>
      <c r="N744" s="2" t="str">
        <f>INDEX('38'!$E$1:$O$1361,MATCH('39'!$F744,'38'!$E:$E,0),MATCH('38'!M$1,'38'!$E$1:$O$1,0))</f>
        <v>BG 3</v>
      </c>
      <c r="O744" s="2">
        <f>INDEX('38'!$E$1:$O$1361,MATCH('39'!$F744,'38'!$E:$E,0),MATCH('38'!N$1,'38'!$E$1:$O$1,0))</f>
        <v>2896280.8770000003</v>
      </c>
      <c r="P744" s="2">
        <f>INDEX('38'!$E$1:$O$1361,MATCH('39'!$F744,'38'!$E:$E,0),MATCH('38'!O$1,'38'!$E$1:$O$1,0))</f>
        <v>1832190.5484</v>
      </c>
    </row>
    <row r="745" spans="6:16">
      <c r="F745" s="128">
        <v>433552</v>
      </c>
      <c r="G745" s="2" t="str">
        <f>INDEX('38'!$E$1:$O$1361,MATCH('39'!$F745,'38'!$E:$E,0),MATCH('38'!F$1,'38'!$E$1:$O$1,0))</f>
        <v>Jyoti Prasad</v>
      </c>
      <c r="H745" s="2">
        <f>INDEX('38'!$E$1:$O$1361,MATCH('39'!$F745,'38'!$E:$E,0),MATCH('38'!G$1,'38'!$E$1:$O$1,0))</f>
        <v>40949</v>
      </c>
      <c r="I745" s="2" t="str">
        <f>INDEX('38'!$E$1:$O$1361,MATCH('39'!$F745,'38'!$E:$E,0),MATCH('38'!H$1,'38'!$E$1:$O$1,0))</f>
        <v>Active</v>
      </c>
      <c r="J745" s="2" t="str">
        <f>INDEX('38'!$E$1:$O$1361,MATCH('39'!$F745,'38'!$E:$E,0),MATCH('38'!I$1,'38'!$E$1:$O$1,0))</f>
        <v>X1361</v>
      </c>
      <c r="K745" s="2">
        <f>INDEX('38'!$E$1:$O$1361,MATCH('39'!$F745,'38'!$E:$E,0),MATCH('38'!J$1,'38'!$E$1:$O$1,0))</f>
        <v>411082</v>
      </c>
      <c r="L745" s="2" t="str">
        <f>INDEX('38'!$E$1:$O$1361,MATCH('39'!$F745,'38'!$E:$E,0),MATCH('38'!K$1,'38'!$E$1:$O$1,0))</f>
        <v>Ms. Vinny Bhagal</v>
      </c>
      <c r="M745" s="2" t="str">
        <f>INDEX('38'!$E$1:$O$1361,MATCH('39'!$F745,'38'!$E:$E,0),MATCH('38'!L$1,'38'!$E$1:$O$1,0))</f>
        <v>Associate Sales Manager</v>
      </c>
      <c r="N745" s="2" t="str">
        <f>INDEX('38'!$E$1:$O$1361,MATCH('39'!$F745,'38'!$E:$E,0),MATCH('38'!M$1,'38'!$E$1:$O$1,0))</f>
        <v>BG 6</v>
      </c>
      <c r="O745" s="2">
        <f>INDEX('38'!$E$1:$O$1361,MATCH('39'!$F745,'38'!$E:$E,0),MATCH('38'!N$1,'38'!$E$1:$O$1,0))</f>
        <v>817278.12599999993</v>
      </c>
      <c r="P745" s="2">
        <f>INDEX('38'!$E$1:$O$1361,MATCH('39'!$F745,'38'!$E:$E,0),MATCH('38'!O$1,'38'!$E$1:$O$1,0))</f>
        <v>1630147.7124000001</v>
      </c>
    </row>
    <row r="746" spans="6:16">
      <c r="F746" s="128">
        <v>433556</v>
      </c>
      <c r="G746" s="2" t="str">
        <f>INDEX('38'!$E$1:$O$1361,MATCH('39'!$F746,'38'!$E:$E,0),MATCH('38'!F$1,'38'!$E$1:$O$1,0))</f>
        <v>Sanjay Singla</v>
      </c>
      <c r="H746" s="2">
        <f>INDEX('38'!$E$1:$O$1361,MATCH('39'!$F746,'38'!$E:$E,0),MATCH('38'!G$1,'38'!$E$1:$O$1,0))</f>
        <v>40947</v>
      </c>
      <c r="I746" s="2" t="str">
        <f>INDEX('38'!$E$1:$O$1361,MATCH('39'!$F746,'38'!$E:$E,0),MATCH('38'!H$1,'38'!$E$1:$O$1,0))</f>
        <v>Active</v>
      </c>
      <c r="J746" s="2" t="str">
        <f>INDEX('38'!$E$1:$O$1361,MATCH('39'!$F746,'38'!$E:$E,0),MATCH('38'!I$1,'38'!$E$1:$O$1,0))</f>
        <v>X0421</v>
      </c>
      <c r="K746" s="2">
        <f>INDEX('38'!$E$1:$O$1361,MATCH('39'!$F746,'38'!$E:$E,0),MATCH('38'!J$1,'38'!$E$1:$O$1,0))</f>
        <v>377143</v>
      </c>
      <c r="L746" s="2" t="str">
        <f>INDEX('38'!$E$1:$O$1361,MATCH('39'!$F746,'38'!$E:$E,0),MATCH('38'!K$1,'38'!$E$1:$O$1,0))</f>
        <v>Mr. Ausaf Ahmed</v>
      </c>
      <c r="M746" s="2" t="str">
        <f>INDEX('38'!$E$1:$O$1361,MATCH('39'!$F746,'38'!$E:$E,0),MATCH('38'!L$1,'38'!$E$1:$O$1,0))</f>
        <v>Relationship Associate</v>
      </c>
      <c r="N746" s="2" t="str">
        <f>INDEX('38'!$E$1:$O$1361,MATCH('39'!$F746,'38'!$E:$E,0),MATCH('38'!M$1,'38'!$E$1:$O$1,0))</f>
        <v>BG 6</v>
      </c>
      <c r="O746" s="2">
        <f>INDEX('38'!$E$1:$O$1361,MATCH('39'!$F746,'38'!$E:$E,0),MATCH('38'!N$1,'38'!$E$1:$O$1,0))</f>
        <v>781312.64399999997</v>
      </c>
      <c r="P746" s="2">
        <f>INDEX('38'!$E$1:$O$1361,MATCH('39'!$F746,'38'!$E:$E,0),MATCH('38'!O$1,'38'!$E$1:$O$1,0))</f>
        <v>637546.79879999999</v>
      </c>
    </row>
    <row r="747" spans="6:16">
      <c r="F747" s="128">
        <v>433558</v>
      </c>
      <c r="G747" s="2" t="str">
        <f>INDEX('38'!$E$1:$O$1361,MATCH('39'!$F747,'38'!$E:$E,0),MATCH('38'!F$1,'38'!$E$1:$O$1,0))</f>
        <v>Manish Nema</v>
      </c>
      <c r="H747" s="2">
        <f>INDEX('38'!$E$1:$O$1361,MATCH('39'!$F747,'38'!$E:$E,0),MATCH('38'!G$1,'38'!$E$1:$O$1,0))</f>
        <v>40940</v>
      </c>
      <c r="I747" s="2" t="str">
        <f>INDEX('38'!$E$1:$O$1361,MATCH('39'!$F747,'38'!$E:$E,0),MATCH('38'!H$1,'38'!$E$1:$O$1,0))</f>
        <v>Active</v>
      </c>
      <c r="J747" s="2" t="str">
        <f>INDEX('38'!$E$1:$O$1361,MATCH('39'!$F747,'38'!$E:$E,0),MATCH('38'!I$1,'38'!$E$1:$O$1,0))</f>
        <v>X0770</v>
      </c>
      <c r="K747" s="2">
        <f>INDEX('38'!$E$1:$O$1361,MATCH('39'!$F747,'38'!$E:$E,0),MATCH('38'!J$1,'38'!$E$1:$O$1,0))</f>
        <v>406698</v>
      </c>
      <c r="L747" s="2" t="str">
        <f>INDEX('38'!$E$1:$O$1361,MATCH('39'!$F747,'38'!$E:$E,0),MATCH('38'!K$1,'38'!$E$1:$O$1,0))</f>
        <v>Mr. Md Ehesanul Haque</v>
      </c>
      <c r="M747" s="2" t="str">
        <f>INDEX('38'!$E$1:$O$1361,MATCH('39'!$F747,'38'!$E:$E,0),MATCH('38'!L$1,'38'!$E$1:$O$1,0))</f>
        <v>Relationship Associate</v>
      </c>
      <c r="N747" s="2" t="str">
        <f>INDEX('38'!$E$1:$O$1361,MATCH('39'!$F747,'38'!$E:$E,0),MATCH('38'!M$1,'38'!$E$1:$O$1,0))</f>
        <v>BG 7</v>
      </c>
      <c r="O747" s="2">
        <f>INDEX('38'!$E$1:$O$1361,MATCH('39'!$F747,'38'!$E:$E,0),MATCH('38'!N$1,'38'!$E$1:$O$1,0))</f>
        <v>581050.554</v>
      </c>
      <c r="P747" s="2">
        <f>INDEX('38'!$E$1:$O$1361,MATCH('39'!$F747,'38'!$E:$E,0),MATCH('38'!O$1,'38'!$E$1:$O$1,0))</f>
        <v>837676.68479999993</v>
      </c>
    </row>
    <row r="748" spans="6:16">
      <c r="F748" s="128">
        <v>433659</v>
      </c>
      <c r="G748" s="2" t="str">
        <f>INDEX('38'!$E$1:$O$1361,MATCH('39'!$F748,'38'!$E:$E,0),MATCH('38'!F$1,'38'!$E$1:$O$1,0))</f>
        <v>Sanjeev Kumar Sharma</v>
      </c>
      <c r="H748" s="2">
        <f>INDEX('38'!$E$1:$O$1361,MATCH('39'!$F748,'38'!$E:$E,0),MATCH('38'!G$1,'38'!$E$1:$O$1,0))</f>
        <v>40924</v>
      </c>
      <c r="I748" s="2" t="str">
        <f>INDEX('38'!$E$1:$O$1361,MATCH('39'!$F748,'38'!$E:$E,0),MATCH('38'!H$1,'38'!$E$1:$O$1,0))</f>
        <v>Active</v>
      </c>
      <c r="J748" s="2" t="str">
        <f>INDEX('38'!$E$1:$O$1361,MATCH('39'!$F748,'38'!$E:$E,0),MATCH('38'!I$1,'38'!$E$1:$O$1,0))</f>
        <v>X1486</v>
      </c>
      <c r="K748" s="2">
        <f>INDEX('38'!$E$1:$O$1361,MATCH('39'!$F748,'38'!$E:$E,0),MATCH('38'!J$1,'38'!$E$1:$O$1,0))</f>
        <v>379658</v>
      </c>
      <c r="L748" s="2" t="str">
        <f>INDEX('38'!$E$1:$O$1361,MATCH('39'!$F748,'38'!$E:$E,0),MATCH('38'!K$1,'38'!$E$1:$O$1,0))</f>
        <v>Mr. Alok Narayan Prasad</v>
      </c>
      <c r="M748" s="2" t="str">
        <f>INDEX('38'!$E$1:$O$1361,MATCH('39'!$F748,'38'!$E:$E,0),MATCH('38'!L$1,'38'!$E$1:$O$1,0))</f>
        <v>Relationship Associate</v>
      </c>
      <c r="N748" s="2" t="str">
        <f>INDEX('38'!$E$1:$O$1361,MATCH('39'!$F748,'38'!$E:$E,0),MATCH('38'!M$1,'38'!$E$1:$O$1,0))</f>
        <v>BG 5</v>
      </c>
      <c r="O748" s="2">
        <f>INDEX('38'!$E$1:$O$1361,MATCH('39'!$F748,'38'!$E:$E,0),MATCH('38'!N$1,'38'!$E$1:$O$1,0))</f>
        <v>1290771.6989999998</v>
      </c>
      <c r="P748" s="2">
        <f>INDEX('38'!$E$1:$O$1361,MATCH('39'!$F748,'38'!$E:$E,0),MATCH('38'!O$1,'38'!$E$1:$O$1,0))</f>
        <v>970737.95519999997</v>
      </c>
    </row>
    <row r="749" spans="6:16">
      <c r="F749" s="128">
        <v>433858</v>
      </c>
      <c r="G749" s="2" t="str">
        <f>INDEX('38'!$E$1:$O$1361,MATCH('39'!$F749,'38'!$E:$E,0),MATCH('38'!F$1,'38'!$E$1:$O$1,0))</f>
        <v>N. Shyamson Singh</v>
      </c>
      <c r="H749" s="2">
        <f>INDEX('38'!$E$1:$O$1361,MATCH('39'!$F749,'38'!$E:$E,0),MATCH('38'!G$1,'38'!$E$1:$O$1,0))</f>
        <v>40945</v>
      </c>
      <c r="I749" s="2" t="str">
        <f>INDEX('38'!$E$1:$O$1361,MATCH('39'!$F749,'38'!$E:$E,0),MATCH('38'!H$1,'38'!$E$1:$O$1,0))</f>
        <v>Active</v>
      </c>
      <c r="J749" s="2" t="str">
        <f>INDEX('38'!$E$1:$O$1361,MATCH('39'!$F749,'38'!$E:$E,0),MATCH('38'!I$1,'38'!$E$1:$O$1,0))</f>
        <v>X0657</v>
      </c>
      <c r="K749" s="2">
        <f>INDEX('38'!$E$1:$O$1361,MATCH('39'!$F749,'38'!$E:$E,0),MATCH('38'!J$1,'38'!$E$1:$O$1,0))</f>
        <v>410827</v>
      </c>
      <c r="L749" s="2" t="str">
        <f>INDEX('38'!$E$1:$O$1361,MATCH('39'!$F749,'38'!$E:$E,0),MATCH('38'!K$1,'38'!$E$1:$O$1,0))</f>
        <v>Mr. Pradipta Pranjal Mahanta</v>
      </c>
      <c r="M749" s="2" t="str">
        <f>INDEX('38'!$E$1:$O$1361,MATCH('39'!$F749,'38'!$E:$E,0),MATCH('38'!L$1,'38'!$E$1:$O$1,0))</f>
        <v>Relationship Associate</v>
      </c>
      <c r="N749" s="2" t="str">
        <f>INDEX('38'!$E$1:$O$1361,MATCH('39'!$F749,'38'!$E:$E,0),MATCH('38'!M$1,'38'!$E$1:$O$1,0))</f>
        <v>BG 2</v>
      </c>
      <c r="O749" s="2">
        <f>INDEX('38'!$E$1:$O$1361,MATCH('39'!$F749,'38'!$E:$E,0),MATCH('38'!N$1,'38'!$E$1:$O$1,0))</f>
        <v>3376954.4129999997</v>
      </c>
      <c r="P749" s="2">
        <f>INDEX('38'!$E$1:$O$1361,MATCH('39'!$F749,'38'!$E:$E,0),MATCH('38'!O$1,'38'!$E$1:$O$1,0))</f>
        <v>2290201.398</v>
      </c>
    </row>
    <row r="750" spans="6:16">
      <c r="F750" s="128">
        <v>433865</v>
      </c>
      <c r="G750" s="2" t="str">
        <f>INDEX('38'!$E$1:$O$1361,MATCH('39'!$F750,'38'!$E:$E,0),MATCH('38'!F$1,'38'!$E$1:$O$1,0))</f>
        <v>Malayajo Deboraj Bhattacharjee</v>
      </c>
      <c r="H750" s="2">
        <f>INDEX('38'!$E$1:$O$1361,MATCH('39'!$F750,'38'!$E:$E,0),MATCH('38'!G$1,'38'!$E$1:$O$1,0))</f>
        <v>40952</v>
      </c>
      <c r="I750" s="2" t="str">
        <f>INDEX('38'!$E$1:$O$1361,MATCH('39'!$F750,'38'!$E:$E,0),MATCH('38'!H$1,'38'!$E$1:$O$1,0))</f>
        <v>Active</v>
      </c>
      <c r="J750" s="2" t="str">
        <f>INDEX('38'!$E$1:$O$1361,MATCH('39'!$F750,'38'!$E:$E,0),MATCH('38'!I$1,'38'!$E$1:$O$1,0))</f>
        <v>X0753</v>
      </c>
      <c r="K750" s="2">
        <f>INDEX('38'!$E$1:$O$1361,MATCH('39'!$F750,'38'!$E:$E,0),MATCH('38'!J$1,'38'!$E$1:$O$1,0))</f>
        <v>410827</v>
      </c>
      <c r="L750" s="2" t="str">
        <f>INDEX('38'!$E$1:$O$1361,MATCH('39'!$F750,'38'!$E:$E,0),MATCH('38'!K$1,'38'!$E$1:$O$1,0))</f>
        <v>Mr. Pradipta Pranjal Mahanta</v>
      </c>
      <c r="M750" s="2" t="str">
        <f>INDEX('38'!$E$1:$O$1361,MATCH('39'!$F750,'38'!$E:$E,0),MATCH('38'!L$1,'38'!$E$1:$O$1,0))</f>
        <v>Relationship Associate</v>
      </c>
      <c r="N750" s="2" t="str">
        <f>INDEX('38'!$E$1:$O$1361,MATCH('39'!$F750,'38'!$E:$E,0),MATCH('38'!M$1,'38'!$E$1:$O$1,0))</f>
        <v>BG 6</v>
      </c>
      <c r="O750" s="2">
        <f>INDEX('38'!$E$1:$O$1361,MATCH('39'!$F750,'38'!$E:$E,0),MATCH('38'!N$1,'38'!$E$1:$O$1,0))</f>
        <v>915188.73600000003</v>
      </c>
      <c r="P750" s="2">
        <f>INDEX('38'!$E$1:$O$1361,MATCH('39'!$F750,'38'!$E:$E,0),MATCH('38'!O$1,'38'!$E$1:$O$1,0))</f>
        <v>1605359.412</v>
      </c>
    </row>
    <row r="751" spans="6:16">
      <c r="F751" s="128">
        <v>433953</v>
      </c>
      <c r="G751" s="2" t="str">
        <f>INDEX('38'!$E$1:$O$1361,MATCH('39'!$F751,'38'!$E:$E,0),MATCH('38'!F$1,'38'!$E$1:$O$1,0))</f>
        <v>Surendra Singh</v>
      </c>
      <c r="H751" s="2">
        <f>INDEX('38'!$E$1:$O$1361,MATCH('39'!$F751,'38'!$E:$E,0),MATCH('38'!G$1,'38'!$E$1:$O$1,0))</f>
        <v>40919</v>
      </c>
      <c r="I751" s="2" t="str">
        <f>INDEX('38'!$E$1:$O$1361,MATCH('39'!$F751,'38'!$E:$E,0),MATCH('38'!H$1,'38'!$E$1:$O$1,0))</f>
        <v>Active</v>
      </c>
      <c r="J751" s="2" t="str">
        <f>INDEX('38'!$E$1:$O$1361,MATCH('39'!$F751,'38'!$E:$E,0),MATCH('38'!I$1,'38'!$E$1:$O$1,0))</f>
        <v>X1558</v>
      </c>
      <c r="K751" s="2">
        <f>INDEX('38'!$E$1:$O$1361,MATCH('39'!$F751,'38'!$E:$E,0),MATCH('38'!J$1,'38'!$E$1:$O$1,0))</f>
        <v>452815</v>
      </c>
      <c r="L751" s="2" t="str">
        <f>INDEX('38'!$E$1:$O$1361,MATCH('39'!$F751,'38'!$E:$E,0),MATCH('38'!K$1,'38'!$E$1:$O$1,0))</f>
        <v>Mr. Rajeev Gandhi</v>
      </c>
      <c r="M751" s="2" t="str">
        <f>INDEX('38'!$E$1:$O$1361,MATCH('39'!$F751,'38'!$E:$E,0),MATCH('38'!L$1,'38'!$E$1:$O$1,0))</f>
        <v>Associate Sales Manager</v>
      </c>
      <c r="N751" s="2" t="str">
        <f>INDEX('38'!$E$1:$O$1361,MATCH('39'!$F751,'38'!$E:$E,0),MATCH('38'!M$1,'38'!$E$1:$O$1,0))</f>
        <v>BG 7</v>
      </c>
      <c r="O751" s="2">
        <f>INDEX('38'!$E$1:$O$1361,MATCH('39'!$F751,'38'!$E:$E,0),MATCH('38'!N$1,'38'!$E$1:$O$1,0))</f>
        <v>575538.978</v>
      </c>
      <c r="P751" s="2">
        <f>INDEX('38'!$E$1:$O$1361,MATCH('39'!$F751,'38'!$E:$E,0),MATCH('38'!O$1,'38'!$E$1:$O$1,0))</f>
        <v>917625.04559999995</v>
      </c>
    </row>
    <row r="752" spans="6:16">
      <c r="F752" s="128">
        <v>433957</v>
      </c>
      <c r="G752" s="2" t="str">
        <f>INDEX('38'!$E$1:$O$1361,MATCH('39'!$F752,'38'!$E:$E,0),MATCH('38'!F$1,'38'!$E$1:$O$1,0))</f>
        <v>Anjana Rebari</v>
      </c>
      <c r="H752" s="2">
        <f>INDEX('38'!$E$1:$O$1361,MATCH('39'!$F752,'38'!$E:$E,0),MATCH('38'!G$1,'38'!$E$1:$O$1,0))</f>
        <v>40946</v>
      </c>
      <c r="I752" s="2" t="str">
        <f>INDEX('38'!$E$1:$O$1361,MATCH('39'!$F752,'38'!$E:$E,0),MATCH('38'!H$1,'38'!$E$1:$O$1,0))</f>
        <v>Active</v>
      </c>
      <c r="J752" s="2" t="str">
        <f>INDEX('38'!$E$1:$O$1361,MATCH('39'!$F752,'38'!$E:$E,0),MATCH('38'!I$1,'38'!$E$1:$O$1,0))</f>
        <v>X1645</v>
      </c>
      <c r="K752" s="2">
        <f>INDEX('38'!$E$1:$O$1361,MATCH('39'!$F752,'38'!$E:$E,0),MATCH('38'!J$1,'38'!$E$1:$O$1,0))</f>
        <v>424950</v>
      </c>
      <c r="L752" s="2" t="str">
        <f>INDEX('38'!$E$1:$O$1361,MATCH('39'!$F752,'38'!$E:$E,0),MATCH('38'!K$1,'38'!$E$1:$O$1,0))</f>
        <v>Mr. Namit Srivastava</v>
      </c>
      <c r="M752" s="2" t="str">
        <f>INDEX('38'!$E$1:$O$1361,MATCH('39'!$F752,'38'!$E:$E,0),MATCH('38'!L$1,'38'!$E$1:$O$1,0))</f>
        <v>Relationship Associate</v>
      </c>
      <c r="N752" s="2" t="str">
        <f>INDEX('38'!$E$1:$O$1361,MATCH('39'!$F752,'38'!$E:$E,0),MATCH('38'!M$1,'38'!$E$1:$O$1,0))</f>
        <v>BG 7</v>
      </c>
      <c r="O752" s="2">
        <f>INDEX('38'!$E$1:$O$1361,MATCH('39'!$F752,'38'!$E:$E,0),MATCH('38'!N$1,'38'!$E$1:$O$1,0))</f>
        <v>651943.08900000004</v>
      </c>
      <c r="P752" s="2">
        <f>INDEX('38'!$E$1:$O$1361,MATCH('39'!$F752,'38'!$E:$E,0),MATCH('38'!O$1,'38'!$E$1:$O$1,0))</f>
        <v>670175.25120000006</v>
      </c>
    </row>
    <row r="753" spans="6:16">
      <c r="F753" s="128">
        <v>434060</v>
      </c>
      <c r="G753" s="2" t="str">
        <f>INDEX('38'!$E$1:$O$1361,MATCH('39'!$F753,'38'!$E:$E,0),MATCH('38'!F$1,'38'!$E$1:$O$1,0))</f>
        <v>Sajid Rahim Kaladiya</v>
      </c>
      <c r="H753" s="2">
        <f>INDEX('38'!$E$1:$O$1361,MATCH('39'!$F753,'38'!$E:$E,0),MATCH('38'!G$1,'38'!$E$1:$O$1,0))</f>
        <v>40952</v>
      </c>
      <c r="I753" s="2" t="str">
        <f>INDEX('38'!$E$1:$O$1361,MATCH('39'!$F753,'38'!$E:$E,0),MATCH('38'!H$1,'38'!$E$1:$O$1,0))</f>
        <v>Active</v>
      </c>
      <c r="J753" s="2" t="str">
        <f>INDEX('38'!$E$1:$O$1361,MATCH('39'!$F753,'38'!$E:$E,0),MATCH('38'!I$1,'38'!$E$1:$O$1,0))</f>
        <v>X0415</v>
      </c>
      <c r="K753" s="2">
        <f>INDEX('38'!$E$1:$O$1361,MATCH('39'!$F753,'38'!$E:$E,0),MATCH('38'!J$1,'38'!$E$1:$O$1,0))</f>
        <v>419863</v>
      </c>
      <c r="L753" s="2" t="str">
        <f>INDEX('38'!$E$1:$O$1361,MATCH('39'!$F753,'38'!$E:$E,0),MATCH('38'!K$1,'38'!$E$1:$O$1,0))</f>
        <v>Mr. Arun Shivanand Pandey</v>
      </c>
      <c r="M753" s="2" t="str">
        <f>INDEX('38'!$E$1:$O$1361,MATCH('39'!$F753,'38'!$E:$E,0),MATCH('38'!L$1,'38'!$E$1:$O$1,0))</f>
        <v>Relationship Associate</v>
      </c>
      <c r="N753" s="2" t="str">
        <f>INDEX('38'!$E$1:$O$1361,MATCH('39'!$F753,'38'!$E:$E,0),MATCH('38'!M$1,'38'!$E$1:$O$1,0))</f>
        <v>BG 6</v>
      </c>
      <c r="O753" s="2">
        <f>INDEX('38'!$E$1:$O$1361,MATCH('39'!$F753,'38'!$E:$E,0),MATCH('38'!N$1,'38'!$E$1:$O$1,0))</f>
        <v>1114685.0819999999</v>
      </c>
      <c r="P753" s="2">
        <f>INDEX('38'!$E$1:$O$1361,MATCH('39'!$F753,'38'!$E:$E,0),MATCH('38'!O$1,'38'!$E$1:$O$1,0))</f>
        <v>1348381.3608000001</v>
      </c>
    </row>
    <row r="754" spans="6:16">
      <c r="F754" s="128">
        <v>434361</v>
      </c>
      <c r="G754" s="2" t="str">
        <f>INDEX('38'!$E$1:$O$1361,MATCH('39'!$F754,'38'!$E:$E,0),MATCH('38'!F$1,'38'!$E$1:$O$1,0))</f>
        <v>Pankaj Singh</v>
      </c>
      <c r="H754" s="2">
        <f>INDEX('38'!$E$1:$O$1361,MATCH('39'!$F754,'38'!$E:$E,0),MATCH('38'!G$1,'38'!$E$1:$O$1,0))</f>
        <v>40953</v>
      </c>
      <c r="I754" s="2" t="str">
        <f>INDEX('38'!$E$1:$O$1361,MATCH('39'!$F754,'38'!$E:$E,0),MATCH('38'!H$1,'38'!$E$1:$O$1,0))</f>
        <v>Active</v>
      </c>
      <c r="J754" s="2" t="str">
        <f>INDEX('38'!$E$1:$O$1361,MATCH('39'!$F754,'38'!$E:$E,0),MATCH('38'!I$1,'38'!$E$1:$O$1,0))</f>
        <v>X0096</v>
      </c>
      <c r="K754" s="2">
        <f>INDEX('38'!$E$1:$O$1361,MATCH('39'!$F754,'38'!$E:$E,0),MATCH('38'!J$1,'38'!$E$1:$O$1,0))</f>
        <v>411082</v>
      </c>
      <c r="L754" s="2" t="str">
        <f>INDEX('38'!$E$1:$O$1361,MATCH('39'!$F754,'38'!$E:$E,0),MATCH('38'!K$1,'38'!$E$1:$O$1,0))</f>
        <v>Ms. Vinny Bhagal</v>
      </c>
      <c r="M754" s="2" t="str">
        <f>INDEX('38'!$E$1:$O$1361,MATCH('39'!$F754,'38'!$E:$E,0),MATCH('38'!L$1,'38'!$E$1:$O$1,0))</f>
        <v>Relationship Associate</v>
      </c>
      <c r="N754" s="2" t="str">
        <f>INDEX('38'!$E$1:$O$1361,MATCH('39'!$F754,'38'!$E:$E,0),MATCH('38'!M$1,'38'!$E$1:$O$1,0))</f>
        <v>BG 4</v>
      </c>
      <c r="O754" s="2">
        <f>INDEX('38'!$E$1:$O$1361,MATCH('39'!$F754,'38'!$E:$E,0),MATCH('38'!N$1,'38'!$E$1:$O$1,0))</f>
        <v>1831125.4080000001</v>
      </c>
      <c r="P754" s="2">
        <f>INDEX('38'!$E$1:$O$1361,MATCH('39'!$F754,'38'!$E:$E,0),MATCH('38'!O$1,'38'!$E$1:$O$1,0))</f>
        <v>2305738.0836</v>
      </c>
    </row>
    <row r="755" spans="6:16">
      <c r="F755" s="128">
        <v>435113</v>
      </c>
      <c r="G755" s="2" t="str">
        <f>INDEX('38'!$E$1:$O$1361,MATCH('39'!$F755,'38'!$E:$E,0),MATCH('38'!F$1,'38'!$E$1:$O$1,0))</f>
        <v>Tarak Rameshchandra Mehta</v>
      </c>
      <c r="H755" s="2">
        <f>INDEX('38'!$E$1:$O$1361,MATCH('39'!$F755,'38'!$E:$E,0),MATCH('38'!G$1,'38'!$E$1:$O$1,0))</f>
        <v>40949</v>
      </c>
      <c r="I755" s="2" t="str">
        <f>INDEX('38'!$E$1:$O$1361,MATCH('39'!$F755,'38'!$E:$E,0),MATCH('38'!H$1,'38'!$E$1:$O$1,0))</f>
        <v>Active</v>
      </c>
      <c r="J755" s="2" t="str">
        <f>INDEX('38'!$E$1:$O$1361,MATCH('39'!$F755,'38'!$E:$E,0),MATCH('38'!I$1,'38'!$E$1:$O$1,0))</f>
        <v>X0200</v>
      </c>
      <c r="K755" s="2">
        <f>INDEX('38'!$E$1:$O$1361,MATCH('39'!$F755,'38'!$E:$E,0),MATCH('38'!J$1,'38'!$E$1:$O$1,0))</f>
        <v>462852</v>
      </c>
      <c r="L755" s="2" t="str">
        <f>INDEX('38'!$E$1:$O$1361,MATCH('39'!$F755,'38'!$E:$E,0),MATCH('38'!K$1,'38'!$E$1:$O$1,0))</f>
        <v>Mr. Dhwanil Milan Bhai Acharya</v>
      </c>
      <c r="M755" s="2" t="str">
        <f>INDEX('38'!$E$1:$O$1361,MATCH('39'!$F755,'38'!$E:$E,0),MATCH('38'!L$1,'38'!$E$1:$O$1,0))</f>
        <v>Relationship Associate</v>
      </c>
      <c r="N755" s="2" t="str">
        <f>INDEX('38'!$E$1:$O$1361,MATCH('39'!$F755,'38'!$E:$E,0),MATCH('38'!M$1,'38'!$E$1:$O$1,0))</f>
        <v>BG 6</v>
      </c>
      <c r="O755" s="2">
        <f>INDEX('38'!$E$1:$O$1361,MATCH('39'!$F755,'38'!$E:$E,0),MATCH('38'!N$1,'38'!$E$1:$O$1,0))</f>
        <v>1006019.5530000001</v>
      </c>
      <c r="P755" s="2">
        <f>INDEX('38'!$E$1:$O$1361,MATCH('39'!$F755,'38'!$E:$E,0),MATCH('38'!O$1,'38'!$E$1:$O$1,0))</f>
        <v>1567264.0427999999</v>
      </c>
    </row>
    <row r="756" spans="6:16">
      <c r="F756" s="128">
        <v>435119</v>
      </c>
      <c r="G756" s="2" t="str">
        <f>INDEX('38'!$E$1:$O$1361,MATCH('39'!$F756,'38'!$E:$E,0),MATCH('38'!F$1,'38'!$E$1:$O$1,0))</f>
        <v>Gurmeet Singh</v>
      </c>
      <c r="H756" s="2">
        <f>INDEX('38'!$E$1:$O$1361,MATCH('39'!$F756,'38'!$E:$E,0),MATCH('38'!G$1,'38'!$E$1:$O$1,0))</f>
        <v>40955</v>
      </c>
      <c r="I756" s="2" t="str">
        <f>INDEX('38'!$E$1:$O$1361,MATCH('39'!$F756,'38'!$E:$E,0),MATCH('38'!H$1,'38'!$E$1:$O$1,0))</f>
        <v>Active</v>
      </c>
      <c r="J756" s="2" t="str">
        <f>INDEX('38'!$E$1:$O$1361,MATCH('39'!$F756,'38'!$E:$E,0),MATCH('38'!I$1,'38'!$E$1:$O$1,0))</f>
        <v>X1116</v>
      </c>
      <c r="K756" s="2">
        <f>INDEX('38'!$E$1:$O$1361,MATCH('39'!$F756,'38'!$E:$E,0),MATCH('38'!J$1,'38'!$E$1:$O$1,0))</f>
        <v>473035</v>
      </c>
      <c r="L756" s="2" t="str">
        <f>INDEX('38'!$E$1:$O$1361,MATCH('39'!$F756,'38'!$E:$E,0),MATCH('38'!K$1,'38'!$E$1:$O$1,0))</f>
        <v>Mr. Vinay Vishal</v>
      </c>
      <c r="M756" s="2" t="str">
        <f>INDEX('38'!$E$1:$O$1361,MATCH('39'!$F756,'38'!$E:$E,0),MATCH('38'!L$1,'38'!$E$1:$O$1,0))</f>
        <v>Associate Sales Manager</v>
      </c>
      <c r="N756" s="2" t="str">
        <f>INDEX('38'!$E$1:$O$1361,MATCH('39'!$F756,'38'!$E:$E,0),MATCH('38'!M$1,'38'!$E$1:$O$1,0))</f>
        <v>BG 8</v>
      </c>
      <c r="O756" s="2">
        <f>INDEX('38'!$E$1:$O$1361,MATCH('39'!$F756,'38'!$E:$E,0),MATCH('38'!N$1,'38'!$E$1:$O$1,0))</f>
        <v>412412.13299999997</v>
      </c>
      <c r="P756" s="2">
        <f>INDEX('38'!$E$1:$O$1361,MATCH('39'!$F756,'38'!$E:$E,0),MATCH('38'!O$1,'38'!$E$1:$O$1,0))</f>
        <v>1114781.3244</v>
      </c>
    </row>
    <row r="757" spans="6:16">
      <c r="F757" s="128">
        <v>435121</v>
      </c>
      <c r="G757" s="2" t="str">
        <f>INDEX('38'!$E$1:$O$1361,MATCH('39'!$F757,'38'!$E:$E,0),MATCH('38'!F$1,'38'!$E$1:$O$1,0))</f>
        <v>Ritesh Gupta</v>
      </c>
      <c r="H757" s="2">
        <f>INDEX('38'!$E$1:$O$1361,MATCH('39'!$F757,'38'!$E:$E,0),MATCH('38'!G$1,'38'!$E$1:$O$1,0))</f>
        <v>40947</v>
      </c>
      <c r="I757" s="2" t="str">
        <f>INDEX('38'!$E$1:$O$1361,MATCH('39'!$F757,'38'!$E:$E,0),MATCH('38'!H$1,'38'!$E$1:$O$1,0))</f>
        <v>Active</v>
      </c>
      <c r="J757" s="2" t="str">
        <f>INDEX('38'!$E$1:$O$1361,MATCH('39'!$F757,'38'!$E:$E,0),MATCH('38'!I$1,'38'!$E$1:$O$1,0))</f>
        <v>X0672</v>
      </c>
      <c r="K757" s="2">
        <f>INDEX('38'!$E$1:$O$1361,MATCH('39'!$F757,'38'!$E:$E,0),MATCH('38'!J$1,'38'!$E$1:$O$1,0))</f>
        <v>434171</v>
      </c>
      <c r="L757" s="2" t="str">
        <f>INDEX('38'!$E$1:$O$1361,MATCH('39'!$F757,'38'!$E:$E,0),MATCH('38'!K$1,'38'!$E$1:$O$1,0))</f>
        <v>Mr. Amittandra Mishra</v>
      </c>
      <c r="M757" s="2" t="str">
        <f>INDEX('38'!$E$1:$O$1361,MATCH('39'!$F757,'38'!$E:$E,0),MATCH('38'!L$1,'38'!$E$1:$O$1,0))</f>
        <v>Associate Sales Manager</v>
      </c>
      <c r="N757" s="2" t="str">
        <f>INDEX('38'!$E$1:$O$1361,MATCH('39'!$F757,'38'!$E:$E,0),MATCH('38'!M$1,'38'!$E$1:$O$1,0))</f>
        <v>BG 6</v>
      </c>
      <c r="O757" s="2">
        <f>INDEX('38'!$E$1:$O$1361,MATCH('39'!$F757,'38'!$E:$E,0),MATCH('38'!N$1,'38'!$E$1:$O$1,0))</f>
        <v>1033430.517</v>
      </c>
      <c r="P757" s="2">
        <f>INDEX('38'!$E$1:$O$1361,MATCH('39'!$F757,'38'!$E:$E,0),MATCH('38'!O$1,'38'!$E$1:$O$1,0))</f>
        <v>735552.2304</v>
      </c>
    </row>
    <row r="758" spans="6:16">
      <c r="F758" s="128">
        <v>435126</v>
      </c>
      <c r="G758" s="2" t="str">
        <f>INDEX('38'!$E$1:$O$1361,MATCH('39'!$F758,'38'!$E:$E,0),MATCH('38'!F$1,'38'!$E$1:$O$1,0))</f>
        <v>Lejo Jose P.</v>
      </c>
      <c r="H758" s="2">
        <f>INDEX('38'!$E$1:$O$1361,MATCH('39'!$F758,'38'!$E:$E,0),MATCH('38'!G$1,'38'!$E$1:$O$1,0))</f>
        <v>40940</v>
      </c>
      <c r="I758" s="2" t="str">
        <f>INDEX('38'!$E$1:$O$1361,MATCH('39'!$F758,'38'!$E:$E,0),MATCH('38'!H$1,'38'!$E$1:$O$1,0))</f>
        <v>Active</v>
      </c>
      <c r="J758" s="2" t="str">
        <f>INDEX('38'!$E$1:$O$1361,MATCH('39'!$F758,'38'!$E:$E,0),MATCH('38'!I$1,'38'!$E$1:$O$1,0))</f>
        <v>X0169</v>
      </c>
      <c r="K758" s="2">
        <f>INDEX('38'!$E$1:$O$1361,MATCH('39'!$F758,'38'!$E:$E,0),MATCH('38'!J$1,'38'!$E$1:$O$1,0))</f>
        <v>382514</v>
      </c>
      <c r="L758" s="2" t="str">
        <f>INDEX('38'!$E$1:$O$1361,MATCH('39'!$F758,'38'!$E:$E,0),MATCH('38'!K$1,'38'!$E$1:$O$1,0))</f>
        <v>Mr. Anuraj R.</v>
      </c>
      <c r="M758" s="2" t="str">
        <f>INDEX('38'!$E$1:$O$1361,MATCH('39'!$F758,'38'!$E:$E,0),MATCH('38'!L$1,'38'!$E$1:$O$1,0))</f>
        <v>Relationship Associate</v>
      </c>
      <c r="N758" s="2" t="str">
        <f>INDEX('38'!$E$1:$O$1361,MATCH('39'!$F758,'38'!$E:$E,0),MATCH('38'!M$1,'38'!$E$1:$O$1,0))</f>
        <v>BG 6</v>
      </c>
      <c r="O758" s="2">
        <f>INDEX('38'!$E$1:$O$1361,MATCH('39'!$F758,'38'!$E:$E,0),MATCH('38'!N$1,'38'!$E$1:$O$1,0))</f>
        <v>959938.01399999997</v>
      </c>
      <c r="P758" s="2">
        <f>INDEX('38'!$E$1:$O$1361,MATCH('39'!$F758,'38'!$E:$E,0),MATCH('38'!O$1,'38'!$E$1:$O$1,0))</f>
        <v>2335686.0516000004</v>
      </c>
    </row>
    <row r="759" spans="6:16">
      <c r="F759" s="128">
        <v>435128</v>
      </c>
      <c r="G759" s="2" t="str">
        <f>INDEX('38'!$E$1:$O$1361,MATCH('39'!$F759,'38'!$E:$E,0),MATCH('38'!F$1,'38'!$E$1:$O$1,0))</f>
        <v>Amresh Kumar</v>
      </c>
      <c r="H759" s="2">
        <f>INDEX('38'!$E$1:$O$1361,MATCH('39'!$F759,'38'!$E:$E,0),MATCH('38'!G$1,'38'!$E$1:$O$1,0))</f>
        <v>40950</v>
      </c>
      <c r="I759" s="2" t="str">
        <f>INDEX('38'!$E$1:$O$1361,MATCH('39'!$F759,'38'!$E:$E,0),MATCH('38'!H$1,'38'!$E$1:$O$1,0))</f>
        <v>Active</v>
      </c>
      <c r="J759" s="2" t="str">
        <f>INDEX('38'!$E$1:$O$1361,MATCH('39'!$F759,'38'!$E:$E,0),MATCH('38'!I$1,'38'!$E$1:$O$1,0))</f>
        <v>X1218</v>
      </c>
      <c r="K759" s="2">
        <f>INDEX('38'!$E$1:$O$1361,MATCH('39'!$F759,'38'!$E:$E,0),MATCH('38'!J$1,'38'!$E$1:$O$1,0))</f>
        <v>379658</v>
      </c>
      <c r="L759" s="2" t="str">
        <f>INDEX('38'!$E$1:$O$1361,MATCH('39'!$F759,'38'!$E:$E,0),MATCH('38'!K$1,'38'!$E$1:$O$1,0))</f>
        <v>Mr. Alok Narayan Prasad</v>
      </c>
      <c r="M759" s="2" t="str">
        <f>INDEX('38'!$E$1:$O$1361,MATCH('39'!$F759,'38'!$E:$E,0),MATCH('38'!L$1,'38'!$E$1:$O$1,0))</f>
        <v>Associate Sales Manager</v>
      </c>
      <c r="N759" s="2" t="str">
        <f>INDEX('38'!$E$1:$O$1361,MATCH('39'!$F759,'38'!$E:$E,0),MATCH('38'!M$1,'38'!$E$1:$O$1,0))</f>
        <v>BG 7</v>
      </c>
      <c r="O759" s="2">
        <f>INDEX('38'!$E$1:$O$1361,MATCH('39'!$F759,'38'!$E:$E,0),MATCH('38'!N$1,'38'!$E$1:$O$1,0))</f>
        <v>553769.81099999999</v>
      </c>
      <c r="P759" s="2">
        <f>INDEX('38'!$E$1:$O$1361,MATCH('39'!$F759,'38'!$E:$E,0),MATCH('38'!O$1,'38'!$E$1:$O$1,0))</f>
        <v>1019495.2248</v>
      </c>
    </row>
    <row r="760" spans="6:16">
      <c r="F760" s="128">
        <v>435323</v>
      </c>
      <c r="G760" s="2" t="str">
        <f>INDEX('38'!$E$1:$O$1361,MATCH('39'!$F760,'38'!$E:$E,0),MATCH('38'!F$1,'38'!$E$1:$O$1,0))</f>
        <v>Priyankar Sarkar</v>
      </c>
      <c r="H760" s="2">
        <f>INDEX('38'!$E$1:$O$1361,MATCH('39'!$F760,'38'!$E:$E,0),MATCH('38'!G$1,'38'!$E$1:$O$1,0))</f>
        <v>40763</v>
      </c>
      <c r="I760" s="2" t="str">
        <f>INDEX('38'!$E$1:$O$1361,MATCH('39'!$F760,'38'!$E:$E,0),MATCH('38'!H$1,'38'!$E$1:$O$1,0))</f>
        <v>Active</v>
      </c>
      <c r="J760" s="2" t="str">
        <f>INDEX('38'!$E$1:$O$1361,MATCH('39'!$F760,'38'!$E:$E,0),MATCH('38'!I$1,'38'!$E$1:$O$1,0))</f>
        <v>XSK01</v>
      </c>
      <c r="K760" s="2">
        <f>INDEX('38'!$E$1:$O$1361,MATCH('39'!$F760,'38'!$E:$E,0),MATCH('38'!J$1,'38'!$E$1:$O$1,0))</f>
        <v>378503</v>
      </c>
      <c r="L760" s="2" t="str">
        <f>INDEX('38'!$E$1:$O$1361,MATCH('39'!$F760,'38'!$E:$E,0),MATCH('38'!K$1,'38'!$E$1:$O$1,0))</f>
        <v>Mr. Rakib Ali</v>
      </c>
      <c r="M760" s="2" t="str">
        <f>INDEX('38'!$E$1:$O$1361,MATCH('39'!$F760,'38'!$E:$E,0),MATCH('38'!L$1,'38'!$E$1:$O$1,0))</f>
        <v>Associate Sales Manager - CSG</v>
      </c>
      <c r="N760" s="2" t="str">
        <f>INDEX('38'!$E$1:$O$1361,MATCH('39'!$F760,'38'!$E:$E,0),MATCH('38'!M$1,'38'!$E$1:$O$1,0))</f>
        <v>BG 8</v>
      </c>
      <c r="O760" s="2">
        <f>INDEX('38'!$E$1:$O$1361,MATCH('39'!$F760,'38'!$E:$E,0),MATCH('38'!N$1,'38'!$E$1:$O$1,0))</f>
        <v>235186.91700000002</v>
      </c>
      <c r="P760" s="2">
        <f>INDEX('38'!$E$1:$O$1361,MATCH('39'!$F760,'38'!$E:$E,0),MATCH('38'!O$1,'38'!$E$1:$O$1,0))</f>
        <v>27.075600000000001</v>
      </c>
    </row>
    <row r="761" spans="6:16">
      <c r="F761" s="128">
        <v>435660</v>
      </c>
      <c r="G761" s="2" t="str">
        <f>INDEX('38'!$E$1:$O$1361,MATCH('39'!$F761,'38'!$E:$E,0),MATCH('38'!F$1,'38'!$E$1:$O$1,0))</f>
        <v>Shivpratap Singh Chauhan</v>
      </c>
      <c r="H761" s="2">
        <f>INDEX('38'!$E$1:$O$1361,MATCH('39'!$F761,'38'!$E:$E,0),MATCH('38'!G$1,'38'!$E$1:$O$1,0))</f>
        <v>40938</v>
      </c>
      <c r="I761" s="2" t="str">
        <f>INDEX('38'!$E$1:$O$1361,MATCH('39'!$F761,'38'!$E:$E,0),MATCH('38'!H$1,'38'!$E$1:$O$1,0))</f>
        <v>Active</v>
      </c>
      <c r="J761" s="2" t="str">
        <f>INDEX('38'!$E$1:$O$1361,MATCH('39'!$F761,'38'!$E:$E,0),MATCH('38'!I$1,'38'!$E$1:$O$1,0))</f>
        <v>X1354</v>
      </c>
      <c r="K761" s="2">
        <f>INDEX('38'!$E$1:$O$1361,MATCH('39'!$F761,'38'!$E:$E,0),MATCH('38'!J$1,'38'!$E$1:$O$1,0))</f>
        <v>454526</v>
      </c>
      <c r="L761" s="2" t="str">
        <f>INDEX('38'!$E$1:$O$1361,MATCH('39'!$F761,'38'!$E:$E,0),MATCH('38'!K$1,'38'!$E$1:$O$1,0))</f>
        <v>Mr. Amit Srivastava</v>
      </c>
      <c r="M761" s="2" t="str">
        <f>INDEX('38'!$E$1:$O$1361,MATCH('39'!$F761,'38'!$E:$E,0),MATCH('38'!L$1,'38'!$E$1:$O$1,0))</f>
        <v>Associate Sales Manager</v>
      </c>
      <c r="N761" s="2" t="str">
        <f>INDEX('38'!$E$1:$O$1361,MATCH('39'!$F761,'38'!$E:$E,0),MATCH('38'!M$1,'38'!$E$1:$O$1,0))</f>
        <v>BG 7</v>
      </c>
      <c r="O761" s="2">
        <f>INDEX('38'!$E$1:$O$1361,MATCH('39'!$F761,'38'!$E:$E,0),MATCH('38'!N$1,'38'!$E$1:$O$1,0))</f>
        <v>567971.69099999999</v>
      </c>
      <c r="P761" s="2">
        <f>INDEX('38'!$E$1:$O$1361,MATCH('39'!$F761,'38'!$E:$E,0),MATCH('38'!O$1,'38'!$E$1:$O$1,0))</f>
        <v>1094559.3828</v>
      </c>
    </row>
    <row r="762" spans="6:16">
      <c r="F762" s="128">
        <v>435830</v>
      </c>
      <c r="G762" s="2" t="str">
        <f>INDEX('38'!$E$1:$O$1361,MATCH('39'!$F762,'38'!$E:$E,0),MATCH('38'!F$1,'38'!$E$1:$O$1,0))</f>
        <v>Pradeep Kumar Yeluri</v>
      </c>
      <c r="H762" s="2">
        <f>INDEX('38'!$E$1:$O$1361,MATCH('39'!$F762,'38'!$E:$E,0),MATCH('38'!G$1,'38'!$E$1:$O$1,0))</f>
        <v>40910</v>
      </c>
      <c r="I762" s="2" t="str">
        <f>INDEX('38'!$E$1:$O$1361,MATCH('39'!$F762,'38'!$E:$E,0),MATCH('38'!H$1,'38'!$E$1:$O$1,0))</f>
        <v>Active</v>
      </c>
      <c r="J762" s="2" t="str">
        <f>INDEX('38'!$E$1:$O$1361,MATCH('39'!$F762,'38'!$E:$E,0),MATCH('38'!I$1,'38'!$E$1:$O$1,0))</f>
        <v>X1015</v>
      </c>
      <c r="K762" s="2">
        <f>INDEX('38'!$E$1:$O$1361,MATCH('39'!$F762,'38'!$E:$E,0),MATCH('38'!J$1,'38'!$E$1:$O$1,0))</f>
        <v>459093</v>
      </c>
      <c r="L762" s="2" t="str">
        <f>INDEX('38'!$E$1:$O$1361,MATCH('39'!$F762,'38'!$E:$E,0),MATCH('38'!K$1,'38'!$E$1:$O$1,0))</f>
        <v>Mr. Naveen Golla</v>
      </c>
      <c r="M762" s="2" t="str">
        <f>INDEX('38'!$E$1:$O$1361,MATCH('39'!$F762,'38'!$E:$E,0),MATCH('38'!L$1,'38'!$E$1:$O$1,0))</f>
        <v>Relationship Associate</v>
      </c>
      <c r="N762" s="2" t="str">
        <f>INDEX('38'!$E$1:$O$1361,MATCH('39'!$F762,'38'!$E:$E,0),MATCH('38'!M$1,'38'!$E$1:$O$1,0))</f>
        <v>BG 7</v>
      </c>
      <c r="O762" s="2">
        <f>INDEX('38'!$E$1:$O$1361,MATCH('39'!$F762,'38'!$E:$E,0),MATCH('38'!N$1,'38'!$E$1:$O$1,0))</f>
        <v>624391.88699999999</v>
      </c>
      <c r="P762" s="2">
        <f>INDEX('38'!$E$1:$O$1361,MATCH('39'!$F762,'38'!$E:$E,0),MATCH('38'!O$1,'38'!$E$1:$O$1,0))</f>
        <v>968154.00120000006</v>
      </c>
    </row>
    <row r="763" spans="6:16">
      <c r="F763" s="128">
        <v>435831</v>
      </c>
      <c r="G763" s="2" t="str">
        <f>INDEX('38'!$E$1:$O$1361,MATCH('39'!$F763,'38'!$E:$E,0),MATCH('38'!F$1,'38'!$E$1:$O$1,0))</f>
        <v>Ram Prasad Kandukuri</v>
      </c>
      <c r="H763" s="2">
        <f>INDEX('38'!$E$1:$O$1361,MATCH('39'!$F763,'38'!$E:$E,0),MATCH('38'!G$1,'38'!$E$1:$O$1,0))</f>
        <v>40917</v>
      </c>
      <c r="I763" s="2" t="str">
        <f>INDEX('38'!$E$1:$O$1361,MATCH('39'!$F763,'38'!$E:$E,0),MATCH('38'!H$1,'38'!$E$1:$O$1,0))</f>
        <v>Active</v>
      </c>
      <c r="J763" s="2" t="str">
        <f>INDEX('38'!$E$1:$O$1361,MATCH('39'!$F763,'38'!$E:$E,0),MATCH('38'!I$1,'38'!$E$1:$O$1,0))</f>
        <v>X0321</v>
      </c>
      <c r="K763" s="2">
        <f>INDEX('38'!$E$1:$O$1361,MATCH('39'!$F763,'38'!$E:$E,0),MATCH('38'!J$1,'38'!$E$1:$O$1,0))</f>
        <v>421959</v>
      </c>
      <c r="L763" s="2" t="str">
        <f>INDEX('38'!$E$1:$O$1361,MATCH('39'!$F763,'38'!$E:$E,0),MATCH('38'!K$1,'38'!$E$1:$O$1,0))</f>
        <v>Mr. Kunapareddy Subrahmanyam</v>
      </c>
      <c r="M763" s="2" t="str">
        <f>INDEX('38'!$E$1:$O$1361,MATCH('39'!$F763,'38'!$E:$E,0),MATCH('38'!L$1,'38'!$E$1:$O$1,0))</f>
        <v>Relationship Associate</v>
      </c>
      <c r="N763" s="2" t="str">
        <f>INDEX('38'!$E$1:$O$1361,MATCH('39'!$F763,'38'!$E:$E,0),MATCH('38'!M$1,'38'!$E$1:$O$1,0))</f>
        <v>BG 6</v>
      </c>
      <c r="O763" s="2">
        <f>INDEX('38'!$E$1:$O$1361,MATCH('39'!$F763,'38'!$E:$E,0),MATCH('38'!N$1,'38'!$E$1:$O$1,0))</f>
        <v>974725.33199999994</v>
      </c>
      <c r="P763" s="2">
        <f>INDEX('38'!$E$1:$O$1361,MATCH('39'!$F763,'38'!$E:$E,0),MATCH('38'!O$1,'38'!$E$1:$O$1,0))</f>
        <v>520022.21399999998</v>
      </c>
    </row>
    <row r="764" spans="6:16">
      <c r="F764" s="128">
        <v>435833</v>
      </c>
      <c r="G764" s="2" t="str">
        <f>INDEX('38'!$E$1:$O$1361,MATCH('39'!$F764,'38'!$E:$E,0),MATCH('38'!F$1,'38'!$E$1:$O$1,0))</f>
        <v>Altaf Hussain</v>
      </c>
      <c r="H764" s="2">
        <f>INDEX('38'!$E$1:$O$1361,MATCH('39'!$F764,'38'!$E:$E,0),MATCH('38'!G$1,'38'!$E$1:$O$1,0))</f>
        <v>40953</v>
      </c>
      <c r="I764" s="2" t="str">
        <f>INDEX('38'!$E$1:$O$1361,MATCH('39'!$F764,'38'!$E:$E,0),MATCH('38'!H$1,'38'!$E$1:$O$1,0))</f>
        <v>Active</v>
      </c>
      <c r="J764" s="2" t="str">
        <f>INDEX('38'!$E$1:$O$1361,MATCH('39'!$F764,'38'!$E:$E,0),MATCH('38'!I$1,'38'!$E$1:$O$1,0))</f>
        <v>X1399</v>
      </c>
      <c r="K764" s="2">
        <f>INDEX('38'!$E$1:$O$1361,MATCH('39'!$F764,'38'!$E:$E,0),MATCH('38'!J$1,'38'!$E$1:$O$1,0))</f>
        <v>448733</v>
      </c>
      <c r="L764" s="2" t="str">
        <f>INDEX('38'!$E$1:$O$1361,MATCH('39'!$F764,'38'!$E:$E,0),MATCH('38'!K$1,'38'!$E$1:$O$1,0))</f>
        <v>Mr. Sandip Nandi</v>
      </c>
      <c r="M764" s="2" t="str">
        <f>INDEX('38'!$E$1:$O$1361,MATCH('39'!$F764,'38'!$E:$E,0),MATCH('38'!L$1,'38'!$E$1:$O$1,0))</f>
        <v>Associate Sales Manager</v>
      </c>
      <c r="N764" s="2" t="str">
        <f>INDEX('38'!$E$1:$O$1361,MATCH('39'!$F764,'38'!$E:$E,0),MATCH('38'!M$1,'38'!$E$1:$O$1,0))</f>
        <v>BG 7</v>
      </c>
      <c r="O764" s="2">
        <f>INDEX('38'!$E$1:$O$1361,MATCH('39'!$F764,'38'!$E:$E,0),MATCH('38'!N$1,'38'!$E$1:$O$1,0))</f>
        <v>604532.62800000003</v>
      </c>
      <c r="P764" s="2">
        <f>INDEX('38'!$E$1:$O$1361,MATCH('39'!$F764,'38'!$E:$E,0),MATCH('38'!O$1,'38'!$E$1:$O$1,0))</f>
        <v>1444551.5375999999</v>
      </c>
    </row>
    <row r="765" spans="6:16">
      <c r="F765" s="128">
        <v>435933</v>
      </c>
      <c r="G765" s="2" t="str">
        <f>INDEX('38'!$E$1:$O$1361,MATCH('39'!$F765,'38'!$E:$E,0),MATCH('38'!F$1,'38'!$E$1:$O$1,0))</f>
        <v>Himanshu Vinodchandra Suthar</v>
      </c>
      <c r="H765" s="2">
        <f>INDEX('38'!$E$1:$O$1361,MATCH('39'!$F765,'38'!$E:$E,0),MATCH('38'!G$1,'38'!$E$1:$O$1,0))</f>
        <v>40961</v>
      </c>
      <c r="I765" s="2" t="str">
        <f>INDEX('38'!$E$1:$O$1361,MATCH('39'!$F765,'38'!$E:$E,0),MATCH('38'!H$1,'38'!$E$1:$O$1,0))</f>
        <v>Active</v>
      </c>
      <c r="J765" s="2" t="str">
        <f>INDEX('38'!$E$1:$O$1361,MATCH('39'!$F765,'38'!$E:$E,0),MATCH('38'!I$1,'38'!$E$1:$O$1,0))</f>
        <v>X0038</v>
      </c>
      <c r="K765" s="2">
        <f>INDEX('38'!$E$1:$O$1361,MATCH('39'!$F765,'38'!$E:$E,0),MATCH('38'!J$1,'38'!$E$1:$O$1,0))</f>
        <v>448791</v>
      </c>
      <c r="L765" s="2" t="str">
        <f>INDEX('38'!$E$1:$O$1361,MATCH('39'!$F765,'38'!$E:$E,0),MATCH('38'!K$1,'38'!$E$1:$O$1,0))</f>
        <v>Mr. Mandeep Anup Singh</v>
      </c>
      <c r="M765" s="2" t="str">
        <f>INDEX('38'!$E$1:$O$1361,MATCH('39'!$F765,'38'!$E:$E,0),MATCH('38'!L$1,'38'!$E$1:$O$1,0))</f>
        <v>Relationship Associate</v>
      </c>
      <c r="N765" s="2" t="str">
        <f>INDEX('38'!$E$1:$O$1361,MATCH('39'!$F765,'38'!$E:$E,0),MATCH('38'!M$1,'38'!$E$1:$O$1,0))</f>
        <v>BG 5</v>
      </c>
      <c r="O765" s="2">
        <f>INDEX('38'!$E$1:$O$1361,MATCH('39'!$F765,'38'!$E:$E,0),MATCH('38'!N$1,'38'!$E$1:$O$1,0))</f>
        <v>1386123.5219999999</v>
      </c>
      <c r="P765" s="2">
        <f>INDEX('38'!$E$1:$O$1361,MATCH('39'!$F765,'38'!$E:$E,0),MATCH('38'!O$1,'38'!$E$1:$O$1,0))</f>
        <v>2517092.5716000004</v>
      </c>
    </row>
    <row r="766" spans="6:16">
      <c r="F766" s="128">
        <v>436025</v>
      </c>
      <c r="G766" s="2" t="str">
        <f>INDEX('38'!$E$1:$O$1361,MATCH('39'!$F766,'38'!$E:$E,0),MATCH('38'!F$1,'38'!$E$1:$O$1,0))</f>
        <v>Deepak Verma</v>
      </c>
      <c r="H766" s="2">
        <f>INDEX('38'!$E$1:$O$1361,MATCH('39'!$F766,'38'!$E:$E,0),MATCH('38'!G$1,'38'!$E$1:$O$1,0))</f>
        <v>40968</v>
      </c>
      <c r="I766" s="2" t="str">
        <f>INDEX('38'!$E$1:$O$1361,MATCH('39'!$F766,'38'!$E:$E,0),MATCH('38'!H$1,'38'!$E$1:$O$1,0))</f>
        <v>Active</v>
      </c>
      <c r="J766" s="2" t="str">
        <f>INDEX('38'!$E$1:$O$1361,MATCH('39'!$F766,'38'!$E:$E,0),MATCH('38'!I$1,'38'!$E$1:$O$1,0))</f>
        <v>X0496</v>
      </c>
      <c r="K766" s="2">
        <f>INDEX('38'!$E$1:$O$1361,MATCH('39'!$F766,'38'!$E:$E,0),MATCH('38'!J$1,'38'!$E$1:$O$1,0))</f>
        <v>378015</v>
      </c>
      <c r="L766" s="2" t="str">
        <f>INDEX('38'!$E$1:$O$1361,MATCH('39'!$F766,'38'!$E:$E,0),MATCH('38'!K$1,'38'!$E$1:$O$1,0))</f>
        <v>Mr. Ashish Gulati</v>
      </c>
      <c r="M766" s="2" t="str">
        <f>INDEX('38'!$E$1:$O$1361,MATCH('39'!$F766,'38'!$E:$E,0),MATCH('38'!L$1,'38'!$E$1:$O$1,0))</f>
        <v>Associate Sales Manager</v>
      </c>
      <c r="N766" s="2" t="str">
        <f>INDEX('38'!$E$1:$O$1361,MATCH('39'!$F766,'38'!$E:$E,0),MATCH('38'!M$1,'38'!$E$1:$O$1,0))</f>
        <v>BG 6</v>
      </c>
      <c r="O766" s="2">
        <f>INDEX('38'!$E$1:$O$1361,MATCH('39'!$F766,'38'!$E:$E,0),MATCH('38'!N$1,'38'!$E$1:$O$1,0))</f>
        <v>943778.36699999997</v>
      </c>
      <c r="P766" s="2">
        <f>INDEX('38'!$E$1:$O$1361,MATCH('39'!$F766,'38'!$E:$E,0),MATCH('38'!O$1,'38'!$E$1:$O$1,0))</f>
        <v>516955.60800000001</v>
      </c>
    </row>
    <row r="767" spans="6:16">
      <c r="F767" s="128">
        <v>436028</v>
      </c>
      <c r="G767" s="2" t="str">
        <f>INDEX('38'!$E$1:$O$1361,MATCH('39'!$F767,'38'!$E:$E,0),MATCH('38'!F$1,'38'!$E$1:$O$1,0))</f>
        <v>Manpreet Kaur</v>
      </c>
      <c r="H767" s="2">
        <f>INDEX('38'!$E$1:$O$1361,MATCH('39'!$F767,'38'!$E:$E,0),MATCH('38'!G$1,'38'!$E$1:$O$1,0))</f>
        <v>40963</v>
      </c>
      <c r="I767" s="2" t="str">
        <f>INDEX('38'!$E$1:$O$1361,MATCH('39'!$F767,'38'!$E:$E,0),MATCH('38'!H$1,'38'!$E$1:$O$1,0))</f>
        <v>Active</v>
      </c>
      <c r="J767" s="2" t="str">
        <f>INDEX('38'!$E$1:$O$1361,MATCH('39'!$F767,'38'!$E:$E,0),MATCH('38'!I$1,'38'!$E$1:$O$1,0))</f>
        <v>X1891</v>
      </c>
      <c r="K767" s="2">
        <f>INDEX('38'!$E$1:$O$1361,MATCH('39'!$F767,'38'!$E:$E,0),MATCH('38'!J$1,'38'!$E$1:$O$1,0))</f>
        <v>472696</v>
      </c>
      <c r="L767" s="2" t="str">
        <f>INDEX('38'!$E$1:$O$1361,MATCH('39'!$F767,'38'!$E:$E,0),MATCH('38'!K$1,'38'!$E$1:$O$1,0))</f>
        <v>Mr. Priyank Pathak</v>
      </c>
      <c r="M767" s="2" t="str">
        <f>INDEX('38'!$E$1:$O$1361,MATCH('39'!$F767,'38'!$E:$E,0),MATCH('38'!L$1,'38'!$E$1:$O$1,0))</f>
        <v>Relationship Associate</v>
      </c>
      <c r="N767" s="2" t="str">
        <f>INDEX('38'!$E$1:$O$1361,MATCH('39'!$F767,'38'!$E:$E,0),MATCH('38'!M$1,'38'!$E$1:$O$1,0))</f>
        <v>BG 6</v>
      </c>
      <c r="O767" s="2">
        <f>INDEX('38'!$E$1:$O$1361,MATCH('39'!$F767,'38'!$E:$E,0),MATCH('38'!N$1,'38'!$E$1:$O$1,0))</f>
        <v>1033852.344</v>
      </c>
      <c r="P767" s="2">
        <f>INDEX('38'!$E$1:$O$1361,MATCH('39'!$F767,'38'!$E:$E,0),MATCH('38'!O$1,'38'!$E$1:$O$1,0))</f>
        <v>763460.11080000002</v>
      </c>
    </row>
    <row r="768" spans="6:16">
      <c r="F768" s="128">
        <v>436083</v>
      </c>
      <c r="G768" s="2" t="str">
        <f>INDEX('38'!$E$1:$O$1361,MATCH('39'!$F768,'38'!$E:$E,0),MATCH('38'!F$1,'38'!$E$1:$O$1,0))</f>
        <v>Ranjeet Choudhary</v>
      </c>
      <c r="H768" s="2">
        <f>INDEX('38'!$E$1:$O$1361,MATCH('39'!$F768,'38'!$E:$E,0),MATCH('38'!G$1,'38'!$E$1:$O$1,0))</f>
        <v>40959</v>
      </c>
      <c r="I768" s="2" t="str">
        <f>INDEX('38'!$E$1:$O$1361,MATCH('39'!$F768,'38'!$E:$E,0),MATCH('38'!H$1,'38'!$E$1:$O$1,0))</f>
        <v>Active</v>
      </c>
      <c r="J768" s="2" t="str">
        <f>INDEX('38'!$E$1:$O$1361,MATCH('39'!$F768,'38'!$E:$E,0),MATCH('38'!I$1,'38'!$E$1:$O$1,0))</f>
        <v>X0810</v>
      </c>
      <c r="K768" s="2">
        <f>INDEX('38'!$E$1:$O$1361,MATCH('39'!$F768,'38'!$E:$E,0),MATCH('38'!J$1,'38'!$E$1:$O$1,0))</f>
        <v>460222</v>
      </c>
      <c r="L768" s="2" t="str">
        <f>INDEX('38'!$E$1:$O$1361,MATCH('39'!$F768,'38'!$E:$E,0),MATCH('38'!K$1,'38'!$E$1:$O$1,0))</f>
        <v>Mr. Chiranjib Mallick</v>
      </c>
      <c r="M768" s="2" t="str">
        <f>INDEX('38'!$E$1:$O$1361,MATCH('39'!$F768,'38'!$E:$E,0),MATCH('38'!L$1,'38'!$E$1:$O$1,0))</f>
        <v>Relationship Associate</v>
      </c>
      <c r="N768" s="2" t="str">
        <f>INDEX('38'!$E$1:$O$1361,MATCH('39'!$F768,'38'!$E:$E,0),MATCH('38'!M$1,'38'!$E$1:$O$1,0))</f>
        <v>BG 6</v>
      </c>
      <c r="O768" s="2">
        <f>INDEX('38'!$E$1:$O$1361,MATCH('39'!$F768,'38'!$E:$E,0),MATCH('38'!N$1,'38'!$E$1:$O$1,0))</f>
        <v>1158487.1969999999</v>
      </c>
      <c r="P768" s="2">
        <f>INDEX('38'!$E$1:$O$1361,MATCH('39'!$F768,'38'!$E:$E,0),MATCH('38'!O$1,'38'!$E$1:$O$1,0))</f>
        <v>865590.45120000001</v>
      </c>
    </row>
    <row r="769" spans="6:16">
      <c r="F769" s="128">
        <v>436119</v>
      </c>
      <c r="G769" s="2" t="str">
        <f>INDEX('38'!$E$1:$O$1361,MATCH('39'!$F769,'38'!$E:$E,0),MATCH('38'!F$1,'38'!$E$1:$O$1,0))</f>
        <v>Surya P</v>
      </c>
      <c r="H769" s="2">
        <f>INDEX('38'!$E$1:$O$1361,MATCH('39'!$F769,'38'!$E:$E,0),MATCH('38'!G$1,'38'!$E$1:$O$1,0))</f>
        <v>40938</v>
      </c>
      <c r="I769" s="2" t="str">
        <f>INDEX('38'!$E$1:$O$1361,MATCH('39'!$F769,'38'!$E:$E,0),MATCH('38'!H$1,'38'!$E$1:$O$1,0))</f>
        <v>Active</v>
      </c>
      <c r="J769" s="2" t="str">
        <f>INDEX('38'!$E$1:$O$1361,MATCH('39'!$F769,'38'!$E:$E,0),MATCH('38'!I$1,'38'!$E$1:$O$1,0))</f>
        <v>X1452</v>
      </c>
      <c r="K769" s="2">
        <f>INDEX('38'!$E$1:$O$1361,MATCH('39'!$F769,'38'!$E:$E,0),MATCH('38'!J$1,'38'!$E$1:$O$1,0))</f>
        <v>398449</v>
      </c>
      <c r="L769" s="2" t="str">
        <f>INDEX('38'!$E$1:$O$1361,MATCH('39'!$F769,'38'!$E:$E,0),MATCH('38'!K$1,'38'!$E$1:$O$1,0))</f>
        <v>Mr. Ahamed Mustaq M.</v>
      </c>
      <c r="M769" s="2" t="str">
        <f>INDEX('38'!$E$1:$O$1361,MATCH('39'!$F769,'38'!$E:$E,0),MATCH('38'!L$1,'38'!$E$1:$O$1,0))</f>
        <v>Relationship Associate</v>
      </c>
      <c r="N769" s="2" t="str">
        <f>INDEX('38'!$E$1:$O$1361,MATCH('39'!$F769,'38'!$E:$E,0),MATCH('38'!M$1,'38'!$E$1:$O$1,0))</f>
        <v>BG 7</v>
      </c>
      <c r="O769" s="2">
        <f>INDEX('38'!$E$1:$O$1361,MATCH('39'!$F769,'38'!$E:$E,0),MATCH('38'!N$1,'38'!$E$1:$O$1,0))</f>
        <v>604824.23400000005</v>
      </c>
      <c r="P769" s="2">
        <f>INDEX('38'!$E$1:$O$1361,MATCH('39'!$F769,'38'!$E:$E,0),MATCH('38'!O$1,'38'!$E$1:$O$1,0))</f>
        <v>642316.81319999998</v>
      </c>
    </row>
    <row r="770" spans="6:16">
      <c r="F770" s="128">
        <v>436373</v>
      </c>
      <c r="G770" s="2" t="str">
        <f>INDEX('38'!$E$1:$O$1361,MATCH('39'!$F770,'38'!$E:$E,0),MATCH('38'!F$1,'38'!$E$1:$O$1,0))</f>
        <v>Vishal Vilasrao Chawhan</v>
      </c>
      <c r="H770" s="2">
        <f>INDEX('38'!$E$1:$O$1361,MATCH('39'!$F770,'38'!$E:$E,0),MATCH('38'!G$1,'38'!$E$1:$O$1,0))</f>
        <v>40973</v>
      </c>
      <c r="I770" s="2" t="str">
        <f>INDEX('38'!$E$1:$O$1361,MATCH('39'!$F770,'38'!$E:$E,0),MATCH('38'!H$1,'38'!$E$1:$O$1,0))</f>
        <v>Active</v>
      </c>
      <c r="J770" s="2" t="str">
        <f>INDEX('38'!$E$1:$O$1361,MATCH('39'!$F770,'38'!$E:$E,0),MATCH('38'!I$1,'38'!$E$1:$O$1,0))</f>
        <v>X1032</v>
      </c>
      <c r="K770" s="2">
        <f>INDEX('38'!$E$1:$O$1361,MATCH('39'!$F770,'38'!$E:$E,0),MATCH('38'!J$1,'38'!$E$1:$O$1,0))</f>
        <v>380148</v>
      </c>
      <c r="L770" s="2" t="str">
        <f>INDEX('38'!$E$1:$O$1361,MATCH('39'!$F770,'38'!$E:$E,0),MATCH('38'!K$1,'38'!$E$1:$O$1,0))</f>
        <v>Mr. Anil Subhashrao Mhetre</v>
      </c>
      <c r="M770" s="2" t="str">
        <f>INDEX('38'!$E$1:$O$1361,MATCH('39'!$F770,'38'!$E:$E,0),MATCH('38'!L$1,'38'!$E$1:$O$1,0))</f>
        <v>Relationship Associate</v>
      </c>
      <c r="N770" s="2" t="str">
        <f>INDEX('38'!$E$1:$O$1361,MATCH('39'!$F770,'38'!$E:$E,0),MATCH('38'!M$1,'38'!$E$1:$O$1,0))</f>
        <v>BG 6</v>
      </c>
      <c r="O770" s="2">
        <f>INDEX('38'!$E$1:$O$1361,MATCH('39'!$F770,'38'!$E:$E,0),MATCH('38'!N$1,'38'!$E$1:$O$1,0))</f>
        <v>1000907.544</v>
      </c>
      <c r="P770" s="2">
        <f>INDEX('38'!$E$1:$O$1361,MATCH('39'!$F770,'38'!$E:$E,0),MATCH('38'!O$1,'38'!$E$1:$O$1,0))</f>
        <v>1834825.122</v>
      </c>
    </row>
    <row r="771" spans="6:16">
      <c r="F771" s="128">
        <v>436504</v>
      </c>
      <c r="G771" s="2" t="str">
        <f>INDEX('38'!$E$1:$O$1361,MATCH('39'!$F771,'38'!$E:$E,0),MATCH('38'!F$1,'38'!$E$1:$O$1,0))</f>
        <v>Suman Rajput</v>
      </c>
      <c r="H771" s="2">
        <f>INDEX('38'!$E$1:$O$1361,MATCH('39'!$F771,'38'!$E:$E,0),MATCH('38'!G$1,'38'!$E$1:$O$1,0))</f>
        <v>40963</v>
      </c>
      <c r="I771" s="2" t="str">
        <f>INDEX('38'!$E$1:$O$1361,MATCH('39'!$F771,'38'!$E:$E,0),MATCH('38'!H$1,'38'!$E$1:$O$1,0))</f>
        <v>Active</v>
      </c>
      <c r="J771" s="2" t="str">
        <f>INDEX('38'!$E$1:$O$1361,MATCH('39'!$F771,'38'!$E:$E,0),MATCH('38'!I$1,'38'!$E$1:$O$1,0))</f>
        <v>X0589</v>
      </c>
      <c r="K771" s="2">
        <f>INDEX('38'!$E$1:$O$1361,MATCH('39'!$F771,'38'!$E:$E,0),MATCH('38'!J$1,'38'!$E$1:$O$1,0))</f>
        <v>460909</v>
      </c>
      <c r="L771" s="2" t="str">
        <f>INDEX('38'!$E$1:$O$1361,MATCH('39'!$F771,'38'!$E:$E,0),MATCH('38'!K$1,'38'!$E$1:$O$1,0))</f>
        <v>Mr. Manish Banga</v>
      </c>
      <c r="M771" s="2" t="str">
        <f>INDEX('38'!$E$1:$O$1361,MATCH('39'!$F771,'38'!$E:$E,0),MATCH('38'!L$1,'38'!$E$1:$O$1,0))</f>
        <v>Relationship Associate</v>
      </c>
      <c r="N771" s="2" t="str">
        <f>INDEX('38'!$E$1:$O$1361,MATCH('39'!$F771,'38'!$E:$E,0),MATCH('38'!M$1,'38'!$E$1:$O$1,0))</f>
        <v>BG 6</v>
      </c>
      <c r="O771" s="2">
        <f>INDEX('38'!$E$1:$O$1361,MATCH('39'!$F771,'38'!$E:$E,0),MATCH('38'!N$1,'38'!$E$1:$O$1,0))</f>
        <v>1050983.6399999999</v>
      </c>
      <c r="P771" s="2">
        <f>INDEX('38'!$E$1:$O$1361,MATCH('39'!$F771,'38'!$E:$E,0),MATCH('38'!O$1,'38'!$E$1:$O$1,0))</f>
        <v>1869261.7535999999</v>
      </c>
    </row>
    <row r="772" spans="6:16">
      <c r="F772" s="128">
        <v>436508</v>
      </c>
      <c r="G772" s="2" t="str">
        <f>INDEX('38'!$E$1:$O$1361,MATCH('39'!$F772,'38'!$E:$E,0),MATCH('38'!F$1,'38'!$E$1:$O$1,0))</f>
        <v>Sachin Sahani</v>
      </c>
      <c r="H772" s="2">
        <f>INDEX('38'!$E$1:$O$1361,MATCH('39'!$F772,'38'!$E:$E,0),MATCH('38'!G$1,'38'!$E$1:$O$1,0))</f>
        <v>40973</v>
      </c>
      <c r="I772" s="2" t="str">
        <f>INDEX('38'!$E$1:$O$1361,MATCH('39'!$F772,'38'!$E:$E,0),MATCH('38'!H$1,'38'!$E$1:$O$1,0))</f>
        <v>Active</v>
      </c>
      <c r="J772" s="2" t="str">
        <f>INDEX('38'!$E$1:$O$1361,MATCH('39'!$F772,'38'!$E:$E,0),MATCH('38'!I$1,'38'!$E$1:$O$1,0))</f>
        <v>X1270</v>
      </c>
      <c r="K772" s="2">
        <f>INDEX('38'!$E$1:$O$1361,MATCH('39'!$F772,'38'!$E:$E,0),MATCH('38'!J$1,'38'!$E$1:$O$1,0))</f>
        <v>407302</v>
      </c>
      <c r="L772" s="2" t="str">
        <f>INDEX('38'!$E$1:$O$1361,MATCH('39'!$F772,'38'!$E:$E,0),MATCH('38'!K$1,'38'!$E$1:$O$1,0))</f>
        <v>Mr. Ankit Verma</v>
      </c>
      <c r="M772" s="2" t="str">
        <f>INDEX('38'!$E$1:$O$1361,MATCH('39'!$F772,'38'!$E:$E,0),MATCH('38'!L$1,'38'!$E$1:$O$1,0))</f>
        <v>Relationship Associate</v>
      </c>
      <c r="N772" s="2" t="str">
        <f>INDEX('38'!$E$1:$O$1361,MATCH('39'!$F772,'38'!$E:$E,0),MATCH('38'!M$1,'38'!$E$1:$O$1,0))</f>
        <v>BG 7</v>
      </c>
      <c r="O772" s="2">
        <f>INDEX('38'!$E$1:$O$1361,MATCH('39'!$F772,'38'!$E:$E,0),MATCH('38'!N$1,'38'!$E$1:$O$1,0))</f>
        <v>637541.98199999996</v>
      </c>
      <c r="P772" s="2">
        <f>INDEX('38'!$E$1:$O$1361,MATCH('39'!$F772,'38'!$E:$E,0),MATCH('38'!O$1,'38'!$E$1:$O$1,0))</f>
        <v>460980.92520000006</v>
      </c>
    </row>
    <row r="773" spans="6:16">
      <c r="F773" s="128">
        <v>436510</v>
      </c>
      <c r="G773" s="2" t="str">
        <f>INDEX('38'!$E$1:$O$1361,MATCH('39'!$F773,'38'!$E:$E,0),MATCH('38'!F$1,'38'!$E$1:$O$1,0))</f>
        <v>Sunil Sonkar</v>
      </c>
      <c r="H773" s="2">
        <f>INDEX('38'!$E$1:$O$1361,MATCH('39'!$F773,'38'!$E:$E,0),MATCH('38'!G$1,'38'!$E$1:$O$1,0))</f>
        <v>40966</v>
      </c>
      <c r="I773" s="2" t="str">
        <f>INDEX('38'!$E$1:$O$1361,MATCH('39'!$F773,'38'!$E:$E,0),MATCH('38'!H$1,'38'!$E$1:$O$1,0))</f>
        <v>Active</v>
      </c>
      <c r="J773" s="2" t="str">
        <f>INDEX('38'!$E$1:$O$1361,MATCH('39'!$F773,'38'!$E:$E,0),MATCH('38'!I$1,'38'!$E$1:$O$1,0))</f>
        <v>X1174</v>
      </c>
      <c r="K773" s="2">
        <f>INDEX('38'!$E$1:$O$1361,MATCH('39'!$F773,'38'!$E:$E,0),MATCH('38'!J$1,'38'!$E$1:$O$1,0))</f>
        <v>436955</v>
      </c>
      <c r="L773" s="2" t="str">
        <f>INDEX('38'!$E$1:$O$1361,MATCH('39'!$F773,'38'!$E:$E,0),MATCH('38'!K$1,'38'!$E$1:$O$1,0))</f>
        <v>Ms. Swati Sundrani</v>
      </c>
      <c r="M773" s="2" t="str">
        <f>INDEX('38'!$E$1:$O$1361,MATCH('39'!$F773,'38'!$E:$E,0),MATCH('38'!L$1,'38'!$E$1:$O$1,0))</f>
        <v>Relationship Associate</v>
      </c>
      <c r="N773" s="2" t="str">
        <f>INDEX('38'!$E$1:$O$1361,MATCH('39'!$F773,'38'!$E:$E,0),MATCH('38'!M$1,'38'!$E$1:$O$1,0))</f>
        <v>BG 8</v>
      </c>
      <c r="O773" s="2">
        <f>INDEX('38'!$E$1:$O$1361,MATCH('39'!$F773,'38'!$E:$E,0),MATCH('38'!N$1,'38'!$E$1:$O$1,0))</f>
        <v>325899.75599999999</v>
      </c>
      <c r="P773" s="2">
        <f>INDEX('38'!$E$1:$O$1361,MATCH('39'!$F773,'38'!$E:$E,0),MATCH('38'!O$1,'38'!$E$1:$O$1,0))</f>
        <v>268160.27399999998</v>
      </c>
    </row>
    <row r="774" spans="6:16">
      <c r="F774" s="128">
        <v>436837</v>
      </c>
      <c r="G774" s="2" t="str">
        <f>INDEX('38'!$E$1:$O$1361,MATCH('39'!$F774,'38'!$E:$E,0),MATCH('38'!F$1,'38'!$E$1:$O$1,0))</f>
        <v>Saurabh Upadhyay</v>
      </c>
      <c r="H774" s="2">
        <f>INDEX('38'!$E$1:$O$1361,MATCH('39'!$F774,'38'!$E:$E,0),MATCH('38'!G$1,'38'!$E$1:$O$1,0))</f>
        <v>40977</v>
      </c>
      <c r="I774" s="2" t="str">
        <f>INDEX('38'!$E$1:$O$1361,MATCH('39'!$F774,'38'!$E:$E,0),MATCH('38'!H$1,'38'!$E$1:$O$1,0))</f>
        <v>Active</v>
      </c>
      <c r="J774" s="2" t="str">
        <f>INDEX('38'!$E$1:$O$1361,MATCH('39'!$F774,'38'!$E:$E,0),MATCH('38'!I$1,'38'!$E$1:$O$1,0))</f>
        <v>X0377</v>
      </c>
      <c r="K774" s="2">
        <f>INDEX('38'!$E$1:$O$1361,MATCH('39'!$F774,'38'!$E:$E,0),MATCH('38'!J$1,'38'!$E$1:$O$1,0))</f>
        <v>377602</v>
      </c>
      <c r="L774" s="2" t="str">
        <f>INDEX('38'!$E$1:$O$1361,MATCH('39'!$F774,'38'!$E:$E,0),MATCH('38'!K$1,'38'!$E$1:$O$1,0))</f>
        <v>Mr. Shailesh Awasthi</v>
      </c>
      <c r="M774" s="2" t="str">
        <f>INDEX('38'!$E$1:$O$1361,MATCH('39'!$F774,'38'!$E:$E,0),MATCH('38'!L$1,'38'!$E$1:$O$1,0))</f>
        <v>Relationship Associate</v>
      </c>
      <c r="N774" s="2" t="str">
        <f>INDEX('38'!$E$1:$O$1361,MATCH('39'!$F774,'38'!$E:$E,0),MATCH('38'!M$1,'38'!$E$1:$O$1,0))</f>
        <v>BG 6</v>
      </c>
      <c r="O774" s="2">
        <f>INDEX('38'!$E$1:$O$1361,MATCH('39'!$F774,'38'!$E:$E,0),MATCH('38'!N$1,'38'!$E$1:$O$1,0))</f>
        <v>1013965.26</v>
      </c>
      <c r="P774" s="2">
        <f>INDEX('38'!$E$1:$O$1361,MATCH('39'!$F774,'38'!$E:$E,0),MATCH('38'!O$1,'38'!$E$1:$O$1,0))</f>
        <v>615056.39280000003</v>
      </c>
    </row>
    <row r="775" spans="6:16">
      <c r="F775" s="128">
        <v>437057</v>
      </c>
      <c r="G775" s="2" t="str">
        <f>INDEX('38'!$E$1:$O$1361,MATCH('39'!$F775,'38'!$E:$E,0),MATCH('38'!F$1,'38'!$E$1:$O$1,0))</f>
        <v>Fayaz Ahmed I. Bilagi</v>
      </c>
      <c r="H775" s="2">
        <f>INDEX('38'!$E$1:$O$1361,MATCH('39'!$F775,'38'!$E:$E,0),MATCH('38'!G$1,'38'!$E$1:$O$1,0))</f>
        <v>40970</v>
      </c>
      <c r="I775" s="2" t="str">
        <f>INDEX('38'!$E$1:$O$1361,MATCH('39'!$F775,'38'!$E:$E,0),MATCH('38'!H$1,'38'!$E$1:$O$1,0))</f>
        <v>Active</v>
      </c>
      <c r="J775" s="2" t="str">
        <f>INDEX('38'!$E$1:$O$1361,MATCH('39'!$F775,'38'!$E:$E,0),MATCH('38'!I$1,'38'!$E$1:$O$1,0))</f>
        <v>X0414</v>
      </c>
      <c r="K775" s="2">
        <f>INDEX('38'!$E$1:$O$1361,MATCH('39'!$F775,'38'!$E:$E,0),MATCH('38'!J$1,'38'!$E$1:$O$1,0))</f>
        <v>416178</v>
      </c>
      <c r="L775" s="2" t="str">
        <f>INDEX('38'!$E$1:$O$1361,MATCH('39'!$F775,'38'!$E:$E,0),MATCH('38'!K$1,'38'!$E$1:$O$1,0))</f>
        <v>Mr. Firoz Khan C. Pathan</v>
      </c>
      <c r="M775" s="2" t="str">
        <f>INDEX('38'!$E$1:$O$1361,MATCH('39'!$F775,'38'!$E:$E,0),MATCH('38'!L$1,'38'!$E$1:$O$1,0))</f>
        <v>Relationship Associate</v>
      </c>
      <c r="N775" s="2" t="str">
        <f>INDEX('38'!$E$1:$O$1361,MATCH('39'!$F775,'38'!$E:$E,0),MATCH('38'!M$1,'38'!$E$1:$O$1,0))</f>
        <v>BG 6</v>
      </c>
      <c r="O775" s="2">
        <f>INDEX('38'!$E$1:$O$1361,MATCH('39'!$F775,'38'!$E:$E,0),MATCH('38'!N$1,'38'!$E$1:$O$1,0))</f>
        <v>781284.81900000002</v>
      </c>
      <c r="P775" s="2">
        <f>INDEX('38'!$E$1:$O$1361,MATCH('39'!$F775,'38'!$E:$E,0),MATCH('38'!O$1,'38'!$E$1:$O$1,0))</f>
        <v>332672.01120000001</v>
      </c>
    </row>
    <row r="776" spans="6:16">
      <c r="F776" s="128">
        <v>437209</v>
      </c>
      <c r="G776" s="2" t="str">
        <f>INDEX('38'!$E$1:$O$1361,MATCH('39'!$F776,'38'!$E:$E,0),MATCH('38'!F$1,'38'!$E$1:$O$1,0))</f>
        <v>Ranjeet Dinkarrao</v>
      </c>
      <c r="H776" s="2">
        <f>INDEX('38'!$E$1:$O$1361,MATCH('39'!$F776,'38'!$E:$E,0),MATCH('38'!G$1,'38'!$E$1:$O$1,0))</f>
        <v>40975</v>
      </c>
      <c r="I776" s="2" t="str">
        <f>INDEX('38'!$E$1:$O$1361,MATCH('39'!$F776,'38'!$E:$E,0),MATCH('38'!H$1,'38'!$E$1:$O$1,0))</f>
        <v>Active</v>
      </c>
      <c r="J776" s="2" t="str">
        <f>INDEX('38'!$E$1:$O$1361,MATCH('39'!$F776,'38'!$E:$E,0),MATCH('38'!I$1,'38'!$E$1:$O$1,0))</f>
        <v>X0828</v>
      </c>
      <c r="K776" s="2">
        <f>INDEX('38'!$E$1:$O$1361,MATCH('39'!$F776,'38'!$E:$E,0),MATCH('38'!J$1,'38'!$E$1:$O$1,0))</f>
        <v>379975</v>
      </c>
      <c r="L776" s="2" t="str">
        <f>INDEX('38'!$E$1:$O$1361,MATCH('39'!$F776,'38'!$E:$E,0),MATCH('38'!K$1,'38'!$E$1:$O$1,0))</f>
        <v>Mr Anil Tukaram Humane</v>
      </c>
      <c r="M776" s="2" t="str">
        <f>INDEX('38'!$E$1:$O$1361,MATCH('39'!$F776,'38'!$E:$E,0),MATCH('38'!L$1,'38'!$E$1:$O$1,0))</f>
        <v>Relationship Associate</v>
      </c>
      <c r="N776" s="2" t="str">
        <f>INDEX('38'!$E$1:$O$1361,MATCH('39'!$F776,'38'!$E:$E,0),MATCH('38'!M$1,'38'!$E$1:$O$1,0))</f>
        <v>BG 7</v>
      </c>
      <c r="O776" s="2">
        <f>INDEX('38'!$E$1:$O$1361,MATCH('39'!$F776,'38'!$E:$E,0),MATCH('38'!N$1,'38'!$E$1:$O$1,0))</f>
        <v>701744.27399999998</v>
      </c>
      <c r="P776" s="2">
        <f>INDEX('38'!$E$1:$O$1361,MATCH('39'!$F776,'38'!$E:$E,0),MATCH('38'!O$1,'38'!$E$1:$O$1,0))</f>
        <v>915411.9095999999</v>
      </c>
    </row>
    <row r="777" spans="6:16">
      <c r="F777" s="128">
        <v>437307</v>
      </c>
      <c r="G777" s="2" t="str">
        <f>INDEX('38'!$E$1:$O$1361,MATCH('39'!$F777,'38'!$E:$E,0),MATCH('38'!F$1,'38'!$E$1:$O$1,0))</f>
        <v>Shiladitya Ganguly</v>
      </c>
      <c r="H777" s="2">
        <f>INDEX('38'!$E$1:$O$1361,MATCH('39'!$F777,'38'!$E:$E,0),MATCH('38'!G$1,'38'!$E$1:$O$1,0))</f>
        <v>40911</v>
      </c>
      <c r="I777" s="2" t="str">
        <f>INDEX('38'!$E$1:$O$1361,MATCH('39'!$F777,'38'!$E:$E,0),MATCH('38'!H$1,'38'!$E$1:$O$1,0))</f>
        <v>Active</v>
      </c>
      <c r="J777" s="2" t="str">
        <f>INDEX('38'!$E$1:$O$1361,MATCH('39'!$F777,'38'!$E:$E,0),MATCH('38'!I$1,'38'!$E$1:$O$1,0))</f>
        <v>X0011</v>
      </c>
      <c r="K777" s="2">
        <f>INDEX('38'!$E$1:$O$1361,MATCH('39'!$F777,'38'!$E:$E,0),MATCH('38'!J$1,'38'!$E$1:$O$1,0))</f>
        <v>406515</v>
      </c>
      <c r="L777" s="2" t="str">
        <f>INDEX('38'!$E$1:$O$1361,MATCH('39'!$F777,'38'!$E:$E,0),MATCH('38'!K$1,'38'!$E$1:$O$1,0))</f>
        <v>Mr. Sabyasachi Guin</v>
      </c>
      <c r="M777" s="2" t="str">
        <f>INDEX('38'!$E$1:$O$1361,MATCH('39'!$F777,'38'!$E:$E,0),MATCH('38'!L$1,'38'!$E$1:$O$1,0))</f>
        <v>Associate Sales Manager</v>
      </c>
      <c r="N777" s="2" t="str">
        <f>INDEX('38'!$E$1:$O$1361,MATCH('39'!$F777,'38'!$E:$E,0),MATCH('38'!M$1,'38'!$E$1:$O$1,0))</f>
        <v>BG 3</v>
      </c>
      <c r="O777" s="2">
        <f>INDEX('38'!$E$1:$O$1361,MATCH('39'!$F777,'38'!$E:$E,0),MATCH('38'!N$1,'38'!$E$1:$O$1,0))</f>
        <v>2837623.551</v>
      </c>
      <c r="P777" s="2">
        <f>INDEX('38'!$E$1:$O$1361,MATCH('39'!$F777,'38'!$E:$E,0),MATCH('38'!O$1,'38'!$E$1:$O$1,0))</f>
        <v>4751753.6736000003</v>
      </c>
    </row>
    <row r="778" spans="6:16">
      <c r="F778" s="128">
        <v>437489</v>
      </c>
      <c r="G778" s="2" t="str">
        <f>INDEX('38'!$E$1:$O$1361,MATCH('39'!$F778,'38'!$E:$E,0),MATCH('38'!F$1,'38'!$E$1:$O$1,0))</f>
        <v>Mohit Sharma</v>
      </c>
      <c r="H778" s="2">
        <f>INDEX('38'!$E$1:$O$1361,MATCH('39'!$F778,'38'!$E:$E,0),MATCH('38'!G$1,'38'!$E$1:$O$1,0))</f>
        <v>40984</v>
      </c>
      <c r="I778" s="2" t="str">
        <f>INDEX('38'!$E$1:$O$1361,MATCH('39'!$F778,'38'!$E:$E,0),MATCH('38'!H$1,'38'!$E$1:$O$1,0))</f>
        <v>Active</v>
      </c>
      <c r="J778" s="2" t="str">
        <f>INDEX('38'!$E$1:$O$1361,MATCH('39'!$F778,'38'!$E:$E,0),MATCH('38'!I$1,'38'!$E$1:$O$1,0))</f>
        <v>X1629</v>
      </c>
      <c r="K778" s="2">
        <f>INDEX('38'!$E$1:$O$1361,MATCH('39'!$F778,'38'!$E:$E,0),MATCH('38'!J$1,'38'!$E$1:$O$1,0))</f>
        <v>377364</v>
      </c>
      <c r="L778" s="2" t="str">
        <f>INDEX('38'!$E$1:$O$1361,MATCH('39'!$F778,'38'!$E:$E,0),MATCH('38'!K$1,'38'!$E$1:$O$1,0))</f>
        <v>Mr. Sanjiv Sen</v>
      </c>
      <c r="M778" s="2" t="str">
        <f>INDEX('38'!$E$1:$O$1361,MATCH('39'!$F778,'38'!$E:$E,0),MATCH('38'!L$1,'38'!$E$1:$O$1,0))</f>
        <v>Associate Sales Manager</v>
      </c>
      <c r="N778" s="2" t="str">
        <f>INDEX('38'!$E$1:$O$1361,MATCH('39'!$F778,'38'!$E:$E,0),MATCH('38'!M$1,'38'!$E$1:$O$1,0))</f>
        <v>BG 7</v>
      </c>
      <c r="O778" s="2">
        <f>INDEX('38'!$E$1:$O$1361,MATCH('39'!$F778,'38'!$E:$E,0),MATCH('38'!N$1,'38'!$E$1:$O$1,0))</f>
        <v>472403.946</v>
      </c>
      <c r="P778" s="2">
        <f>INDEX('38'!$E$1:$O$1361,MATCH('39'!$F778,'38'!$E:$E,0),MATCH('38'!O$1,'38'!$E$1:$O$1,0))</f>
        <v>412036.48080000002</v>
      </c>
    </row>
    <row r="779" spans="6:16">
      <c r="F779" s="128">
        <v>438196</v>
      </c>
      <c r="G779" s="2" t="str">
        <f>INDEX('38'!$E$1:$O$1361,MATCH('39'!$F779,'38'!$E:$E,0),MATCH('38'!F$1,'38'!$E$1:$O$1,0))</f>
        <v>Abhishek Sarkar</v>
      </c>
      <c r="H779" s="2">
        <f>INDEX('38'!$E$1:$O$1361,MATCH('39'!$F779,'38'!$E:$E,0),MATCH('38'!G$1,'38'!$E$1:$O$1,0))</f>
        <v>40990</v>
      </c>
      <c r="I779" s="2" t="str">
        <f>INDEX('38'!$E$1:$O$1361,MATCH('39'!$F779,'38'!$E:$E,0),MATCH('38'!H$1,'38'!$E$1:$O$1,0))</f>
        <v>Active</v>
      </c>
      <c r="J779" s="2" t="str">
        <f>INDEX('38'!$E$1:$O$1361,MATCH('39'!$F779,'38'!$E:$E,0),MATCH('38'!I$1,'38'!$E$1:$O$1,0))</f>
        <v>X0669</v>
      </c>
      <c r="K779" s="2">
        <f>INDEX('38'!$E$1:$O$1361,MATCH('39'!$F779,'38'!$E:$E,0),MATCH('38'!J$1,'38'!$E$1:$O$1,0))</f>
        <v>381325</v>
      </c>
      <c r="L779" s="2" t="str">
        <f>INDEX('38'!$E$1:$O$1361,MATCH('39'!$F779,'38'!$E:$E,0),MATCH('38'!K$1,'38'!$E$1:$O$1,0))</f>
        <v>Mr. Animesh Dutta</v>
      </c>
      <c r="M779" s="2" t="str">
        <f>INDEX('38'!$E$1:$O$1361,MATCH('39'!$F779,'38'!$E:$E,0),MATCH('38'!L$1,'38'!$E$1:$O$1,0))</f>
        <v>Relationship Associate</v>
      </c>
      <c r="N779" s="2" t="str">
        <f>INDEX('38'!$E$1:$O$1361,MATCH('39'!$F779,'38'!$E:$E,0),MATCH('38'!M$1,'38'!$E$1:$O$1,0))</f>
        <v>BG 6</v>
      </c>
      <c r="O779" s="2">
        <f>INDEX('38'!$E$1:$O$1361,MATCH('39'!$F779,'38'!$E:$E,0),MATCH('38'!N$1,'38'!$E$1:$O$1,0))</f>
        <v>1222875.3600000001</v>
      </c>
      <c r="P779" s="2">
        <f>INDEX('38'!$E$1:$O$1361,MATCH('39'!$F779,'38'!$E:$E,0),MATCH('38'!O$1,'38'!$E$1:$O$1,0))</f>
        <v>2040098.1947999999</v>
      </c>
    </row>
    <row r="780" spans="6:16">
      <c r="F780" s="128">
        <v>439111</v>
      </c>
      <c r="G780" s="2" t="str">
        <f>INDEX('38'!$E$1:$O$1361,MATCH('39'!$F780,'38'!$E:$E,0),MATCH('38'!F$1,'38'!$E$1:$O$1,0))</f>
        <v>Pankaj Kumar</v>
      </c>
      <c r="H780" s="2">
        <f>INDEX('38'!$E$1:$O$1361,MATCH('39'!$F780,'38'!$E:$E,0),MATCH('38'!G$1,'38'!$E$1:$O$1,0))</f>
        <v>40960</v>
      </c>
      <c r="I780" s="2" t="str">
        <f>INDEX('38'!$E$1:$O$1361,MATCH('39'!$F780,'38'!$E:$E,0),MATCH('38'!H$1,'38'!$E$1:$O$1,0))</f>
        <v>Active</v>
      </c>
      <c r="J780" s="2" t="str">
        <f>INDEX('38'!$E$1:$O$1361,MATCH('39'!$F780,'38'!$E:$E,0),MATCH('38'!I$1,'38'!$E$1:$O$1,0))</f>
        <v>X0636</v>
      </c>
      <c r="K780" s="2">
        <f>INDEX('38'!$E$1:$O$1361,MATCH('39'!$F780,'38'!$E:$E,0),MATCH('38'!J$1,'38'!$E$1:$O$1,0))</f>
        <v>377963</v>
      </c>
      <c r="L780" s="2" t="str">
        <f>INDEX('38'!$E$1:$O$1361,MATCH('39'!$F780,'38'!$E:$E,0),MATCH('38'!K$1,'38'!$E$1:$O$1,0))</f>
        <v>Mr. Shishir Mishra</v>
      </c>
      <c r="M780" s="2" t="str">
        <f>INDEX('38'!$E$1:$O$1361,MATCH('39'!$F780,'38'!$E:$E,0),MATCH('38'!L$1,'38'!$E$1:$O$1,0))</f>
        <v>Relationship Associate</v>
      </c>
      <c r="N780" s="2" t="str">
        <f>INDEX('38'!$E$1:$O$1361,MATCH('39'!$F780,'38'!$E:$E,0),MATCH('38'!M$1,'38'!$E$1:$O$1,0))</f>
        <v>BG 6</v>
      </c>
      <c r="O780" s="2">
        <f>INDEX('38'!$E$1:$O$1361,MATCH('39'!$F780,'38'!$E:$E,0),MATCH('38'!N$1,'38'!$E$1:$O$1,0))</f>
        <v>976165.554</v>
      </c>
      <c r="P780" s="2">
        <f>INDEX('38'!$E$1:$O$1361,MATCH('39'!$F780,'38'!$E:$E,0),MATCH('38'!O$1,'38'!$E$1:$O$1,0))</f>
        <v>1267107.4727999999</v>
      </c>
    </row>
    <row r="781" spans="6:16">
      <c r="F781" s="128">
        <v>439115</v>
      </c>
      <c r="G781" s="2" t="str">
        <f>INDEX('38'!$E$1:$O$1361,MATCH('39'!$F781,'38'!$E:$E,0),MATCH('38'!F$1,'38'!$E$1:$O$1,0))</f>
        <v>Poulomi Kamila</v>
      </c>
      <c r="H781" s="2">
        <f>INDEX('38'!$E$1:$O$1361,MATCH('39'!$F781,'38'!$E:$E,0),MATCH('38'!G$1,'38'!$E$1:$O$1,0))</f>
        <v>40961</v>
      </c>
      <c r="I781" s="2" t="str">
        <f>INDEX('38'!$E$1:$O$1361,MATCH('39'!$F781,'38'!$E:$E,0),MATCH('38'!H$1,'38'!$E$1:$O$1,0))</f>
        <v>Active</v>
      </c>
      <c r="J781" s="2" t="str">
        <f>INDEX('38'!$E$1:$O$1361,MATCH('39'!$F781,'38'!$E:$E,0),MATCH('38'!I$1,'38'!$E$1:$O$1,0))</f>
        <v>X0261</v>
      </c>
      <c r="K781" s="2">
        <f>INDEX('38'!$E$1:$O$1361,MATCH('39'!$F781,'38'!$E:$E,0),MATCH('38'!J$1,'38'!$E$1:$O$1,0))</f>
        <v>381132</v>
      </c>
      <c r="L781" s="2" t="str">
        <f>INDEX('38'!$E$1:$O$1361,MATCH('39'!$F781,'38'!$E:$E,0),MATCH('38'!K$1,'38'!$E$1:$O$1,0))</f>
        <v>Mr. Kangkan Dutta</v>
      </c>
      <c r="M781" s="2" t="str">
        <f>INDEX('38'!$E$1:$O$1361,MATCH('39'!$F781,'38'!$E:$E,0),MATCH('38'!L$1,'38'!$E$1:$O$1,0))</f>
        <v>Relationship Associate</v>
      </c>
      <c r="N781" s="2" t="str">
        <f>INDEX('38'!$E$1:$O$1361,MATCH('39'!$F781,'38'!$E:$E,0),MATCH('38'!M$1,'38'!$E$1:$O$1,0))</f>
        <v>BG 6</v>
      </c>
      <c r="O781" s="2">
        <f>INDEX('38'!$E$1:$O$1361,MATCH('39'!$F781,'38'!$E:$E,0),MATCH('38'!N$1,'38'!$E$1:$O$1,0))</f>
        <v>1110169.6410000001</v>
      </c>
      <c r="P781" s="2">
        <f>INDEX('38'!$E$1:$O$1361,MATCH('39'!$F781,'38'!$E:$E,0),MATCH('38'!O$1,'38'!$E$1:$O$1,0))</f>
        <v>1541389.1868</v>
      </c>
    </row>
    <row r="782" spans="6:16">
      <c r="F782" s="128">
        <v>439239</v>
      </c>
      <c r="G782" s="2" t="str">
        <f>INDEX('38'!$E$1:$O$1361,MATCH('39'!$F782,'38'!$E:$E,0),MATCH('38'!F$1,'38'!$E$1:$O$1,0))</f>
        <v>Amit Rangrao Suryawanshi</v>
      </c>
      <c r="H782" s="2">
        <f>INDEX('38'!$E$1:$O$1361,MATCH('39'!$F782,'38'!$E:$E,0),MATCH('38'!G$1,'38'!$E$1:$O$1,0))</f>
        <v>40980</v>
      </c>
      <c r="I782" s="2" t="str">
        <f>INDEX('38'!$E$1:$O$1361,MATCH('39'!$F782,'38'!$E:$E,0),MATCH('38'!H$1,'38'!$E$1:$O$1,0))</f>
        <v>Active</v>
      </c>
      <c r="J782" s="2" t="str">
        <f>INDEX('38'!$E$1:$O$1361,MATCH('39'!$F782,'38'!$E:$E,0),MATCH('38'!I$1,'38'!$E$1:$O$1,0))</f>
        <v>X1843</v>
      </c>
      <c r="K782" s="2">
        <f>INDEX('38'!$E$1:$O$1361,MATCH('39'!$F782,'38'!$E:$E,0),MATCH('38'!J$1,'38'!$E$1:$O$1,0))</f>
        <v>377076</v>
      </c>
      <c r="L782" s="2" t="str">
        <f>INDEX('38'!$E$1:$O$1361,MATCH('39'!$F782,'38'!$E:$E,0),MATCH('38'!K$1,'38'!$E$1:$O$1,0))</f>
        <v>Mr. Ujwal Hiraman Gurchale</v>
      </c>
      <c r="M782" s="2" t="str">
        <f>INDEX('38'!$E$1:$O$1361,MATCH('39'!$F782,'38'!$E:$E,0),MATCH('38'!L$1,'38'!$E$1:$O$1,0))</f>
        <v>Associate Sales Manager</v>
      </c>
      <c r="N782" s="2" t="str">
        <f>INDEX('38'!$E$1:$O$1361,MATCH('39'!$F782,'38'!$E:$E,0),MATCH('38'!M$1,'38'!$E$1:$O$1,0))</f>
        <v>BG 7</v>
      </c>
      <c r="O782" s="2">
        <f>INDEX('38'!$E$1:$O$1361,MATCH('39'!$F782,'38'!$E:$E,0),MATCH('38'!N$1,'38'!$E$1:$O$1,0))</f>
        <v>584510.87099999993</v>
      </c>
      <c r="P782" s="2">
        <f>INDEX('38'!$E$1:$O$1361,MATCH('39'!$F782,'38'!$E:$E,0),MATCH('38'!O$1,'38'!$E$1:$O$1,0))</f>
        <v>1504303.8552000001</v>
      </c>
    </row>
    <row r="783" spans="6:16">
      <c r="F783" s="128">
        <v>439408</v>
      </c>
      <c r="G783" s="2" t="str">
        <f>INDEX('38'!$E$1:$O$1361,MATCH('39'!$F783,'38'!$E:$E,0),MATCH('38'!F$1,'38'!$E$1:$O$1,0))</f>
        <v>Rakesh Kumar</v>
      </c>
      <c r="H783" s="2">
        <f>INDEX('38'!$E$1:$O$1361,MATCH('39'!$F783,'38'!$E:$E,0),MATCH('38'!G$1,'38'!$E$1:$O$1,0))</f>
        <v>40980</v>
      </c>
      <c r="I783" s="2" t="str">
        <f>INDEX('38'!$E$1:$O$1361,MATCH('39'!$F783,'38'!$E:$E,0),MATCH('38'!H$1,'38'!$E$1:$O$1,0))</f>
        <v>Active</v>
      </c>
      <c r="J783" s="2" t="str">
        <f>INDEX('38'!$E$1:$O$1361,MATCH('39'!$F783,'38'!$E:$E,0),MATCH('38'!I$1,'38'!$E$1:$O$1,0))</f>
        <v>X0692</v>
      </c>
      <c r="K783" s="2">
        <f>INDEX('38'!$E$1:$O$1361,MATCH('39'!$F783,'38'!$E:$E,0),MATCH('38'!J$1,'38'!$E$1:$O$1,0))</f>
        <v>472696</v>
      </c>
      <c r="L783" s="2" t="str">
        <f>INDEX('38'!$E$1:$O$1361,MATCH('39'!$F783,'38'!$E:$E,0),MATCH('38'!K$1,'38'!$E$1:$O$1,0))</f>
        <v>Mr. Priyank Pathak</v>
      </c>
      <c r="M783" s="2" t="str">
        <f>INDEX('38'!$E$1:$O$1361,MATCH('39'!$F783,'38'!$E:$E,0),MATCH('38'!L$1,'38'!$E$1:$O$1,0))</f>
        <v>Relationship Associate</v>
      </c>
      <c r="N783" s="2" t="str">
        <f>INDEX('38'!$E$1:$O$1361,MATCH('39'!$F783,'38'!$E:$E,0),MATCH('38'!M$1,'38'!$E$1:$O$1,0))</f>
        <v>BG 6</v>
      </c>
      <c r="O783" s="2">
        <f>INDEX('38'!$E$1:$O$1361,MATCH('39'!$F783,'38'!$E:$E,0),MATCH('38'!N$1,'38'!$E$1:$O$1,0))</f>
        <v>889388.28300000005</v>
      </c>
      <c r="P783" s="2">
        <f>INDEX('38'!$E$1:$O$1361,MATCH('39'!$F783,'38'!$E:$E,0),MATCH('38'!O$1,'38'!$E$1:$O$1,0))</f>
        <v>959898.29760000005</v>
      </c>
    </row>
    <row r="784" spans="6:16">
      <c r="F784" s="128">
        <v>439409</v>
      </c>
      <c r="G784" s="2" t="str">
        <f>INDEX('38'!$E$1:$O$1361,MATCH('39'!$F784,'38'!$E:$E,0),MATCH('38'!F$1,'38'!$E$1:$O$1,0))</f>
        <v>Sonam Dhodi</v>
      </c>
      <c r="H784" s="2">
        <f>INDEX('38'!$E$1:$O$1361,MATCH('39'!$F784,'38'!$E:$E,0),MATCH('38'!G$1,'38'!$E$1:$O$1,0))</f>
        <v>41001</v>
      </c>
      <c r="I784" s="2" t="str">
        <f>INDEX('38'!$E$1:$O$1361,MATCH('39'!$F784,'38'!$E:$E,0),MATCH('38'!H$1,'38'!$E$1:$O$1,0))</f>
        <v>Active</v>
      </c>
      <c r="J784" s="2" t="str">
        <f>INDEX('38'!$E$1:$O$1361,MATCH('39'!$F784,'38'!$E:$E,0),MATCH('38'!I$1,'38'!$E$1:$O$1,0))</f>
        <v>X0740</v>
      </c>
      <c r="K784" s="2">
        <f>INDEX('38'!$E$1:$O$1361,MATCH('39'!$F784,'38'!$E:$E,0),MATCH('38'!J$1,'38'!$E$1:$O$1,0))</f>
        <v>419863</v>
      </c>
      <c r="L784" s="2" t="str">
        <f>INDEX('38'!$E$1:$O$1361,MATCH('39'!$F784,'38'!$E:$E,0),MATCH('38'!K$1,'38'!$E$1:$O$1,0))</f>
        <v>Mr. Arun Shivanand Pandey</v>
      </c>
      <c r="M784" s="2" t="str">
        <f>INDEX('38'!$E$1:$O$1361,MATCH('39'!$F784,'38'!$E:$E,0),MATCH('38'!L$1,'38'!$E$1:$O$1,0))</f>
        <v>Relationship Associate</v>
      </c>
      <c r="N784" s="2" t="str">
        <f>INDEX('38'!$E$1:$O$1361,MATCH('39'!$F784,'38'!$E:$E,0),MATCH('38'!M$1,'38'!$E$1:$O$1,0))</f>
        <v>BG 8</v>
      </c>
      <c r="O784" s="2">
        <f>INDEX('38'!$E$1:$O$1361,MATCH('39'!$F784,'38'!$E:$E,0),MATCH('38'!N$1,'38'!$E$1:$O$1,0))</f>
        <v>420503.64299999998</v>
      </c>
      <c r="P784" s="2">
        <f>INDEX('38'!$E$1:$O$1361,MATCH('39'!$F784,'38'!$E:$E,0),MATCH('38'!O$1,'38'!$E$1:$O$1,0))</f>
        <v>3282825.8555999999</v>
      </c>
    </row>
    <row r="785" spans="6:16">
      <c r="F785" s="128">
        <v>439443</v>
      </c>
      <c r="G785" s="2" t="str">
        <f>INDEX('38'!$E$1:$O$1361,MATCH('39'!$F785,'38'!$E:$E,0),MATCH('38'!F$1,'38'!$E$1:$O$1,0))</f>
        <v>Jaya Shukla</v>
      </c>
      <c r="H785" s="2">
        <f>INDEX('38'!$E$1:$O$1361,MATCH('39'!$F785,'38'!$E:$E,0),MATCH('38'!G$1,'38'!$E$1:$O$1,0))</f>
        <v>40991</v>
      </c>
      <c r="I785" s="2" t="str">
        <f>INDEX('38'!$E$1:$O$1361,MATCH('39'!$F785,'38'!$E:$E,0),MATCH('38'!H$1,'38'!$E$1:$O$1,0))</f>
        <v>Active</v>
      </c>
      <c r="J785" s="2" t="str">
        <f>INDEX('38'!$E$1:$O$1361,MATCH('39'!$F785,'38'!$E:$E,0),MATCH('38'!I$1,'38'!$E$1:$O$1,0))</f>
        <v>X0337</v>
      </c>
      <c r="K785" s="2">
        <f>INDEX('38'!$E$1:$O$1361,MATCH('39'!$F785,'38'!$E:$E,0),MATCH('38'!J$1,'38'!$E$1:$O$1,0))</f>
        <v>474373</v>
      </c>
      <c r="L785" s="2" t="str">
        <f>INDEX('38'!$E$1:$O$1361,MATCH('39'!$F785,'38'!$E:$E,0),MATCH('38'!K$1,'38'!$E$1:$O$1,0))</f>
        <v>Mr. Niraj Singh</v>
      </c>
      <c r="M785" s="2" t="str">
        <f>INDEX('38'!$E$1:$O$1361,MATCH('39'!$F785,'38'!$E:$E,0),MATCH('38'!L$1,'38'!$E$1:$O$1,0))</f>
        <v>Relationship Associate</v>
      </c>
      <c r="N785" s="2" t="str">
        <f>INDEX('38'!$E$1:$O$1361,MATCH('39'!$F785,'38'!$E:$E,0),MATCH('38'!M$1,'38'!$E$1:$O$1,0))</f>
        <v>BG 6</v>
      </c>
      <c r="O785" s="2">
        <f>INDEX('38'!$E$1:$O$1361,MATCH('39'!$F785,'38'!$E:$E,0),MATCH('38'!N$1,'38'!$E$1:$O$1,0))</f>
        <v>1184907.591</v>
      </c>
      <c r="P785" s="2">
        <f>INDEX('38'!$E$1:$O$1361,MATCH('39'!$F785,'38'!$E:$E,0),MATCH('38'!O$1,'38'!$E$1:$O$1,0))</f>
        <v>1086429.6395999999</v>
      </c>
    </row>
    <row r="786" spans="6:16">
      <c r="F786" s="128">
        <v>439545</v>
      </c>
      <c r="G786" s="2" t="str">
        <f>INDEX('38'!$E$1:$O$1361,MATCH('39'!$F786,'38'!$E:$E,0),MATCH('38'!F$1,'38'!$E$1:$O$1,0))</f>
        <v>Mohan Sankar Singumahanti</v>
      </c>
      <c r="H786" s="2">
        <f>INDEX('38'!$E$1:$O$1361,MATCH('39'!$F786,'38'!$E:$E,0),MATCH('38'!G$1,'38'!$E$1:$O$1,0))</f>
        <v>40896</v>
      </c>
      <c r="I786" s="2" t="str">
        <f>INDEX('38'!$E$1:$O$1361,MATCH('39'!$F786,'38'!$E:$E,0),MATCH('38'!H$1,'38'!$E$1:$O$1,0))</f>
        <v>Active</v>
      </c>
      <c r="J786" s="2" t="str">
        <f>INDEX('38'!$E$1:$O$1361,MATCH('39'!$F786,'38'!$E:$E,0),MATCH('38'!I$1,'38'!$E$1:$O$1,0))</f>
        <v>X0554</v>
      </c>
      <c r="K786" s="2">
        <f>INDEX('38'!$E$1:$O$1361,MATCH('39'!$F786,'38'!$E:$E,0),MATCH('38'!J$1,'38'!$E$1:$O$1,0))</f>
        <v>386578</v>
      </c>
      <c r="L786" s="2" t="str">
        <f>INDEX('38'!$E$1:$O$1361,MATCH('39'!$F786,'38'!$E:$E,0),MATCH('38'!K$1,'38'!$E$1:$O$1,0))</f>
        <v>Mr. Ramireddy Y. V.</v>
      </c>
      <c r="M786" s="2" t="str">
        <f>INDEX('38'!$E$1:$O$1361,MATCH('39'!$F786,'38'!$E:$E,0),MATCH('38'!L$1,'38'!$E$1:$O$1,0))</f>
        <v>Relationship Associate</v>
      </c>
      <c r="N786" s="2" t="str">
        <f>INDEX('38'!$E$1:$O$1361,MATCH('39'!$F786,'38'!$E:$E,0),MATCH('38'!M$1,'38'!$E$1:$O$1,0))</f>
        <v>BG 5</v>
      </c>
      <c r="O786" s="2">
        <f>INDEX('38'!$E$1:$O$1361,MATCH('39'!$F786,'38'!$E:$E,0),MATCH('38'!N$1,'38'!$E$1:$O$1,0))</f>
        <v>1245658.47</v>
      </c>
      <c r="P786" s="2">
        <f>INDEX('38'!$E$1:$O$1361,MATCH('39'!$F786,'38'!$E:$E,0),MATCH('38'!O$1,'38'!$E$1:$O$1,0))</f>
        <v>1179409.6043999998</v>
      </c>
    </row>
    <row r="787" spans="6:16">
      <c r="F787" s="128">
        <v>439655</v>
      </c>
      <c r="G787" s="2" t="str">
        <f>INDEX('38'!$E$1:$O$1361,MATCH('39'!$F787,'38'!$E:$E,0),MATCH('38'!F$1,'38'!$E$1:$O$1,0))</f>
        <v>Harshitha P V</v>
      </c>
      <c r="H787" s="2">
        <f>INDEX('38'!$E$1:$O$1361,MATCH('39'!$F787,'38'!$E:$E,0),MATCH('38'!G$1,'38'!$E$1:$O$1,0))</f>
        <v>40991</v>
      </c>
      <c r="I787" s="2" t="str">
        <f>INDEX('38'!$E$1:$O$1361,MATCH('39'!$F787,'38'!$E:$E,0),MATCH('38'!H$1,'38'!$E$1:$O$1,0))</f>
        <v>Active</v>
      </c>
      <c r="J787" s="2" t="str">
        <f>INDEX('38'!$E$1:$O$1361,MATCH('39'!$F787,'38'!$E:$E,0),MATCH('38'!I$1,'38'!$E$1:$O$1,0))</f>
        <v>X1096</v>
      </c>
      <c r="K787" s="2">
        <f>INDEX('38'!$E$1:$O$1361,MATCH('39'!$F787,'38'!$E:$E,0),MATCH('38'!J$1,'38'!$E$1:$O$1,0))</f>
        <v>385791</v>
      </c>
      <c r="L787" s="2" t="str">
        <f>INDEX('38'!$E$1:$O$1361,MATCH('39'!$F787,'38'!$E:$E,0),MATCH('38'!K$1,'38'!$E$1:$O$1,0))</f>
        <v>Mr. Fasal T.</v>
      </c>
      <c r="M787" s="2" t="str">
        <f>INDEX('38'!$E$1:$O$1361,MATCH('39'!$F787,'38'!$E:$E,0),MATCH('38'!L$1,'38'!$E$1:$O$1,0))</f>
        <v>Relationship Associate</v>
      </c>
      <c r="N787" s="2" t="str">
        <f>INDEX('38'!$E$1:$O$1361,MATCH('39'!$F787,'38'!$E:$E,0),MATCH('38'!M$1,'38'!$E$1:$O$1,0))</f>
        <v>BG 8</v>
      </c>
      <c r="O787" s="2">
        <f>INDEX('38'!$E$1:$O$1361,MATCH('39'!$F787,'38'!$E:$E,0),MATCH('38'!N$1,'38'!$E$1:$O$1,0))</f>
        <v>135548.93100000001</v>
      </c>
      <c r="P787" s="2">
        <f>INDEX('38'!$E$1:$O$1361,MATCH('39'!$F787,'38'!$E:$E,0),MATCH('38'!O$1,'38'!$E$1:$O$1,0))</f>
        <v>335869.28640000004</v>
      </c>
    </row>
    <row r="788" spans="6:16">
      <c r="F788" s="128">
        <v>439656</v>
      </c>
      <c r="G788" s="2" t="str">
        <f>INDEX('38'!$E$1:$O$1361,MATCH('39'!$F788,'38'!$E:$E,0),MATCH('38'!F$1,'38'!$E$1:$O$1,0))</f>
        <v>Sivaprasad O V</v>
      </c>
      <c r="H788" s="2">
        <f>INDEX('38'!$E$1:$O$1361,MATCH('39'!$F788,'38'!$E:$E,0),MATCH('38'!G$1,'38'!$E$1:$O$1,0))</f>
        <v>40991</v>
      </c>
      <c r="I788" s="2" t="str">
        <f>INDEX('38'!$E$1:$O$1361,MATCH('39'!$F788,'38'!$E:$E,0),MATCH('38'!H$1,'38'!$E$1:$O$1,0))</f>
        <v>Active</v>
      </c>
      <c r="J788" s="2" t="str">
        <f>INDEX('38'!$E$1:$O$1361,MATCH('39'!$F788,'38'!$E:$E,0),MATCH('38'!I$1,'38'!$E$1:$O$1,0))</f>
        <v>X1192</v>
      </c>
      <c r="K788" s="2">
        <f>INDEX('38'!$E$1:$O$1361,MATCH('39'!$F788,'38'!$E:$E,0),MATCH('38'!J$1,'38'!$E$1:$O$1,0))</f>
        <v>385791</v>
      </c>
      <c r="L788" s="2" t="str">
        <f>INDEX('38'!$E$1:$O$1361,MATCH('39'!$F788,'38'!$E:$E,0),MATCH('38'!K$1,'38'!$E$1:$O$1,0))</f>
        <v>Mr. Fasal T.</v>
      </c>
      <c r="M788" s="2" t="str">
        <f>INDEX('38'!$E$1:$O$1361,MATCH('39'!$F788,'38'!$E:$E,0),MATCH('38'!L$1,'38'!$E$1:$O$1,0))</f>
        <v>Relationship Associate</v>
      </c>
      <c r="N788" s="2" t="str">
        <f>INDEX('38'!$E$1:$O$1361,MATCH('39'!$F788,'38'!$E:$E,0),MATCH('38'!M$1,'38'!$E$1:$O$1,0))</f>
        <v>BG 8</v>
      </c>
      <c r="O788" s="2">
        <f>INDEX('38'!$E$1:$O$1361,MATCH('39'!$F788,'38'!$E:$E,0),MATCH('38'!N$1,'38'!$E$1:$O$1,0))</f>
        <v>254663.304</v>
      </c>
      <c r="P788" s="2">
        <f>INDEX('38'!$E$1:$O$1361,MATCH('39'!$F788,'38'!$E:$E,0),MATCH('38'!O$1,'38'!$E$1:$O$1,0))</f>
        <v>540028.728</v>
      </c>
    </row>
    <row r="789" spans="6:16">
      <c r="F789" s="128">
        <v>439657</v>
      </c>
      <c r="G789" s="2" t="str">
        <f>INDEX('38'!$E$1:$O$1361,MATCH('39'!$F789,'38'!$E:$E,0),MATCH('38'!F$1,'38'!$E$1:$O$1,0))</f>
        <v>Ritunjoy Talukdar</v>
      </c>
      <c r="H789" s="2">
        <f>INDEX('38'!$E$1:$O$1361,MATCH('39'!$F789,'38'!$E:$E,0),MATCH('38'!G$1,'38'!$E$1:$O$1,0))</f>
        <v>40983</v>
      </c>
      <c r="I789" s="2" t="str">
        <f>INDEX('38'!$E$1:$O$1361,MATCH('39'!$F789,'38'!$E:$E,0),MATCH('38'!H$1,'38'!$E$1:$O$1,0))</f>
        <v>Active</v>
      </c>
      <c r="J789" s="2" t="str">
        <f>INDEX('38'!$E$1:$O$1361,MATCH('39'!$F789,'38'!$E:$E,0),MATCH('38'!I$1,'38'!$E$1:$O$1,0))</f>
        <v>X0730</v>
      </c>
      <c r="K789" s="2">
        <f>INDEX('38'!$E$1:$O$1361,MATCH('39'!$F789,'38'!$E:$E,0),MATCH('38'!J$1,'38'!$E$1:$O$1,0))</f>
        <v>381721</v>
      </c>
      <c r="L789" s="2" t="str">
        <f>INDEX('38'!$E$1:$O$1361,MATCH('39'!$F789,'38'!$E:$E,0),MATCH('38'!K$1,'38'!$E$1:$O$1,0))</f>
        <v>Mr. Abhijit Shome</v>
      </c>
      <c r="M789" s="2" t="str">
        <f>INDEX('38'!$E$1:$O$1361,MATCH('39'!$F789,'38'!$E:$E,0),MATCH('38'!L$1,'38'!$E$1:$O$1,0))</f>
        <v>Relationship Associate</v>
      </c>
      <c r="N789" s="2" t="str">
        <f>INDEX('38'!$E$1:$O$1361,MATCH('39'!$F789,'38'!$E:$E,0),MATCH('38'!M$1,'38'!$E$1:$O$1,0))</f>
        <v>BG 6</v>
      </c>
      <c r="O789" s="2">
        <f>INDEX('38'!$E$1:$O$1361,MATCH('39'!$F789,'38'!$E:$E,0),MATCH('38'!N$1,'38'!$E$1:$O$1,0))</f>
        <v>904867.88699999999</v>
      </c>
      <c r="P789" s="2">
        <f>INDEX('38'!$E$1:$O$1361,MATCH('39'!$F789,'38'!$E:$E,0),MATCH('38'!O$1,'38'!$E$1:$O$1,0))</f>
        <v>1635428.6316</v>
      </c>
    </row>
    <row r="790" spans="6:16">
      <c r="F790" s="128">
        <v>439658</v>
      </c>
      <c r="G790" s="2" t="str">
        <f>INDEX('38'!$E$1:$O$1361,MATCH('39'!$F790,'38'!$E:$E,0),MATCH('38'!F$1,'38'!$E$1:$O$1,0))</f>
        <v>Asama Abhishek Gajjar</v>
      </c>
      <c r="H790" s="2">
        <f>INDEX('38'!$E$1:$O$1361,MATCH('39'!$F790,'38'!$E:$E,0),MATCH('38'!G$1,'38'!$E$1:$O$1,0))</f>
        <v>40945</v>
      </c>
      <c r="I790" s="2" t="str">
        <f>INDEX('38'!$E$1:$O$1361,MATCH('39'!$F790,'38'!$E:$E,0),MATCH('38'!H$1,'38'!$E$1:$O$1,0))</f>
        <v>Active</v>
      </c>
      <c r="J790" s="2" t="str">
        <f>INDEX('38'!$E$1:$O$1361,MATCH('39'!$F790,'38'!$E:$E,0),MATCH('38'!I$1,'38'!$E$1:$O$1,0))</f>
        <v>X1064</v>
      </c>
      <c r="K790" s="2">
        <f>INDEX('38'!$E$1:$O$1361,MATCH('39'!$F790,'38'!$E:$E,0),MATCH('38'!J$1,'38'!$E$1:$O$1,0))</f>
        <v>382658</v>
      </c>
      <c r="L790" s="2" t="str">
        <f>INDEX('38'!$E$1:$O$1361,MATCH('39'!$F790,'38'!$E:$E,0),MATCH('38'!K$1,'38'!$E$1:$O$1,0))</f>
        <v>Mr. Dhaval Dashrathbhai Limbachiya</v>
      </c>
      <c r="M790" s="2" t="str">
        <f>INDEX('38'!$E$1:$O$1361,MATCH('39'!$F790,'38'!$E:$E,0),MATCH('38'!L$1,'38'!$E$1:$O$1,0))</f>
        <v>Associate Sales Manager</v>
      </c>
      <c r="N790" s="2" t="str">
        <f>INDEX('38'!$E$1:$O$1361,MATCH('39'!$F790,'38'!$E:$E,0),MATCH('38'!M$1,'38'!$E$1:$O$1,0))</f>
        <v>BG 6</v>
      </c>
      <c r="O790" s="2">
        <f>INDEX('38'!$E$1:$O$1361,MATCH('39'!$F790,'38'!$E:$E,0),MATCH('38'!N$1,'38'!$E$1:$O$1,0))</f>
        <v>865816.05599999998</v>
      </c>
      <c r="P790" s="2">
        <f>INDEX('38'!$E$1:$O$1361,MATCH('39'!$F790,'38'!$E:$E,0),MATCH('38'!O$1,'38'!$E$1:$O$1,0))</f>
        <v>864447.39</v>
      </c>
    </row>
    <row r="791" spans="6:16">
      <c r="F791" s="128">
        <v>440198</v>
      </c>
      <c r="G791" s="2" t="str">
        <f>INDEX('38'!$E$1:$O$1361,MATCH('39'!$F791,'38'!$E:$E,0),MATCH('38'!F$1,'38'!$E$1:$O$1,0))</f>
        <v>Veeranagouda Kasturi</v>
      </c>
      <c r="H791" s="2">
        <f>INDEX('38'!$E$1:$O$1361,MATCH('39'!$F791,'38'!$E:$E,0),MATCH('38'!G$1,'38'!$E$1:$O$1,0))</f>
        <v>40996</v>
      </c>
      <c r="I791" s="2" t="str">
        <f>INDEX('38'!$E$1:$O$1361,MATCH('39'!$F791,'38'!$E:$E,0),MATCH('38'!H$1,'38'!$E$1:$O$1,0))</f>
        <v>Active</v>
      </c>
      <c r="J791" s="2" t="str">
        <f>INDEX('38'!$E$1:$O$1361,MATCH('39'!$F791,'38'!$E:$E,0),MATCH('38'!I$1,'38'!$E$1:$O$1,0))</f>
        <v>X0619</v>
      </c>
      <c r="K791" s="2">
        <f>INDEX('38'!$E$1:$O$1361,MATCH('39'!$F791,'38'!$E:$E,0),MATCH('38'!J$1,'38'!$E$1:$O$1,0))</f>
        <v>471969</v>
      </c>
      <c r="L791" s="2" t="str">
        <f>INDEX('38'!$E$1:$O$1361,MATCH('39'!$F791,'38'!$E:$E,0),MATCH('38'!K$1,'38'!$E$1:$O$1,0))</f>
        <v>Mr. Harikishor B</v>
      </c>
      <c r="M791" s="2" t="str">
        <f>INDEX('38'!$E$1:$O$1361,MATCH('39'!$F791,'38'!$E:$E,0),MATCH('38'!L$1,'38'!$E$1:$O$1,0))</f>
        <v>Relationship Associate</v>
      </c>
      <c r="N791" s="2" t="str">
        <f>INDEX('38'!$E$1:$O$1361,MATCH('39'!$F791,'38'!$E:$E,0),MATCH('38'!M$1,'38'!$E$1:$O$1,0))</f>
        <v>BG 7</v>
      </c>
      <c r="O791" s="2">
        <f>INDEX('38'!$E$1:$O$1361,MATCH('39'!$F791,'38'!$E:$E,0),MATCH('38'!N$1,'38'!$E$1:$O$1,0))</f>
        <v>763654.89899999998</v>
      </c>
      <c r="P791" s="2">
        <f>INDEX('38'!$E$1:$O$1361,MATCH('39'!$F791,'38'!$E:$E,0),MATCH('38'!O$1,'38'!$E$1:$O$1,0))</f>
        <v>632875.6692</v>
      </c>
    </row>
    <row r="792" spans="6:16">
      <c r="F792" s="128">
        <v>440931</v>
      </c>
      <c r="G792" s="2" t="str">
        <f>INDEX('38'!$E$1:$O$1361,MATCH('39'!$F792,'38'!$E:$E,0),MATCH('38'!F$1,'38'!$E$1:$O$1,0))</f>
        <v>Shashank Samuel Chakranarayan</v>
      </c>
      <c r="H792" s="2">
        <f>INDEX('38'!$E$1:$O$1361,MATCH('39'!$F792,'38'!$E:$E,0),MATCH('38'!G$1,'38'!$E$1:$O$1,0))</f>
        <v>41015</v>
      </c>
      <c r="I792" s="2" t="str">
        <f>INDEX('38'!$E$1:$O$1361,MATCH('39'!$F792,'38'!$E:$E,0),MATCH('38'!H$1,'38'!$E$1:$O$1,0))</f>
        <v>Active</v>
      </c>
      <c r="J792" s="2" t="str">
        <f>INDEX('38'!$E$1:$O$1361,MATCH('39'!$F792,'38'!$E:$E,0),MATCH('38'!I$1,'38'!$E$1:$O$1,0))</f>
        <v>X0386</v>
      </c>
      <c r="K792" s="2">
        <f>INDEX('38'!$E$1:$O$1361,MATCH('39'!$F792,'38'!$E:$E,0),MATCH('38'!J$1,'38'!$E$1:$O$1,0))</f>
        <v>399532</v>
      </c>
      <c r="L792" s="2" t="str">
        <f>INDEX('38'!$E$1:$O$1361,MATCH('39'!$F792,'38'!$E:$E,0),MATCH('38'!K$1,'38'!$E$1:$O$1,0))</f>
        <v>Mr. John Kunjukunju K.</v>
      </c>
      <c r="M792" s="2" t="str">
        <f>INDEX('38'!$E$1:$O$1361,MATCH('39'!$F792,'38'!$E:$E,0),MATCH('38'!L$1,'38'!$E$1:$O$1,0))</f>
        <v>Associate Sales Manager</v>
      </c>
      <c r="N792" s="2" t="str">
        <f>INDEX('38'!$E$1:$O$1361,MATCH('39'!$F792,'38'!$E:$E,0),MATCH('38'!M$1,'38'!$E$1:$O$1,0))</f>
        <v>BG 5</v>
      </c>
      <c r="O792" s="2">
        <f>INDEX('38'!$E$1:$O$1361,MATCH('39'!$F792,'38'!$E:$E,0),MATCH('38'!N$1,'38'!$E$1:$O$1,0))</f>
        <v>1438172.9669999999</v>
      </c>
      <c r="P792" s="2">
        <f>INDEX('38'!$E$1:$O$1361,MATCH('39'!$F792,'38'!$E:$E,0),MATCH('38'!O$1,'38'!$E$1:$O$1,0))</f>
        <v>925857.20519999997</v>
      </c>
    </row>
    <row r="793" spans="6:16">
      <c r="F793" s="128">
        <v>441267</v>
      </c>
      <c r="G793" s="2" t="str">
        <f>INDEX('38'!$E$1:$O$1361,MATCH('39'!$F793,'38'!$E:$E,0),MATCH('38'!F$1,'38'!$E$1:$O$1,0))</f>
        <v>Suresh P.</v>
      </c>
      <c r="H793" s="2">
        <f>INDEX('38'!$E$1:$O$1361,MATCH('39'!$F793,'38'!$E:$E,0),MATCH('38'!G$1,'38'!$E$1:$O$1,0))</f>
        <v>41027</v>
      </c>
      <c r="I793" s="2" t="str">
        <f>INDEX('38'!$E$1:$O$1361,MATCH('39'!$F793,'38'!$E:$E,0),MATCH('38'!H$1,'38'!$E$1:$O$1,0))</f>
        <v>Active</v>
      </c>
      <c r="J793" s="2" t="str">
        <f>INDEX('38'!$E$1:$O$1361,MATCH('39'!$F793,'38'!$E:$E,0),MATCH('38'!I$1,'38'!$E$1:$O$1,0))</f>
        <v>X0611</v>
      </c>
      <c r="K793" s="2">
        <f>INDEX('38'!$E$1:$O$1361,MATCH('39'!$F793,'38'!$E:$E,0),MATCH('38'!J$1,'38'!$E$1:$O$1,0))</f>
        <v>398449</v>
      </c>
      <c r="L793" s="2" t="str">
        <f>INDEX('38'!$E$1:$O$1361,MATCH('39'!$F793,'38'!$E:$E,0),MATCH('38'!K$1,'38'!$E$1:$O$1,0))</f>
        <v>Mr. Ahamed Mustaq M.</v>
      </c>
      <c r="M793" s="2" t="str">
        <f>INDEX('38'!$E$1:$O$1361,MATCH('39'!$F793,'38'!$E:$E,0),MATCH('38'!L$1,'38'!$E$1:$O$1,0))</f>
        <v>Relationship Associate</v>
      </c>
      <c r="N793" s="2" t="str">
        <f>INDEX('38'!$E$1:$O$1361,MATCH('39'!$F793,'38'!$E:$E,0),MATCH('38'!M$1,'38'!$E$1:$O$1,0))</f>
        <v>BG 6</v>
      </c>
      <c r="O793" s="2">
        <f>INDEX('38'!$E$1:$O$1361,MATCH('39'!$F793,'38'!$E:$E,0),MATCH('38'!N$1,'38'!$E$1:$O$1,0))</f>
        <v>849864.54</v>
      </c>
      <c r="P793" s="2">
        <f>INDEX('38'!$E$1:$O$1361,MATCH('39'!$F793,'38'!$E:$E,0),MATCH('38'!O$1,'38'!$E$1:$O$1,0))</f>
        <v>123782.58</v>
      </c>
    </row>
    <row r="794" spans="6:16">
      <c r="F794" s="128">
        <v>441395</v>
      </c>
      <c r="G794" s="2" t="str">
        <f>INDEX('38'!$E$1:$O$1361,MATCH('39'!$F794,'38'!$E:$E,0),MATCH('38'!F$1,'38'!$E$1:$O$1,0))</f>
        <v>Shijo Simon</v>
      </c>
      <c r="H794" s="2">
        <f>INDEX('38'!$E$1:$O$1361,MATCH('39'!$F794,'38'!$E:$E,0),MATCH('38'!G$1,'38'!$E$1:$O$1,0))</f>
        <v>41017</v>
      </c>
      <c r="I794" s="2" t="str">
        <f>INDEX('38'!$E$1:$O$1361,MATCH('39'!$F794,'38'!$E:$E,0),MATCH('38'!H$1,'38'!$E$1:$O$1,0))</f>
        <v>Active</v>
      </c>
      <c r="J794" s="2" t="str">
        <f>INDEX('38'!$E$1:$O$1361,MATCH('39'!$F794,'38'!$E:$E,0),MATCH('38'!I$1,'38'!$E$1:$O$1,0))</f>
        <v>X0691</v>
      </c>
      <c r="K794" s="2">
        <f>INDEX('38'!$E$1:$O$1361,MATCH('39'!$F794,'38'!$E:$E,0),MATCH('38'!J$1,'38'!$E$1:$O$1,0))</f>
        <v>419555</v>
      </c>
      <c r="L794" s="2" t="str">
        <f>INDEX('38'!$E$1:$O$1361,MATCH('39'!$F794,'38'!$E:$E,0),MATCH('38'!K$1,'38'!$E$1:$O$1,0))</f>
        <v>Mr. Remesh T. V.</v>
      </c>
      <c r="M794" s="2" t="str">
        <f>INDEX('38'!$E$1:$O$1361,MATCH('39'!$F794,'38'!$E:$E,0),MATCH('38'!L$1,'38'!$E$1:$O$1,0))</f>
        <v>Relationship Associate</v>
      </c>
      <c r="N794" s="2" t="str">
        <f>INDEX('38'!$E$1:$O$1361,MATCH('39'!$F794,'38'!$E:$E,0),MATCH('38'!M$1,'38'!$E$1:$O$1,0))</f>
        <v>BG 6</v>
      </c>
      <c r="O794" s="2">
        <f>INDEX('38'!$E$1:$O$1361,MATCH('39'!$F794,'38'!$E:$E,0),MATCH('38'!N$1,'38'!$E$1:$O$1,0))</f>
        <v>834739.98300000001</v>
      </c>
      <c r="P794" s="2">
        <f>INDEX('38'!$E$1:$O$1361,MATCH('39'!$F794,'38'!$E:$E,0),MATCH('38'!O$1,'38'!$E$1:$O$1,0))</f>
        <v>619130.68200000003</v>
      </c>
    </row>
    <row r="795" spans="6:16">
      <c r="F795" s="128">
        <v>441555</v>
      </c>
      <c r="G795" s="2" t="str">
        <f>INDEX('38'!$E$1:$O$1361,MATCH('39'!$F795,'38'!$E:$E,0),MATCH('38'!F$1,'38'!$E$1:$O$1,0))</f>
        <v>Jayaprakash Halalppa Vishwanath</v>
      </c>
      <c r="H795" s="2">
        <f>INDEX('38'!$E$1:$O$1361,MATCH('39'!$F795,'38'!$E:$E,0),MATCH('38'!G$1,'38'!$E$1:$O$1,0))</f>
        <v>41025</v>
      </c>
      <c r="I795" s="2" t="str">
        <f>INDEX('38'!$E$1:$O$1361,MATCH('39'!$F795,'38'!$E:$E,0),MATCH('38'!H$1,'38'!$E$1:$O$1,0))</f>
        <v>Active</v>
      </c>
      <c r="J795" s="2" t="str">
        <f>INDEX('38'!$E$1:$O$1361,MATCH('39'!$F795,'38'!$E:$E,0),MATCH('38'!I$1,'38'!$E$1:$O$1,0))</f>
        <v>X1201</v>
      </c>
      <c r="K795" s="2">
        <f>INDEX('38'!$E$1:$O$1361,MATCH('39'!$F795,'38'!$E:$E,0),MATCH('38'!J$1,'38'!$E$1:$O$1,0))</f>
        <v>416178</v>
      </c>
      <c r="L795" s="2" t="str">
        <f>INDEX('38'!$E$1:$O$1361,MATCH('39'!$F795,'38'!$E:$E,0),MATCH('38'!K$1,'38'!$E$1:$O$1,0))</f>
        <v>Mr. Firoz Khan C. Pathan</v>
      </c>
      <c r="M795" s="2" t="str">
        <f>INDEX('38'!$E$1:$O$1361,MATCH('39'!$F795,'38'!$E:$E,0),MATCH('38'!L$1,'38'!$E$1:$O$1,0))</f>
        <v>Relationship Associate</v>
      </c>
      <c r="N795" s="2" t="str">
        <f>INDEX('38'!$E$1:$O$1361,MATCH('39'!$F795,'38'!$E:$E,0),MATCH('38'!M$1,'38'!$E$1:$O$1,0))</f>
        <v>BG 7</v>
      </c>
      <c r="O795" s="2">
        <f>INDEX('38'!$E$1:$O$1361,MATCH('39'!$F795,'38'!$E:$E,0),MATCH('38'!N$1,'38'!$E$1:$O$1,0))</f>
        <v>570372.43199999991</v>
      </c>
      <c r="P795" s="2">
        <f>INDEX('38'!$E$1:$O$1361,MATCH('39'!$F795,'38'!$E:$E,0),MATCH('38'!O$1,'38'!$E$1:$O$1,0))</f>
        <v>1335926.5848000001</v>
      </c>
    </row>
    <row r="796" spans="6:16">
      <c r="F796" s="128">
        <v>441556</v>
      </c>
      <c r="G796" s="2" t="str">
        <f>INDEX('38'!$E$1:$O$1361,MATCH('39'!$F796,'38'!$E:$E,0),MATCH('38'!F$1,'38'!$E$1:$O$1,0))</f>
        <v>Shrivardhan Shivaji Bhutnal</v>
      </c>
      <c r="H796" s="2">
        <f>INDEX('38'!$E$1:$O$1361,MATCH('39'!$F796,'38'!$E:$E,0),MATCH('38'!G$1,'38'!$E$1:$O$1,0))</f>
        <v>40975</v>
      </c>
      <c r="I796" s="2" t="str">
        <f>INDEX('38'!$E$1:$O$1361,MATCH('39'!$F796,'38'!$E:$E,0),MATCH('38'!H$1,'38'!$E$1:$O$1,0))</f>
        <v>Active</v>
      </c>
      <c r="J796" s="2" t="str">
        <f>INDEX('38'!$E$1:$O$1361,MATCH('39'!$F796,'38'!$E:$E,0),MATCH('38'!I$1,'38'!$E$1:$O$1,0))</f>
        <v>X1256</v>
      </c>
      <c r="K796" s="2">
        <f>INDEX('38'!$E$1:$O$1361,MATCH('39'!$F796,'38'!$E:$E,0),MATCH('38'!J$1,'38'!$E$1:$O$1,0))</f>
        <v>376339</v>
      </c>
      <c r="L796" s="2" t="str">
        <f>INDEX('38'!$E$1:$O$1361,MATCH('39'!$F796,'38'!$E:$E,0),MATCH('38'!K$1,'38'!$E$1:$O$1,0))</f>
        <v>Mr. Amol Vijay Sarda</v>
      </c>
      <c r="M796" s="2" t="str">
        <f>INDEX('38'!$E$1:$O$1361,MATCH('39'!$F796,'38'!$E:$E,0),MATCH('38'!L$1,'38'!$E$1:$O$1,0))</f>
        <v>Relationship Associate</v>
      </c>
      <c r="N796" s="2" t="str">
        <f>INDEX('38'!$E$1:$O$1361,MATCH('39'!$F796,'38'!$E:$E,0),MATCH('38'!M$1,'38'!$E$1:$O$1,0))</f>
        <v>BG 7</v>
      </c>
      <c r="O796" s="2">
        <f>INDEX('38'!$E$1:$O$1361,MATCH('39'!$F796,'38'!$E:$E,0),MATCH('38'!N$1,'38'!$E$1:$O$1,0))</f>
        <v>567099.09900000005</v>
      </c>
      <c r="P796" s="2">
        <f>INDEX('38'!$E$1:$O$1361,MATCH('39'!$F796,'38'!$E:$E,0),MATCH('38'!O$1,'38'!$E$1:$O$1,0))</f>
        <v>985743.72360000003</v>
      </c>
    </row>
    <row r="797" spans="6:16">
      <c r="F797" s="128">
        <v>441776</v>
      </c>
      <c r="G797" s="2" t="str">
        <f>INDEX('38'!$E$1:$O$1361,MATCH('39'!$F797,'38'!$E:$E,0),MATCH('38'!F$1,'38'!$E$1:$O$1,0))</f>
        <v>Joseph Rajesh A</v>
      </c>
      <c r="H797" s="2">
        <f>INDEX('38'!$E$1:$O$1361,MATCH('39'!$F797,'38'!$E:$E,0),MATCH('38'!G$1,'38'!$E$1:$O$1,0))</f>
        <v>41026</v>
      </c>
      <c r="I797" s="2" t="str">
        <f>INDEX('38'!$E$1:$O$1361,MATCH('39'!$F797,'38'!$E:$E,0),MATCH('38'!H$1,'38'!$E$1:$O$1,0))</f>
        <v>Active</v>
      </c>
      <c r="J797" s="2" t="str">
        <f>INDEX('38'!$E$1:$O$1361,MATCH('39'!$F797,'38'!$E:$E,0),MATCH('38'!I$1,'38'!$E$1:$O$1,0))</f>
        <v>X0123</v>
      </c>
      <c r="K797" s="2">
        <f>INDEX('38'!$E$1:$O$1361,MATCH('39'!$F797,'38'!$E:$E,0),MATCH('38'!J$1,'38'!$E$1:$O$1,0))</f>
        <v>474340</v>
      </c>
      <c r="L797" s="2" t="str">
        <f>INDEX('38'!$E$1:$O$1361,MATCH('39'!$F797,'38'!$E:$E,0),MATCH('38'!K$1,'38'!$E$1:$O$1,0))</f>
        <v>Mr. Zulfikhar Ahamed T A</v>
      </c>
      <c r="M797" s="2" t="str">
        <f>INDEX('38'!$E$1:$O$1361,MATCH('39'!$F797,'38'!$E:$E,0),MATCH('38'!L$1,'38'!$E$1:$O$1,0))</f>
        <v>Relationship Associate</v>
      </c>
      <c r="N797" s="2" t="str">
        <f>INDEX('38'!$E$1:$O$1361,MATCH('39'!$F797,'38'!$E:$E,0),MATCH('38'!M$1,'38'!$E$1:$O$1,0))</f>
        <v>BG 6</v>
      </c>
      <c r="O797" s="2">
        <f>INDEX('38'!$E$1:$O$1361,MATCH('39'!$F797,'38'!$E:$E,0),MATCH('38'!N$1,'38'!$E$1:$O$1,0))</f>
        <v>930033.93</v>
      </c>
      <c r="P797" s="2">
        <f>INDEX('38'!$E$1:$O$1361,MATCH('39'!$F797,'38'!$E:$E,0),MATCH('38'!O$1,'38'!$E$1:$O$1,0))</f>
        <v>517182.8076</v>
      </c>
    </row>
    <row r="798" spans="6:16">
      <c r="F798" s="128">
        <v>441779</v>
      </c>
      <c r="G798" s="2" t="str">
        <f>INDEX('38'!$E$1:$O$1361,MATCH('39'!$F798,'38'!$E:$E,0),MATCH('38'!F$1,'38'!$E$1:$O$1,0))</f>
        <v>Anand Huchappa Kallannavar</v>
      </c>
      <c r="H798" s="2">
        <f>INDEX('38'!$E$1:$O$1361,MATCH('39'!$F798,'38'!$E:$E,0),MATCH('38'!G$1,'38'!$E$1:$O$1,0))</f>
        <v>41033</v>
      </c>
      <c r="I798" s="2" t="str">
        <f>INDEX('38'!$E$1:$O$1361,MATCH('39'!$F798,'38'!$E:$E,0),MATCH('38'!H$1,'38'!$E$1:$O$1,0))</f>
        <v>Active</v>
      </c>
      <c r="J798" s="2" t="str">
        <f>INDEX('38'!$E$1:$O$1361,MATCH('39'!$F798,'38'!$E:$E,0),MATCH('38'!I$1,'38'!$E$1:$O$1,0))</f>
        <v>X0825</v>
      </c>
      <c r="K798" s="2">
        <f>INDEX('38'!$E$1:$O$1361,MATCH('39'!$F798,'38'!$E:$E,0),MATCH('38'!J$1,'38'!$E$1:$O$1,0))</f>
        <v>471969</v>
      </c>
      <c r="L798" s="2" t="str">
        <f>INDEX('38'!$E$1:$O$1361,MATCH('39'!$F798,'38'!$E:$E,0),MATCH('38'!K$1,'38'!$E$1:$O$1,0))</f>
        <v>Mr. Harikishor B</v>
      </c>
      <c r="M798" s="2" t="str">
        <f>INDEX('38'!$E$1:$O$1361,MATCH('39'!$F798,'38'!$E:$E,0),MATCH('38'!L$1,'38'!$E$1:$O$1,0))</f>
        <v>Relationship Associate</v>
      </c>
      <c r="N798" s="2" t="str">
        <f>INDEX('38'!$E$1:$O$1361,MATCH('39'!$F798,'38'!$E:$E,0),MATCH('38'!M$1,'38'!$E$1:$O$1,0))</f>
        <v>BG 7</v>
      </c>
      <c r="O798" s="2">
        <f>INDEX('38'!$E$1:$O$1361,MATCH('39'!$F798,'38'!$E:$E,0),MATCH('38'!N$1,'38'!$E$1:$O$1,0))</f>
        <v>740378.73</v>
      </c>
      <c r="P798" s="2">
        <f>INDEX('38'!$E$1:$O$1361,MATCH('39'!$F798,'38'!$E:$E,0),MATCH('38'!O$1,'38'!$E$1:$O$1,0))</f>
        <v>1161494.9748</v>
      </c>
    </row>
    <row r="799" spans="6:16">
      <c r="F799" s="128">
        <v>441780</v>
      </c>
      <c r="G799" s="2" t="str">
        <f>INDEX('38'!$E$1:$O$1361,MATCH('39'!$F799,'38'!$E:$E,0),MATCH('38'!F$1,'38'!$E$1:$O$1,0))</f>
        <v>Krishanu Nag</v>
      </c>
      <c r="H799" s="2">
        <f>INDEX('38'!$E$1:$O$1361,MATCH('39'!$F799,'38'!$E:$E,0),MATCH('38'!G$1,'38'!$E$1:$O$1,0))</f>
        <v>41040</v>
      </c>
      <c r="I799" s="2" t="str">
        <f>INDEX('38'!$E$1:$O$1361,MATCH('39'!$F799,'38'!$E:$E,0),MATCH('38'!H$1,'38'!$E$1:$O$1,0))</f>
        <v>Active</v>
      </c>
      <c r="J799" s="2" t="str">
        <f>INDEX('38'!$E$1:$O$1361,MATCH('39'!$F799,'38'!$E:$E,0),MATCH('38'!I$1,'38'!$E$1:$O$1,0))</f>
        <v>X0261</v>
      </c>
      <c r="K799" s="2">
        <f>INDEX('38'!$E$1:$O$1361,MATCH('39'!$F799,'38'!$E:$E,0),MATCH('38'!J$1,'38'!$E$1:$O$1,0))</f>
        <v>381132</v>
      </c>
      <c r="L799" s="2" t="str">
        <f>INDEX('38'!$E$1:$O$1361,MATCH('39'!$F799,'38'!$E:$E,0),MATCH('38'!K$1,'38'!$E$1:$O$1,0))</f>
        <v>Mr. Kangkan Dutta</v>
      </c>
      <c r="M799" s="2" t="str">
        <f>INDEX('38'!$E$1:$O$1361,MATCH('39'!$F799,'38'!$E:$E,0),MATCH('38'!L$1,'38'!$E$1:$O$1,0))</f>
        <v>Relationship Associate</v>
      </c>
      <c r="N799" s="2" t="str">
        <f>INDEX('38'!$E$1:$O$1361,MATCH('39'!$F799,'38'!$E:$E,0),MATCH('38'!M$1,'38'!$E$1:$O$1,0))</f>
        <v>BG 6</v>
      </c>
      <c r="O799" s="2">
        <f>INDEX('38'!$E$1:$O$1361,MATCH('39'!$F799,'38'!$E:$E,0),MATCH('38'!N$1,'38'!$E$1:$O$1,0))</f>
        <v>1079753.577</v>
      </c>
      <c r="P799" s="2">
        <f>INDEX('38'!$E$1:$O$1361,MATCH('39'!$F799,'38'!$E:$E,0),MATCH('38'!O$1,'38'!$E$1:$O$1,0))</f>
        <v>287458.11359999998</v>
      </c>
    </row>
    <row r="800" spans="6:16">
      <c r="F800" s="128">
        <v>441837</v>
      </c>
      <c r="G800" s="2" t="str">
        <f>INDEX('38'!$E$1:$O$1361,MATCH('39'!$F800,'38'!$E:$E,0),MATCH('38'!F$1,'38'!$E$1:$O$1,0))</f>
        <v>Abdul Jaleel M.</v>
      </c>
      <c r="H800" s="2">
        <f>INDEX('38'!$E$1:$O$1361,MATCH('39'!$F800,'38'!$E:$E,0),MATCH('38'!G$1,'38'!$E$1:$O$1,0))</f>
        <v>41020</v>
      </c>
      <c r="I800" s="2" t="str">
        <f>INDEX('38'!$E$1:$O$1361,MATCH('39'!$F800,'38'!$E:$E,0),MATCH('38'!H$1,'38'!$E$1:$O$1,0))</f>
        <v>Active</v>
      </c>
      <c r="J800" s="2" t="str">
        <f>INDEX('38'!$E$1:$O$1361,MATCH('39'!$F800,'38'!$E:$E,0),MATCH('38'!I$1,'38'!$E$1:$O$1,0))</f>
        <v>X0243</v>
      </c>
      <c r="K800" s="2">
        <f>INDEX('38'!$E$1:$O$1361,MATCH('39'!$F800,'38'!$E:$E,0),MATCH('38'!J$1,'38'!$E$1:$O$1,0))</f>
        <v>385791</v>
      </c>
      <c r="L800" s="2" t="str">
        <f>INDEX('38'!$E$1:$O$1361,MATCH('39'!$F800,'38'!$E:$E,0),MATCH('38'!K$1,'38'!$E$1:$O$1,0))</f>
        <v>Mr. Fasal T.</v>
      </c>
      <c r="M800" s="2" t="str">
        <f>INDEX('38'!$E$1:$O$1361,MATCH('39'!$F800,'38'!$E:$E,0),MATCH('38'!L$1,'38'!$E$1:$O$1,0))</f>
        <v>Relationship Associate</v>
      </c>
      <c r="N800" s="2" t="str">
        <f>INDEX('38'!$E$1:$O$1361,MATCH('39'!$F800,'38'!$E:$E,0),MATCH('38'!M$1,'38'!$E$1:$O$1,0))</f>
        <v>BG 7</v>
      </c>
      <c r="O800" s="2">
        <f>INDEX('38'!$E$1:$O$1361,MATCH('39'!$F800,'38'!$E:$E,0),MATCH('38'!N$1,'38'!$E$1:$O$1,0))</f>
        <v>691907.58</v>
      </c>
      <c r="P800" s="2">
        <f>INDEX('38'!$E$1:$O$1361,MATCH('39'!$F800,'38'!$E:$E,0),MATCH('38'!O$1,'38'!$E$1:$O$1,0))</f>
        <v>1322462.9484000001</v>
      </c>
    </row>
    <row r="801" spans="6:16">
      <c r="F801" s="128">
        <v>441839</v>
      </c>
      <c r="G801" s="2" t="str">
        <f>INDEX('38'!$E$1:$O$1361,MATCH('39'!$F801,'38'!$E:$E,0),MATCH('38'!F$1,'38'!$E$1:$O$1,0))</f>
        <v>Abhishek Mishra</v>
      </c>
      <c r="H801" s="2">
        <f>INDEX('38'!$E$1:$O$1361,MATCH('39'!$F801,'38'!$E:$E,0),MATCH('38'!G$1,'38'!$E$1:$O$1,0))</f>
        <v>41043</v>
      </c>
      <c r="I801" s="2" t="str">
        <f>INDEX('38'!$E$1:$O$1361,MATCH('39'!$F801,'38'!$E:$E,0),MATCH('38'!H$1,'38'!$E$1:$O$1,0))</f>
        <v>Active</v>
      </c>
      <c r="J801" s="2" t="str">
        <f>INDEX('38'!$E$1:$O$1361,MATCH('39'!$F801,'38'!$E:$E,0),MATCH('38'!I$1,'38'!$E$1:$O$1,0))</f>
        <v>X0023</v>
      </c>
      <c r="K801" s="2">
        <f>INDEX('38'!$E$1:$O$1361,MATCH('39'!$F801,'38'!$E:$E,0),MATCH('38'!J$1,'38'!$E$1:$O$1,0))</f>
        <v>399534</v>
      </c>
      <c r="L801" s="2" t="str">
        <f>INDEX('38'!$E$1:$O$1361,MATCH('39'!$F801,'38'!$E:$E,0),MATCH('38'!K$1,'38'!$E$1:$O$1,0))</f>
        <v>Mr. Shahsidhar Poojary</v>
      </c>
      <c r="M801" s="2" t="str">
        <f>INDEX('38'!$E$1:$O$1361,MATCH('39'!$F801,'38'!$E:$E,0),MATCH('38'!L$1,'38'!$E$1:$O$1,0))</f>
        <v>Relationship Associate</v>
      </c>
      <c r="N801" s="2" t="str">
        <f>INDEX('38'!$E$1:$O$1361,MATCH('39'!$F801,'38'!$E:$E,0),MATCH('38'!M$1,'38'!$E$1:$O$1,0))</f>
        <v>BG 6</v>
      </c>
      <c r="O801" s="2">
        <f>INDEX('38'!$E$1:$O$1361,MATCH('39'!$F801,'38'!$E:$E,0),MATCH('38'!N$1,'38'!$E$1:$O$1,0))</f>
        <v>1004952.186</v>
      </c>
      <c r="P801" s="2">
        <f>INDEX('38'!$E$1:$O$1361,MATCH('39'!$F801,'38'!$E:$E,0),MATCH('38'!O$1,'38'!$E$1:$O$1,0))</f>
        <v>895889.22479999997</v>
      </c>
    </row>
    <row r="802" spans="6:16">
      <c r="F802" s="128">
        <v>442106</v>
      </c>
      <c r="G802" s="2" t="str">
        <f>INDEX('38'!$E$1:$O$1361,MATCH('39'!$F802,'38'!$E:$E,0),MATCH('38'!F$1,'38'!$E$1:$O$1,0))</f>
        <v>Badri Nrarayan Mishra</v>
      </c>
      <c r="H802" s="2">
        <f>INDEX('38'!$E$1:$O$1361,MATCH('39'!$F802,'38'!$E:$E,0),MATCH('38'!G$1,'38'!$E$1:$O$1,0))</f>
        <v>41036</v>
      </c>
      <c r="I802" s="2" t="str">
        <f>INDEX('38'!$E$1:$O$1361,MATCH('39'!$F802,'38'!$E:$E,0),MATCH('38'!H$1,'38'!$E$1:$O$1,0))</f>
        <v>Active</v>
      </c>
      <c r="J802" s="2" t="str">
        <f>INDEX('38'!$E$1:$O$1361,MATCH('39'!$F802,'38'!$E:$E,0),MATCH('38'!I$1,'38'!$E$1:$O$1,0))</f>
        <v>X0811</v>
      </c>
      <c r="K802" s="2">
        <f>INDEX('38'!$E$1:$O$1361,MATCH('39'!$F802,'38'!$E:$E,0),MATCH('38'!J$1,'38'!$E$1:$O$1,0))</f>
        <v>381248</v>
      </c>
      <c r="L802" s="2" t="str">
        <f>INDEX('38'!$E$1:$O$1361,MATCH('39'!$F802,'38'!$E:$E,0),MATCH('38'!K$1,'38'!$E$1:$O$1,0))</f>
        <v>Mr. Nirjhar Saha</v>
      </c>
      <c r="M802" s="2" t="str">
        <f>INDEX('38'!$E$1:$O$1361,MATCH('39'!$F802,'38'!$E:$E,0),MATCH('38'!L$1,'38'!$E$1:$O$1,0))</f>
        <v>Relationship Associate</v>
      </c>
      <c r="N802" s="2" t="str">
        <f>INDEX('38'!$E$1:$O$1361,MATCH('39'!$F802,'38'!$E:$E,0),MATCH('38'!M$1,'38'!$E$1:$O$1,0))</f>
        <v>BG 7</v>
      </c>
      <c r="O802" s="2">
        <f>INDEX('38'!$E$1:$O$1361,MATCH('39'!$F802,'38'!$E:$E,0),MATCH('38'!N$1,'38'!$E$1:$O$1,0))</f>
        <v>652545.22199999995</v>
      </c>
      <c r="P802" s="2">
        <f>INDEX('38'!$E$1:$O$1361,MATCH('39'!$F802,'38'!$E:$E,0),MATCH('38'!O$1,'38'!$E$1:$O$1,0))</f>
        <v>902821.75559999992</v>
      </c>
    </row>
    <row r="803" spans="6:16">
      <c r="F803" s="128">
        <v>442111</v>
      </c>
      <c r="G803" s="2" t="str">
        <f>INDEX('38'!$E$1:$O$1361,MATCH('39'!$F803,'38'!$E:$E,0),MATCH('38'!F$1,'38'!$E$1:$O$1,0))</f>
        <v>Debasish Nayak</v>
      </c>
      <c r="H803" s="2">
        <f>INDEX('38'!$E$1:$O$1361,MATCH('39'!$F803,'38'!$E:$E,0),MATCH('38'!G$1,'38'!$E$1:$O$1,0))</f>
        <v>41039</v>
      </c>
      <c r="I803" s="2" t="str">
        <f>INDEX('38'!$E$1:$O$1361,MATCH('39'!$F803,'38'!$E:$E,0),MATCH('38'!H$1,'38'!$E$1:$O$1,0))</f>
        <v>Active</v>
      </c>
      <c r="J803" s="2" t="str">
        <f>INDEX('38'!$E$1:$O$1361,MATCH('39'!$F803,'38'!$E:$E,0),MATCH('38'!I$1,'38'!$E$1:$O$1,0))</f>
        <v>X1067</v>
      </c>
      <c r="K803" s="2">
        <f>INDEX('38'!$E$1:$O$1361,MATCH('39'!$F803,'38'!$E:$E,0),MATCH('38'!J$1,'38'!$E$1:$O$1,0))</f>
        <v>381248</v>
      </c>
      <c r="L803" s="2" t="str">
        <f>INDEX('38'!$E$1:$O$1361,MATCH('39'!$F803,'38'!$E:$E,0),MATCH('38'!K$1,'38'!$E$1:$O$1,0))</f>
        <v>Mr. Nirjhar Saha</v>
      </c>
      <c r="M803" s="2" t="str">
        <f>INDEX('38'!$E$1:$O$1361,MATCH('39'!$F803,'38'!$E:$E,0),MATCH('38'!L$1,'38'!$E$1:$O$1,0))</f>
        <v>Relationship Associate</v>
      </c>
      <c r="N803" s="2" t="str">
        <f>INDEX('38'!$E$1:$O$1361,MATCH('39'!$F803,'38'!$E:$E,0),MATCH('38'!M$1,'38'!$E$1:$O$1,0))</f>
        <v>BG 6</v>
      </c>
      <c r="O803" s="2">
        <f>INDEX('38'!$E$1:$O$1361,MATCH('39'!$F803,'38'!$E:$E,0),MATCH('38'!N$1,'38'!$E$1:$O$1,0))</f>
        <v>821339.46299999999</v>
      </c>
      <c r="P803" s="2">
        <f>INDEX('38'!$E$1:$O$1361,MATCH('39'!$F803,'38'!$E:$E,0),MATCH('38'!O$1,'38'!$E$1:$O$1,0))</f>
        <v>2362130.6724</v>
      </c>
    </row>
    <row r="804" spans="6:16">
      <c r="F804" s="128">
        <v>442115</v>
      </c>
      <c r="G804" s="2" t="str">
        <f>INDEX('38'!$E$1:$O$1361,MATCH('39'!$F804,'38'!$E:$E,0),MATCH('38'!F$1,'38'!$E$1:$O$1,0))</f>
        <v>Lijo Antony</v>
      </c>
      <c r="H804" s="2">
        <f>INDEX('38'!$E$1:$O$1361,MATCH('39'!$F804,'38'!$E:$E,0),MATCH('38'!G$1,'38'!$E$1:$O$1,0))</f>
        <v>41025</v>
      </c>
      <c r="I804" s="2" t="str">
        <f>INDEX('38'!$E$1:$O$1361,MATCH('39'!$F804,'38'!$E:$E,0),MATCH('38'!H$1,'38'!$E$1:$O$1,0))</f>
        <v>Active</v>
      </c>
      <c r="J804" s="2" t="str">
        <f>INDEX('38'!$E$1:$O$1361,MATCH('39'!$F804,'38'!$E:$E,0),MATCH('38'!I$1,'38'!$E$1:$O$1,0))</f>
        <v>X1499</v>
      </c>
      <c r="K804" s="2">
        <f>INDEX('38'!$E$1:$O$1361,MATCH('39'!$F804,'38'!$E:$E,0),MATCH('38'!J$1,'38'!$E$1:$O$1,0))</f>
        <v>419555</v>
      </c>
      <c r="L804" s="2" t="str">
        <f>INDEX('38'!$E$1:$O$1361,MATCH('39'!$F804,'38'!$E:$E,0),MATCH('38'!K$1,'38'!$E$1:$O$1,0))</f>
        <v>Mr. Remesh T. V.</v>
      </c>
      <c r="M804" s="2" t="str">
        <f>INDEX('38'!$E$1:$O$1361,MATCH('39'!$F804,'38'!$E:$E,0),MATCH('38'!L$1,'38'!$E$1:$O$1,0))</f>
        <v>Relationship Associate</v>
      </c>
      <c r="N804" s="2" t="str">
        <f>INDEX('38'!$E$1:$O$1361,MATCH('39'!$F804,'38'!$E:$E,0),MATCH('38'!M$1,'38'!$E$1:$O$1,0))</f>
        <v>BG 6</v>
      </c>
      <c r="O804" s="2">
        <f>INDEX('38'!$E$1:$O$1361,MATCH('39'!$F804,'38'!$E:$E,0),MATCH('38'!N$1,'38'!$E$1:$O$1,0))</f>
        <v>803458.005</v>
      </c>
      <c r="P804" s="2">
        <f>INDEX('38'!$E$1:$O$1361,MATCH('39'!$F804,'38'!$E:$E,0),MATCH('38'!O$1,'38'!$E$1:$O$1,0))</f>
        <v>1994562.9216</v>
      </c>
    </row>
    <row r="805" spans="6:16">
      <c r="F805" s="128">
        <v>442118</v>
      </c>
      <c r="G805" s="2" t="str">
        <f>INDEX('38'!$E$1:$O$1361,MATCH('39'!$F805,'38'!$E:$E,0),MATCH('38'!F$1,'38'!$E$1:$O$1,0))</f>
        <v>Manas Ranjan Mishra</v>
      </c>
      <c r="H805" s="2">
        <f>INDEX('38'!$E$1:$O$1361,MATCH('39'!$F805,'38'!$E:$E,0),MATCH('38'!G$1,'38'!$E$1:$O$1,0))</f>
        <v>41039</v>
      </c>
      <c r="I805" s="2" t="str">
        <f>INDEX('38'!$E$1:$O$1361,MATCH('39'!$F805,'38'!$E:$E,0),MATCH('38'!H$1,'38'!$E$1:$O$1,0))</f>
        <v>Active</v>
      </c>
      <c r="J805" s="2" t="str">
        <f>INDEX('38'!$E$1:$O$1361,MATCH('39'!$F805,'38'!$E:$E,0),MATCH('38'!I$1,'38'!$E$1:$O$1,0))</f>
        <v>X0719</v>
      </c>
      <c r="K805" s="2">
        <f>INDEX('38'!$E$1:$O$1361,MATCH('39'!$F805,'38'!$E:$E,0),MATCH('38'!J$1,'38'!$E$1:$O$1,0))</f>
        <v>460392</v>
      </c>
      <c r="L805" s="2" t="str">
        <f>INDEX('38'!$E$1:$O$1361,MATCH('39'!$F805,'38'!$E:$E,0),MATCH('38'!K$1,'38'!$E$1:$O$1,0))</f>
        <v>Mr. Sanjay Kumar Mohanty</v>
      </c>
      <c r="M805" s="2" t="str">
        <f>INDEX('38'!$E$1:$O$1361,MATCH('39'!$F805,'38'!$E:$E,0),MATCH('38'!L$1,'38'!$E$1:$O$1,0))</f>
        <v>Relationship Associate</v>
      </c>
      <c r="N805" s="2" t="str">
        <f>INDEX('38'!$E$1:$O$1361,MATCH('39'!$F805,'38'!$E:$E,0),MATCH('38'!M$1,'38'!$E$1:$O$1,0))</f>
        <v>BG 6</v>
      </c>
      <c r="O805" s="2">
        <f>INDEX('38'!$E$1:$O$1361,MATCH('39'!$F805,'38'!$E:$E,0),MATCH('38'!N$1,'38'!$E$1:$O$1,0))</f>
        <v>791080.33199999994</v>
      </c>
      <c r="P805" s="2">
        <f>INDEX('38'!$E$1:$O$1361,MATCH('39'!$F805,'38'!$E:$E,0),MATCH('38'!O$1,'38'!$E$1:$O$1,0))</f>
        <v>795693.02399999998</v>
      </c>
    </row>
    <row r="806" spans="6:16">
      <c r="F806" s="128">
        <v>442425</v>
      </c>
      <c r="G806" s="2" t="str">
        <f>INDEX('38'!$E$1:$O$1361,MATCH('39'!$F806,'38'!$E:$E,0),MATCH('38'!F$1,'38'!$E$1:$O$1,0))</f>
        <v>Bheem Raj Garg</v>
      </c>
      <c r="H806" s="2">
        <f>INDEX('38'!$E$1:$O$1361,MATCH('39'!$F806,'38'!$E:$E,0),MATCH('38'!G$1,'38'!$E$1:$O$1,0))</f>
        <v>41046</v>
      </c>
      <c r="I806" s="2" t="str">
        <f>INDEX('38'!$E$1:$O$1361,MATCH('39'!$F806,'38'!$E:$E,0),MATCH('38'!H$1,'38'!$E$1:$O$1,0))</f>
        <v>Active</v>
      </c>
      <c r="J806" s="2" t="str">
        <f>INDEX('38'!$E$1:$O$1361,MATCH('39'!$F806,'38'!$E:$E,0),MATCH('38'!I$1,'38'!$E$1:$O$1,0))</f>
        <v>X0686</v>
      </c>
      <c r="K806" s="2">
        <f>INDEX('38'!$E$1:$O$1361,MATCH('39'!$F806,'38'!$E:$E,0),MATCH('38'!J$1,'38'!$E$1:$O$1,0))</f>
        <v>424426</v>
      </c>
      <c r="L806" s="2" t="str">
        <f>INDEX('38'!$E$1:$O$1361,MATCH('39'!$F806,'38'!$E:$E,0),MATCH('38'!K$1,'38'!$E$1:$O$1,0))</f>
        <v>Mr. Manish Bahl</v>
      </c>
      <c r="M806" s="2" t="str">
        <f>INDEX('38'!$E$1:$O$1361,MATCH('39'!$F806,'38'!$E:$E,0),MATCH('38'!L$1,'38'!$E$1:$O$1,0))</f>
        <v>Relationship Associate</v>
      </c>
      <c r="N806" s="2" t="str">
        <f>INDEX('38'!$E$1:$O$1361,MATCH('39'!$F806,'38'!$E:$E,0),MATCH('38'!M$1,'38'!$E$1:$O$1,0))</f>
        <v>BG 7</v>
      </c>
      <c r="O806" s="2">
        <f>INDEX('38'!$E$1:$O$1361,MATCH('39'!$F806,'38'!$E:$E,0),MATCH('38'!N$1,'38'!$E$1:$O$1,0))</f>
        <v>488110.60200000001</v>
      </c>
      <c r="P806" s="2">
        <f>INDEX('38'!$E$1:$O$1361,MATCH('39'!$F806,'38'!$E:$E,0),MATCH('38'!O$1,'38'!$E$1:$O$1,0))</f>
        <v>257906.86199999999</v>
      </c>
    </row>
    <row r="807" spans="6:16">
      <c r="F807" s="128">
        <v>442678</v>
      </c>
      <c r="G807" s="2" t="str">
        <f>INDEX('38'!$E$1:$O$1361,MATCH('39'!$F807,'38'!$E:$E,0),MATCH('38'!F$1,'38'!$E$1:$O$1,0))</f>
        <v>Premnath G.</v>
      </c>
      <c r="H807" s="2">
        <f>INDEX('38'!$E$1:$O$1361,MATCH('39'!$F807,'38'!$E:$E,0),MATCH('38'!G$1,'38'!$E$1:$O$1,0))</f>
        <v>41044</v>
      </c>
      <c r="I807" s="2" t="str">
        <f>INDEX('38'!$E$1:$O$1361,MATCH('39'!$F807,'38'!$E:$E,0),MATCH('38'!H$1,'38'!$E$1:$O$1,0))</f>
        <v>Active</v>
      </c>
      <c r="J807" s="2" t="str">
        <f>INDEX('38'!$E$1:$O$1361,MATCH('39'!$F807,'38'!$E:$E,0),MATCH('38'!I$1,'38'!$E$1:$O$1,0))</f>
        <v>X0617</v>
      </c>
      <c r="K807" s="2">
        <f>INDEX('38'!$E$1:$O$1361,MATCH('39'!$F807,'38'!$E:$E,0),MATCH('38'!J$1,'38'!$E$1:$O$1,0))</f>
        <v>471969</v>
      </c>
      <c r="L807" s="2" t="str">
        <f>INDEX('38'!$E$1:$O$1361,MATCH('39'!$F807,'38'!$E:$E,0),MATCH('38'!K$1,'38'!$E$1:$O$1,0))</f>
        <v>Mr. Harikishor B</v>
      </c>
      <c r="M807" s="2" t="str">
        <f>INDEX('38'!$E$1:$O$1361,MATCH('39'!$F807,'38'!$E:$E,0),MATCH('38'!L$1,'38'!$E$1:$O$1,0))</f>
        <v>Relationship Associate</v>
      </c>
      <c r="N807" s="2" t="str">
        <f>INDEX('38'!$E$1:$O$1361,MATCH('39'!$F807,'38'!$E:$E,0),MATCH('38'!M$1,'38'!$E$1:$O$1,0))</f>
        <v>BG 7</v>
      </c>
      <c r="O807" s="2">
        <f>INDEX('38'!$E$1:$O$1361,MATCH('39'!$F807,'38'!$E:$E,0),MATCH('38'!N$1,'38'!$E$1:$O$1,0))</f>
        <v>562115.08499999996</v>
      </c>
      <c r="P807" s="2">
        <f>INDEX('38'!$E$1:$O$1361,MATCH('39'!$F807,'38'!$E:$E,0),MATCH('38'!O$1,'38'!$E$1:$O$1,0))</f>
        <v>534882.00959999999</v>
      </c>
    </row>
    <row r="808" spans="6:16">
      <c r="F808" s="128">
        <v>443474</v>
      </c>
      <c r="G808" s="2" t="str">
        <f>INDEX('38'!$E$1:$O$1361,MATCH('39'!$F808,'38'!$E:$E,0),MATCH('38'!F$1,'38'!$E$1:$O$1,0))</f>
        <v>Venkateswara Rao Muvvala</v>
      </c>
      <c r="H808" s="2">
        <f>INDEX('38'!$E$1:$O$1361,MATCH('39'!$F808,'38'!$E:$E,0),MATCH('38'!G$1,'38'!$E$1:$O$1,0))</f>
        <v>40917</v>
      </c>
      <c r="I808" s="2" t="str">
        <f>INDEX('38'!$E$1:$O$1361,MATCH('39'!$F808,'38'!$E:$E,0),MATCH('38'!H$1,'38'!$E$1:$O$1,0))</f>
        <v>Active</v>
      </c>
      <c r="J808" s="2" t="str">
        <f>INDEX('38'!$E$1:$O$1361,MATCH('39'!$F808,'38'!$E:$E,0),MATCH('38'!I$1,'38'!$E$1:$O$1,0))</f>
        <v>X0275</v>
      </c>
      <c r="K808" s="2">
        <f>INDEX('38'!$E$1:$O$1361,MATCH('39'!$F808,'38'!$E:$E,0),MATCH('38'!J$1,'38'!$E$1:$O$1,0))</f>
        <v>459093</v>
      </c>
      <c r="L808" s="2" t="str">
        <f>INDEX('38'!$E$1:$O$1361,MATCH('39'!$F808,'38'!$E:$E,0),MATCH('38'!K$1,'38'!$E$1:$O$1,0))</f>
        <v>Mr. Naveen Golla</v>
      </c>
      <c r="M808" s="2" t="str">
        <f>INDEX('38'!$E$1:$O$1361,MATCH('39'!$F808,'38'!$E:$E,0),MATCH('38'!L$1,'38'!$E$1:$O$1,0))</f>
        <v>Relationship Associate</v>
      </c>
      <c r="N808" s="2" t="str">
        <f>INDEX('38'!$E$1:$O$1361,MATCH('39'!$F808,'38'!$E:$E,0),MATCH('38'!M$1,'38'!$E$1:$O$1,0))</f>
        <v>BG 7</v>
      </c>
      <c r="O808" s="2">
        <f>INDEX('38'!$E$1:$O$1361,MATCH('39'!$F808,'38'!$E:$E,0),MATCH('38'!N$1,'38'!$E$1:$O$1,0))</f>
        <v>624299.50800000003</v>
      </c>
      <c r="P808" s="2">
        <f>INDEX('38'!$E$1:$O$1361,MATCH('39'!$F808,'38'!$E:$E,0),MATCH('38'!O$1,'38'!$E$1:$O$1,0))</f>
        <v>1947299.5188000002</v>
      </c>
    </row>
    <row r="809" spans="6:16">
      <c r="F809" s="128">
        <v>443477</v>
      </c>
      <c r="G809" s="2" t="str">
        <f>INDEX('38'!$E$1:$O$1361,MATCH('39'!$F809,'38'!$E:$E,0),MATCH('38'!F$1,'38'!$E$1:$O$1,0))</f>
        <v>Yerramreddy M V Devi</v>
      </c>
      <c r="H809" s="2">
        <f>INDEX('38'!$E$1:$O$1361,MATCH('39'!$F809,'38'!$E:$E,0),MATCH('38'!G$1,'38'!$E$1:$O$1,0))</f>
        <v>41034</v>
      </c>
      <c r="I809" s="2" t="str">
        <f>INDEX('38'!$E$1:$O$1361,MATCH('39'!$F809,'38'!$E:$E,0),MATCH('38'!H$1,'38'!$E$1:$O$1,0))</f>
        <v>Active</v>
      </c>
      <c r="J809" s="2" t="str">
        <f>INDEX('38'!$E$1:$O$1361,MATCH('39'!$F809,'38'!$E:$E,0),MATCH('38'!I$1,'38'!$E$1:$O$1,0))</f>
        <v>X0524</v>
      </c>
      <c r="K809" s="2">
        <f>INDEX('38'!$E$1:$O$1361,MATCH('39'!$F809,'38'!$E:$E,0),MATCH('38'!J$1,'38'!$E$1:$O$1,0))</f>
        <v>447935</v>
      </c>
      <c r="L809" s="2" t="str">
        <f>INDEX('38'!$E$1:$O$1361,MATCH('39'!$F809,'38'!$E:$E,0),MATCH('38'!K$1,'38'!$E$1:$O$1,0))</f>
        <v>Mr. Kiran Kumar Goud Dudela</v>
      </c>
      <c r="M809" s="2" t="str">
        <f>INDEX('38'!$E$1:$O$1361,MATCH('39'!$F809,'38'!$E:$E,0),MATCH('38'!L$1,'38'!$E$1:$O$1,0))</f>
        <v>Relationship Associate</v>
      </c>
      <c r="N809" s="2" t="str">
        <f>INDEX('38'!$E$1:$O$1361,MATCH('39'!$F809,'38'!$E:$E,0),MATCH('38'!M$1,'38'!$E$1:$O$1,0))</f>
        <v>BG 7</v>
      </c>
      <c r="O809" s="2">
        <f>INDEX('38'!$E$1:$O$1361,MATCH('39'!$F809,'38'!$E:$E,0),MATCH('38'!N$1,'38'!$E$1:$O$1,0))</f>
        <v>732940.55099999998</v>
      </c>
      <c r="P809" s="2">
        <f>INDEX('38'!$E$1:$O$1361,MATCH('39'!$F809,'38'!$E:$E,0),MATCH('38'!O$1,'38'!$E$1:$O$1,0))</f>
        <v>641539.86120000004</v>
      </c>
    </row>
    <row r="810" spans="6:16">
      <c r="F810" s="128">
        <v>443541</v>
      </c>
      <c r="G810" s="2" t="str">
        <f>INDEX('38'!$E$1:$O$1361,MATCH('39'!$F810,'38'!$E:$E,0),MATCH('38'!F$1,'38'!$E$1:$O$1,0))</f>
        <v>Manoj Deshwal</v>
      </c>
      <c r="H810" s="2">
        <f>INDEX('38'!$E$1:$O$1361,MATCH('39'!$F810,'38'!$E:$E,0),MATCH('38'!G$1,'38'!$E$1:$O$1,0))</f>
        <v>41043</v>
      </c>
      <c r="I810" s="2" t="str">
        <f>INDEX('38'!$E$1:$O$1361,MATCH('39'!$F810,'38'!$E:$E,0),MATCH('38'!H$1,'38'!$E$1:$O$1,0))</f>
        <v>Active</v>
      </c>
      <c r="J810" s="2" t="str">
        <f>INDEX('38'!$E$1:$O$1361,MATCH('39'!$F810,'38'!$E:$E,0),MATCH('38'!I$1,'38'!$E$1:$O$1,0))</f>
        <v>X0429</v>
      </c>
      <c r="K810" s="2">
        <f>INDEX('38'!$E$1:$O$1361,MATCH('39'!$F810,'38'!$E:$E,0),MATCH('38'!J$1,'38'!$E$1:$O$1,0))</f>
        <v>376098</v>
      </c>
      <c r="L810" s="2" t="str">
        <f>INDEX('38'!$E$1:$O$1361,MATCH('39'!$F810,'38'!$E:$E,0),MATCH('38'!K$1,'38'!$E$1:$O$1,0))</f>
        <v>Mrs. Samta Agarwal</v>
      </c>
      <c r="M810" s="2" t="str">
        <f>INDEX('38'!$E$1:$O$1361,MATCH('39'!$F810,'38'!$E:$E,0),MATCH('38'!L$1,'38'!$E$1:$O$1,0))</f>
        <v>Relationship Associate</v>
      </c>
      <c r="N810" s="2" t="str">
        <f>INDEX('38'!$E$1:$O$1361,MATCH('39'!$F810,'38'!$E:$E,0),MATCH('38'!M$1,'38'!$E$1:$O$1,0))</f>
        <v>BG 6</v>
      </c>
      <c r="O810" s="2">
        <f>INDEX('38'!$E$1:$O$1361,MATCH('39'!$F810,'38'!$E:$E,0),MATCH('38'!N$1,'38'!$E$1:$O$1,0))</f>
        <v>995385.951</v>
      </c>
      <c r="P810" s="2">
        <f>INDEX('38'!$E$1:$O$1361,MATCH('39'!$F810,'38'!$E:$E,0),MATCH('38'!O$1,'38'!$E$1:$O$1,0))</f>
        <v>1523034.2844</v>
      </c>
    </row>
    <row r="811" spans="6:16">
      <c r="F811" s="128">
        <v>443543</v>
      </c>
      <c r="G811" s="2" t="str">
        <f>INDEX('38'!$E$1:$O$1361,MATCH('39'!$F811,'38'!$E:$E,0),MATCH('38'!F$1,'38'!$E$1:$O$1,0))</f>
        <v>Rajiv Kumar Thakur</v>
      </c>
      <c r="H811" s="2">
        <f>INDEX('38'!$E$1:$O$1361,MATCH('39'!$F811,'38'!$E:$E,0),MATCH('38'!G$1,'38'!$E$1:$O$1,0))</f>
        <v>40994</v>
      </c>
      <c r="I811" s="2" t="str">
        <f>INDEX('38'!$E$1:$O$1361,MATCH('39'!$F811,'38'!$E:$E,0),MATCH('38'!H$1,'38'!$E$1:$O$1,0))</f>
        <v>Active</v>
      </c>
      <c r="J811" s="2" t="str">
        <f>INDEX('38'!$E$1:$O$1361,MATCH('39'!$F811,'38'!$E:$E,0),MATCH('38'!I$1,'38'!$E$1:$O$1,0))</f>
        <v>X1220</v>
      </c>
      <c r="K811" s="2">
        <f>INDEX('38'!$E$1:$O$1361,MATCH('39'!$F811,'38'!$E:$E,0),MATCH('38'!J$1,'38'!$E$1:$O$1,0))</f>
        <v>398778</v>
      </c>
      <c r="L811" s="2" t="str">
        <f>INDEX('38'!$E$1:$O$1361,MATCH('39'!$F811,'38'!$E:$E,0),MATCH('38'!K$1,'38'!$E$1:$O$1,0))</f>
        <v>Mr. Goutam Ghosh</v>
      </c>
      <c r="M811" s="2" t="str">
        <f>INDEX('38'!$E$1:$O$1361,MATCH('39'!$F811,'38'!$E:$E,0),MATCH('38'!L$1,'38'!$E$1:$O$1,0))</f>
        <v>Associate Sales Manager</v>
      </c>
      <c r="N811" s="2" t="str">
        <f>INDEX('38'!$E$1:$O$1361,MATCH('39'!$F811,'38'!$E:$E,0),MATCH('38'!M$1,'38'!$E$1:$O$1,0))</f>
        <v>BG 6</v>
      </c>
      <c r="O811" s="2">
        <f>INDEX('38'!$E$1:$O$1361,MATCH('39'!$F811,'38'!$E:$E,0),MATCH('38'!N$1,'38'!$E$1:$O$1,0))</f>
        <v>787762.47900000005</v>
      </c>
      <c r="P811" s="2">
        <f>INDEX('38'!$E$1:$O$1361,MATCH('39'!$F811,'38'!$E:$E,0),MATCH('38'!O$1,'38'!$E$1:$O$1,0))</f>
        <v>2014351.6536000001</v>
      </c>
    </row>
    <row r="812" spans="6:16">
      <c r="F812" s="128">
        <v>443545</v>
      </c>
      <c r="G812" s="2" t="str">
        <f>INDEX('38'!$E$1:$O$1361,MATCH('39'!$F812,'38'!$E:$E,0),MATCH('38'!F$1,'38'!$E$1:$O$1,0))</f>
        <v>Samim Akhtara Ali</v>
      </c>
      <c r="H812" s="2">
        <f>INDEX('38'!$E$1:$O$1361,MATCH('39'!$F812,'38'!$E:$E,0),MATCH('38'!G$1,'38'!$E$1:$O$1,0))</f>
        <v>41043</v>
      </c>
      <c r="I812" s="2" t="str">
        <f>INDEX('38'!$E$1:$O$1361,MATCH('39'!$F812,'38'!$E:$E,0),MATCH('38'!H$1,'38'!$E$1:$O$1,0))</f>
        <v>Active</v>
      </c>
      <c r="J812" s="2" t="str">
        <f>INDEX('38'!$E$1:$O$1361,MATCH('39'!$F812,'38'!$E:$E,0),MATCH('38'!I$1,'38'!$E$1:$O$1,0))</f>
        <v>X0597</v>
      </c>
      <c r="K812" s="2">
        <f>INDEX('38'!$E$1:$O$1361,MATCH('39'!$F812,'38'!$E:$E,0),MATCH('38'!J$1,'38'!$E$1:$O$1,0))</f>
        <v>410827</v>
      </c>
      <c r="L812" s="2" t="str">
        <f>INDEX('38'!$E$1:$O$1361,MATCH('39'!$F812,'38'!$E:$E,0),MATCH('38'!K$1,'38'!$E$1:$O$1,0))</f>
        <v>Mr. Pradipta Pranjal Mahanta</v>
      </c>
      <c r="M812" s="2" t="str">
        <f>INDEX('38'!$E$1:$O$1361,MATCH('39'!$F812,'38'!$E:$E,0),MATCH('38'!L$1,'38'!$E$1:$O$1,0))</f>
        <v>Relationship Associate</v>
      </c>
      <c r="N812" s="2" t="str">
        <f>INDEX('38'!$E$1:$O$1361,MATCH('39'!$F812,'38'!$E:$E,0),MATCH('38'!M$1,'38'!$E$1:$O$1,0))</f>
        <v>BG 4</v>
      </c>
      <c r="O812" s="2">
        <f>INDEX('38'!$E$1:$O$1361,MATCH('39'!$F812,'38'!$E:$E,0),MATCH('38'!N$1,'38'!$E$1:$O$1,0))</f>
        <v>1721001.8489999999</v>
      </c>
      <c r="P812" s="2">
        <f>INDEX('38'!$E$1:$O$1361,MATCH('39'!$F812,'38'!$E:$E,0),MATCH('38'!O$1,'38'!$E$1:$O$1,0))</f>
        <v>1800161.2908000001</v>
      </c>
    </row>
    <row r="813" spans="6:16">
      <c r="F813" s="128">
        <v>443551</v>
      </c>
      <c r="G813" s="2" t="str">
        <f>INDEX('38'!$E$1:$O$1361,MATCH('39'!$F813,'38'!$E:$E,0),MATCH('38'!F$1,'38'!$E$1:$O$1,0))</f>
        <v>Dipak Dattatraya More</v>
      </c>
      <c r="H813" s="2">
        <f>INDEX('38'!$E$1:$O$1361,MATCH('39'!$F813,'38'!$E:$E,0),MATCH('38'!G$1,'38'!$E$1:$O$1,0))</f>
        <v>41052</v>
      </c>
      <c r="I813" s="2" t="str">
        <f>INDEX('38'!$E$1:$O$1361,MATCH('39'!$F813,'38'!$E:$E,0),MATCH('38'!H$1,'38'!$E$1:$O$1,0))</f>
        <v>Active</v>
      </c>
      <c r="J813" s="2" t="str">
        <f>INDEX('38'!$E$1:$O$1361,MATCH('39'!$F813,'38'!$E:$E,0),MATCH('38'!I$1,'38'!$E$1:$O$1,0))</f>
        <v>X0135</v>
      </c>
      <c r="K813" s="2">
        <f>INDEX('38'!$E$1:$O$1361,MATCH('39'!$F813,'38'!$E:$E,0),MATCH('38'!J$1,'38'!$E$1:$O$1,0))</f>
        <v>380148</v>
      </c>
      <c r="L813" s="2" t="str">
        <f>INDEX('38'!$E$1:$O$1361,MATCH('39'!$F813,'38'!$E:$E,0),MATCH('38'!K$1,'38'!$E$1:$O$1,0))</f>
        <v>Mr. Anil Subhashrao Mhetre</v>
      </c>
      <c r="M813" s="2" t="str">
        <f>INDEX('38'!$E$1:$O$1361,MATCH('39'!$F813,'38'!$E:$E,0),MATCH('38'!L$1,'38'!$E$1:$O$1,0))</f>
        <v>Associate Sales Manager</v>
      </c>
      <c r="N813" s="2" t="str">
        <f>INDEX('38'!$E$1:$O$1361,MATCH('39'!$F813,'38'!$E:$E,0),MATCH('38'!M$1,'38'!$E$1:$O$1,0))</f>
        <v>BG 6</v>
      </c>
      <c r="O813" s="2">
        <f>INDEX('38'!$E$1:$O$1361,MATCH('39'!$F813,'38'!$E:$E,0),MATCH('38'!N$1,'38'!$E$1:$O$1,0))</f>
        <v>1167453.5249999999</v>
      </c>
      <c r="P813" s="2">
        <f>INDEX('38'!$E$1:$O$1361,MATCH('39'!$F813,'38'!$E:$E,0),MATCH('38'!O$1,'38'!$E$1:$O$1,0))</f>
        <v>651407.15159999998</v>
      </c>
    </row>
    <row r="814" spans="6:16">
      <c r="F814" s="128">
        <v>443607</v>
      </c>
      <c r="G814" s="2" t="str">
        <f>INDEX('38'!$E$1:$O$1361,MATCH('39'!$F814,'38'!$E:$E,0),MATCH('38'!F$1,'38'!$E$1:$O$1,0))</f>
        <v>Sushil Shitlaprasad Pandey</v>
      </c>
      <c r="H814" s="2">
        <f>INDEX('38'!$E$1:$O$1361,MATCH('39'!$F814,'38'!$E:$E,0),MATCH('38'!G$1,'38'!$E$1:$O$1,0))</f>
        <v>41046</v>
      </c>
      <c r="I814" s="2" t="str">
        <f>INDEX('38'!$E$1:$O$1361,MATCH('39'!$F814,'38'!$E:$E,0),MATCH('38'!H$1,'38'!$E$1:$O$1,0))</f>
        <v>Active</v>
      </c>
      <c r="J814" s="2" t="str">
        <f>INDEX('38'!$E$1:$O$1361,MATCH('39'!$F814,'38'!$E:$E,0),MATCH('38'!I$1,'38'!$E$1:$O$1,0))</f>
        <v>X0574</v>
      </c>
      <c r="K814" s="2">
        <f>INDEX('38'!$E$1:$O$1361,MATCH('39'!$F814,'38'!$E:$E,0),MATCH('38'!J$1,'38'!$E$1:$O$1,0))</f>
        <v>377076</v>
      </c>
      <c r="L814" s="2" t="str">
        <f>INDEX('38'!$E$1:$O$1361,MATCH('39'!$F814,'38'!$E:$E,0),MATCH('38'!K$1,'38'!$E$1:$O$1,0))</f>
        <v>Mr. Ujwal Hiraman Gurchale</v>
      </c>
      <c r="M814" s="2" t="str">
        <f>INDEX('38'!$E$1:$O$1361,MATCH('39'!$F814,'38'!$E:$E,0),MATCH('38'!L$1,'38'!$E$1:$O$1,0))</f>
        <v>Relationship Associate</v>
      </c>
      <c r="N814" s="2" t="str">
        <f>INDEX('38'!$E$1:$O$1361,MATCH('39'!$F814,'38'!$E:$E,0),MATCH('38'!M$1,'38'!$E$1:$O$1,0))</f>
        <v>BG 7</v>
      </c>
      <c r="O814" s="2">
        <f>INDEX('38'!$E$1:$O$1361,MATCH('39'!$F814,'38'!$E:$E,0),MATCH('38'!N$1,'38'!$E$1:$O$1,0))</f>
        <v>548071.25099999993</v>
      </c>
      <c r="P814" s="2">
        <f>INDEX('38'!$E$1:$O$1361,MATCH('39'!$F814,'38'!$E:$E,0),MATCH('38'!O$1,'38'!$E$1:$O$1,0))</f>
        <v>1826769.5424000002</v>
      </c>
    </row>
    <row r="815" spans="6:16">
      <c r="F815" s="128">
        <v>443675</v>
      </c>
      <c r="G815" s="2" t="str">
        <f>INDEX('38'!$E$1:$O$1361,MATCH('39'!$F815,'38'!$E:$E,0),MATCH('38'!F$1,'38'!$E$1:$O$1,0))</f>
        <v>Sanchit Kapoor</v>
      </c>
      <c r="H815" s="2">
        <f>INDEX('38'!$E$1:$O$1361,MATCH('39'!$F815,'38'!$E:$E,0),MATCH('38'!G$1,'38'!$E$1:$O$1,0))</f>
        <v>41055</v>
      </c>
      <c r="I815" s="2" t="str">
        <f>INDEX('38'!$E$1:$O$1361,MATCH('39'!$F815,'38'!$E:$E,0),MATCH('38'!H$1,'38'!$E$1:$O$1,0))</f>
        <v>Active</v>
      </c>
      <c r="J815" s="2" t="str">
        <f>INDEX('38'!$E$1:$O$1361,MATCH('39'!$F815,'38'!$E:$E,0),MATCH('38'!I$1,'38'!$E$1:$O$1,0))</f>
        <v>X0050</v>
      </c>
      <c r="K815" s="2">
        <f>INDEX('38'!$E$1:$O$1361,MATCH('39'!$F815,'38'!$E:$E,0),MATCH('38'!J$1,'38'!$E$1:$O$1,0))</f>
        <v>425654</v>
      </c>
      <c r="L815" s="2" t="str">
        <f>INDEX('38'!$E$1:$O$1361,MATCH('39'!$F815,'38'!$E:$E,0),MATCH('38'!K$1,'38'!$E$1:$O$1,0))</f>
        <v>Mr. Himat Singh</v>
      </c>
      <c r="M815" s="2" t="str">
        <f>INDEX('38'!$E$1:$O$1361,MATCH('39'!$F815,'38'!$E:$E,0),MATCH('38'!L$1,'38'!$E$1:$O$1,0))</f>
        <v>Relationship Associate</v>
      </c>
      <c r="N815" s="2" t="str">
        <f>INDEX('38'!$E$1:$O$1361,MATCH('39'!$F815,'38'!$E:$E,0),MATCH('38'!M$1,'38'!$E$1:$O$1,0))</f>
        <v>BG 6</v>
      </c>
      <c r="O815" s="2">
        <f>INDEX('38'!$E$1:$O$1361,MATCH('39'!$F815,'38'!$E:$E,0),MATCH('38'!N$1,'38'!$E$1:$O$1,0))</f>
        <v>973895.03399999999</v>
      </c>
      <c r="P815" s="2">
        <f>INDEX('38'!$E$1:$O$1361,MATCH('39'!$F815,'38'!$E:$E,0),MATCH('38'!O$1,'38'!$E$1:$O$1,0))</f>
        <v>165280.05719999998</v>
      </c>
    </row>
    <row r="816" spans="6:16">
      <c r="F816" s="128">
        <v>443677</v>
      </c>
      <c r="G816" s="2" t="str">
        <f>INDEX('38'!$E$1:$O$1361,MATCH('39'!$F816,'38'!$E:$E,0),MATCH('38'!F$1,'38'!$E$1:$O$1,0))</f>
        <v>Sushil Sudhakar Dhawandkar</v>
      </c>
      <c r="H816" s="2">
        <f>INDEX('38'!$E$1:$O$1361,MATCH('39'!$F816,'38'!$E:$E,0),MATCH('38'!G$1,'38'!$E$1:$O$1,0))</f>
        <v>41033</v>
      </c>
      <c r="I816" s="2" t="str">
        <f>INDEX('38'!$E$1:$O$1361,MATCH('39'!$F816,'38'!$E:$E,0),MATCH('38'!H$1,'38'!$E$1:$O$1,0))</f>
        <v>Active</v>
      </c>
      <c r="J816" s="2" t="str">
        <f>INDEX('38'!$E$1:$O$1361,MATCH('39'!$F816,'38'!$E:$E,0),MATCH('38'!I$1,'38'!$E$1:$O$1,0))</f>
        <v>X1371</v>
      </c>
      <c r="K816" s="2">
        <f>INDEX('38'!$E$1:$O$1361,MATCH('39'!$F816,'38'!$E:$E,0),MATCH('38'!J$1,'38'!$E$1:$O$1,0))</f>
        <v>408446</v>
      </c>
      <c r="L816" s="2" t="str">
        <f>INDEX('38'!$E$1:$O$1361,MATCH('39'!$F816,'38'!$E:$E,0),MATCH('38'!K$1,'38'!$E$1:$O$1,0))</f>
        <v>Mr. Uday Kundlikrao Shinde</v>
      </c>
      <c r="M816" s="2" t="str">
        <f>INDEX('38'!$E$1:$O$1361,MATCH('39'!$F816,'38'!$E:$E,0),MATCH('38'!L$1,'38'!$E$1:$O$1,0))</f>
        <v>Relationship Associate</v>
      </c>
      <c r="N816" s="2" t="str">
        <f>INDEX('38'!$E$1:$O$1361,MATCH('39'!$F816,'38'!$E:$E,0),MATCH('38'!M$1,'38'!$E$1:$O$1,0))</f>
        <v>BG 7</v>
      </c>
      <c r="O816" s="2">
        <f>INDEX('38'!$E$1:$O$1361,MATCH('39'!$F816,'38'!$E:$E,0),MATCH('38'!N$1,'38'!$E$1:$O$1,0))</f>
        <v>595640.87099999993</v>
      </c>
      <c r="P816" s="2">
        <f>INDEX('38'!$E$1:$O$1361,MATCH('39'!$F816,'38'!$E:$E,0),MATCH('38'!O$1,'38'!$E$1:$O$1,0))</f>
        <v>147735.06840000002</v>
      </c>
    </row>
    <row r="817" spans="6:16">
      <c r="F817" s="128">
        <v>443711</v>
      </c>
      <c r="G817" s="2" t="str">
        <f>INDEX('38'!$E$1:$O$1361,MATCH('39'!$F817,'38'!$E:$E,0),MATCH('38'!F$1,'38'!$E$1:$O$1,0))</f>
        <v>Sachin Laxmanrao Ingole</v>
      </c>
      <c r="H817" s="2">
        <f>INDEX('38'!$E$1:$O$1361,MATCH('39'!$F817,'38'!$E:$E,0),MATCH('38'!G$1,'38'!$E$1:$O$1,0))</f>
        <v>41050</v>
      </c>
      <c r="I817" s="2" t="str">
        <f>INDEX('38'!$E$1:$O$1361,MATCH('39'!$F817,'38'!$E:$E,0),MATCH('38'!H$1,'38'!$E$1:$O$1,0))</f>
        <v>Active</v>
      </c>
      <c r="J817" s="2" t="str">
        <f>INDEX('38'!$E$1:$O$1361,MATCH('39'!$F817,'38'!$E:$E,0),MATCH('38'!I$1,'38'!$E$1:$O$1,0))</f>
        <v>X1038</v>
      </c>
      <c r="K817" s="2">
        <f>INDEX('38'!$E$1:$O$1361,MATCH('39'!$F817,'38'!$E:$E,0),MATCH('38'!J$1,'38'!$E$1:$O$1,0))</f>
        <v>408446</v>
      </c>
      <c r="L817" s="2" t="str">
        <f>INDEX('38'!$E$1:$O$1361,MATCH('39'!$F817,'38'!$E:$E,0),MATCH('38'!K$1,'38'!$E$1:$O$1,0))</f>
        <v>Mr. Uday Kundlikrao Shinde</v>
      </c>
      <c r="M817" s="2" t="str">
        <f>INDEX('38'!$E$1:$O$1361,MATCH('39'!$F817,'38'!$E:$E,0),MATCH('38'!L$1,'38'!$E$1:$O$1,0))</f>
        <v>Relationship Associate</v>
      </c>
      <c r="N817" s="2" t="str">
        <f>INDEX('38'!$E$1:$O$1361,MATCH('39'!$F817,'38'!$E:$E,0),MATCH('38'!M$1,'38'!$E$1:$O$1,0))</f>
        <v>BG 7</v>
      </c>
      <c r="O817" s="2">
        <f>INDEX('38'!$E$1:$O$1361,MATCH('39'!$F817,'38'!$E:$E,0),MATCH('38'!N$1,'38'!$E$1:$O$1,0))</f>
        <v>739590.72600000002</v>
      </c>
      <c r="P817" s="2">
        <f>INDEX('38'!$E$1:$O$1361,MATCH('39'!$F817,'38'!$E:$E,0),MATCH('38'!O$1,'38'!$E$1:$O$1,0))</f>
        <v>944491.10399999993</v>
      </c>
    </row>
    <row r="818" spans="6:16">
      <c r="F818" s="128">
        <v>443714</v>
      </c>
      <c r="G818" s="2" t="str">
        <f>INDEX('38'!$E$1:$O$1361,MATCH('39'!$F818,'38'!$E:$E,0),MATCH('38'!F$1,'38'!$E$1:$O$1,0))</f>
        <v>Heena Ajmera</v>
      </c>
      <c r="H818" s="2">
        <f>INDEX('38'!$E$1:$O$1361,MATCH('39'!$F818,'38'!$E:$E,0),MATCH('38'!G$1,'38'!$E$1:$O$1,0))</f>
        <v>41061</v>
      </c>
      <c r="I818" s="2" t="str">
        <f>INDEX('38'!$E$1:$O$1361,MATCH('39'!$F818,'38'!$E:$E,0),MATCH('38'!H$1,'38'!$E$1:$O$1,0))</f>
        <v>Active</v>
      </c>
      <c r="J818" s="2" t="str">
        <f>INDEX('38'!$E$1:$O$1361,MATCH('39'!$F818,'38'!$E:$E,0),MATCH('38'!I$1,'38'!$E$1:$O$1,0))</f>
        <v>X1666</v>
      </c>
      <c r="K818" s="2">
        <f>INDEX('38'!$E$1:$O$1361,MATCH('39'!$F818,'38'!$E:$E,0),MATCH('38'!J$1,'38'!$E$1:$O$1,0))</f>
        <v>448733</v>
      </c>
      <c r="L818" s="2" t="str">
        <f>INDEX('38'!$E$1:$O$1361,MATCH('39'!$F818,'38'!$E:$E,0),MATCH('38'!K$1,'38'!$E$1:$O$1,0))</f>
        <v>Mr. Sandip Nandi</v>
      </c>
      <c r="M818" s="2" t="str">
        <f>INDEX('38'!$E$1:$O$1361,MATCH('39'!$F818,'38'!$E:$E,0),MATCH('38'!L$1,'38'!$E$1:$O$1,0))</f>
        <v>Relationship Associate</v>
      </c>
      <c r="N818" s="2" t="str">
        <f>INDEX('38'!$E$1:$O$1361,MATCH('39'!$F818,'38'!$E:$E,0),MATCH('38'!M$1,'38'!$E$1:$O$1,0))</f>
        <v>BG 8</v>
      </c>
      <c r="O818" s="2">
        <f>INDEX('38'!$E$1:$O$1361,MATCH('39'!$F818,'38'!$E:$E,0),MATCH('38'!N$1,'38'!$E$1:$O$1,0))</f>
        <v>390562.83</v>
      </c>
      <c r="P818" s="2">
        <f>INDEX('38'!$E$1:$O$1361,MATCH('39'!$F818,'38'!$E:$E,0),MATCH('38'!O$1,'38'!$E$1:$O$1,0))</f>
        <v>720286.30079999997</v>
      </c>
    </row>
    <row r="819" spans="6:16">
      <c r="F819" s="128">
        <v>443716</v>
      </c>
      <c r="G819" s="2" t="str">
        <f>INDEX('38'!$E$1:$O$1361,MATCH('39'!$F819,'38'!$E:$E,0),MATCH('38'!F$1,'38'!$E$1:$O$1,0))</f>
        <v>Sumit Kumar Chaturvedi</v>
      </c>
      <c r="H819" s="2">
        <f>INDEX('38'!$E$1:$O$1361,MATCH('39'!$F819,'38'!$E:$E,0),MATCH('38'!G$1,'38'!$E$1:$O$1,0))</f>
        <v>41061</v>
      </c>
      <c r="I819" s="2" t="str">
        <f>INDEX('38'!$E$1:$O$1361,MATCH('39'!$F819,'38'!$E:$E,0),MATCH('38'!H$1,'38'!$E$1:$O$1,0))</f>
        <v>Active</v>
      </c>
      <c r="J819" s="2" t="str">
        <f>INDEX('38'!$E$1:$O$1361,MATCH('39'!$F819,'38'!$E:$E,0),MATCH('38'!I$1,'38'!$E$1:$O$1,0))</f>
        <v>X0307</v>
      </c>
      <c r="K819" s="2">
        <f>INDEX('38'!$E$1:$O$1361,MATCH('39'!$F819,'38'!$E:$E,0),MATCH('38'!J$1,'38'!$E$1:$O$1,0))</f>
        <v>473191</v>
      </c>
      <c r="L819" s="2" t="str">
        <f>INDEX('38'!$E$1:$O$1361,MATCH('39'!$F819,'38'!$E:$E,0),MATCH('38'!K$1,'38'!$E$1:$O$1,0))</f>
        <v>Mr. Sandeep Chatterjee</v>
      </c>
      <c r="M819" s="2" t="str">
        <f>INDEX('38'!$E$1:$O$1361,MATCH('39'!$F819,'38'!$E:$E,0),MATCH('38'!L$1,'38'!$E$1:$O$1,0))</f>
        <v>Relationship Associate</v>
      </c>
      <c r="N819" s="2" t="str">
        <f>INDEX('38'!$E$1:$O$1361,MATCH('39'!$F819,'38'!$E:$E,0),MATCH('38'!M$1,'38'!$E$1:$O$1,0))</f>
        <v>BG 5</v>
      </c>
      <c r="O819" s="2">
        <f>INDEX('38'!$E$1:$O$1361,MATCH('39'!$F819,'38'!$E:$E,0),MATCH('38'!N$1,'38'!$E$1:$O$1,0))</f>
        <v>1452745.476</v>
      </c>
      <c r="P819" s="2">
        <f>INDEX('38'!$E$1:$O$1361,MATCH('39'!$F819,'38'!$E:$E,0),MATCH('38'!O$1,'38'!$E$1:$O$1,0))</f>
        <v>1146537.4716</v>
      </c>
    </row>
    <row r="820" spans="6:16">
      <c r="F820" s="128">
        <v>443808</v>
      </c>
      <c r="G820" s="2" t="str">
        <f>INDEX('38'!$E$1:$O$1361,MATCH('39'!$F820,'38'!$E:$E,0),MATCH('38'!F$1,'38'!$E$1:$O$1,0))</f>
        <v>Subrat Kumar Sahoo</v>
      </c>
      <c r="H820" s="2">
        <f>INDEX('38'!$E$1:$O$1361,MATCH('39'!$F820,'38'!$E:$E,0),MATCH('38'!G$1,'38'!$E$1:$O$1,0))</f>
        <v>41005</v>
      </c>
      <c r="I820" s="2" t="str">
        <f>INDEX('38'!$E$1:$O$1361,MATCH('39'!$F820,'38'!$E:$E,0),MATCH('38'!H$1,'38'!$E$1:$O$1,0))</f>
        <v>Active</v>
      </c>
      <c r="J820" s="2" t="str">
        <f>INDEX('38'!$E$1:$O$1361,MATCH('39'!$F820,'38'!$E:$E,0),MATCH('38'!I$1,'38'!$E$1:$O$1,0))</f>
        <v>X0859</v>
      </c>
      <c r="K820" s="2">
        <f>INDEX('38'!$E$1:$O$1361,MATCH('39'!$F820,'38'!$E:$E,0),MATCH('38'!J$1,'38'!$E$1:$O$1,0))</f>
        <v>460392</v>
      </c>
      <c r="L820" s="2" t="str">
        <f>INDEX('38'!$E$1:$O$1361,MATCH('39'!$F820,'38'!$E:$E,0),MATCH('38'!K$1,'38'!$E$1:$O$1,0))</f>
        <v>Mr. Sanjay Kumar Mohanty</v>
      </c>
      <c r="M820" s="2" t="str">
        <f>INDEX('38'!$E$1:$O$1361,MATCH('39'!$F820,'38'!$E:$E,0),MATCH('38'!L$1,'38'!$E$1:$O$1,0))</f>
        <v>Associate Sales Manager</v>
      </c>
      <c r="N820" s="2" t="str">
        <f>INDEX('38'!$E$1:$O$1361,MATCH('39'!$F820,'38'!$E:$E,0),MATCH('38'!M$1,'38'!$E$1:$O$1,0))</f>
        <v>BG 7</v>
      </c>
      <c r="O820" s="2">
        <f>INDEX('38'!$E$1:$O$1361,MATCH('39'!$F820,'38'!$E:$E,0),MATCH('38'!N$1,'38'!$E$1:$O$1,0))</f>
        <v>654647.679</v>
      </c>
      <c r="P820" s="2">
        <f>INDEX('38'!$E$1:$O$1361,MATCH('39'!$F820,'38'!$E:$E,0),MATCH('38'!O$1,'38'!$E$1:$O$1,0))</f>
        <v>1213973.3736</v>
      </c>
    </row>
    <row r="821" spans="6:16">
      <c r="F821" s="128">
        <v>443809</v>
      </c>
      <c r="G821" s="2" t="str">
        <f>INDEX('38'!$E$1:$O$1361,MATCH('39'!$F821,'38'!$E:$E,0),MATCH('38'!F$1,'38'!$E$1:$O$1,0))</f>
        <v>Rajesh Kumar Paswan</v>
      </c>
      <c r="H821" s="2">
        <f>INDEX('38'!$E$1:$O$1361,MATCH('39'!$F821,'38'!$E:$E,0),MATCH('38'!G$1,'38'!$E$1:$O$1,0))</f>
        <v>41005</v>
      </c>
      <c r="I821" s="2" t="str">
        <f>INDEX('38'!$E$1:$O$1361,MATCH('39'!$F821,'38'!$E:$E,0),MATCH('38'!H$1,'38'!$E$1:$O$1,0))</f>
        <v>Active</v>
      </c>
      <c r="J821" s="2" t="str">
        <f>INDEX('38'!$E$1:$O$1361,MATCH('39'!$F821,'38'!$E:$E,0),MATCH('38'!I$1,'38'!$E$1:$O$1,0))</f>
        <v>X1487</v>
      </c>
      <c r="K821" s="2">
        <f>INDEX('38'!$E$1:$O$1361,MATCH('39'!$F821,'38'!$E:$E,0),MATCH('38'!J$1,'38'!$E$1:$O$1,0))</f>
        <v>448126</v>
      </c>
      <c r="L821" s="2" t="str">
        <f>INDEX('38'!$E$1:$O$1361,MATCH('39'!$F821,'38'!$E:$E,0),MATCH('38'!K$1,'38'!$E$1:$O$1,0))</f>
        <v>Mr. Mohit Gupta</v>
      </c>
      <c r="M821" s="2" t="str">
        <f>INDEX('38'!$E$1:$O$1361,MATCH('39'!$F821,'38'!$E:$E,0),MATCH('38'!L$1,'38'!$E$1:$O$1,0))</f>
        <v>Relationship Associate</v>
      </c>
      <c r="N821" s="2" t="str">
        <f>INDEX('38'!$E$1:$O$1361,MATCH('39'!$F821,'38'!$E:$E,0),MATCH('38'!M$1,'38'!$E$1:$O$1,0))</f>
        <v>BG 6</v>
      </c>
      <c r="O821" s="2">
        <f>INDEX('38'!$E$1:$O$1361,MATCH('39'!$F821,'38'!$E:$E,0),MATCH('38'!N$1,'38'!$E$1:$O$1,0))</f>
        <v>829153.83600000001</v>
      </c>
      <c r="P821" s="2">
        <f>INDEX('38'!$E$1:$O$1361,MATCH('39'!$F821,'38'!$E:$E,0),MATCH('38'!O$1,'38'!$E$1:$O$1,0))</f>
        <v>732874.10040000011</v>
      </c>
    </row>
    <row r="822" spans="6:16">
      <c r="F822" s="128">
        <v>443920</v>
      </c>
      <c r="G822" s="2" t="str">
        <f>INDEX('38'!$E$1:$O$1361,MATCH('39'!$F822,'38'!$E:$E,0),MATCH('38'!F$1,'38'!$E$1:$O$1,0))</f>
        <v>Vikrant Singh</v>
      </c>
      <c r="H822" s="2">
        <f>INDEX('38'!$E$1:$O$1361,MATCH('39'!$F822,'38'!$E:$E,0),MATCH('38'!G$1,'38'!$E$1:$O$1,0))</f>
        <v>41058</v>
      </c>
      <c r="I822" s="2" t="str">
        <f>INDEX('38'!$E$1:$O$1361,MATCH('39'!$F822,'38'!$E:$E,0),MATCH('38'!H$1,'38'!$E$1:$O$1,0))</f>
        <v>Active</v>
      </c>
      <c r="J822" s="2" t="str">
        <f>INDEX('38'!$E$1:$O$1361,MATCH('39'!$F822,'38'!$E:$E,0),MATCH('38'!I$1,'38'!$E$1:$O$1,0))</f>
        <v>X0894</v>
      </c>
      <c r="K822" s="2">
        <f>INDEX('38'!$E$1:$O$1361,MATCH('39'!$F822,'38'!$E:$E,0),MATCH('38'!J$1,'38'!$E$1:$O$1,0))</f>
        <v>377329</v>
      </c>
      <c r="L822" s="2" t="str">
        <f>INDEX('38'!$E$1:$O$1361,MATCH('39'!$F822,'38'!$E:$E,0),MATCH('38'!K$1,'38'!$E$1:$O$1,0))</f>
        <v>Mr. Deepak Jain</v>
      </c>
      <c r="M822" s="2" t="str">
        <f>INDEX('38'!$E$1:$O$1361,MATCH('39'!$F822,'38'!$E:$E,0),MATCH('38'!L$1,'38'!$E$1:$O$1,0))</f>
        <v>Relationship Associate</v>
      </c>
      <c r="N822" s="2" t="str">
        <f>INDEX('38'!$E$1:$O$1361,MATCH('39'!$F822,'38'!$E:$E,0),MATCH('38'!M$1,'38'!$E$1:$O$1,0))</f>
        <v>BG 6</v>
      </c>
      <c r="O822" s="2">
        <f>INDEX('38'!$E$1:$O$1361,MATCH('39'!$F822,'38'!$E:$E,0),MATCH('38'!N$1,'38'!$E$1:$O$1,0))</f>
        <v>884759.31599999999</v>
      </c>
      <c r="P822" s="2">
        <f>INDEX('38'!$E$1:$O$1361,MATCH('39'!$F822,'38'!$E:$E,0),MATCH('38'!O$1,'38'!$E$1:$O$1,0))</f>
        <v>1058738.3640000001</v>
      </c>
    </row>
    <row r="823" spans="6:16">
      <c r="F823" s="128">
        <v>444021</v>
      </c>
      <c r="G823" s="2" t="str">
        <f>INDEX('38'!$E$1:$O$1361,MATCH('39'!$F823,'38'!$E:$E,0),MATCH('38'!F$1,'38'!$E$1:$O$1,0))</f>
        <v>Lalit Aggarwal</v>
      </c>
      <c r="H823" s="2">
        <f>INDEX('38'!$E$1:$O$1361,MATCH('39'!$F823,'38'!$E:$E,0),MATCH('38'!G$1,'38'!$E$1:$O$1,0))</f>
        <v>41058</v>
      </c>
      <c r="I823" s="2" t="str">
        <f>INDEX('38'!$E$1:$O$1361,MATCH('39'!$F823,'38'!$E:$E,0),MATCH('38'!H$1,'38'!$E$1:$O$1,0))</f>
        <v>Active</v>
      </c>
      <c r="J823" s="2" t="str">
        <f>INDEX('38'!$E$1:$O$1361,MATCH('39'!$F823,'38'!$E:$E,0),MATCH('38'!I$1,'38'!$E$1:$O$1,0))</f>
        <v>X0544</v>
      </c>
      <c r="K823" s="2">
        <f>INDEX('38'!$E$1:$O$1361,MATCH('39'!$F823,'38'!$E:$E,0),MATCH('38'!J$1,'38'!$E$1:$O$1,0))</f>
        <v>464799</v>
      </c>
      <c r="L823" s="2" t="str">
        <f>INDEX('38'!$E$1:$O$1361,MATCH('39'!$F823,'38'!$E:$E,0),MATCH('38'!K$1,'38'!$E$1:$O$1,0))</f>
        <v>Mr. Vivek Vishnoi</v>
      </c>
      <c r="M823" s="2" t="str">
        <f>INDEX('38'!$E$1:$O$1361,MATCH('39'!$F823,'38'!$E:$E,0),MATCH('38'!L$1,'38'!$E$1:$O$1,0))</f>
        <v>Relationship Associate</v>
      </c>
      <c r="N823" s="2" t="str">
        <f>INDEX('38'!$E$1:$O$1361,MATCH('39'!$F823,'38'!$E:$E,0),MATCH('38'!M$1,'38'!$E$1:$O$1,0))</f>
        <v>BG 6</v>
      </c>
      <c r="O823" s="2">
        <f>INDEX('38'!$E$1:$O$1361,MATCH('39'!$F823,'38'!$E:$E,0),MATCH('38'!N$1,'38'!$E$1:$O$1,0))</f>
        <v>1197815.0519999999</v>
      </c>
      <c r="P823" s="2">
        <f>INDEX('38'!$E$1:$O$1361,MATCH('39'!$F823,'38'!$E:$E,0),MATCH('38'!O$1,'38'!$E$1:$O$1,0))</f>
        <v>1644135.2027999999</v>
      </c>
    </row>
    <row r="824" spans="6:16">
      <c r="F824" s="128">
        <v>444206</v>
      </c>
      <c r="G824" s="2" t="str">
        <f>INDEX('38'!$E$1:$O$1361,MATCH('39'!$F824,'38'!$E:$E,0),MATCH('38'!F$1,'38'!$E$1:$O$1,0))</f>
        <v>Rakesh Khanna</v>
      </c>
      <c r="H824" s="2">
        <f>INDEX('38'!$E$1:$O$1361,MATCH('39'!$F824,'38'!$E:$E,0),MATCH('38'!G$1,'38'!$E$1:$O$1,0))</f>
        <v>41050</v>
      </c>
      <c r="I824" s="2" t="str">
        <f>INDEX('38'!$E$1:$O$1361,MATCH('39'!$F824,'38'!$E:$E,0),MATCH('38'!H$1,'38'!$E$1:$O$1,0))</f>
        <v>Active</v>
      </c>
      <c r="J824" s="2" t="str">
        <f>INDEX('38'!$E$1:$O$1361,MATCH('39'!$F824,'38'!$E:$E,0),MATCH('38'!I$1,'38'!$E$1:$O$1,0))</f>
        <v>X1521</v>
      </c>
      <c r="K824" s="2">
        <f>INDEX('38'!$E$1:$O$1361,MATCH('39'!$F824,'38'!$E:$E,0),MATCH('38'!J$1,'38'!$E$1:$O$1,0))</f>
        <v>412289</v>
      </c>
      <c r="L824" s="2" t="str">
        <f>INDEX('38'!$E$1:$O$1361,MATCH('39'!$F824,'38'!$E:$E,0),MATCH('38'!K$1,'38'!$E$1:$O$1,0))</f>
        <v>Mr. Sunil Mahajan</v>
      </c>
      <c r="M824" s="2" t="str">
        <f>INDEX('38'!$E$1:$O$1361,MATCH('39'!$F824,'38'!$E:$E,0),MATCH('38'!L$1,'38'!$E$1:$O$1,0))</f>
        <v>Relationship Associate</v>
      </c>
      <c r="N824" s="2" t="str">
        <f>INDEX('38'!$E$1:$O$1361,MATCH('39'!$F824,'38'!$E:$E,0),MATCH('38'!M$1,'38'!$E$1:$O$1,0))</f>
        <v>BG 7</v>
      </c>
      <c r="O824" s="2">
        <f>INDEX('38'!$E$1:$O$1361,MATCH('39'!$F824,'38'!$E:$E,0),MATCH('38'!N$1,'38'!$E$1:$O$1,0))</f>
        <v>509411.196</v>
      </c>
      <c r="P824" s="2">
        <f>INDEX('38'!$E$1:$O$1361,MATCH('39'!$F824,'38'!$E:$E,0),MATCH('38'!O$1,'38'!$E$1:$O$1,0))</f>
        <v>865843.54920000001</v>
      </c>
    </row>
    <row r="825" spans="6:16">
      <c r="F825" s="128">
        <v>444215</v>
      </c>
      <c r="G825" s="2" t="str">
        <f>INDEX('38'!$E$1:$O$1361,MATCH('39'!$F825,'38'!$E:$E,0),MATCH('38'!F$1,'38'!$E$1:$O$1,0))</f>
        <v>Naveen Rajshekhar Karhadkar</v>
      </c>
      <c r="H825" s="2">
        <f>INDEX('38'!$E$1:$O$1361,MATCH('39'!$F825,'38'!$E:$E,0),MATCH('38'!G$1,'38'!$E$1:$O$1,0))</f>
        <v>41065</v>
      </c>
      <c r="I825" s="2" t="str">
        <f>INDEX('38'!$E$1:$O$1361,MATCH('39'!$F825,'38'!$E:$E,0),MATCH('38'!H$1,'38'!$E$1:$O$1,0))</f>
        <v>Active</v>
      </c>
      <c r="J825" s="2" t="str">
        <f>INDEX('38'!$E$1:$O$1361,MATCH('39'!$F825,'38'!$E:$E,0),MATCH('38'!I$1,'38'!$E$1:$O$1,0))</f>
        <v>X0272</v>
      </c>
      <c r="K825" s="2">
        <f>INDEX('38'!$E$1:$O$1361,MATCH('39'!$F825,'38'!$E:$E,0),MATCH('38'!J$1,'38'!$E$1:$O$1,0))</f>
        <v>382950</v>
      </c>
      <c r="L825" s="2" t="str">
        <f>INDEX('38'!$E$1:$O$1361,MATCH('39'!$F825,'38'!$E:$E,0),MATCH('38'!K$1,'38'!$E$1:$O$1,0))</f>
        <v>Mr. Shiva Prasad Rao</v>
      </c>
      <c r="M825" s="2" t="str">
        <f>INDEX('38'!$E$1:$O$1361,MATCH('39'!$F825,'38'!$E:$E,0),MATCH('38'!L$1,'38'!$E$1:$O$1,0))</f>
        <v>Relationship Associate</v>
      </c>
      <c r="N825" s="2" t="str">
        <f>INDEX('38'!$E$1:$O$1361,MATCH('39'!$F825,'38'!$E:$E,0),MATCH('38'!M$1,'38'!$E$1:$O$1,0))</f>
        <v>BG 6</v>
      </c>
      <c r="O825" s="2">
        <f>INDEX('38'!$E$1:$O$1361,MATCH('39'!$F825,'38'!$E:$E,0),MATCH('38'!N$1,'38'!$E$1:$O$1,0))</f>
        <v>829715.90099999995</v>
      </c>
      <c r="P825" s="2">
        <f>INDEX('38'!$E$1:$O$1361,MATCH('39'!$F825,'38'!$E:$E,0),MATCH('38'!O$1,'38'!$E$1:$O$1,0))</f>
        <v>1272265.9631999999</v>
      </c>
    </row>
    <row r="826" spans="6:16">
      <c r="F826" s="128">
        <v>444312</v>
      </c>
      <c r="G826" s="2" t="str">
        <f>INDEX('38'!$E$1:$O$1361,MATCH('39'!$F826,'38'!$E:$E,0),MATCH('38'!F$1,'38'!$E$1:$O$1,0))</f>
        <v>Yogesh Shankar Baviskar</v>
      </c>
      <c r="H826" s="2">
        <f>INDEX('38'!$E$1:$O$1361,MATCH('39'!$F826,'38'!$E:$E,0),MATCH('38'!G$1,'38'!$E$1:$O$1,0))</f>
        <v>41073</v>
      </c>
      <c r="I826" s="2" t="str">
        <f>INDEX('38'!$E$1:$O$1361,MATCH('39'!$F826,'38'!$E:$E,0),MATCH('38'!H$1,'38'!$E$1:$O$1,0))</f>
        <v>Active</v>
      </c>
      <c r="J826" s="2" t="str">
        <f>INDEX('38'!$E$1:$O$1361,MATCH('39'!$F826,'38'!$E:$E,0),MATCH('38'!I$1,'38'!$E$1:$O$1,0))</f>
        <v>X1036</v>
      </c>
      <c r="K826" s="2">
        <f>INDEX('38'!$E$1:$O$1361,MATCH('39'!$F826,'38'!$E:$E,0),MATCH('38'!J$1,'38'!$E$1:$O$1,0))</f>
        <v>408443</v>
      </c>
      <c r="L826" s="2" t="str">
        <f>INDEX('38'!$E$1:$O$1361,MATCH('39'!$F826,'38'!$E:$E,0),MATCH('38'!K$1,'38'!$E$1:$O$1,0))</f>
        <v>Mr. Gaurav Ashok Dhokriya</v>
      </c>
      <c r="M826" s="2" t="str">
        <f>INDEX('38'!$E$1:$O$1361,MATCH('39'!$F826,'38'!$E:$E,0),MATCH('38'!L$1,'38'!$E$1:$O$1,0))</f>
        <v>Relationship Associate</v>
      </c>
      <c r="N826" s="2" t="str">
        <f>INDEX('38'!$E$1:$O$1361,MATCH('39'!$F826,'38'!$E:$E,0),MATCH('38'!M$1,'38'!$E$1:$O$1,0))</f>
        <v>BG 7</v>
      </c>
      <c r="O826" s="2">
        <f>INDEX('38'!$E$1:$O$1361,MATCH('39'!$F826,'38'!$E:$E,0),MATCH('38'!N$1,'38'!$E$1:$O$1,0))</f>
        <v>696272.76599999995</v>
      </c>
      <c r="P826" s="2">
        <f>INDEX('38'!$E$1:$O$1361,MATCH('39'!$F826,'38'!$E:$E,0),MATCH('38'!O$1,'38'!$E$1:$O$1,0))</f>
        <v>1054639.3536</v>
      </c>
    </row>
    <row r="827" spans="6:16">
      <c r="F827" s="128">
        <v>444377</v>
      </c>
      <c r="G827" s="2" t="str">
        <f>INDEX('38'!$E$1:$O$1361,MATCH('39'!$F827,'38'!$E:$E,0),MATCH('38'!F$1,'38'!$E$1:$O$1,0))</f>
        <v>Somen Ghosh</v>
      </c>
      <c r="H827" s="2">
        <f>INDEX('38'!$E$1:$O$1361,MATCH('39'!$F827,'38'!$E:$E,0),MATCH('38'!G$1,'38'!$E$1:$O$1,0))</f>
        <v>41073</v>
      </c>
      <c r="I827" s="2" t="str">
        <f>INDEX('38'!$E$1:$O$1361,MATCH('39'!$F827,'38'!$E:$E,0),MATCH('38'!H$1,'38'!$E$1:$O$1,0))</f>
        <v>Active</v>
      </c>
      <c r="J827" s="2" t="str">
        <f>INDEX('38'!$E$1:$O$1361,MATCH('39'!$F827,'38'!$E:$E,0),MATCH('38'!I$1,'38'!$E$1:$O$1,0))</f>
        <v>X1783</v>
      </c>
      <c r="K827" s="2">
        <f>INDEX('38'!$E$1:$O$1361,MATCH('39'!$F827,'38'!$E:$E,0),MATCH('38'!J$1,'38'!$E$1:$O$1,0))</f>
        <v>381325</v>
      </c>
      <c r="L827" s="2" t="str">
        <f>INDEX('38'!$E$1:$O$1361,MATCH('39'!$F827,'38'!$E:$E,0),MATCH('38'!K$1,'38'!$E$1:$O$1,0))</f>
        <v>Mr. Animesh Dutta</v>
      </c>
      <c r="M827" s="2" t="str">
        <f>INDEX('38'!$E$1:$O$1361,MATCH('39'!$F827,'38'!$E:$E,0),MATCH('38'!L$1,'38'!$E$1:$O$1,0))</f>
        <v>Relationship Associate</v>
      </c>
      <c r="N827" s="2" t="str">
        <f>INDEX('38'!$E$1:$O$1361,MATCH('39'!$F827,'38'!$E:$E,0),MATCH('38'!M$1,'38'!$E$1:$O$1,0))</f>
        <v>BG 8</v>
      </c>
      <c r="O827" s="2">
        <f>INDEX('38'!$E$1:$O$1361,MATCH('39'!$F827,'38'!$E:$E,0),MATCH('38'!N$1,'38'!$E$1:$O$1,0))</f>
        <v>411682.005</v>
      </c>
      <c r="P827" s="2">
        <f>INDEX('38'!$E$1:$O$1361,MATCH('39'!$F827,'38'!$E:$E,0),MATCH('38'!O$1,'38'!$E$1:$O$1,0))</f>
        <v>991149.42599999998</v>
      </c>
    </row>
    <row r="828" spans="6:16">
      <c r="F828" s="128">
        <v>444378</v>
      </c>
      <c r="G828" s="2" t="str">
        <f>INDEX('38'!$E$1:$O$1361,MATCH('39'!$F828,'38'!$E:$E,0),MATCH('38'!F$1,'38'!$E$1:$O$1,0))</f>
        <v>Mithun Biswas</v>
      </c>
      <c r="H828" s="2">
        <f>INDEX('38'!$E$1:$O$1361,MATCH('39'!$F828,'38'!$E:$E,0),MATCH('38'!G$1,'38'!$E$1:$O$1,0))</f>
        <v>41073</v>
      </c>
      <c r="I828" s="2" t="str">
        <f>INDEX('38'!$E$1:$O$1361,MATCH('39'!$F828,'38'!$E:$E,0),MATCH('38'!H$1,'38'!$E$1:$O$1,0))</f>
        <v>Active</v>
      </c>
      <c r="J828" s="2" t="str">
        <f>INDEX('38'!$E$1:$O$1361,MATCH('39'!$F828,'38'!$E:$E,0),MATCH('38'!I$1,'38'!$E$1:$O$1,0))</f>
        <v>X1141</v>
      </c>
      <c r="K828" s="2">
        <f>INDEX('38'!$E$1:$O$1361,MATCH('39'!$F828,'38'!$E:$E,0),MATCH('38'!J$1,'38'!$E$1:$O$1,0))</f>
        <v>379146</v>
      </c>
      <c r="L828" s="2" t="str">
        <f>INDEX('38'!$E$1:$O$1361,MATCH('39'!$F828,'38'!$E:$E,0),MATCH('38'!K$1,'38'!$E$1:$O$1,0))</f>
        <v>Mr. Anirban Dastidar</v>
      </c>
      <c r="M828" s="2" t="str">
        <f>INDEX('38'!$E$1:$O$1361,MATCH('39'!$F828,'38'!$E:$E,0),MATCH('38'!L$1,'38'!$E$1:$O$1,0))</f>
        <v>Relationship Associate</v>
      </c>
      <c r="N828" s="2" t="str">
        <f>INDEX('38'!$E$1:$O$1361,MATCH('39'!$F828,'38'!$E:$E,0),MATCH('38'!M$1,'38'!$E$1:$O$1,0))</f>
        <v>BG 6</v>
      </c>
      <c r="O828" s="2">
        <f>INDEX('38'!$E$1:$O$1361,MATCH('39'!$F828,'38'!$E:$E,0),MATCH('38'!N$1,'38'!$E$1:$O$1,0))</f>
        <v>1167348.9029999999</v>
      </c>
      <c r="P828" s="2">
        <f>INDEX('38'!$E$1:$O$1361,MATCH('39'!$F828,'38'!$E:$E,0),MATCH('38'!O$1,'38'!$E$1:$O$1,0))</f>
        <v>2847538.4976000004</v>
      </c>
    </row>
    <row r="829" spans="6:16">
      <c r="F829" s="128">
        <v>444465</v>
      </c>
      <c r="G829" s="2" t="str">
        <f>INDEX('38'!$E$1:$O$1361,MATCH('39'!$F829,'38'!$E:$E,0),MATCH('38'!F$1,'38'!$E$1:$O$1,0))</f>
        <v>Karthikeyan K.</v>
      </c>
      <c r="H829" s="2">
        <f>INDEX('38'!$E$1:$O$1361,MATCH('39'!$F829,'38'!$E:$E,0),MATCH('38'!G$1,'38'!$E$1:$O$1,0))</f>
        <v>41064</v>
      </c>
      <c r="I829" s="2" t="str">
        <f>INDEX('38'!$E$1:$O$1361,MATCH('39'!$F829,'38'!$E:$E,0),MATCH('38'!H$1,'38'!$E$1:$O$1,0))</f>
        <v>Active</v>
      </c>
      <c r="J829" s="2" t="str">
        <f>INDEX('38'!$E$1:$O$1361,MATCH('39'!$F829,'38'!$E:$E,0),MATCH('38'!I$1,'38'!$E$1:$O$1,0))</f>
        <v>X0798</v>
      </c>
      <c r="K829" s="2">
        <f>INDEX('38'!$E$1:$O$1361,MATCH('39'!$F829,'38'!$E:$E,0),MATCH('38'!J$1,'38'!$E$1:$O$1,0))</f>
        <v>420801</v>
      </c>
      <c r="L829" s="2" t="str">
        <f>INDEX('38'!$E$1:$O$1361,MATCH('39'!$F829,'38'!$E:$E,0),MATCH('38'!K$1,'38'!$E$1:$O$1,0))</f>
        <v>Mr. Ashok Kumar M.</v>
      </c>
      <c r="M829" s="2" t="str">
        <f>INDEX('38'!$E$1:$O$1361,MATCH('39'!$F829,'38'!$E:$E,0),MATCH('38'!L$1,'38'!$E$1:$O$1,0))</f>
        <v>Relationship Associate</v>
      </c>
      <c r="N829" s="2" t="str">
        <f>INDEX('38'!$E$1:$O$1361,MATCH('39'!$F829,'38'!$E:$E,0),MATCH('38'!M$1,'38'!$E$1:$O$1,0))</f>
        <v>BG 7</v>
      </c>
      <c r="O829" s="2">
        <f>INDEX('38'!$E$1:$O$1361,MATCH('39'!$F829,'38'!$E:$E,0),MATCH('38'!N$1,'38'!$E$1:$O$1,0))</f>
        <v>553538.30700000003</v>
      </c>
      <c r="P829" s="2">
        <f>INDEX('38'!$E$1:$O$1361,MATCH('39'!$F829,'38'!$E:$E,0),MATCH('38'!O$1,'38'!$E$1:$O$1,0))</f>
        <v>1405865.2140000002</v>
      </c>
    </row>
    <row r="830" spans="6:16">
      <c r="F830" s="128">
        <v>444466</v>
      </c>
      <c r="G830" s="2" t="str">
        <f>INDEX('38'!$E$1:$O$1361,MATCH('39'!$F830,'38'!$E:$E,0),MATCH('38'!F$1,'38'!$E$1:$O$1,0))</f>
        <v>Raja G.</v>
      </c>
      <c r="H830" s="2">
        <f>INDEX('38'!$E$1:$O$1361,MATCH('39'!$F830,'38'!$E:$E,0),MATCH('38'!G$1,'38'!$E$1:$O$1,0))</f>
        <v>41071</v>
      </c>
      <c r="I830" s="2" t="str">
        <f>INDEX('38'!$E$1:$O$1361,MATCH('39'!$F830,'38'!$E:$E,0),MATCH('38'!H$1,'38'!$E$1:$O$1,0))</f>
        <v>Active</v>
      </c>
      <c r="J830" s="2" t="str">
        <f>INDEX('38'!$E$1:$O$1361,MATCH('39'!$F830,'38'!$E:$E,0),MATCH('38'!I$1,'38'!$E$1:$O$1,0))</f>
        <v>X0467</v>
      </c>
      <c r="K830" s="2">
        <f>INDEX('38'!$E$1:$O$1361,MATCH('39'!$F830,'38'!$E:$E,0),MATCH('38'!J$1,'38'!$E$1:$O$1,0))</f>
        <v>420801</v>
      </c>
      <c r="L830" s="2" t="str">
        <f>INDEX('38'!$E$1:$O$1361,MATCH('39'!$F830,'38'!$E:$E,0),MATCH('38'!K$1,'38'!$E$1:$O$1,0))</f>
        <v>Mr. Ashok Kumar M.</v>
      </c>
      <c r="M830" s="2" t="str">
        <f>INDEX('38'!$E$1:$O$1361,MATCH('39'!$F830,'38'!$E:$E,0),MATCH('38'!L$1,'38'!$E$1:$O$1,0))</f>
        <v>Relationship Associate</v>
      </c>
      <c r="N830" s="2" t="str">
        <f>INDEX('38'!$E$1:$O$1361,MATCH('39'!$F830,'38'!$E:$E,0),MATCH('38'!M$1,'38'!$E$1:$O$1,0))</f>
        <v>BG 6</v>
      </c>
      <c r="O830" s="2">
        <f>INDEX('38'!$E$1:$O$1361,MATCH('39'!$F830,'38'!$E:$E,0),MATCH('38'!N$1,'38'!$E$1:$O$1,0))</f>
        <v>978059.88</v>
      </c>
      <c r="P830" s="2">
        <f>INDEX('38'!$E$1:$O$1361,MATCH('39'!$F830,'38'!$E:$E,0),MATCH('38'!O$1,'38'!$E$1:$O$1,0))</f>
        <v>881055.32759999996</v>
      </c>
    </row>
    <row r="831" spans="6:16">
      <c r="F831" s="128">
        <v>444597</v>
      </c>
      <c r="G831" s="2" t="str">
        <f>INDEX('38'!$E$1:$O$1361,MATCH('39'!$F831,'38'!$E:$E,0),MATCH('38'!F$1,'38'!$E$1:$O$1,0))</f>
        <v>Shikhar Sharma</v>
      </c>
      <c r="H831" s="2">
        <f>INDEX('38'!$E$1:$O$1361,MATCH('39'!$F831,'38'!$E:$E,0),MATCH('38'!G$1,'38'!$E$1:$O$1,0))</f>
        <v>41068</v>
      </c>
      <c r="I831" s="2" t="str">
        <f>INDEX('38'!$E$1:$O$1361,MATCH('39'!$F831,'38'!$E:$E,0),MATCH('38'!H$1,'38'!$E$1:$O$1,0))</f>
        <v>Active</v>
      </c>
      <c r="J831" s="2" t="str">
        <f>INDEX('38'!$E$1:$O$1361,MATCH('39'!$F831,'38'!$E:$E,0),MATCH('38'!I$1,'38'!$E$1:$O$1,0))</f>
        <v>X0583</v>
      </c>
      <c r="K831" s="2">
        <f>INDEX('38'!$E$1:$O$1361,MATCH('39'!$F831,'38'!$E:$E,0),MATCH('38'!J$1,'38'!$E$1:$O$1,0))</f>
        <v>471701</v>
      </c>
      <c r="L831" s="2" t="str">
        <f>INDEX('38'!$E$1:$O$1361,MATCH('39'!$F831,'38'!$E:$E,0),MATCH('38'!K$1,'38'!$E$1:$O$1,0))</f>
        <v>Mr. Anupam Nayyar</v>
      </c>
      <c r="M831" s="2" t="str">
        <f>INDEX('38'!$E$1:$O$1361,MATCH('39'!$F831,'38'!$E:$E,0),MATCH('38'!L$1,'38'!$E$1:$O$1,0))</f>
        <v>Relationship Associate</v>
      </c>
      <c r="N831" s="2" t="str">
        <f>INDEX('38'!$E$1:$O$1361,MATCH('39'!$F831,'38'!$E:$E,0),MATCH('38'!M$1,'38'!$E$1:$O$1,0))</f>
        <v>BG 6</v>
      </c>
      <c r="O831" s="2">
        <f>INDEX('38'!$E$1:$O$1361,MATCH('39'!$F831,'38'!$E:$E,0),MATCH('38'!N$1,'38'!$E$1:$O$1,0))</f>
        <v>904675.33799999999</v>
      </c>
      <c r="P831" s="2">
        <f>INDEX('38'!$E$1:$O$1361,MATCH('39'!$F831,'38'!$E:$E,0),MATCH('38'!O$1,'38'!$E$1:$O$1,0))</f>
        <v>581361.39720000001</v>
      </c>
    </row>
    <row r="832" spans="6:16">
      <c r="F832" s="128">
        <v>444599</v>
      </c>
      <c r="G832" s="2" t="str">
        <f>INDEX('38'!$E$1:$O$1361,MATCH('39'!$F832,'38'!$E:$E,0),MATCH('38'!F$1,'38'!$E$1:$O$1,0))</f>
        <v>Ashok Kumar RS</v>
      </c>
      <c r="H832" s="2">
        <f>INDEX('38'!$E$1:$O$1361,MATCH('39'!$F832,'38'!$E:$E,0),MATCH('38'!G$1,'38'!$E$1:$O$1,0))</f>
        <v>41071</v>
      </c>
      <c r="I832" s="2" t="str">
        <f>INDEX('38'!$E$1:$O$1361,MATCH('39'!$F832,'38'!$E:$E,0),MATCH('38'!H$1,'38'!$E$1:$O$1,0))</f>
        <v>Active</v>
      </c>
      <c r="J832" s="2" t="str">
        <f>INDEX('38'!$E$1:$O$1361,MATCH('39'!$F832,'38'!$E:$E,0),MATCH('38'!I$1,'38'!$E$1:$O$1,0))</f>
        <v>X1543</v>
      </c>
      <c r="K832" s="2">
        <f>INDEX('38'!$E$1:$O$1361,MATCH('39'!$F832,'38'!$E:$E,0),MATCH('38'!J$1,'38'!$E$1:$O$1,0))</f>
        <v>420801</v>
      </c>
      <c r="L832" s="2" t="str">
        <f>INDEX('38'!$E$1:$O$1361,MATCH('39'!$F832,'38'!$E:$E,0),MATCH('38'!K$1,'38'!$E$1:$O$1,0))</f>
        <v>Mr. Ashok Kumar M.</v>
      </c>
      <c r="M832" s="2" t="str">
        <f>INDEX('38'!$E$1:$O$1361,MATCH('39'!$F832,'38'!$E:$E,0),MATCH('38'!L$1,'38'!$E$1:$O$1,0))</f>
        <v>Relationship Associate</v>
      </c>
      <c r="N832" s="2" t="str">
        <f>INDEX('38'!$E$1:$O$1361,MATCH('39'!$F832,'38'!$E:$E,0),MATCH('38'!M$1,'38'!$E$1:$O$1,0))</f>
        <v>BG 8</v>
      </c>
      <c r="O832" s="2">
        <f>INDEX('38'!$E$1:$O$1361,MATCH('39'!$F832,'38'!$E:$E,0),MATCH('38'!N$1,'38'!$E$1:$O$1,0))</f>
        <v>357810.57900000003</v>
      </c>
      <c r="P832" s="2">
        <f>INDEX('38'!$E$1:$O$1361,MATCH('39'!$F832,'38'!$E:$E,0),MATCH('38'!O$1,'38'!$E$1:$O$1,0))</f>
        <v>276717.34080000001</v>
      </c>
    </row>
    <row r="833" spans="6:16">
      <c r="F833" s="128">
        <v>444684</v>
      </c>
      <c r="G833" s="2" t="str">
        <f>INDEX('38'!$E$1:$O$1361,MATCH('39'!$F833,'38'!$E:$E,0),MATCH('38'!F$1,'38'!$E$1:$O$1,0))</f>
        <v>Manoj Kumar Sahu</v>
      </c>
      <c r="H833" s="2">
        <f>INDEX('38'!$E$1:$O$1361,MATCH('39'!$F833,'38'!$E:$E,0),MATCH('38'!G$1,'38'!$E$1:$O$1,0))</f>
        <v>41078</v>
      </c>
      <c r="I833" s="2" t="str">
        <f>INDEX('38'!$E$1:$O$1361,MATCH('39'!$F833,'38'!$E:$E,0),MATCH('38'!H$1,'38'!$E$1:$O$1,0))</f>
        <v>Active</v>
      </c>
      <c r="J833" s="2" t="str">
        <f>INDEX('38'!$E$1:$O$1361,MATCH('39'!$F833,'38'!$E:$E,0),MATCH('38'!I$1,'38'!$E$1:$O$1,0))</f>
        <v>X0655</v>
      </c>
      <c r="K833" s="2">
        <f>INDEX('38'!$E$1:$O$1361,MATCH('39'!$F833,'38'!$E:$E,0),MATCH('38'!J$1,'38'!$E$1:$O$1,0))</f>
        <v>406698</v>
      </c>
      <c r="L833" s="2" t="str">
        <f>INDEX('38'!$E$1:$O$1361,MATCH('39'!$F833,'38'!$E:$E,0),MATCH('38'!K$1,'38'!$E$1:$O$1,0))</f>
        <v>Mr. Md Ehesanul Haque</v>
      </c>
      <c r="M833" s="2" t="str">
        <f>INDEX('38'!$E$1:$O$1361,MATCH('39'!$F833,'38'!$E:$E,0),MATCH('38'!L$1,'38'!$E$1:$O$1,0))</f>
        <v>Relationship Associate</v>
      </c>
      <c r="N833" s="2" t="str">
        <f>INDEX('38'!$E$1:$O$1361,MATCH('39'!$F833,'38'!$E:$E,0),MATCH('38'!M$1,'38'!$E$1:$O$1,0))</f>
        <v>BG 8</v>
      </c>
      <c r="O833" s="2">
        <f>INDEX('38'!$E$1:$O$1361,MATCH('39'!$F833,'38'!$E:$E,0),MATCH('38'!N$1,'38'!$E$1:$O$1,0))</f>
        <v>441249.96299999999</v>
      </c>
      <c r="P833" s="2">
        <f>INDEX('38'!$E$1:$O$1361,MATCH('39'!$F833,'38'!$E:$E,0),MATCH('38'!O$1,'38'!$E$1:$O$1,0))</f>
        <v>149110.038</v>
      </c>
    </row>
    <row r="834" spans="6:16">
      <c r="F834" s="128">
        <v>444685</v>
      </c>
      <c r="G834" s="2" t="str">
        <f>INDEX('38'!$E$1:$O$1361,MATCH('39'!$F834,'38'!$E:$E,0),MATCH('38'!F$1,'38'!$E$1:$O$1,0))</f>
        <v>Ketan Jayprakash Petare</v>
      </c>
      <c r="H834" s="2">
        <f>INDEX('38'!$E$1:$O$1361,MATCH('39'!$F834,'38'!$E:$E,0),MATCH('38'!G$1,'38'!$E$1:$O$1,0))</f>
        <v>41081</v>
      </c>
      <c r="I834" s="2" t="str">
        <f>INDEX('38'!$E$1:$O$1361,MATCH('39'!$F834,'38'!$E:$E,0),MATCH('38'!H$1,'38'!$E$1:$O$1,0))</f>
        <v>Active</v>
      </c>
      <c r="J834" s="2" t="str">
        <f>INDEX('38'!$E$1:$O$1361,MATCH('39'!$F834,'38'!$E:$E,0),MATCH('38'!I$1,'38'!$E$1:$O$1,0))</f>
        <v>X1437</v>
      </c>
      <c r="K834" s="2">
        <f>INDEX('38'!$E$1:$O$1361,MATCH('39'!$F834,'38'!$E:$E,0),MATCH('38'!J$1,'38'!$E$1:$O$1,0))</f>
        <v>380148</v>
      </c>
      <c r="L834" s="2" t="str">
        <f>INDEX('38'!$E$1:$O$1361,MATCH('39'!$F834,'38'!$E:$E,0),MATCH('38'!K$1,'38'!$E$1:$O$1,0))</f>
        <v>Mr. Anil Subhashrao Mhetre</v>
      </c>
      <c r="M834" s="2" t="str">
        <f>INDEX('38'!$E$1:$O$1361,MATCH('39'!$F834,'38'!$E:$E,0),MATCH('38'!L$1,'38'!$E$1:$O$1,0))</f>
        <v>Relationship Associate</v>
      </c>
      <c r="N834" s="2" t="str">
        <f>INDEX('38'!$E$1:$O$1361,MATCH('39'!$F834,'38'!$E:$E,0),MATCH('38'!M$1,'38'!$E$1:$O$1,0))</f>
        <v>BG 7</v>
      </c>
      <c r="O834" s="2">
        <f>INDEX('38'!$E$1:$O$1361,MATCH('39'!$F834,'38'!$E:$E,0),MATCH('38'!N$1,'38'!$E$1:$O$1,0))</f>
        <v>578816.76300000004</v>
      </c>
      <c r="P834" s="2">
        <f>INDEX('38'!$E$1:$O$1361,MATCH('39'!$F834,'38'!$E:$E,0),MATCH('38'!O$1,'38'!$E$1:$O$1,0))</f>
        <v>930089.23919999995</v>
      </c>
    </row>
    <row r="835" spans="6:16">
      <c r="F835" s="128">
        <v>444687</v>
      </c>
      <c r="G835" s="2" t="str">
        <f>INDEX('38'!$E$1:$O$1361,MATCH('39'!$F835,'38'!$E:$E,0),MATCH('38'!F$1,'38'!$E$1:$O$1,0))</f>
        <v>Vishal Anantray Sanghvi</v>
      </c>
      <c r="H835" s="2">
        <f>INDEX('38'!$E$1:$O$1361,MATCH('39'!$F835,'38'!$E:$E,0),MATCH('38'!G$1,'38'!$E$1:$O$1,0))</f>
        <v>41085</v>
      </c>
      <c r="I835" s="2" t="str">
        <f>INDEX('38'!$E$1:$O$1361,MATCH('39'!$F835,'38'!$E:$E,0),MATCH('38'!H$1,'38'!$E$1:$O$1,0))</f>
        <v>Active</v>
      </c>
      <c r="J835" s="2" t="str">
        <f>INDEX('38'!$E$1:$O$1361,MATCH('39'!$F835,'38'!$E:$E,0),MATCH('38'!I$1,'38'!$E$1:$O$1,0))</f>
        <v>X1049</v>
      </c>
      <c r="K835" s="2">
        <f>INDEX('38'!$E$1:$O$1361,MATCH('39'!$F835,'38'!$E:$E,0),MATCH('38'!J$1,'38'!$E$1:$O$1,0))</f>
        <v>462852</v>
      </c>
      <c r="L835" s="2" t="str">
        <f>INDEX('38'!$E$1:$O$1361,MATCH('39'!$F835,'38'!$E:$E,0),MATCH('38'!K$1,'38'!$E$1:$O$1,0))</f>
        <v>Mr. Dhwanil Milan Bhai Acharya</v>
      </c>
      <c r="M835" s="2" t="str">
        <f>INDEX('38'!$E$1:$O$1361,MATCH('39'!$F835,'38'!$E:$E,0),MATCH('38'!L$1,'38'!$E$1:$O$1,0))</f>
        <v>Relationship Associate</v>
      </c>
      <c r="N835" s="2" t="str">
        <f>INDEX('38'!$E$1:$O$1361,MATCH('39'!$F835,'38'!$E:$E,0),MATCH('38'!M$1,'38'!$E$1:$O$1,0))</f>
        <v>BG 7</v>
      </c>
      <c r="O835" s="2">
        <f>INDEX('38'!$E$1:$O$1361,MATCH('39'!$F835,'38'!$E:$E,0),MATCH('38'!N$1,'38'!$E$1:$O$1,0))</f>
        <v>712118.5469999999</v>
      </c>
      <c r="P835" s="2">
        <f>INDEX('38'!$E$1:$O$1361,MATCH('39'!$F835,'38'!$E:$E,0),MATCH('38'!O$1,'38'!$E$1:$O$1,0))</f>
        <v>523901.08799999999</v>
      </c>
    </row>
    <row r="836" spans="6:16">
      <c r="F836" s="128">
        <v>445425</v>
      </c>
      <c r="G836" s="2" t="str">
        <f>INDEX('38'!$E$1:$O$1361,MATCH('39'!$F836,'38'!$E:$E,0),MATCH('38'!F$1,'38'!$E$1:$O$1,0))</f>
        <v>Humayun Sageer</v>
      </c>
      <c r="H836" s="2">
        <f>INDEX('38'!$E$1:$O$1361,MATCH('39'!$F836,'38'!$E:$E,0),MATCH('38'!G$1,'38'!$E$1:$O$1,0))</f>
        <v>41078</v>
      </c>
      <c r="I836" s="2" t="str">
        <f>INDEX('38'!$E$1:$O$1361,MATCH('39'!$F836,'38'!$E:$E,0),MATCH('38'!H$1,'38'!$E$1:$O$1,0))</f>
        <v>Active</v>
      </c>
      <c r="J836" s="2" t="str">
        <f>INDEX('38'!$E$1:$O$1361,MATCH('39'!$F836,'38'!$E:$E,0),MATCH('38'!I$1,'38'!$E$1:$O$1,0))</f>
        <v>X0120</v>
      </c>
      <c r="K836" s="2">
        <f>INDEX('38'!$E$1:$O$1361,MATCH('39'!$F836,'38'!$E:$E,0),MATCH('38'!J$1,'38'!$E$1:$O$1,0))</f>
        <v>359519</v>
      </c>
      <c r="L836" s="2" t="str">
        <f>INDEX('38'!$E$1:$O$1361,MATCH('39'!$F836,'38'!$E:$E,0),MATCH('38'!K$1,'38'!$E$1:$O$1,0))</f>
        <v>Mr. Akash Pandey</v>
      </c>
      <c r="M836" s="2" t="str">
        <f>INDEX('38'!$E$1:$O$1361,MATCH('39'!$F836,'38'!$E:$E,0),MATCH('38'!L$1,'38'!$E$1:$O$1,0))</f>
        <v>Relationship Associate</v>
      </c>
      <c r="N836" s="2" t="str">
        <f>INDEX('38'!$E$1:$O$1361,MATCH('39'!$F836,'38'!$E:$E,0),MATCH('38'!M$1,'38'!$E$1:$O$1,0))</f>
        <v>BG 7</v>
      </c>
      <c r="O836" s="2">
        <f>INDEX('38'!$E$1:$O$1361,MATCH('39'!$F836,'38'!$E:$E,0),MATCH('38'!N$1,'38'!$E$1:$O$1,0))</f>
        <v>762580.85400000005</v>
      </c>
      <c r="P836" s="2">
        <f>INDEX('38'!$E$1:$O$1361,MATCH('39'!$F836,'38'!$E:$E,0),MATCH('38'!O$1,'38'!$E$1:$O$1,0))</f>
        <v>1171055.0159999998</v>
      </c>
    </row>
    <row r="837" spans="6:16">
      <c r="F837" s="128">
        <v>446255</v>
      </c>
      <c r="G837" s="2" t="str">
        <f>INDEX('38'!$E$1:$O$1361,MATCH('39'!$F837,'38'!$E:$E,0),MATCH('38'!F$1,'38'!$E$1:$O$1,0))</f>
        <v>Vijay Sarathi V.</v>
      </c>
      <c r="H837" s="2">
        <f>INDEX('38'!$E$1:$O$1361,MATCH('39'!$F837,'38'!$E:$E,0),MATCH('38'!G$1,'38'!$E$1:$O$1,0))</f>
        <v>41087</v>
      </c>
      <c r="I837" s="2" t="str">
        <f>INDEX('38'!$E$1:$O$1361,MATCH('39'!$F837,'38'!$E:$E,0),MATCH('38'!H$1,'38'!$E$1:$O$1,0))</f>
        <v>Active</v>
      </c>
      <c r="J837" s="2" t="str">
        <f>INDEX('38'!$E$1:$O$1361,MATCH('39'!$F837,'38'!$E:$E,0),MATCH('38'!I$1,'38'!$E$1:$O$1,0))</f>
        <v>X1283</v>
      </c>
      <c r="K837" s="2">
        <f>INDEX('38'!$E$1:$O$1361,MATCH('39'!$F837,'38'!$E:$E,0),MATCH('38'!J$1,'38'!$E$1:$O$1,0))</f>
        <v>398449</v>
      </c>
      <c r="L837" s="2" t="str">
        <f>INDEX('38'!$E$1:$O$1361,MATCH('39'!$F837,'38'!$E:$E,0),MATCH('38'!K$1,'38'!$E$1:$O$1,0))</f>
        <v>Mr. Ahamed Mustaq M.</v>
      </c>
      <c r="M837" s="2" t="str">
        <f>INDEX('38'!$E$1:$O$1361,MATCH('39'!$F837,'38'!$E:$E,0),MATCH('38'!L$1,'38'!$E$1:$O$1,0))</f>
        <v>Relationship Associate</v>
      </c>
      <c r="N837" s="2" t="str">
        <f>INDEX('38'!$E$1:$O$1361,MATCH('39'!$F837,'38'!$E:$E,0),MATCH('38'!M$1,'38'!$E$1:$O$1,0))</f>
        <v>BG 7</v>
      </c>
      <c r="O837" s="2">
        <f>INDEX('38'!$E$1:$O$1361,MATCH('39'!$F837,'38'!$E:$E,0),MATCH('38'!N$1,'38'!$E$1:$O$1,0))</f>
        <v>663390.29399999999</v>
      </c>
      <c r="P837" s="2">
        <f>INDEX('38'!$E$1:$O$1361,MATCH('39'!$F837,'38'!$E:$E,0),MATCH('38'!O$1,'38'!$E$1:$O$1,0))</f>
        <v>312665.49720000004</v>
      </c>
    </row>
    <row r="838" spans="6:16">
      <c r="F838" s="128">
        <v>446256</v>
      </c>
      <c r="G838" s="2" t="str">
        <f>INDEX('38'!$E$1:$O$1361,MATCH('39'!$F838,'38'!$E:$E,0),MATCH('38'!F$1,'38'!$E$1:$O$1,0))</f>
        <v>Hardeep Singh Aujla</v>
      </c>
      <c r="H838" s="2">
        <f>INDEX('38'!$E$1:$O$1361,MATCH('39'!$F838,'38'!$E:$E,0),MATCH('38'!G$1,'38'!$E$1:$O$1,0))</f>
        <v>41073</v>
      </c>
      <c r="I838" s="2" t="str">
        <f>INDEX('38'!$E$1:$O$1361,MATCH('39'!$F838,'38'!$E:$E,0),MATCH('38'!H$1,'38'!$E$1:$O$1,0))</f>
        <v>Active</v>
      </c>
      <c r="J838" s="2" t="str">
        <f>INDEX('38'!$E$1:$O$1361,MATCH('39'!$F838,'38'!$E:$E,0),MATCH('38'!I$1,'38'!$E$1:$O$1,0))</f>
        <v>X0196</v>
      </c>
      <c r="K838" s="2">
        <f>INDEX('38'!$E$1:$O$1361,MATCH('39'!$F838,'38'!$E:$E,0),MATCH('38'!J$1,'38'!$E$1:$O$1,0))</f>
        <v>472010</v>
      </c>
      <c r="L838" s="2" t="str">
        <f>INDEX('38'!$E$1:$O$1361,MATCH('39'!$F838,'38'!$E:$E,0),MATCH('38'!K$1,'38'!$E$1:$O$1,0))</f>
        <v>Mr. Sandeep Kumar</v>
      </c>
      <c r="M838" s="2" t="str">
        <f>INDEX('38'!$E$1:$O$1361,MATCH('39'!$F838,'38'!$E:$E,0),MATCH('38'!L$1,'38'!$E$1:$O$1,0))</f>
        <v>Relationship Associate</v>
      </c>
      <c r="N838" s="2" t="str">
        <f>INDEX('38'!$E$1:$O$1361,MATCH('39'!$F838,'38'!$E:$E,0),MATCH('38'!M$1,'38'!$E$1:$O$1,0))</f>
        <v>BG 6</v>
      </c>
      <c r="O838" s="2">
        <f>INDEX('38'!$E$1:$O$1361,MATCH('39'!$F838,'38'!$E:$E,0),MATCH('38'!N$1,'38'!$E$1:$O$1,0))</f>
        <v>784358.92500000005</v>
      </c>
      <c r="P838" s="2">
        <f>INDEX('38'!$E$1:$O$1361,MATCH('39'!$F838,'38'!$E:$E,0),MATCH('38'!O$1,'38'!$E$1:$O$1,0))</f>
        <v>772573.99320000003</v>
      </c>
    </row>
    <row r="839" spans="6:16">
      <c r="F839" s="128">
        <v>446320</v>
      </c>
      <c r="G839" s="2" t="str">
        <f>INDEX('38'!$E$1:$O$1361,MATCH('39'!$F839,'38'!$E:$E,0),MATCH('38'!F$1,'38'!$E$1:$O$1,0))</f>
        <v>Ajeet Kumar Rai</v>
      </c>
      <c r="H839" s="2">
        <f>INDEX('38'!$E$1:$O$1361,MATCH('39'!$F839,'38'!$E:$E,0),MATCH('38'!G$1,'38'!$E$1:$O$1,0))</f>
        <v>41078</v>
      </c>
      <c r="I839" s="2" t="str">
        <f>INDEX('38'!$E$1:$O$1361,MATCH('39'!$F839,'38'!$E:$E,0),MATCH('38'!H$1,'38'!$E$1:$O$1,0))</f>
        <v>Active</v>
      </c>
      <c r="J839" s="2" t="str">
        <f>INDEX('38'!$E$1:$O$1361,MATCH('39'!$F839,'38'!$E:$E,0),MATCH('38'!I$1,'38'!$E$1:$O$1,0))</f>
        <v>X1014</v>
      </c>
      <c r="K839" s="2">
        <f>INDEX('38'!$E$1:$O$1361,MATCH('39'!$F839,'38'!$E:$E,0),MATCH('38'!J$1,'38'!$E$1:$O$1,0))</f>
        <v>391321</v>
      </c>
      <c r="L839" s="2" t="str">
        <f>INDEX('38'!$E$1:$O$1361,MATCH('39'!$F839,'38'!$E:$E,0),MATCH('38'!K$1,'38'!$E$1:$O$1,0))</f>
        <v>Mr. Ashish Rawat</v>
      </c>
      <c r="M839" s="2" t="str">
        <f>INDEX('38'!$E$1:$O$1361,MATCH('39'!$F839,'38'!$E:$E,0),MATCH('38'!L$1,'38'!$E$1:$O$1,0))</f>
        <v>Relationship Associate</v>
      </c>
      <c r="N839" s="2" t="str">
        <f>INDEX('38'!$E$1:$O$1361,MATCH('39'!$F839,'38'!$E:$E,0),MATCH('38'!M$1,'38'!$E$1:$O$1,0))</f>
        <v>BG 7</v>
      </c>
      <c r="O839" s="2">
        <f>INDEX('38'!$E$1:$O$1361,MATCH('39'!$F839,'38'!$E:$E,0),MATCH('38'!N$1,'38'!$E$1:$O$1,0))</f>
        <v>675436.29300000006</v>
      </c>
      <c r="P839" s="2">
        <f>INDEX('38'!$E$1:$O$1361,MATCH('39'!$F839,'38'!$E:$E,0),MATCH('38'!O$1,'38'!$E$1:$O$1,0))</f>
        <v>483133.47479999997</v>
      </c>
    </row>
    <row r="840" spans="6:16">
      <c r="F840" s="128">
        <v>446325</v>
      </c>
      <c r="G840" s="2" t="str">
        <f>INDEX('38'!$E$1:$O$1361,MATCH('39'!$F840,'38'!$E:$E,0),MATCH('38'!F$1,'38'!$E$1:$O$1,0))</f>
        <v>Swatantra Tandon</v>
      </c>
      <c r="H840" s="2">
        <f>INDEX('38'!$E$1:$O$1361,MATCH('39'!$F840,'38'!$E:$E,0),MATCH('38'!G$1,'38'!$E$1:$O$1,0))</f>
        <v>41078</v>
      </c>
      <c r="I840" s="2" t="str">
        <f>INDEX('38'!$E$1:$O$1361,MATCH('39'!$F840,'38'!$E:$E,0),MATCH('38'!H$1,'38'!$E$1:$O$1,0))</f>
        <v>Active</v>
      </c>
      <c r="J840" s="2" t="str">
        <f>INDEX('38'!$E$1:$O$1361,MATCH('39'!$F840,'38'!$E:$E,0),MATCH('38'!I$1,'38'!$E$1:$O$1,0))</f>
        <v>X1084</v>
      </c>
      <c r="K840" s="2">
        <f>INDEX('38'!$E$1:$O$1361,MATCH('39'!$F840,'38'!$E:$E,0),MATCH('38'!J$1,'38'!$E$1:$O$1,0))</f>
        <v>388373</v>
      </c>
      <c r="L840" s="2" t="str">
        <f>INDEX('38'!$E$1:$O$1361,MATCH('39'!$F840,'38'!$E:$E,0),MATCH('38'!K$1,'38'!$E$1:$O$1,0))</f>
        <v>Mr. Manish Jain</v>
      </c>
      <c r="M840" s="2" t="str">
        <f>INDEX('38'!$E$1:$O$1361,MATCH('39'!$F840,'38'!$E:$E,0),MATCH('38'!L$1,'38'!$E$1:$O$1,0))</f>
        <v>Relationship Associate</v>
      </c>
      <c r="N840" s="2" t="str">
        <f>INDEX('38'!$E$1:$O$1361,MATCH('39'!$F840,'38'!$E:$E,0),MATCH('38'!M$1,'38'!$E$1:$O$1,0))</f>
        <v>BG 7</v>
      </c>
      <c r="O840" s="2">
        <f>INDEX('38'!$E$1:$O$1361,MATCH('39'!$F840,'38'!$E:$E,0),MATCH('38'!N$1,'38'!$E$1:$O$1,0))</f>
        <v>727566.98699999996</v>
      </c>
      <c r="P840" s="2">
        <f>INDEX('38'!$E$1:$O$1361,MATCH('39'!$F840,'38'!$E:$E,0),MATCH('38'!O$1,'38'!$E$1:$O$1,0))</f>
        <v>1020219.2028000001</v>
      </c>
    </row>
    <row r="841" spans="6:16">
      <c r="F841" s="128">
        <v>446341</v>
      </c>
      <c r="G841" s="2" t="str">
        <f>INDEX('38'!$E$1:$O$1361,MATCH('39'!$F841,'38'!$E:$E,0),MATCH('38'!F$1,'38'!$E$1:$O$1,0))</f>
        <v>Aparna Anant Pawar</v>
      </c>
      <c r="H841" s="2">
        <f>INDEX('38'!$E$1:$O$1361,MATCH('39'!$F841,'38'!$E:$E,0),MATCH('38'!G$1,'38'!$E$1:$O$1,0))</f>
        <v>41085</v>
      </c>
      <c r="I841" s="2" t="str">
        <f>INDEX('38'!$E$1:$O$1361,MATCH('39'!$F841,'38'!$E:$E,0),MATCH('38'!H$1,'38'!$E$1:$O$1,0))</f>
        <v>Active</v>
      </c>
      <c r="J841" s="2" t="str">
        <f>INDEX('38'!$E$1:$O$1361,MATCH('39'!$F841,'38'!$E:$E,0),MATCH('38'!I$1,'38'!$E$1:$O$1,0))</f>
        <v>X1704</v>
      </c>
      <c r="K841" s="2">
        <f>INDEX('38'!$E$1:$O$1361,MATCH('39'!$F841,'38'!$E:$E,0),MATCH('38'!J$1,'38'!$E$1:$O$1,0))</f>
        <v>419863</v>
      </c>
      <c r="L841" s="2" t="str">
        <f>INDEX('38'!$E$1:$O$1361,MATCH('39'!$F841,'38'!$E:$E,0),MATCH('38'!K$1,'38'!$E$1:$O$1,0))</f>
        <v>Mr. Arun Shivanand Pandey</v>
      </c>
      <c r="M841" s="2" t="str">
        <f>INDEX('38'!$E$1:$O$1361,MATCH('39'!$F841,'38'!$E:$E,0),MATCH('38'!L$1,'38'!$E$1:$O$1,0))</f>
        <v>Relationship Associate</v>
      </c>
      <c r="N841" s="2" t="str">
        <f>INDEX('38'!$E$1:$O$1361,MATCH('39'!$F841,'38'!$E:$E,0),MATCH('38'!M$1,'38'!$E$1:$O$1,0))</f>
        <v>BG 8</v>
      </c>
      <c r="O841" s="2">
        <f>INDEX('38'!$E$1:$O$1361,MATCH('39'!$F841,'38'!$E:$E,0),MATCH('38'!N$1,'38'!$E$1:$O$1,0))</f>
        <v>211486.69500000001</v>
      </c>
      <c r="P841" s="2">
        <f>INDEX('38'!$E$1:$O$1361,MATCH('39'!$F841,'38'!$E:$E,0),MATCH('38'!O$1,'38'!$E$1:$O$1,0))</f>
        <v>685496.50919999997</v>
      </c>
    </row>
    <row r="842" spans="6:16">
      <c r="F842" s="128">
        <v>446371</v>
      </c>
      <c r="G842" s="2" t="str">
        <f>INDEX('38'!$E$1:$O$1361,MATCH('39'!$F842,'38'!$E:$E,0),MATCH('38'!F$1,'38'!$E$1:$O$1,0))</f>
        <v>Hemant Chandravadan Upadhyay</v>
      </c>
      <c r="H842" s="2">
        <f>INDEX('38'!$E$1:$O$1361,MATCH('39'!$F842,'38'!$E:$E,0),MATCH('38'!G$1,'38'!$E$1:$O$1,0))</f>
        <v>41064</v>
      </c>
      <c r="I842" s="2" t="str">
        <f>INDEX('38'!$E$1:$O$1361,MATCH('39'!$F842,'38'!$E:$E,0),MATCH('38'!H$1,'38'!$E$1:$O$1,0))</f>
        <v>Active</v>
      </c>
      <c r="J842" s="2" t="str">
        <f>INDEX('38'!$E$1:$O$1361,MATCH('39'!$F842,'38'!$E:$E,0),MATCH('38'!I$1,'38'!$E$1:$O$1,0))</f>
        <v>X1337</v>
      </c>
      <c r="K842" s="2">
        <f>INDEX('38'!$E$1:$O$1361,MATCH('39'!$F842,'38'!$E:$E,0),MATCH('38'!J$1,'38'!$E$1:$O$1,0))</f>
        <v>462852</v>
      </c>
      <c r="L842" s="2" t="str">
        <f>INDEX('38'!$E$1:$O$1361,MATCH('39'!$F842,'38'!$E:$E,0),MATCH('38'!K$1,'38'!$E$1:$O$1,0))</f>
        <v>Mr. Dhwanil Milan Bhai Acharya</v>
      </c>
      <c r="M842" s="2" t="str">
        <f>INDEX('38'!$E$1:$O$1361,MATCH('39'!$F842,'38'!$E:$E,0),MATCH('38'!L$1,'38'!$E$1:$O$1,0))</f>
        <v>Relationship Associate</v>
      </c>
      <c r="N842" s="2" t="str">
        <f>INDEX('38'!$E$1:$O$1361,MATCH('39'!$F842,'38'!$E:$E,0),MATCH('38'!M$1,'38'!$E$1:$O$1,0))</f>
        <v>BG 7</v>
      </c>
      <c r="O842" s="2">
        <f>INDEX('38'!$E$1:$O$1361,MATCH('39'!$F842,'38'!$E:$E,0),MATCH('38'!N$1,'38'!$E$1:$O$1,0))</f>
        <v>615775.04099999997</v>
      </c>
      <c r="P842" s="2">
        <f>INDEX('38'!$E$1:$O$1361,MATCH('39'!$F842,'38'!$E:$E,0),MATCH('38'!O$1,'38'!$E$1:$O$1,0))</f>
        <v>842560.88760000002</v>
      </c>
    </row>
    <row r="843" spans="6:16">
      <c r="F843" s="128">
        <v>446372</v>
      </c>
      <c r="G843" s="2" t="str">
        <f>INDEX('38'!$E$1:$O$1361,MATCH('39'!$F843,'38'!$E:$E,0),MATCH('38'!F$1,'38'!$E$1:$O$1,0))</f>
        <v>Anand Omprakash Pathak</v>
      </c>
      <c r="H843" s="2">
        <f>INDEX('38'!$E$1:$O$1361,MATCH('39'!$F843,'38'!$E:$E,0),MATCH('38'!G$1,'38'!$E$1:$O$1,0))</f>
        <v>41081</v>
      </c>
      <c r="I843" s="2" t="str">
        <f>INDEX('38'!$E$1:$O$1361,MATCH('39'!$F843,'38'!$E:$E,0),MATCH('38'!H$1,'38'!$E$1:$O$1,0))</f>
        <v>Active</v>
      </c>
      <c r="J843" s="2" t="str">
        <f>INDEX('38'!$E$1:$O$1361,MATCH('39'!$F843,'38'!$E:$E,0),MATCH('38'!I$1,'38'!$E$1:$O$1,0))</f>
        <v>X1623</v>
      </c>
      <c r="K843" s="2">
        <f>INDEX('38'!$E$1:$O$1361,MATCH('39'!$F843,'38'!$E:$E,0),MATCH('38'!J$1,'38'!$E$1:$O$1,0))</f>
        <v>419863</v>
      </c>
      <c r="L843" s="2" t="str">
        <f>INDEX('38'!$E$1:$O$1361,MATCH('39'!$F843,'38'!$E:$E,0),MATCH('38'!K$1,'38'!$E$1:$O$1,0))</f>
        <v>Mr. Arun Shivanand Pandey</v>
      </c>
      <c r="M843" s="2" t="str">
        <f>INDEX('38'!$E$1:$O$1361,MATCH('39'!$F843,'38'!$E:$E,0),MATCH('38'!L$1,'38'!$E$1:$O$1,0))</f>
        <v>Relationship Associate</v>
      </c>
      <c r="N843" s="2" t="str">
        <f>INDEX('38'!$E$1:$O$1361,MATCH('39'!$F843,'38'!$E:$E,0),MATCH('38'!M$1,'38'!$E$1:$O$1,0))</f>
        <v>BG 7</v>
      </c>
      <c r="O843" s="2">
        <f>INDEX('38'!$E$1:$O$1361,MATCH('39'!$F843,'38'!$E:$E,0),MATCH('38'!N$1,'38'!$E$1:$O$1,0))</f>
        <v>504009.80700000003</v>
      </c>
      <c r="P843" s="2">
        <f>INDEX('38'!$E$1:$O$1361,MATCH('39'!$F843,'38'!$E:$E,0),MATCH('38'!O$1,'38'!$E$1:$O$1,0))</f>
        <v>1276953.5736</v>
      </c>
    </row>
    <row r="844" spans="6:16">
      <c r="F844" s="128">
        <v>446374</v>
      </c>
      <c r="G844" s="2" t="str">
        <f>INDEX('38'!$E$1:$O$1361,MATCH('39'!$F844,'38'!$E:$E,0),MATCH('38'!F$1,'38'!$E$1:$O$1,0))</f>
        <v>Sohil Kishorbhai Borkhatariya</v>
      </c>
      <c r="H844" s="2">
        <f>INDEX('38'!$E$1:$O$1361,MATCH('39'!$F844,'38'!$E:$E,0),MATCH('38'!G$1,'38'!$E$1:$O$1,0))</f>
        <v>41071</v>
      </c>
      <c r="I844" s="2" t="str">
        <f>INDEX('38'!$E$1:$O$1361,MATCH('39'!$F844,'38'!$E:$E,0),MATCH('38'!H$1,'38'!$E$1:$O$1,0))</f>
        <v>Active</v>
      </c>
      <c r="J844" s="2" t="str">
        <f>INDEX('38'!$E$1:$O$1361,MATCH('39'!$F844,'38'!$E:$E,0),MATCH('38'!I$1,'38'!$E$1:$O$1,0))</f>
        <v>X0178</v>
      </c>
      <c r="K844" s="2">
        <f>INDEX('38'!$E$1:$O$1361,MATCH('39'!$F844,'38'!$E:$E,0),MATCH('38'!J$1,'38'!$E$1:$O$1,0))</f>
        <v>411975</v>
      </c>
      <c r="L844" s="2" t="str">
        <f>INDEX('38'!$E$1:$O$1361,MATCH('39'!$F844,'38'!$E:$E,0),MATCH('38'!K$1,'38'!$E$1:$O$1,0))</f>
        <v>Mr. Mahendra Kesharbhai Chaudhary</v>
      </c>
      <c r="M844" s="2" t="str">
        <f>INDEX('38'!$E$1:$O$1361,MATCH('39'!$F844,'38'!$E:$E,0),MATCH('38'!L$1,'38'!$E$1:$O$1,0))</f>
        <v>Associate Sales Manager</v>
      </c>
      <c r="N844" s="2" t="str">
        <f>INDEX('38'!$E$1:$O$1361,MATCH('39'!$F844,'38'!$E:$E,0),MATCH('38'!M$1,'38'!$E$1:$O$1,0))</f>
        <v>BG 5</v>
      </c>
      <c r="O844" s="2">
        <f>INDEX('38'!$E$1:$O$1361,MATCH('39'!$F844,'38'!$E:$E,0),MATCH('38'!N$1,'38'!$E$1:$O$1,0))</f>
        <v>1533348.936</v>
      </c>
      <c r="P844" s="2">
        <f>INDEX('38'!$E$1:$O$1361,MATCH('39'!$F844,'38'!$E:$E,0),MATCH('38'!O$1,'38'!$E$1:$O$1,0))</f>
        <v>1677432.3048</v>
      </c>
    </row>
    <row r="845" spans="6:16">
      <c r="F845" s="128">
        <v>446375</v>
      </c>
      <c r="G845" s="2" t="str">
        <f>INDEX('38'!$E$1:$O$1361,MATCH('39'!$F845,'38'!$E:$E,0),MATCH('38'!F$1,'38'!$E$1:$O$1,0))</f>
        <v>Tarun Mukherjee</v>
      </c>
      <c r="H845" s="2">
        <f>INDEX('38'!$E$1:$O$1361,MATCH('39'!$F845,'38'!$E:$E,0),MATCH('38'!G$1,'38'!$E$1:$O$1,0))</f>
        <v>41078</v>
      </c>
      <c r="I845" s="2" t="str">
        <f>INDEX('38'!$E$1:$O$1361,MATCH('39'!$F845,'38'!$E:$E,0),MATCH('38'!H$1,'38'!$E$1:$O$1,0))</f>
        <v>Active</v>
      </c>
      <c r="J845" s="2" t="str">
        <f>INDEX('38'!$E$1:$O$1361,MATCH('39'!$F845,'38'!$E:$E,0),MATCH('38'!I$1,'38'!$E$1:$O$1,0))</f>
        <v>X0148</v>
      </c>
      <c r="K845" s="2">
        <f>INDEX('38'!$E$1:$O$1361,MATCH('39'!$F845,'38'!$E:$E,0),MATCH('38'!J$1,'38'!$E$1:$O$1,0))</f>
        <v>381154</v>
      </c>
      <c r="L845" s="2" t="str">
        <f>INDEX('38'!$E$1:$O$1361,MATCH('39'!$F845,'38'!$E:$E,0),MATCH('38'!K$1,'38'!$E$1:$O$1,0))</f>
        <v>Mr. Pranabesh Pyne</v>
      </c>
      <c r="M845" s="2" t="str">
        <f>INDEX('38'!$E$1:$O$1361,MATCH('39'!$F845,'38'!$E:$E,0),MATCH('38'!L$1,'38'!$E$1:$O$1,0))</f>
        <v>Relationship Associate</v>
      </c>
      <c r="N845" s="2" t="str">
        <f>INDEX('38'!$E$1:$O$1361,MATCH('39'!$F845,'38'!$E:$E,0),MATCH('38'!M$1,'38'!$E$1:$O$1,0))</f>
        <v>BG 6</v>
      </c>
      <c r="O845" s="2">
        <f>INDEX('38'!$E$1:$O$1361,MATCH('39'!$F845,'38'!$E:$E,0),MATCH('38'!N$1,'38'!$E$1:$O$1,0))</f>
        <v>844438.66500000004</v>
      </c>
      <c r="P845" s="2">
        <f>INDEX('38'!$E$1:$O$1361,MATCH('39'!$F845,'38'!$E:$E,0),MATCH('38'!O$1,'38'!$E$1:$O$1,0))</f>
        <v>1080676.6632000001</v>
      </c>
    </row>
    <row r="846" spans="6:16">
      <c r="F846" s="128">
        <v>446376</v>
      </c>
      <c r="G846" s="2" t="str">
        <f>INDEX('38'!$E$1:$O$1361,MATCH('39'!$F846,'38'!$E:$E,0),MATCH('38'!F$1,'38'!$E$1:$O$1,0))</f>
        <v>Shantanu Sinha</v>
      </c>
      <c r="H846" s="2">
        <f>INDEX('38'!$E$1:$O$1361,MATCH('39'!$F846,'38'!$E:$E,0),MATCH('38'!G$1,'38'!$E$1:$O$1,0))</f>
        <v>41094</v>
      </c>
      <c r="I846" s="2" t="str">
        <f>INDEX('38'!$E$1:$O$1361,MATCH('39'!$F846,'38'!$E:$E,0),MATCH('38'!H$1,'38'!$E$1:$O$1,0))</f>
        <v>Active</v>
      </c>
      <c r="J846" s="2" t="str">
        <f>INDEX('38'!$E$1:$O$1361,MATCH('39'!$F846,'38'!$E:$E,0),MATCH('38'!I$1,'38'!$E$1:$O$1,0))</f>
        <v>X1488</v>
      </c>
      <c r="K846" s="2">
        <f>INDEX('38'!$E$1:$O$1361,MATCH('39'!$F846,'38'!$E:$E,0),MATCH('38'!J$1,'38'!$E$1:$O$1,0))</f>
        <v>381154</v>
      </c>
      <c r="L846" s="2" t="str">
        <f>INDEX('38'!$E$1:$O$1361,MATCH('39'!$F846,'38'!$E:$E,0),MATCH('38'!K$1,'38'!$E$1:$O$1,0))</f>
        <v>Mr. Pranabesh Pyne</v>
      </c>
      <c r="M846" s="2" t="str">
        <f>INDEX('38'!$E$1:$O$1361,MATCH('39'!$F846,'38'!$E:$E,0),MATCH('38'!L$1,'38'!$E$1:$O$1,0))</f>
        <v>Relationship Associate</v>
      </c>
      <c r="N846" s="2" t="str">
        <f>INDEX('38'!$E$1:$O$1361,MATCH('39'!$F846,'38'!$E:$E,0),MATCH('38'!M$1,'38'!$E$1:$O$1,0))</f>
        <v>BG 6</v>
      </c>
      <c r="O846" s="2">
        <f>INDEX('38'!$E$1:$O$1361,MATCH('39'!$F846,'38'!$E:$E,0),MATCH('38'!N$1,'38'!$E$1:$O$1,0))</f>
        <v>951670.65</v>
      </c>
      <c r="P846" s="2">
        <f>INDEX('38'!$E$1:$O$1361,MATCH('39'!$F846,'38'!$E:$E,0),MATCH('38'!O$1,'38'!$E$1:$O$1,0))</f>
        <v>1231212.2904000001</v>
      </c>
    </row>
    <row r="847" spans="6:16">
      <c r="F847" s="128">
        <v>446378</v>
      </c>
      <c r="G847" s="2" t="str">
        <f>INDEX('38'!$E$1:$O$1361,MATCH('39'!$F847,'38'!$E:$E,0),MATCH('38'!F$1,'38'!$E$1:$O$1,0))</f>
        <v>Deepak Das</v>
      </c>
      <c r="H847" s="2">
        <f>INDEX('38'!$E$1:$O$1361,MATCH('39'!$F847,'38'!$E:$E,0),MATCH('38'!G$1,'38'!$E$1:$O$1,0))</f>
        <v>41071</v>
      </c>
      <c r="I847" s="2" t="str">
        <f>INDEX('38'!$E$1:$O$1361,MATCH('39'!$F847,'38'!$E:$E,0),MATCH('38'!H$1,'38'!$E$1:$O$1,0))</f>
        <v>Active</v>
      </c>
      <c r="J847" s="2" t="str">
        <f>INDEX('38'!$E$1:$O$1361,MATCH('39'!$F847,'38'!$E:$E,0),MATCH('38'!I$1,'38'!$E$1:$O$1,0))</f>
        <v>X1884</v>
      </c>
      <c r="K847" s="2">
        <f>INDEX('38'!$E$1:$O$1361,MATCH('39'!$F847,'38'!$E:$E,0),MATCH('38'!J$1,'38'!$E$1:$O$1,0))</f>
        <v>378504</v>
      </c>
      <c r="L847" s="2" t="str">
        <f>INDEX('38'!$E$1:$O$1361,MATCH('39'!$F847,'38'!$E:$E,0),MATCH('38'!K$1,'38'!$E$1:$O$1,0))</f>
        <v>Ms. Sonia Nag Chowdhury</v>
      </c>
      <c r="M847" s="2" t="str">
        <f>INDEX('38'!$E$1:$O$1361,MATCH('39'!$F847,'38'!$E:$E,0),MATCH('38'!L$1,'38'!$E$1:$O$1,0))</f>
        <v>Relationship Associate</v>
      </c>
      <c r="N847" s="2" t="str">
        <f>INDEX('38'!$E$1:$O$1361,MATCH('39'!$F847,'38'!$E:$E,0),MATCH('38'!M$1,'38'!$E$1:$O$1,0))</f>
        <v>BG 8</v>
      </c>
      <c r="O847" s="2">
        <f>INDEX('38'!$E$1:$O$1361,MATCH('39'!$F847,'38'!$E:$E,0),MATCH('38'!N$1,'38'!$E$1:$O$1,0))</f>
        <v>59177.096999999994</v>
      </c>
      <c r="P847" s="2">
        <f>INDEX('38'!$E$1:$O$1361,MATCH('39'!$F847,'38'!$E:$E,0),MATCH('38'!O$1,'38'!$E$1:$O$1,0))</f>
        <v>94924.699200000003</v>
      </c>
    </row>
    <row r="848" spans="6:16">
      <c r="F848" s="128">
        <v>446411</v>
      </c>
      <c r="G848" s="2" t="str">
        <f>INDEX('38'!$E$1:$O$1361,MATCH('39'!$F848,'38'!$E:$E,0),MATCH('38'!F$1,'38'!$E$1:$O$1,0))</f>
        <v>Atanu Basak</v>
      </c>
      <c r="H848" s="2">
        <f>INDEX('38'!$E$1:$O$1361,MATCH('39'!$F848,'38'!$E:$E,0),MATCH('38'!G$1,'38'!$E$1:$O$1,0))</f>
        <v>41095</v>
      </c>
      <c r="I848" s="2" t="str">
        <f>INDEX('38'!$E$1:$O$1361,MATCH('39'!$F848,'38'!$E:$E,0),MATCH('38'!H$1,'38'!$E$1:$O$1,0))</f>
        <v>Active</v>
      </c>
      <c r="J848" s="2" t="str">
        <f>INDEX('38'!$E$1:$O$1361,MATCH('39'!$F848,'38'!$E:$E,0),MATCH('38'!I$1,'38'!$E$1:$O$1,0))</f>
        <v>X1229</v>
      </c>
      <c r="K848" s="2">
        <f>INDEX('38'!$E$1:$O$1361,MATCH('39'!$F848,'38'!$E:$E,0),MATCH('38'!J$1,'38'!$E$1:$O$1,0))</f>
        <v>406515</v>
      </c>
      <c r="L848" s="2" t="str">
        <f>INDEX('38'!$E$1:$O$1361,MATCH('39'!$F848,'38'!$E:$E,0),MATCH('38'!K$1,'38'!$E$1:$O$1,0))</f>
        <v>Mr. Sabyasachi Guin</v>
      </c>
      <c r="M848" s="2" t="str">
        <f>INDEX('38'!$E$1:$O$1361,MATCH('39'!$F848,'38'!$E:$E,0),MATCH('38'!L$1,'38'!$E$1:$O$1,0))</f>
        <v>Relationship Associate</v>
      </c>
      <c r="N848" s="2" t="str">
        <f>INDEX('38'!$E$1:$O$1361,MATCH('39'!$F848,'38'!$E:$E,0),MATCH('38'!M$1,'38'!$E$1:$O$1,0))</f>
        <v>BG 6</v>
      </c>
      <c r="O848" s="2">
        <f>INDEX('38'!$E$1:$O$1361,MATCH('39'!$F848,'38'!$E:$E,0),MATCH('38'!N$1,'38'!$E$1:$O$1,0))</f>
        <v>864492.69900000002</v>
      </c>
      <c r="P848" s="2">
        <f>INDEX('38'!$E$1:$O$1361,MATCH('39'!$F848,'38'!$E:$E,0),MATCH('38'!O$1,'38'!$E$1:$O$1,0))</f>
        <v>2224186.3764</v>
      </c>
    </row>
    <row r="849" spans="6:16">
      <c r="F849" s="128">
        <v>446511</v>
      </c>
      <c r="G849" s="2" t="str">
        <f>INDEX('38'!$E$1:$O$1361,MATCH('39'!$F849,'38'!$E:$E,0),MATCH('38'!F$1,'38'!$E$1:$O$1,0))</f>
        <v>Dipesh Azad</v>
      </c>
      <c r="H849" s="2">
        <f>INDEX('38'!$E$1:$O$1361,MATCH('39'!$F849,'38'!$E:$E,0),MATCH('38'!G$1,'38'!$E$1:$O$1,0))</f>
        <v>40970</v>
      </c>
      <c r="I849" s="2" t="str">
        <f>INDEX('38'!$E$1:$O$1361,MATCH('39'!$F849,'38'!$E:$E,0),MATCH('38'!H$1,'38'!$E$1:$O$1,0))</f>
        <v>Active</v>
      </c>
      <c r="J849" s="2" t="str">
        <f>INDEX('38'!$E$1:$O$1361,MATCH('39'!$F849,'38'!$E:$E,0),MATCH('38'!I$1,'38'!$E$1:$O$1,0))</f>
        <v>X1472</v>
      </c>
      <c r="K849" s="2">
        <f>INDEX('38'!$E$1:$O$1361,MATCH('39'!$F849,'38'!$E:$E,0),MATCH('38'!J$1,'38'!$E$1:$O$1,0))</f>
        <v>377364</v>
      </c>
      <c r="L849" s="2" t="str">
        <f>INDEX('38'!$E$1:$O$1361,MATCH('39'!$F849,'38'!$E:$E,0),MATCH('38'!K$1,'38'!$E$1:$O$1,0))</f>
        <v>Mr. Sanjiv Sen</v>
      </c>
      <c r="M849" s="2" t="str">
        <f>INDEX('38'!$E$1:$O$1361,MATCH('39'!$F849,'38'!$E:$E,0),MATCH('38'!L$1,'38'!$E$1:$O$1,0))</f>
        <v>Associate Sales Manager</v>
      </c>
      <c r="N849" s="2" t="str">
        <f>INDEX('38'!$E$1:$O$1361,MATCH('39'!$F849,'38'!$E:$E,0),MATCH('38'!M$1,'38'!$E$1:$O$1,0))</f>
        <v>BG 8</v>
      </c>
      <c r="O849" s="2">
        <f>INDEX('38'!$E$1:$O$1361,MATCH('39'!$F849,'38'!$E:$E,0),MATCH('38'!N$1,'38'!$E$1:$O$1,0))</f>
        <v>274571.53499999997</v>
      </c>
      <c r="P849" s="2">
        <f>INDEX('38'!$E$1:$O$1361,MATCH('39'!$F849,'38'!$E:$E,0),MATCH('38'!O$1,'38'!$E$1:$O$1,0))</f>
        <v>198043.88760000002</v>
      </c>
    </row>
    <row r="850" spans="6:16">
      <c r="F850" s="128">
        <v>446531</v>
      </c>
      <c r="G850" s="2" t="str">
        <f>INDEX('38'!$E$1:$O$1361,MATCH('39'!$F850,'38'!$E:$E,0),MATCH('38'!F$1,'38'!$E$1:$O$1,0))</f>
        <v>Amit Karar</v>
      </c>
      <c r="H850" s="2">
        <f>INDEX('38'!$E$1:$O$1361,MATCH('39'!$F850,'38'!$E:$E,0),MATCH('38'!G$1,'38'!$E$1:$O$1,0))</f>
        <v>41100</v>
      </c>
      <c r="I850" s="2" t="str">
        <f>INDEX('38'!$E$1:$O$1361,MATCH('39'!$F850,'38'!$E:$E,0),MATCH('38'!H$1,'38'!$E$1:$O$1,0))</f>
        <v>Active</v>
      </c>
      <c r="J850" s="2" t="str">
        <f>INDEX('38'!$E$1:$O$1361,MATCH('39'!$F850,'38'!$E:$E,0),MATCH('38'!I$1,'38'!$E$1:$O$1,0))</f>
        <v>X0580</v>
      </c>
      <c r="K850" s="2">
        <f>INDEX('38'!$E$1:$O$1361,MATCH('39'!$F850,'38'!$E:$E,0),MATCH('38'!J$1,'38'!$E$1:$O$1,0))</f>
        <v>381132</v>
      </c>
      <c r="L850" s="2" t="str">
        <f>INDEX('38'!$E$1:$O$1361,MATCH('39'!$F850,'38'!$E:$E,0),MATCH('38'!K$1,'38'!$E$1:$O$1,0))</f>
        <v>Mr. Kangkan Dutta</v>
      </c>
      <c r="M850" s="2" t="str">
        <f>INDEX('38'!$E$1:$O$1361,MATCH('39'!$F850,'38'!$E:$E,0),MATCH('38'!L$1,'38'!$E$1:$O$1,0))</f>
        <v>Relationship Associate</v>
      </c>
      <c r="N850" s="2" t="str">
        <f>INDEX('38'!$E$1:$O$1361,MATCH('39'!$F850,'38'!$E:$E,0),MATCH('38'!M$1,'38'!$E$1:$O$1,0))</f>
        <v>BG 4</v>
      </c>
      <c r="O850" s="2">
        <f>INDEX('38'!$E$1:$O$1361,MATCH('39'!$F850,'38'!$E:$E,0),MATCH('38'!N$1,'38'!$E$1:$O$1,0))</f>
        <v>2224447.3650000002</v>
      </c>
      <c r="P850" s="2">
        <f>INDEX('38'!$E$1:$O$1361,MATCH('39'!$F850,'38'!$E:$E,0),MATCH('38'!O$1,'38'!$E$1:$O$1,0))</f>
        <v>4661117.5139999995</v>
      </c>
    </row>
    <row r="851" spans="6:16">
      <c r="F851" s="128">
        <v>446587</v>
      </c>
      <c r="G851" s="2" t="str">
        <f>INDEX('38'!$E$1:$O$1361,MATCH('39'!$F851,'38'!$E:$E,0),MATCH('38'!F$1,'38'!$E$1:$O$1,0))</f>
        <v>Gautam Grover</v>
      </c>
      <c r="H851" s="2">
        <f>INDEX('38'!$E$1:$O$1361,MATCH('39'!$F851,'38'!$E:$E,0),MATCH('38'!G$1,'38'!$E$1:$O$1,0))</f>
        <v>41082</v>
      </c>
      <c r="I851" s="2" t="str">
        <f>INDEX('38'!$E$1:$O$1361,MATCH('39'!$F851,'38'!$E:$E,0),MATCH('38'!H$1,'38'!$E$1:$O$1,0))</f>
        <v>Active</v>
      </c>
      <c r="J851" s="2" t="str">
        <f>INDEX('38'!$E$1:$O$1361,MATCH('39'!$F851,'38'!$E:$E,0),MATCH('38'!I$1,'38'!$E$1:$O$1,0))</f>
        <v>X0195</v>
      </c>
      <c r="K851" s="2">
        <f>INDEX('38'!$E$1:$O$1361,MATCH('39'!$F851,'38'!$E:$E,0),MATCH('38'!J$1,'38'!$E$1:$O$1,0))</f>
        <v>473035</v>
      </c>
      <c r="L851" s="2" t="str">
        <f>INDEX('38'!$E$1:$O$1361,MATCH('39'!$F851,'38'!$E:$E,0),MATCH('38'!K$1,'38'!$E$1:$O$1,0))</f>
        <v>Mr. Vinay Vishal</v>
      </c>
      <c r="M851" s="2" t="str">
        <f>INDEX('38'!$E$1:$O$1361,MATCH('39'!$F851,'38'!$E:$E,0),MATCH('38'!L$1,'38'!$E$1:$O$1,0))</f>
        <v>Relationship Associate</v>
      </c>
      <c r="N851" s="2" t="str">
        <f>INDEX('38'!$E$1:$O$1361,MATCH('39'!$F851,'38'!$E:$E,0),MATCH('38'!M$1,'38'!$E$1:$O$1,0))</f>
        <v>BG 7</v>
      </c>
      <c r="O851" s="2">
        <f>INDEX('38'!$E$1:$O$1361,MATCH('39'!$F851,'38'!$E:$E,0),MATCH('38'!N$1,'38'!$E$1:$O$1,0))</f>
        <v>566094.06000000006</v>
      </c>
      <c r="P851" s="2">
        <f>INDEX('38'!$E$1:$O$1361,MATCH('39'!$F851,'38'!$E:$E,0),MATCH('38'!O$1,'38'!$E$1:$O$1,0))</f>
        <v>528507.47160000005</v>
      </c>
    </row>
    <row r="852" spans="6:16">
      <c r="F852" s="128">
        <v>446605</v>
      </c>
      <c r="G852" s="2" t="str">
        <f>INDEX('38'!$E$1:$O$1361,MATCH('39'!$F852,'38'!$E:$E,0),MATCH('38'!F$1,'38'!$E$1:$O$1,0))</f>
        <v>Sukhpreet Singh</v>
      </c>
      <c r="H852" s="2">
        <f>INDEX('38'!$E$1:$O$1361,MATCH('39'!$F852,'38'!$E:$E,0),MATCH('38'!G$1,'38'!$E$1:$O$1,0))</f>
        <v>41092</v>
      </c>
      <c r="I852" s="2" t="str">
        <f>INDEX('38'!$E$1:$O$1361,MATCH('39'!$F852,'38'!$E:$E,0),MATCH('38'!H$1,'38'!$E$1:$O$1,0))</f>
        <v>Active</v>
      </c>
      <c r="J852" s="2" t="str">
        <f>INDEX('38'!$E$1:$O$1361,MATCH('39'!$F852,'38'!$E:$E,0),MATCH('38'!I$1,'38'!$E$1:$O$1,0))</f>
        <v>X0304</v>
      </c>
      <c r="K852" s="2">
        <f>INDEX('38'!$E$1:$O$1361,MATCH('39'!$F852,'38'!$E:$E,0),MATCH('38'!J$1,'38'!$E$1:$O$1,0))</f>
        <v>473035</v>
      </c>
      <c r="L852" s="2" t="str">
        <f>INDEX('38'!$E$1:$O$1361,MATCH('39'!$F852,'38'!$E:$E,0),MATCH('38'!K$1,'38'!$E$1:$O$1,0))</f>
        <v>Mr. Vinay Vishal</v>
      </c>
      <c r="M852" s="2" t="str">
        <f>INDEX('38'!$E$1:$O$1361,MATCH('39'!$F852,'38'!$E:$E,0),MATCH('38'!L$1,'38'!$E$1:$O$1,0))</f>
        <v>Relationship Associate</v>
      </c>
      <c r="N852" s="2" t="str">
        <f>INDEX('38'!$E$1:$O$1361,MATCH('39'!$F852,'38'!$E:$E,0),MATCH('38'!M$1,'38'!$E$1:$O$1,0))</f>
        <v>BG 6</v>
      </c>
      <c r="O852" s="2">
        <f>INDEX('38'!$E$1:$O$1361,MATCH('39'!$F852,'38'!$E:$E,0),MATCH('38'!N$1,'38'!$E$1:$O$1,0))</f>
        <v>868104.38400000008</v>
      </c>
      <c r="P852" s="2">
        <f>INDEX('38'!$E$1:$O$1361,MATCH('39'!$F852,'38'!$E:$E,0),MATCH('38'!O$1,'38'!$E$1:$O$1,0))</f>
        <v>1253856.9095999999</v>
      </c>
    </row>
    <row r="853" spans="6:16">
      <c r="F853" s="128">
        <v>446610</v>
      </c>
      <c r="G853" s="2" t="str">
        <f>INDEX('38'!$E$1:$O$1361,MATCH('39'!$F853,'38'!$E:$E,0),MATCH('38'!F$1,'38'!$E$1:$O$1,0))</f>
        <v>Bhavesh Babubhai Chavda</v>
      </c>
      <c r="H853" s="2">
        <f>INDEX('38'!$E$1:$O$1361,MATCH('39'!$F853,'38'!$E:$E,0),MATCH('38'!G$1,'38'!$E$1:$O$1,0))</f>
        <v>41078</v>
      </c>
      <c r="I853" s="2" t="str">
        <f>INDEX('38'!$E$1:$O$1361,MATCH('39'!$F853,'38'!$E:$E,0),MATCH('38'!H$1,'38'!$E$1:$O$1,0))</f>
        <v>Active</v>
      </c>
      <c r="J853" s="2" t="str">
        <f>INDEX('38'!$E$1:$O$1361,MATCH('39'!$F853,'38'!$E:$E,0),MATCH('38'!I$1,'38'!$E$1:$O$1,0))</f>
        <v>X0047</v>
      </c>
      <c r="K853" s="2">
        <f>INDEX('38'!$E$1:$O$1361,MATCH('39'!$F853,'38'!$E:$E,0),MATCH('38'!J$1,'38'!$E$1:$O$1,0))</f>
        <v>448841</v>
      </c>
      <c r="L853" s="2" t="str">
        <f>INDEX('38'!$E$1:$O$1361,MATCH('39'!$F853,'38'!$E:$E,0),MATCH('38'!K$1,'38'!$E$1:$O$1,0))</f>
        <v>Mr. Ashish Rakesh Sharma</v>
      </c>
      <c r="M853" s="2" t="str">
        <f>INDEX('38'!$E$1:$O$1361,MATCH('39'!$F853,'38'!$E:$E,0),MATCH('38'!L$1,'38'!$E$1:$O$1,0))</f>
        <v>Relationship Associate</v>
      </c>
      <c r="N853" s="2" t="str">
        <f>INDEX('38'!$E$1:$O$1361,MATCH('39'!$F853,'38'!$E:$E,0),MATCH('38'!M$1,'38'!$E$1:$O$1,0))</f>
        <v>BG 6</v>
      </c>
      <c r="O853" s="2">
        <f>INDEX('38'!$E$1:$O$1361,MATCH('39'!$F853,'38'!$E:$E,0),MATCH('38'!N$1,'38'!$E$1:$O$1,0))</f>
        <v>824028.47100000002</v>
      </c>
      <c r="P853" s="2">
        <f>INDEX('38'!$E$1:$O$1361,MATCH('39'!$F853,'38'!$E:$E,0),MATCH('38'!O$1,'38'!$E$1:$O$1,0))</f>
        <v>1274304.8736</v>
      </c>
    </row>
    <row r="854" spans="6:16">
      <c r="F854" s="128">
        <v>446675</v>
      </c>
      <c r="G854" s="2" t="str">
        <f>INDEX('38'!$E$1:$O$1361,MATCH('39'!$F854,'38'!$E:$E,0),MATCH('38'!F$1,'38'!$E$1:$O$1,0))</f>
        <v>Raju Basumatary</v>
      </c>
      <c r="H854" s="2">
        <f>INDEX('38'!$E$1:$O$1361,MATCH('39'!$F854,'38'!$E:$E,0),MATCH('38'!G$1,'38'!$E$1:$O$1,0))</f>
        <v>41094</v>
      </c>
      <c r="I854" s="2" t="str">
        <f>INDEX('38'!$E$1:$O$1361,MATCH('39'!$F854,'38'!$E:$E,0),MATCH('38'!H$1,'38'!$E$1:$O$1,0))</f>
        <v>Active</v>
      </c>
      <c r="J854" s="2" t="str">
        <f>INDEX('38'!$E$1:$O$1361,MATCH('39'!$F854,'38'!$E:$E,0),MATCH('38'!I$1,'38'!$E$1:$O$1,0))</f>
        <v>X1864</v>
      </c>
      <c r="K854" s="2">
        <f>INDEX('38'!$E$1:$O$1361,MATCH('39'!$F854,'38'!$E:$E,0),MATCH('38'!J$1,'38'!$E$1:$O$1,0))</f>
        <v>381549</v>
      </c>
      <c r="L854" s="2" t="str">
        <f>INDEX('38'!$E$1:$O$1361,MATCH('39'!$F854,'38'!$E:$E,0),MATCH('38'!K$1,'38'!$E$1:$O$1,0))</f>
        <v>Mr. Mohammad Sarfaraz</v>
      </c>
      <c r="M854" s="2" t="str">
        <f>INDEX('38'!$E$1:$O$1361,MATCH('39'!$F854,'38'!$E:$E,0),MATCH('38'!L$1,'38'!$E$1:$O$1,0))</f>
        <v>Relationship Associate</v>
      </c>
      <c r="N854" s="2" t="str">
        <f>INDEX('38'!$E$1:$O$1361,MATCH('39'!$F854,'38'!$E:$E,0),MATCH('38'!M$1,'38'!$E$1:$O$1,0))</f>
        <v>BG 8</v>
      </c>
      <c r="O854" s="2">
        <f>INDEX('38'!$E$1:$O$1361,MATCH('39'!$F854,'38'!$E:$E,0),MATCH('38'!N$1,'38'!$E$1:$O$1,0))</f>
        <v>243088.10399999999</v>
      </c>
      <c r="P854" s="2">
        <f>INDEX('38'!$E$1:$O$1361,MATCH('39'!$F854,'38'!$E:$E,0),MATCH('38'!O$1,'38'!$E$1:$O$1,0))</f>
        <v>1526901.3864</v>
      </c>
    </row>
    <row r="855" spans="6:16">
      <c r="F855" s="128">
        <v>446722</v>
      </c>
      <c r="G855" s="2" t="str">
        <f>INDEX('38'!$E$1:$O$1361,MATCH('39'!$F855,'38'!$E:$E,0),MATCH('38'!F$1,'38'!$E$1:$O$1,0))</f>
        <v>Pawan Kumar Keshri</v>
      </c>
      <c r="H855" s="2">
        <f>INDEX('38'!$E$1:$O$1361,MATCH('39'!$F855,'38'!$E:$E,0),MATCH('38'!G$1,'38'!$E$1:$O$1,0))</f>
        <v>41096</v>
      </c>
      <c r="I855" s="2" t="str">
        <f>INDEX('38'!$E$1:$O$1361,MATCH('39'!$F855,'38'!$E:$E,0),MATCH('38'!H$1,'38'!$E$1:$O$1,0))</f>
        <v>Active</v>
      </c>
      <c r="J855" s="2" t="str">
        <f>INDEX('38'!$E$1:$O$1361,MATCH('39'!$F855,'38'!$E:$E,0),MATCH('38'!I$1,'38'!$E$1:$O$1,0))</f>
        <v>X1407</v>
      </c>
      <c r="K855" s="2">
        <f>INDEX('38'!$E$1:$O$1361,MATCH('39'!$F855,'38'!$E:$E,0),MATCH('38'!J$1,'38'!$E$1:$O$1,0))</f>
        <v>410452</v>
      </c>
      <c r="L855" s="2" t="str">
        <f>INDEX('38'!$E$1:$O$1361,MATCH('39'!$F855,'38'!$E:$E,0),MATCH('38'!K$1,'38'!$E$1:$O$1,0))</f>
        <v>Mr. Arbind Kumar Sahu</v>
      </c>
      <c r="M855" s="2" t="str">
        <f>INDEX('38'!$E$1:$O$1361,MATCH('39'!$F855,'38'!$E:$E,0),MATCH('38'!L$1,'38'!$E$1:$O$1,0))</f>
        <v>Relationship Associate</v>
      </c>
      <c r="N855" s="2" t="str">
        <f>INDEX('38'!$E$1:$O$1361,MATCH('39'!$F855,'38'!$E:$E,0),MATCH('38'!M$1,'38'!$E$1:$O$1,0))</f>
        <v>BG 6</v>
      </c>
      <c r="O855" s="2">
        <f>INDEX('38'!$E$1:$O$1361,MATCH('39'!$F855,'38'!$E:$E,0),MATCH('38'!N$1,'38'!$E$1:$O$1,0))</f>
        <v>800694.42599999998</v>
      </c>
      <c r="P855" s="2">
        <f>INDEX('38'!$E$1:$O$1361,MATCH('39'!$F855,'38'!$E:$E,0),MATCH('38'!O$1,'38'!$E$1:$O$1,0))</f>
        <v>1024047.4571999999</v>
      </c>
    </row>
    <row r="856" spans="6:16">
      <c r="F856" s="128">
        <v>446723</v>
      </c>
      <c r="G856" s="2" t="str">
        <f>INDEX('38'!$E$1:$O$1361,MATCH('39'!$F856,'38'!$E:$E,0),MATCH('38'!F$1,'38'!$E$1:$O$1,0))</f>
        <v>Manoj Chakraborty</v>
      </c>
      <c r="H856" s="2">
        <f>INDEX('38'!$E$1:$O$1361,MATCH('39'!$F856,'38'!$E:$E,0),MATCH('38'!G$1,'38'!$E$1:$O$1,0))</f>
        <v>41094</v>
      </c>
      <c r="I856" s="2" t="str">
        <f>INDEX('38'!$E$1:$O$1361,MATCH('39'!$F856,'38'!$E:$E,0),MATCH('38'!H$1,'38'!$E$1:$O$1,0))</f>
        <v>Active</v>
      </c>
      <c r="J856" s="2" t="str">
        <f>INDEX('38'!$E$1:$O$1361,MATCH('39'!$F856,'38'!$E:$E,0),MATCH('38'!I$1,'38'!$E$1:$O$1,0))</f>
        <v>X1077</v>
      </c>
      <c r="K856" s="2">
        <f>INDEX('38'!$E$1:$O$1361,MATCH('39'!$F856,'38'!$E:$E,0),MATCH('38'!J$1,'38'!$E$1:$O$1,0))</f>
        <v>378503</v>
      </c>
      <c r="L856" s="2" t="str">
        <f>INDEX('38'!$E$1:$O$1361,MATCH('39'!$F856,'38'!$E:$E,0),MATCH('38'!K$1,'38'!$E$1:$O$1,0))</f>
        <v>Mr. Rakib Ali</v>
      </c>
      <c r="M856" s="2" t="str">
        <f>INDEX('38'!$E$1:$O$1361,MATCH('39'!$F856,'38'!$E:$E,0),MATCH('38'!L$1,'38'!$E$1:$O$1,0))</f>
        <v>Relationship Associate</v>
      </c>
      <c r="N856" s="2" t="str">
        <f>INDEX('38'!$E$1:$O$1361,MATCH('39'!$F856,'38'!$E:$E,0),MATCH('38'!M$1,'38'!$E$1:$O$1,0))</f>
        <v>BG 7</v>
      </c>
      <c r="O856" s="2">
        <f>INDEX('38'!$E$1:$O$1361,MATCH('39'!$F856,'38'!$E:$E,0),MATCH('38'!N$1,'38'!$E$1:$O$1,0))</f>
        <v>608202.18900000001</v>
      </c>
      <c r="P856" s="2">
        <f>INDEX('38'!$E$1:$O$1361,MATCH('39'!$F856,'38'!$E:$E,0),MATCH('38'!O$1,'38'!$E$1:$O$1,0))</f>
        <v>1371054.2327999999</v>
      </c>
    </row>
    <row r="857" spans="6:16">
      <c r="F857" s="128">
        <v>446765</v>
      </c>
      <c r="G857" s="2" t="str">
        <f>INDEX('38'!$E$1:$O$1361,MATCH('39'!$F857,'38'!$E:$E,0),MATCH('38'!F$1,'38'!$E$1:$O$1,0))</f>
        <v>Ravi Chandra Seeram</v>
      </c>
      <c r="H857" s="2">
        <f>INDEX('38'!$E$1:$O$1361,MATCH('39'!$F857,'38'!$E:$E,0),MATCH('38'!G$1,'38'!$E$1:$O$1,0))</f>
        <v>40973</v>
      </c>
      <c r="I857" s="2" t="str">
        <f>INDEX('38'!$E$1:$O$1361,MATCH('39'!$F857,'38'!$E:$E,0),MATCH('38'!H$1,'38'!$E$1:$O$1,0))</f>
        <v>Active</v>
      </c>
      <c r="J857" s="2" t="str">
        <f>INDEX('38'!$E$1:$O$1361,MATCH('39'!$F857,'38'!$E:$E,0),MATCH('38'!I$1,'38'!$E$1:$O$1,0))</f>
        <v>X0293</v>
      </c>
      <c r="K857" s="2">
        <f>INDEX('38'!$E$1:$O$1361,MATCH('39'!$F857,'38'!$E:$E,0),MATCH('38'!J$1,'38'!$E$1:$O$1,0))</f>
        <v>459093</v>
      </c>
      <c r="L857" s="2" t="str">
        <f>INDEX('38'!$E$1:$O$1361,MATCH('39'!$F857,'38'!$E:$E,0),MATCH('38'!K$1,'38'!$E$1:$O$1,0))</f>
        <v>Mr. Naveen Golla</v>
      </c>
      <c r="M857" s="2" t="str">
        <f>INDEX('38'!$E$1:$O$1361,MATCH('39'!$F857,'38'!$E:$E,0),MATCH('38'!L$1,'38'!$E$1:$O$1,0))</f>
        <v>Relationship Associate</v>
      </c>
      <c r="N857" s="2" t="str">
        <f>INDEX('38'!$E$1:$O$1361,MATCH('39'!$F857,'38'!$E:$E,0),MATCH('38'!M$1,'38'!$E$1:$O$1,0))</f>
        <v>BG 5</v>
      </c>
      <c r="O857" s="2">
        <f>INDEX('38'!$E$1:$O$1361,MATCH('39'!$F857,'38'!$E:$E,0),MATCH('38'!N$1,'38'!$E$1:$O$1,0))</f>
        <v>1568557.578</v>
      </c>
      <c r="P857" s="2">
        <f>INDEX('38'!$E$1:$O$1361,MATCH('39'!$F857,'38'!$E:$E,0),MATCH('38'!O$1,'38'!$E$1:$O$1,0))</f>
        <v>1081960.9883999999</v>
      </c>
    </row>
    <row r="858" spans="6:16">
      <c r="F858" s="128">
        <v>446769</v>
      </c>
      <c r="G858" s="2" t="str">
        <f>INDEX('38'!$E$1:$O$1361,MATCH('39'!$F858,'38'!$E:$E,0),MATCH('38'!F$1,'38'!$E$1:$O$1,0))</f>
        <v>Manish Gaur</v>
      </c>
      <c r="H858" s="2">
        <f>INDEX('38'!$E$1:$O$1361,MATCH('39'!$F858,'38'!$E:$E,0),MATCH('38'!G$1,'38'!$E$1:$O$1,0))</f>
        <v>41085</v>
      </c>
      <c r="I858" s="2" t="str">
        <f>INDEX('38'!$E$1:$O$1361,MATCH('39'!$F858,'38'!$E:$E,0),MATCH('38'!H$1,'38'!$E$1:$O$1,0))</f>
        <v>Active</v>
      </c>
      <c r="J858" s="2" t="str">
        <f>INDEX('38'!$E$1:$O$1361,MATCH('39'!$F858,'38'!$E:$E,0),MATCH('38'!I$1,'38'!$E$1:$O$1,0))</f>
        <v>X0675</v>
      </c>
      <c r="K858" s="2">
        <f>INDEX('38'!$E$1:$O$1361,MATCH('39'!$F858,'38'!$E:$E,0),MATCH('38'!J$1,'38'!$E$1:$O$1,0))</f>
        <v>410733</v>
      </c>
      <c r="L858" s="2" t="str">
        <f>INDEX('38'!$E$1:$O$1361,MATCH('39'!$F858,'38'!$E:$E,0),MATCH('38'!K$1,'38'!$E$1:$O$1,0))</f>
        <v>Mr. Karan Marya</v>
      </c>
      <c r="M858" s="2" t="str">
        <f>INDEX('38'!$E$1:$O$1361,MATCH('39'!$F858,'38'!$E:$E,0),MATCH('38'!L$1,'38'!$E$1:$O$1,0))</f>
        <v>Relationship Associate</v>
      </c>
      <c r="N858" s="2" t="str">
        <f>INDEX('38'!$E$1:$O$1361,MATCH('39'!$F858,'38'!$E:$E,0),MATCH('38'!M$1,'38'!$E$1:$O$1,0))</f>
        <v>BG 7</v>
      </c>
      <c r="O858" s="2">
        <f>INDEX('38'!$E$1:$O$1361,MATCH('39'!$F858,'38'!$E:$E,0),MATCH('38'!N$1,'38'!$E$1:$O$1,0))</f>
        <v>561455.076</v>
      </c>
      <c r="P858" s="2">
        <f>INDEX('38'!$E$1:$O$1361,MATCH('39'!$F858,'38'!$E:$E,0),MATCH('38'!O$1,'38'!$E$1:$O$1,0))</f>
        <v>1049224.2335999999</v>
      </c>
    </row>
    <row r="859" spans="6:16">
      <c r="F859" s="128">
        <v>446772</v>
      </c>
      <c r="G859" s="2" t="str">
        <f>INDEX('38'!$E$1:$O$1361,MATCH('39'!$F859,'38'!$E:$E,0),MATCH('38'!F$1,'38'!$E$1:$O$1,0))</f>
        <v>Astha Saxena</v>
      </c>
      <c r="H859" s="2">
        <f>INDEX('38'!$E$1:$O$1361,MATCH('39'!$F859,'38'!$E:$E,0),MATCH('38'!G$1,'38'!$E$1:$O$1,0))</f>
        <v>41106</v>
      </c>
      <c r="I859" s="2" t="str">
        <f>INDEX('38'!$E$1:$O$1361,MATCH('39'!$F859,'38'!$E:$E,0),MATCH('38'!H$1,'38'!$E$1:$O$1,0))</f>
        <v>Active</v>
      </c>
      <c r="J859" s="2" t="str">
        <f>INDEX('38'!$E$1:$O$1361,MATCH('39'!$F859,'38'!$E:$E,0),MATCH('38'!I$1,'38'!$E$1:$O$1,0))</f>
        <v>X1149</v>
      </c>
      <c r="K859" s="2">
        <f>INDEX('38'!$E$1:$O$1361,MATCH('39'!$F859,'38'!$E:$E,0),MATCH('38'!J$1,'38'!$E$1:$O$1,0))</f>
        <v>377963</v>
      </c>
      <c r="L859" s="2" t="str">
        <f>INDEX('38'!$E$1:$O$1361,MATCH('39'!$F859,'38'!$E:$E,0),MATCH('38'!K$1,'38'!$E$1:$O$1,0))</f>
        <v>Mr. Shishir Mishra</v>
      </c>
      <c r="M859" s="2" t="str">
        <f>INDEX('38'!$E$1:$O$1361,MATCH('39'!$F859,'38'!$E:$E,0),MATCH('38'!L$1,'38'!$E$1:$O$1,0))</f>
        <v>Relationship Associate</v>
      </c>
      <c r="N859" s="2" t="str">
        <f>INDEX('38'!$E$1:$O$1361,MATCH('39'!$F859,'38'!$E:$E,0),MATCH('38'!M$1,'38'!$E$1:$O$1,0))</f>
        <v>BG 7</v>
      </c>
      <c r="O859" s="2">
        <f>INDEX('38'!$E$1:$O$1361,MATCH('39'!$F859,'38'!$E:$E,0),MATCH('38'!N$1,'38'!$E$1:$O$1,0))</f>
        <v>723756.07499999995</v>
      </c>
      <c r="P859" s="2">
        <f>INDEX('38'!$E$1:$O$1361,MATCH('39'!$F859,'38'!$E:$E,0),MATCH('38'!O$1,'38'!$E$1:$O$1,0))</f>
        <v>1916137.8575999998</v>
      </c>
    </row>
    <row r="860" spans="6:16">
      <c r="F860" s="128">
        <v>446836</v>
      </c>
      <c r="G860" s="2" t="str">
        <f>INDEX('38'!$E$1:$O$1361,MATCH('39'!$F860,'38'!$E:$E,0),MATCH('38'!F$1,'38'!$E$1:$O$1,0))</f>
        <v>Krishan Kant Sharma</v>
      </c>
      <c r="H860" s="2">
        <f>INDEX('38'!$E$1:$O$1361,MATCH('39'!$F860,'38'!$E:$E,0),MATCH('38'!G$1,'38'!$E$1:$O$1,0))</f>
        <v>41094</v>
      </c>
      <c r="I860" s="2" t="str">
        <f>INDEX('38'!$E$1:$O$1361,MATCH('39'!$F860,'38'!$E:$E,0),MATCH('38'!H$1,'38'!$E$1:$O$1,0))</f>
        <v>Active</v>
      </c>
      <c r="J860" s="2" t="str">
        <f>INDEX('38'!$E$1:$O$1361,MATCH('39'!$F860,'38'!$E:$E,0),MATCH('38'!I$1,'38'!$E$1:$O$1,0))</f>
        <v>X0310</v>
      </c>
      <c r="K860" s="2">
        <f>INDEX('38'!$E$1:$O$1361,MATCH('39'!$F860,'38'!$E:$E,0),MATCH('38'!J$1,'38'!$E$1:$O$1,0))</f>
        <v>434171</v>
      </c>
      <c r="L860" s="2" t="str">
        <f>INDEX('38'!$E$1:$O$1361,MATCH('39'!$F860,'38'!$E:$E,0),MATCH('38'!K$1,'38'!$E$1:$O$1,0))</f>
        <v>Mr. Amittandra Mishra</v>
      </c>
      <c r="M860" s="2" t="str">
        <f>INDEX('38'!$E$1:$O$1361,MATCH('39'!$F860,'38'!$E:$E,0),MATCH('38'!L$1,'38'!$E$1:$O$1,0))</f>
        <v>Relationship Associate</v>
      </c>
      <c r="N860" s="2" t="str">
        <f>INDEX('38'!$E$1:$O$1361,MATCH('39'!$F860,'38'!$E:$E,0),MATCH('38'!M$1,'38'!$E$1:$O$1,0))</f>
        <v>BG 5</v>
      </c>
      <c r="O860" s="2">
        <f>INDEX('38'!$E$1:$O$1361,MATCH('39'!$F860,'38'!$E:$E,0),MATCH('38'!N$1,'38'!$E$1:$O$1,0))</f>
        <v>1510160.6939999999</v>
      </c>
      <c r="P860" s="2">
        <f>INDEX('38'!$E$1:$O$1361,MATCH('39'!$F860,'38'!$E:$E,0),MATCH('38'!O$1,'38'!$E$1:$O$1,0))</f>
        <v>1381792.6512</v>
      </c>
    </row>
    <row r="861" spans="6:16">
      <c r="F861" s="128">
        <v>446893</v>
      </c>
      <c r="G861" s="2" t="str">
        <f>INDEX('38'!$E$1:$O$1361,MATCH('39'!$F861,'38'!$E:$E,0),MATCH('38'!F$1,'38'!$E$1:$O$1,0))</f>
        <v>Jitendra Bhanushankar Trivedi</v>
      </c>
      <c r="H861" s="2">
        <f>INDEX('38'!$E$1:$O$1361,MATCH('39'!$F861,'38'!$E:$E,0),MATCH('38'!G$1,'38'!$E$1:$O$1,0))</f>
        <v>41094</v>
      </c>
      <c r="I861" s="2" t="str">
        <f>INDEX('38'!$E$1:$O$1361,MATCH('39'!$F861,'38'!$E:$E,0),MATCH('38'!H$1,'38'!$E$1:$O$1,0))</f>
        <v>Active</v>
      </c>
      <c r="J861" s="2" t="str">
        <f>INDEX('38'!$E$1:$O$1361,MATCH('39'!$F861,'38'!$E:$E,0),MATCH('38'!I$1,'38'!$E$1:$O$1,0))</f>
        <v>X1341</v>
      </c>
      <c r="K861" s="2">
        <f>INDEX('38'!$E$1:$O$1361,MATCH('39'!$F861,'38'!$E:$E,0),MATCH('38'!J$1,'38'!$E$1:$O$1,0))</f>
        <v>382658</v>
      </c>
      <c r="L861" s="2" t="str">
        <f>INDEX('38'!$E$1:$O$1361,MATCH('39'!$F861,'38'!$E:$E,0),MATCH('38'!K$1,'38'!$E$1:$O$1,0))</f>
        <v>Mr. Dhaval Dashrathbhai Limbachiya</v>
      </c>
      <c r="M861" s="2" t="str">
        <f>INDEX('38'!$E$1:$O$1361,MATCH('39'!$F861,'38'!$E:$E,0),MATCH('38'!L$1,'38'!$E$1:$O$1,0))</f>
        <v>Relationship Associate</v>
      </c>
      <c r="N861" s="2" t="str">
        <f>INDEX('38'!$E$1:$O$1361,MATCH('39'!$F861,'38'!$E:$E,0),MATCH('38'!M$1,'38'!$E$1:$O$1,0))</f>
        <v>BG 6</v>
      </c>
      <c r="O861" s="2">
        <f>INDEX('38'!$E$1:$O$1361,MATCH('39'!$F861,'38'!$E:$E,0),MATCH('38'!N$1,'38'!$E$1:$O$1,0))</f>
        <v>1196380.395</v>
      </c>
      <c r="P861" s="2">
        <f>INDEX('38'!$E$1:$O$1361,MATCH('39'!$F861,'38'!$E:$E,0),MATCH('38'!O$1,'38'!$E$1:$O$1,0))</f>
        <v>1675047.2975999999</v>
      </c>
    </row>
    <row r="862" spans="6:16">
      <c r="F862" s="128">
        <v>447084</v>
      </c>
      <c r="G862" s="2" t="str">
        <f>INDEX('38'!$E$1:$O$1361,MATCH('39'!$F862,'38'!$E:$E,0),MATCH('38'!F$1,'38'!$E$1:$O$1,0))</f>
        <v>Bijaya Kumar Rath</v>
      </c>
      <c r="H862" s="2">
        <f>INDEX('38'!$E$1:$O$1361,MATCH('39'!$F862,'38'!$E:$E,0),MATCH('38'!G$1,'38'!$E$1:$O$1,0))</f>
        <v>41106</v>
      </c>
      <c r="I862" s="2" t="str">
        <f>INDEX('38'!$E$1:$O$1361,MATCH('39'!$F862,'38'!$E:$E,0),MATCH('38'!H$1,'38'!$E$1:$O$1,0))</f>
        <v>Active</v>
      </c>
      <c r="J862" s="2" t="str">
        <f>INDEX('38'!$E$1:$O$1361,MATCH('39'!$F862,'38'!$E:$E,0),MATCH('38'!I$1,'38'!$E$1:$O$1,0))</f>
        <v>X1072</v>
      </c>
      <c r="K862" s="2">
        <f>INDEX('38'!$E$1:$O$1361,MATCH('39'!$F862,'38'!$E:$E,0),MATCH('38'!J$1,'38'!$E$1:$O$1,0))</f>
        <v>460392</v>
      </c>
      <c r="L862" s="2" t="str">
        <f>INDEX('38'!$E$1:$O$1361,MATCH('39'!$F862,'38'!$E:$E,0),MATCH('38'!K$1,'38'!$E$1:$O$1,0))</f>
        <v>Mr. Sanjay Kumar Mohanty</v>
      </c>
      <c r="M862" s="2" t="str">
        <f>INDEX('38'!$E$1:$O$1361,MATCH('39'!$F862,'38'!$E:$E,0),MATCH('38'!L$1,'38'!$E$1:$O$1,0))</f>
        <v>Relationship Associate</v>
      </c>
      <c r="N862" s="2" t="str">
        <f>INDEX('38'!$E$1:$O$1361,MATCH('39'!$F862,'38'!$E:$E,0),MATCH('38'!M$1,'38'!$E$1:$O$1,0))</f>
        <v>BG 8</v>
      </c>
      <c r="O862" s="2">
        <f>INDEX('38'!$E$1:$O$1361,MATCH('39'!$F862,'38'!$E:$E,0),MATCH('38'!N$1,'38'!$E$1:$O$1,0))</f>
        <v>408227.25299999997</v>
      </c>
      <c r="P862" s="2">
        <f>INDEX('38'!$E$1:$O$1361,MATCH('39'!$F862,'38'!$E:$E,0),MATCH('38'!O$1,'38'!$E$1:$O$1,0))</f>
        <v>496074.43440000003</v>
      </c>
    </row>
    <row r="863" spans="6:16">
      <c r="F863" s="128">
        <v>447085</v>
      </c>
      <c r="G863" s="2" t="str">
        <f>INDEX('38'!$E$1:$O$1361,MATCH('39'!$F863,'38'!$E:$E,0),MATCH('38'!F$1,'38'!$E$1:$O$1,0))</f>
        <v>Praveen Shriparkash Upadhyay</v>
      </c>
      <c r="H863" s="2">
        <f>INDEX('38'!$E$1:$O$1361,MATCH('39'!$F863,'38'!$E:$E,0),MATCH('38'!G$1,'38'!$E$1:$O$1,0))</f>
        <v>41095</v>
      </c>
      <c r="I863" s="2" t="str">
        <f>INDEX('38'!$E$1:$O$1361,MATCH('39'!$F863,'38'!$E:$E,0),MATCH('38'!H$1,'38'!$E$1:$O$1,0))</f>
        <v>Active</v>
      </c>
      <c r="J863" s="2" t="str">
        <f>INDEX('38'!$E$1:$O$1361,MATCH('39'!$F863,'38'!$E:$E,0),MATCH('38'!I$1,'38'!$E$1:$O$1,0))</f>
        <v>X0653</v>
      </c>
      <c r="K863" s="2">
        <f>INDEX('38'!$E$1:$O$1361,MATCH('39'!$F863,'38'!$E:$E,0),MATCH('38'!J$1,'38'!$E$1:$O$1,0))</f>
        <v>380836</v>
      </c>
      <c r="L863" s="2" t="str">
        <f>INDEX('38'!$E$1:$O$1361,MATCH('39'!$F863,'38'!$E:$E,0),MATCH('38'!K$1,'38'!$E$1:$O$1,0))</f>
        <v>Mr. Arunkumar Manikchand Sharma</v>
      </c>
      <c r="M863" s="2" t="str">
        <f>INDEX('38'!$E$1:$O$1361,MATCH('39'!$F863,'38'!$E:$E,0),MATCH('38'!L$1,'38'!$E$1:$O$1,0))</f>
        <v>Relationship Associate</v>
      </c>
      <c r="N863" s="2" t="str">
        <f>INDEX('38'!$E$1:$O$1361,MATCH('39'!$F863,'38'!$E:$E,0),MATCH('38'!M$1,'38'!$E$1:$O$1,0))</f>
        <v>BG 7</v>
      </c>
      <c r="O863" s="2">
        <f>INDEX('38'!$E$1:$O$1361,MATCH('39'!$F863,'38'!$E:$E,0),MATCH('38'!N$1,'38'!$E$1:$O$1,0))</f>
        <v>722875.69199999992</v>
      </c>
      <c r="P863" s="2">
        <f>INDEX('38'!$E$1:$O$1361,MATCH('39'!$F863,'38'!$E:$E,0),MATCH('38'!O$1,'38'!$E$1:$O$1,0))</f>
        <v>1217065.878</v>
      </c>
    </row>
    <row r="864" spans="6:16">
      <c r="F864" s="128">
        <v>447288</v>
      </c>
      <c r="G864" s="2" t="str">
        <f>INDEX('38'!$E$1:$O$1361,MATCH('39'!$F864,'38'!$E:$E,0),MATCH('38'!F$1,'38'!$E$1:$O$1,0))</f>
        <v>Subhasis Biswas</v>
      </c>
      <c r="H864" s="2">
        <f>INDEX('38'!$E$1:$O$1361,MATCH('39'!$F864,'38'!$E:$E,0),MATCH('38'!G$1,'38'!$E$1:$O$1,0))</f>
        <v>41106</v>
      </c>
      <c r="I864" s="2" t="str">
        <f>INDEX('38'!$E$1:$O$1361,MATCH('39'!$F864,'38'!$E:$E,0),MATCH('38'!H$1,'38'!$E$1:$O$1,0))</f>
        <v>Active</v>
      </c>
      <c r="J864" s="2" t="str">
        <f>INDEX('38'!$E$1:$O$1361,MATCH('39'!$F864,'38'!$E:$E,0),MATCH('38'!I$1,'38'!$E$1:$O$1,0))</f>
        <v>X1212</v>
      </c>
      <c r="K864" s="2">
        <f>INDEX('38'!$E$1:$O$1361,MATCH('39'!$F864,'38'!$E:$E,0),MATCH('38'!J$1,'38'!$E$1:$O$1,0))</f>
        <v>448126</v>
      </c>
      <c r="L864" s="2" t="str">
        <f>INDEX('38'!$E$1:$O$1361,MATCH('39'!$F864,'38'!$E:$E,0),MATCH('38'!K$1,'38'!$E$1:$O$1,0))</f>
        <v>Mr. Mohit Gupta</v>
      </c>
      <c r="M864" s="2" t="str">
        <f>INDEX('38'!$E$1:$O$1361,MATCH('39'!$F864,'38'!$E:$E,0),MATCH('38'!L$1,'38'!$E$1:$O$1,0))</f>
        <v>Relationship Associate</v>
      </c>
      <c r="N864" s="2" t="str">
        <f>INDEX('38'!$E$1:$O$1361,MATCH('39'!$F864,'38'!$E:$E,0),MATCH('38'!M$1,'38'!$E$1:$O$1,0))</f>
        <v>BG 8</v>
      </c>
      <c r="O864" s="2">
        <f>INDEX('38'!$E$1:$O$1361,MATCH('39'!$F864,'38'!$E:$E,0),MATCH('38'!N$1,'38'!$E$1:$O$1,0))</f>
        <v>428013.054</v>
      </c>
      <c r="P864" s="2">
        <f>INDEX('38'!$E$1:$O$1361,MATCH('39'!$F864,'38'!$E:$E,0),MATCH('38'!O$1,'38'!$E$1:$O$1,0))</f>
        <v>80239.12920000001</v>
      </c>
    </row>
    <row r="865" spans="6:16">
      <c r="F865" s="128">
        <v>447289</v>
      </c>
      <c r="G865" s="2" t="str">
        <f>INDEX('38'!$E$1:$O$1361,MATCH('39'!$F865,'38'!$E:$E,0),MATCH('38'!F$1,'38'!$E$1:$O$1,0))</f>
        <v>MD Mohsin</v>
      </c>
      <c r="H865" s="2">
        <f>INDEX('38'!$E$1:$O$1361,MATCH('39'!$F865,'38'!$E:$E,0),MATCH('38'!G$1,'38'!$E$1:$O$1,0))</f>
        <v>41029</v>
      </c>
      <c r="I865" s="2" t="str">
        <f>INDEX('38'!$E$1:$O$1361,MATCH('39'!$F865,'38'!$E:$E,0),MATCH('38'!H$1,'38'!$E$1:$O$1,0))</f>
        <v>Active</v>
      </c>
      <c r="J865" s="2" t="str">
        <f>INDEX('38'!$E$1:$O$1361,MATCH('39'!$F865,'38'!$E:$E,0),MATCH('38'!I$1,'38'!$E$1:$O$1,0))</f>
        <v>X0556</v>
      </c>
      <c r="K865" s="2">
        <f>INDEX('38'!$E$1:$O$1361,MATCH('39'!$F865,'38'!$E:$E,0),MATCH('38'!J$1,'38'!$E$1:$O$1,0))</f>
        <v>459093</v>
      </c>
      <c r="L865" s="2" t="str">
        <f>INDEX('38'!$E$1:$O$1361,MATCH('39'!$F865,'38'!$E:$E,0),MATCH('38'!K$1,'38'!$E$1:$O$1,0))</f>
        <v>Mr. Naveen Golla</v>
      </c>
      <c r="M865" s="2" t="str">
        <f>INDEX('38'!$E$1:$O$1361,MATCH('39'!$F865,'38'!$E:$E,0),MATCH('38'!L$1,'38'!$E$1:$O$1,0))</f>
        <v>Relationship Associate</v>
      </c>
      <c r="N865" s="2" t="str">
        <f>INDEX('38'!$E$1:$O$1361,MATCH('39'!$F865,'38'!$E:$E,0),MATCH('38'!M$1,'38'!$E$1:$O$1,0))</f>
        <v>BG 7</v>
      </c>
      <c r="O865" s="2">
        <f>INDEX('38'!$E$1:$O$1361,MATCH('39'!$F865,'38'!$E:$E,0),MATCH('38'!N$1,'38'!$E$1:$O$1,0))</f>
        <v>667143.32999999996</v>
      </c>
      <c r="P865" s="2">
        <f>INDEX('38'!$E$1:$O$1361,MATCH('39'!$F865,'38'!$E:$E,0),MATCH('38'!O$1,'38'!$E$1:$O$1,0))</f>
        <v>1269474.8220000002</v>
      </c>
    </row>
    <row r="866" spans="6:16">
      <c r="F866" s="128">
        <v>447290</v>
      </c>
      <c r="G866" s="2" t="str">
        <f>INDEX('38'!$E$1:$O$1361,MATCH('39'!$F866,'38'!$E:$E,0),MATCH('38'!F$1,'38'!$E$1:$O$1,0))</f>
        <v>Girish Kumar Katupilla</v>
      </c>
      <c r="H866" s="2">
        <f>INDEX('38'!$E$1:$O$1361,MATCH('39'!$F866,'38'!$E:$E,0),MATCH('38'!G$1,'38'!$E$1:$O$1,0))</f>
        <v>41092</v>
      </c>
      <c r="I866" s="2" t="str">
        <f>INDEX('38'!$E$1:$O$1361,MATCH('39'!$F866,'38'!$E:$E,0),MATCH('38'!H$1,'38'!$E$1:$O$1,0))</f>
        <v>Active</v>
      </c>
      <c r="J866" s="2" t="str">
        <f>INDEX('38'!$E$1:$O$1361,MATCH('39'!$F866,'38'!$E:$E,0),MATCH('38'!I$1,'38'!$E$1:$O$1,0))</f>
        <v>X0698</v>
      </c>
      <c r="K866" s="2">
        <f>INDEX('38'!$E$1:$O$1361,MATCH('39'!$F866,'38'!$E:$E,0),MATCH('38'!J$1,'38'!$E$1:$O$1,0))</f>
        <v>420498</v>
      </c>
      <c r="L866" s="2" t="str">
        <f>INDEX('38'!$E$1:$O$1361,MATCH('39'!$F866,'38'!$E:$E,0),MATCH('38'!K$1,'38'!$E$1:$O$1,0))</f>
        <v>Mr. Srinivas C.</v>
      </c>
      <c r="M866" s="2" t="str">
        <f>INDEX('38'!$E$1:$O$1361,MATCH('39'!$F866,'38'!$E:$E,0),MATCH('38'!L$1,'38'!$E$1:$O$1,0))</f>
        <v>Relationship Associate</v>
      </c>
      <c r="N866" s="2" t="str">
        <f>INDEX('38'!$E$1:$O$1361,MATCH('39'!$F866,'38'!$E:$E,0),MATCH('38'!M$1,'38'!$E$1:$O$1,0))</f>
        <v>BG 6</v>
      </c>
      <c r="O866" s="2">
        <f>INDEX('38'!$E$1:$O$1361,MATCH('39'!$F866,'38'!$E:$E,0),MATCH('38'!N$1,'38'!$E$1:$O$1,0))</f>
        <v>1017061.6259999999</v>
      </c>
      <c r="P866" s="2">
        <f>INDEX('38'!$E$1:$O$1361,MATCH('39'!$F866,'38'!$E:$E,0),MATCH('38'!O$1,'38'!$E$1:$O$1,0))</f>
        <v>563538.58920000005</v>
      </c>
    </row>
    <row r="867" spans="6:16">
      <c r="F867" s="128">
        <v>447296</v>
      </c>
      <c r="G867" s="2" t="str">
        <f>INDEX('38'!$E$1:$O$1361,MATCH('39'!$F867,'38'!$E:$E,0),MATCH('38'!F$1,'38'!$E$1:$O$1,0))</f>
        <v>Mohammad Azeemuddin</v>
      </c>
      <c r="H867" s="2">
        <f>INDEX('38'!$E$1:$O$1361,MATCH('39'!$F867,'38'!$E:$E,0),MATCH('38'!G$1,'38'!$E$1:$O$1,0))</f>
        <v>41100</v>
      </c>
      <c r="I867" s="2" t="str">
        <f>INDEX('38'!$E$1:$O$1361,MATCH('39'!$F867,'38'!$E:$E,0),MATCH('38'!H$1,'38'!$E$1:$O$1,0))</f>
        <v>Active</v>
      </c>
      <c r="J867" s="2" t="str">
        <f>INDEX('38'!$E$1:$O$1361,MATCH('39'!$F867,'38'!$E:$E,0),MATCH('38'!I$1,'38'!$E$1:$O$1,0))</f>
        <v>X0273</v>
      </c>
      <c r="K867" s="2">
        <f>INDEX('38'!$E$1:$O$1361,MATCH('39'!$F867,'38'!$E:$E,0),MATCH('38'!J$1,'38'!$E$1:$O$1,0))</f>
        <v>377815</v>
      </c>
      <c r="L867" s="2" t="str">
        <f>INDEX('38'!$E$1:$O$1361,MATCH('39'!$F867,'38'!$E:$E,0),MATCH('38'!K$1,'38'!$E$1:$O$1,0))</f>
        <v>Mr. Mehmood Hussain Mohammed</v>
      </c>
      <c r="M867" s="2" t="str">
        <f>INDEX('38'!$E$1:$O$1361,MATCH('39'!$F867,'38'!$E:$E,0),MATCH('38'!L$1,'38'!$E$1:$O$1,0))</f>
        <v>Relationship Associate</v>
      </c>
      <c r="N867" s="2" t="str">
        <f>INDEX('38'!$E$1:$O$1361,MATCH('39'!$F867,'38'!$E:$E,0),MATCH('38'!M$1,'38'!$E$1:$O$1,0))</f>
        <v>BG 7</v>
      </c>
      <c r="O867" s="2">
        <f>INDEX('38'!$E$1:$O$1361,MATCH('39'!$F867,'38'!$E:$E,0),MATCH('38'!N$1,'38'!$E$1:$O$1,0))</f>
        <v>450525.70500000002</v>
      </c>
      <c r="P867" s="2">
        <f>INDEX('38'!$E$1:$O$1361,MATCH('39'!$F867,'38'!$E:$E,0),MATCH('38'!O$1,'38'!$E$1:$O$1,0))</f>
        <v>380393.34479999996</v>
      </c>
    </row>
    <row r="868" spans="6:16">
      <c r="F868" s="128">
        <v>447986</v>
      </c>
      <c r="G868" s="2" t="str">
        <f>INDEX('38'!$E$1:$O$1361,MATCH('39'!$F868,'38'!$E:$E,0),MATCH('38'!F$1,'38'!$E$1:$O$1,0))</f>
        <v>Mayuri Ashokkumar Sukhadiya</v>
      </c>
      <c r="H868" s="2">
        <f>INDEX('38'!$E$1:$O$1361,MATCH('39'!$F868,'38'!$E:$E,0),MATCH('38'!G$1,'38'!$E$1:$O$1,0))</f>
        <v>41106</v>
      </c>
      <c r="I868" s="2" t="str">
        <f>INDEX('38'!$E$1:$O$1361,MATCH('39'!$F868,'38'!$E:$E,0),MATCH('38'!H$1,'38'!$E$1:$O$1,0))</f>
        <v>Active</v>
      </c>
      <c r="J868" s="2" t="str">
        <f>INDEX('38'!$E$1:$O$1361,MATCH('39'!$F868,'38'!$E:$E,0),MATCH('38'!I$1,'38'!$E$1:$O$1,0))</f>
        <v>X0461</v>
      </c>
      <c r="K868" s="2">
        <f>INDEX('38'!$E$1:$O$1361,MATCH('39'!$F868,'38'!$E:$E,0),MATCH('38'!J$1,'38'!$E$1:$O$1,0))</f>
        <v>411975</v>
      </c>
      <c r="L868" s="2" t="str">
        <f>INDEX('38'!$E$1:$O$1361,MATCH('39'!$F868,'38'!$E:$E,0),MATCH('38'!K$1,'38'!$E$1:$O$1,0))</f>
        <v>Mr. Mahendra Kesharbhai Chaudhary</v>
      </c>
      <c r="M868" s="2" t="str">
        <f>INDEX('38'!$E$1:$O$1361,MATCH('39'!$F868,'38'!$E:$E,0),MATCH('38'!L$1,'38'!$E$1:$O$1,0))</f>
        <v>Relationship Associate</v>
      </c>
      <c r="N868" s="2" t="str">
        <f>INDEX('38'!$E$1:$O$1361,MATCH('39'!$F868,'38'!$E:$E,0),MATCH('38'!M$1,'38'!$E$1:$O$1,0))</f>
        <v>BG 6</v>
      </c>
      <c r="O868" s="2">
        <f>INDEX('38'!$E$1:$O$1361,MATCH('39'!$F868,'38'!$E:$E,0),MATCH('38'!N$1,'38'!$E$1:$O$1,0))</f>
        <v>894174.18300000008</v>
      </c>
      <c r="P868" s="2">
        <f>INDEX('38'!$E$1:$O$1361,MATCH('39'!$F868,'38'!$E:$E,0),MATCH('38'!O$1,'38'!$E$1:$O$1,0))</f>
        <v>659925.37080000003</v>
      </c>
    </row>
    <row r="869" spans="6:16">
      <c r="F869" s="128">
        <v>447994</v>
      </c>
      <c r="G869" s="2" t="str">
        <f>INDEX('38'!$E$1:$O$1361,MATCH('39'!$F869,'38'!$E:$E,0),MATCH('38'!F$1,'38'!$E$1:$O$1,0))</f>
        <v>Ibraheem Muthalif M</v>
      </c>
      <c r="H869" s="2">
        <f>INDEX('38'!$E$1:$O$1361,MATCH('39'!$F869,'38'!$E:$E,0),MATCH('38'!G$1,'38'!$E$1:$O$1,0))</f>
        <v>41103</v>
      </c>
      <c r="I869" s="2" t="str">
        <f>INDEX('38'!$E$1:$O$1361,MATCH('39'!$F869,'38'!$E:$E,0),MATCH('38'!H$1,'38'!$E$1:$O$1,0))</f>
        <v>Active</v>
      </c>
      <c r="J869" s="2" t="str">
        <f>INDEX('38'!$E$1:$O$1361,MATCH('39'!$F869,'38'!$E:$E,0),MATCH('38'!I$1,'38'!$E$1:$O$1,0))</f>
        <v>X0428</v>
      </c>
      <c r="K869" s="2">
        <f>INDEX('38'!$E$1:$O$1361,MATCH('39'!$F869,'38'!$E:$E,0),MATCH('38'!J$1,'38'!$E$1:$O$1,0))</f>
        <v>451002</v>
      </c>
      <c r="L869" s="2" t="str">
        <f>INDEX('38'!$E$1:$O$1361,MATCH('39'!$F869,'38'!$E:$E,0),MATCH('38'!K$1,'38'!$E$1:$O$1,0))</f>
        <v>Mr. Abdul Akbar</v>
      </c>
      <c r="M869" s="2" t="str">
        <f>INDEX('38'!$E$1:$O$1361,MATCH('39'!$F869,'38'!$E:$E,0),MATCH('38'!L$1,'38'!$E$1:$O$1,0))</f>
        <v>Relationship Associate</v>
      </c>
      <c r="N869" s="2" t="str">
        <f>INDEX('38'!$E$1:$O$1361,MATCH('39'!$F869,'38'!$E:$E,0),MATCH('38'!M$1,'38'!$E$1:$O$1,0))</f>
        <v>BG 6</v>
      </c>
      <c r="O869" s="2">
        <f>INDEX('38'!$E$1:$O$1361,MATCH('39'!$F869,'38'!$E:$E,0),MATCH('38'!N$1,'38'!$E$1:$O$1,0))</f>
        <v>1021533.66</v>
      </c>
      <c r="P869" s="2">
        <f>INDEX('38'!$E$1:$O$1361,MATCH('39'!$F869,'38'!$E:$E,0),MATCH('38'!O$1,'38'!$E$1:$O$1,0))</f>
        <v>1117594.8324</v>
      </c>
    </row>
    <row r="870" spans="6:16">
      <c r="F870" s="128">
        <v>448120</v>
      </c>
      <c r="G870" s="2" t="str">
        <f>INDEX('38'!$E$1:$O$1361,MATCH('39'!$F870,'38'!$E:$E,0),MATCH('38'!F$1,'38'!$E$1:$O$1,0))</f>
        <v>Siddhartha Sankar Nayak</v>
      </c>
      <c r="H870" s="2">
        <f>INDEX('38'!$E$1:$O$1361,MATCH('39'!$F870,'38'!$E:$E,0),MATCH('38'!G$1,'38'!$E$1:$O$1,0))</f>
        <v>41108</v>
      </c>
      <c r="I870" s="2" t="str">
        <f>INDEX('38'!$E$1:$O$1361,MATCH('39'!$F870,'38'!$E:$E,0),MATCH('38'!H$1,'38'!$E$1:$O$1,0))</f>
        <v>Active</v>
      </c>
      <c r="J870" s="2" t="str">
        <f>INDEX('38'!$E$1:$O$1361,MATCH('39'!$F870,'38'!$E:$E,0),MATCH('38'!I$1,'38'!$E$1:$O$1,0))</f>
        <v>X1227</v>
      </c>
      <c r="K870" s="2">
        <f>INDEX('38'!$E$1:$O$1361,MATCH('39'!$F870,'38'!$E:$E,0),MATCH('38'!J$1,'38'!$E$1:$O$1,0))</f>
        <v>381248</v>
      </c>
      <c r="L870" s="2" t="str">
        <f>INDEX('38'!$E$1:$O$1361,MATCH('39'!$F870,'38'!$E:$E,0),MATCH('38'!K$1,'38'!$E$1:$O$1,0))</f>
        <v>Mr. Nirjhar Saha</v>
      </c>
      <c r="M870" s="2" t="str">
        <f>INDEX('38'!$E$1:$O$1361,MATCH('39'!$F870,'38'!$E:$E,0),MATCH('38'!L$1,'38'!$E$1:$O$1,0))</f>
        <v>Relationship Associate</v>
      </c>
      <c r="N870" s="2" t="str">
        <f>INDEX('38'!$E$1:$O$1361,MATCH('39'!$F870,'38'!$E:$E,0),MATCH('38'!M$1,'38'!$E$1:$O$1,0))</f>
        <v>BG 8</v>
      </c>
      <c r="O870" s="2">
        <f>INDEX('38'!$E$1:$O$1361,MATCH('39'!$F870,'38'!$E:$E,0),MATCH('38'!N$1,'38'!$E$1:$O$1,0))</f>
        <v>280972.39799999999</v>
      </c>
      <c r="P870" s="2">
        <f>INDEX('38'!$E$1:$O$1361,MATCH('39'!$F870,'38'!$E:$E,0),MATCH('38'!O$1,'38'!$E$1:$O$1,0))</f>
        <v>22795.300799999997</v>
      </c>
    </row>
    <row r="871" spans="6:16">
      <c r="F871" s="128">
        <v>448121</v>
      </c>
      <c r="G871" s="2" t="str">
        <f>INDEX('38'!$E$1:$O$1361,MATCH('39'!$F871,'38'!$E:$E,0),MATCH('38'!F$1,'38'!$E$1:$O$1,0))</f>
        <v>Sekar K.</v>
      </c>
      <c r="H871" s="2">
        <f>INDEX('38'!$E$1:$O$1361,MATCH('39'!$F871,'38'!$E:$E,0),MATCH('38'!G$1,'38'!$E$1:$O$1,0))</f>
        <v>41113</v>
      </c>
      <c r="I871" s="2" t="str">
        <f>INDEX('38'!$E$1:$O$1361,MATCH('39'!$F871,'38'!$E:$E,0),MATCH('38'!H$1,'38'!$E$1:$O$1,0))</f>
        <v>Active</v>
      </c>
      <c r="J871" s="2" t="str">
        <f>INDEX('38'!$E$1:$O$1361,MATCH('39'!$F871,'38'!$E:$E,0),MATCH('38'!I$1,'38'!$E$1:$O$1,0))</f>
        <v>X1272</v>
      </c>
      <c r="K871" s="2">
        <f>INDEX('38'!$E$1:$O$1361,MATCH('39'!$F871,'38'!$E:$E,0),MATCH('38'!J$1,'38'!$E$1:$O$1,0))</f>
        <v>412833</v>
      </c>
      <c r="L871" s="2" t="str">
        <f>INDEX('38'!$E$1:$O$1361,MATCH('39'!$F871,'38'!$E:$E,0),MATCH('38'!K$1,'38'!$E$1:$O$1,0))</f>
        <v>Mr. Loganathan Kumar R.</v>
      </c>
      <c r="M871" s="2" t="str">
        <f>INDEX('38'!$E$1:$O$1361,MATCH('39'!$F871,'38'!$E:$E,0),MATCH('38'!L$1,'38'!$E$1:$O$1,0))</f>
        <v>Relationship Associate</v>
      </c>
      <c r="N871" s="2" t="str">
        <f>INDEX('38'!$E$1:$O$1361,MATCH('39'!$F871,'38'!$E:$E,0),MATCH('38'!M$1,'38'!$E$1:$O$1,0))</f>
        <v>BG 7</v>
      </c>
      <c r="O871" s="2">
        <f>INDEX('38'!$E$1:$O$1361,MATCH('39'!$F871,'38'!$E:$E,0),MATCH('38'!N$1,'38'!$E$1:$O$1,0))</f>
        <v>570866.60400000005</v>
      </c>
      <c r="P871" s="2">
        <f>INDEX('38'!$E$1:$O$1361,MATCH('39'!$F871,'38'!$E:$E,0),MATCH('38'!O$1,'38'!$E$1:$O$1,0))</f>
        <v>584405.63639999996</v>
      </c>
    </row>
    <row r="872" spans="6:16">
      <c r="F872" s="128">
        <v>448125</v>
      </c>
      <c r="G872" s="2" t="str">
        <f>INDEX('38'!$E$1:$O$1361,MATCH('39'!$F872,'38'!$E:$E,0),MATCH('38'!F$1,'38'!$E$1:$O$1,0))</f>
        <v>Sumit Dubey</v>
      </c>
      <c r="H872" s="2">
        <f>INDEX('38'!$E$1:$O$1361,MATCH('39'!$F872,'38'!$E:$E,0),MATCH('38'!G$1,'38'!$E$1:$O$1,0))</f>
        <v>41080</v>
      </c>
      <c r="I872" s="2" t="str">
        <f>INDEX('38'!$E$1:$O$1361,MATCH('39'!$F872,'38'!$E:$E,0),MATCH('38'!H$1,'38'!$E$1:$O$1,0))</f>
        <v>Active</v>
      </c>
      <c r="J872" s="2" t="str">
        <f>INDEX('38'!$E$1:$O$1361,MATCH('39'!$F872,'38'!$E:$E,0),MATCH('38'!I$1,'38'!$E$1:$O$1,0))</f>
        <v>X1094</v>
      </c>
      <c r="K872" s="2">
        <f>INDEX('38'!$E$1:$O$1361,MATCH('39'!$F872,'38'!$E:$E,0),MATCH('38'!J$1,'38'!$E$1:$O$1,0))</f>
        <v>464799</v>
      </c>
      <c r="L872" s="2" t="str">
        <f>INDEX('38'!$E$1:$O$1361,MATCH('39'!$F872,'38'!$E:$E,0),MATCH('38'!K$1,'38'!$E$1:$O$1,0))</f>
        <v>Mr. Vivek Vishnoi</v>
      </c>
      <c r="M872" s="2" t="str">
        <f>INDEX('38'!$E$1:$O$1361,MATCH('39'!$F872,'38'!$E:$E,0),MATCH('38'!L$1,'38'!$E$1:$O$1,0))</f>
        <v>Relationship Associate</v>
      </c>
      <c r="N872" s="2" t="str">
        <f>INDEX('38'!$E$1:$O$1361,MATCH('39'!$F872,'38'!$E:$E,0),MATCH('38'!M$1,'38'!$E$1:$O$1,0))</f>
        <v>BG 8</v>
      </c>
      <c r="O872" s="2">
        <f>INDEX('38'!$E$1:$O$1361,MATCH('39'!$F872,'38'!$E:$E,0),MATCH('38'!N$1,'38'!$E$1:$O$1,0))</f>
        <v>335371.386</v>
      </c>
      <c r="P872" s="2">
        <f>INDEX('38'!$E$1:$O$1361,MATCH('39'!$F872,'38'!$E:$E,0),MATCH('38'!O$1,'38'!$E$1:$O$1,0))</f>
        <v>596343.62159999995</v>
      </c>
    </row>
    <row r="873" spans="6:16">
      <c r="F873" s="128">
        <v>448127</v>
      </c>
      <c r="G873" s="2" t="str">
        <f>INDEX('38'!$E$1:$O$1361,MATCH('39'!$F873,'38'!$E:$E,0),MATCH('38'!F$1,'38'!$E$1:$O$1,0))</f>
        <v>Sumit Hira</v>
      </c>
      <c r="H873" s="2">
        <f>INDEX('38'!$E$1:$O$1361,MATCH('39'!$F873,'38'!$E:$E,0),MATCH('38'!G$1,'38'!$E$1:$O$1,0))</f>
        <v>41085</v>
      </c>
      <c r="I873" s="2" t="str">
        <f>INDEX('38'!$E$1:$O$1361,MATCH('39'!$F873,'38'!$E:$E,0),MATCH('38'!H$1,'38'!$E$1:$O$1,0))</f>
        <v>Active</v>
      </c>
      <c r="J873" s="2" t="str">
        <f>INDEX('38'!$E$1:$O$1361,MATCH('39'!$F873,'38'!$E:$E,0),MATCH('38'!I$1,'38'!$E$1:$O$1,0))</f>
        <v>X0278</v>
      </c>
      <c r="K873" s="2">
        <f>INDEX('38'!$E$1:$O$1361,MATCH('39'!$F873,'38'!$E:$E,0),MATCH('38'!J$1,'38'!$E$1:$O$1,0))</f>
        <v>460909</v>
      </c>
      <c r="L873" s="2" t="str">
        <f>INDEX('38'!$E$1:$O$1361,MATCH('39'!$F873,'38'!$E:$E,0),MATCH('38'!K$1,'38'!$E$1:$O$1,0))</f>
        <v>Mr. Manish Banga</v>
      </c>
      <c r="M873" s="2" t="str">
        <f>INDEX('38'!$E$1:$O$1361,MATCH('39'!$F873,'38'!$E:$E,0),MATCH('38'!L$1,'38'!$E$1:$O$1,0))</f>
        <v>Relationship Associate</v>
      </c>
      <c r="N873" s="2" t="str">
        <f>INDEX('38'!$E$1:$O$1361,MATCH('39'!$F873,'38'!$E:$E,0),MATCH('38'!M$1,'38'!$E$1:$O$1,0))</f>
        <v>BG 5</v>
      </c>
      <c r="O873" s="2">
        <f>INDEX('38'!$E$1:$O$1361,MATCH('39'!$F873,'38'!$E:$E,0),MATCH('38'!N$1,'38'!$E$1:$O$1,0))</f>
        <v>1579402.65</v>
      </c>
      <c r="P873" s="2">
        <f>INDEX('38'!$E$1:$O$1361,MATCH('39'!$F873,'38'!$E:$E,0),MATCH('38'!O$1,'38'!$E$1:$O$1,0))</f>
        <v>2007140.1264</v>
      </c>
    </row>
    <row r="874" spans="6:16">
      <c r="F874" s="128">
        <v>448128</v>
      </c>
      <c r="G874" s="2" t="str">
        <f>INDEX('38'!$E$1:$O$1361,MATCH('39'!$F874,'38'!$E:$E,0),MATCH('38'!F$1,'38'!$E$1:$O$1,0))</f>
        <v>Sunil Sharma</v>
      </c>
      <c r="H874" s="2">
        <f>INDEX('38'!$E$1:$O$1361,MATCH('39'!$F874,'38'!$E:$E,0),MATCH('38'!G$1,'38'!$E$1:$O$1,0))</f>
        <v>41109</v>
      </c>
      <c r="I874" s="2" t="str">
        <f>INDEX('38'!$E$1:$O$1361,MATCH('39'!$F874,'38'!$E:$E,0),MATCH('38'!H$1,'38'!$E$1:$O$1,0))</f>
        <v>Active</v>
      </c>
      <c r="J874" s="2" t="str">
        <f>INDEX('38'!$E$1:$O$1361,MATCH('39'!$F874,'38'!$E:$E,0),MATCH('38'!I$1,'38'!$E$1:$O$1,0))</f>
        <v>X1679</v>
      </c>
      <c r="K874" s="2">
        <f>INDEX('38'!$E$1:$O$1361,MATCH('39'!$F874,'38'!$E:$E,0),MATCH('38'!J$1,'38'!$E$1:$O$1,0))</f>
        <v>152562</v>
      </c>
      <c r="L874" s="2" t="str">
        <f>INDEX('38'!$E$1:$O$1361,MATCH('39'!$F874,'38'!$E:$E,0),MATCH('38'!K$1,'38'!$E$1:$O$1,0))</f>
        <v>Mr. Shailesh Vishwakarma</v>
      </c>
      <c r="M874" s="2" t="str">
        <f>INDEX('38'!$E$1:$O$1361,MATCH('39'!$F874,'38'!$E:$E,0),MATCH('38'!L$1,'38'!$E$1:$O$1,0))</f>
        <v>Relationship Associate</v>
      </c>
      <c r="N874" s="2" t="str">
        <f>INDEX('38'!$E$1:$O$1361,MATCH('39'!$F874,'38'!$E:$E,0),MATCH('38'!M$1,'38'!$E$1:$O$1,0))</f>
        <v>BG 7</v>
      </c>
      <c r="O874" s="2">
        <f>INDEX('38'!$E$1:$O$1361,MATCH('39'!$F874,'38'!$E:$E,0),MATCH('38'!N$1,'38'!$E$1:$O$1,0))</f>
        <v>633741.08699999994</v>
      </c>
      <c r="P874" s="2">
        <f>INDEX('38'!$E$1:$O$1361,MATCH('39'!$F874,'38'!$E:$E,0),MATCH('38'!O$1,'38'!$E$1:$O$1,0))</f>
        <v>1346091.7068</v>
      </c>
    </row>
    <row r="875" spans="6:16">
      <c r="F875" s="128">
        <v>448130</v>
      </c>
      <c r="G875" s="2" t="str">
        <f>INDEX('38'!$E$1:$O$1361,MATCH('39'!$F875,'38'!$E:$E,0),MATCH('38'!F$1,'38'!$E$1:$O$1,0))</f>
        <v>Uttam Jana</v>
      </c>
      <c r="H875" s="2">
        <f>INDEX('38'!$E$1:$O$1361,MATCH('39'!$F875,'38'!$E:$E,0),MATCH('38'!G$1,'38'!$E$1:$O$1,0))</f>
        <v>41113</v>
      </c>
      <c r="I875" s="2" t="str">
        <f>INDEX('38'!$E$1:$O$1361,MATCH('39'!$F875,'38'!$E:$E,0),MATCH('38'!H$1,'38'!$E$1:$O$1,0))</f>
        <v>Active</v>
      </c>
      <c r="J875" s="2" t="str">
        <f>INDEX('38'!$E$1:$O$1361,MATCH('39'!$F875,'38'!$E:$E,0),MATCH('38'!I$1,'38'!$E$1:$O$1,0))</f>
        <v>X0594</v>
      </c>
      <c r="K875" s="2">
        <f>INDEX('38'!$E$1:$O$1361,MATCH('39'!$F875,'38'!$E:$E,0),MATCH('38'!J$1,'38'!$E$1:$O$1,0))</f>
        <v>379915</v>
      </c>
      <c r="L875" s="2" t="str">
        <f>INDEX('38'!$E$1:$O$1361,MATCH('39'!$F875,'38'!$E:$E,0),MATCH('38'!K$1,'38'!$E$1:$O$1,0))</f>
        <v>Mr. Indranil Roy</v>
      </c>
      <c r="M875" s="2" t="str">
        <f>INDEX('38'!$E$1:$O$1361,MATCH('39'!$F875,'38'!$E:$E,0),MATCH('38'!L$1,'38'!$E$1:$O$1,0))</f>
        <v>Relationship Associate</v>
      </c>
      <c r="N875" s="2" t="str">
        <f>INDEX('38'!$E$1:$O$1361,MATCH('39'!$F875,'38'!$E:$E,0),MATCH('38'!M$1,'38'!$E$1:$O$1,0))</f>
        <v>BG 6</v>
      </c>
      <c r="O875" s="2">
        <f>INDEX('38'!$E$1:$O$1361,MATCH('39'!$F875,'38'!$E:$E,0),MATCH('38'!N$1,'38'!$E$1:$O$1,0))</f>
        <v>1057180.824</v>
      </c>
      <c r="P875" s="2">
        <f>INDEX('38'!$E$1:$O$1361,MATCH('39'!$F875,'38'!$E:$E,0),MATCH('38'!O$1,'38'!$E$1:$O$1,0))</f>
        <v>486494.38079999998</v>
      </c>
    </row>
    <row r="876" spans="6:16">
      <c r="F876" s="128">
        <v>448257</v>
      </c>
      <c r="G876" s="2" t="str">
        <f>INDEX('38'!$E$1:$O$1361,MATCH('39'!$F876,'38'!$E:$E,0),MATCH('38'!F$1,'38'!$E$1:$O$1,0))</f>
        <v>Kuwar Sahitya Chauhan</v>
      </c>
      <c r="H876" s="2">
        <f>INDEX('38'!$E$1:$O$1361,MATCH('39'!$F876,'38'!$E:$E,0),MATCH('38'!G$1,'38'!$E$1:$O$1,0))</f>
        <v>41108</v>
      </c>
      <c r="I876" s="2" t="str">
        <f>INDEX('38'!$E$1:$O$1361,MATCH('39'!$F876,'38'!$E:$E,0),MATCH('38'!H$1,'38'!$E$1:$O$1,0))</f>
        <v>Active</v>
      </c>
      <c r="J876" s="2" t="str">
        <f>INDEX('38'!$E$1:$O$1361,MATCH('39'!$F876,'38'!$E:$E,0),MATCH('38'!I$1,'38'!$E$1:$O$1,0))</f>
        <v>X0177</v>
      </c>
      <c r="K876" s="2">
        <f>INDEX('38'!$E$1:$O$1361,MATCH('39'!$F876,'38'!$E:$E,0),MATCH('38'!J$1,'38'!$E$1:$O$1,0))</f>
        <v>464799</v>
      </c>
      <c r="L876" s="2" t="str">
        <f>INDEX('38'!$E$1:$O$1361,MATCH('39'!$F876,'38'!$E:$E,0),MATCH('38'!K$1,'38'!$E$1:$O$1,0))</f>
        <v>Mr. Vivek Vishnoi</v>
      </c>
      <c r="M876" s="2" t="str">
        <f>INDEX('38'!$E$1:$O$1361,MATCH('39'!$F876,'38'!$E:$E,0),MATCH('38'!L$1,'38'!$E$1:$O$1,0))</f>
        <v>Relationship Associate</v>
      </c>
      <c r="N876" s="2" t="str">
        <f>INDEX('38'!$E$1:$O$1361,MATCH('39'!$F876,'38'!$E:$E,0),MATCH('38'!M$1,'38'!$E$1:$O$1,0))</f>
        <v>BG 5</v>
      </c>
      <c r="O876" s="2">
        <f>INDEX('38'!$E$1:$O$1361,MATCH('39'!$F876,'38'!$E:$E,0),MATCH('38'!N$1,'38'!$E$1:$O$1,0))</f>
        <v>1437059.9669999999</v>
      </c>
      <c r="P876" s="2">
        <f>INDEX('38'!$E$1:$O$1361,MATCH('39'!$F876,'38'!$E:$E,0),MATCH('38'!O$1,'38'!$E$1:$O$1,0))</f>
        <v>1061530.6824</v>
      </c>
    </row>
    <row r="877" spans="6:16">
      <c r="F877" s="128">
        <v>448309</v>
      </c>
      <c r="G877" s="2" t="str">
        <f>INDEX('38'!$E$1:$O$1361,MATCH('39'!$F877,'38'!$E:$E,0),MATCH('38'!F$1,'38'!$E$1:$O$1,0))</f>
        <v>Pareshkumar Dhirajlal Kachhadia</v>
      </c>
      <c r="H877" s="2">
        <f>INDEX('38'!$E$1:$O$1361,MATCH('39'!$F877,'38'!$E:$E,0),MATCH('38'!G$1,'38'!$E$1:$O$1,0))</f>
        <v>41113</v>
      </c>
      <c r="I877" s="2" t="str">
        <f>INDEX('38'!$E$1:$O$1361,MATCH('39'!$F877,'38'!$E:$E,0),MATCH('38'!H$1,'38'!$E$1:$O$1,0))</f>
        <v>Active</v>
      </c>
      <c r="J877" s="2" t="str">
        <f>INDEX('38'!$E$1:$O$1361,MATCH('39'!$F877,'38'!$E:$E,0),MATCH('38'!I$1,'38'!$E$1:$O$1,0))</f>
        <v>X0252</v>
      </c>
      <c r="K877" s="2">
        <f>INDEX('38'!$E$1:$O$1361,MATCH('39'!$F877,'38'!$E:$E,0),MATCH('38'!J$1,'38'!$E$1:$O$1,0))</f>
        <v>417062</v>
      </c>
      <c r="L877" s="2" t="str">
        <f>INDEX('38'!$E$1:$O$1361,MATCH('39'!$F877,'38'!$E:$E,0),MATCH('38'!K$1,'38'!$E$1:$O$1,0))</f>
        <v>Mr. Komalkumar Maganbhai Bhut</v>
      </c>
      <c r="M877" s="2" t="str">
        <f>INDEX('38'!$E$1:$O$1361,MATCH('39'!$F877,'38'!$E:$E,0),MATCH('38'!L$1,'38'!$E$1:$O$1,0))</f>
        <v>Relationship Associate</v>
      </c>
      <c r="N877" s="2" t="str">
        <f>INDEX('38'!$E$1:$O$1361,MATCH('39'!$F877,'38'!$E:$E,0),MATCH('38'!M$1,'38'!$E$1:$O$1,0))</f>
        <v>BG 6</v>
      </c>
      <c r="O877" s="2">
        <f>INDEX('38'!$E$1:$O$1361,MATCH('39'!$F877,'38'!$E:$E,0),MATCH('38'!N$1,'38'!$E$1:$O$1,0))</f>
        <v>948313.84199999995</v>
      </c>
      <c r="P877" s="2">
        <f>INDEX('38'!$E$1:$O$1361,MATCH('39'!$F877,'38'!$E:$E,0),MATCH('38'!O$1,'38'!$E$1:$O$1,0))</f>
        <v>950508.95040000009</v>
      </c>
    </row>
    <row r="878" spans="6:16">
      <c r="F878" s="128">
        <v>448317</v>
      </c>
      <c r="G878" s="2" t="str">
        <f>INDEX('38'!$E$1:$O$1361,MATCH('39'!$F878,'38'!$E:$E,0),MATCH('38'!F$1,'38'!$E$1:$O$1,0))</f>
        <v>Pankil Atulkumar Sheth</v>
      </c>
      <c r="H878" s="2">
        <f>INDEX('38'!$E$1:$O$1361,MATCH('39'!$F878,'38'!$E:$E,0),MATCH('38'!G$1,'38'!$E$1:$O$1,0))</f>
        <v>41117</v>
      </c>
      <c r="I878" s="2" t="str">
        <f>INDEX('38'!$E$1:$O$1361,MATCH('39'!$F878,'38'!$E:$E,0),MATCH('38'!H$1,'38'!$E$1:$O$1,0))</f>
        <v>Active</v>
      </c>
      <c r="J878" s="2" t="str">
        <f>INDEX('38'!$E$1:$O$1361,MATCH('39'!$F878,'38'!$E:$E,0),MATCH('38'!I$1,'38'!$E$1:$O$1,0))</f>
        <v>X1144</v>
      </c>
      <c r="K878" s="2">
        <f>INDEX('38'!$E$1:$O$1361,MATCH('39'!$F878,'38'!$E:$E,0),MATCH('38'!J$1,'38'!$E$1:$O$1,0))</f>
        <v>448791</v>
      </c>
      <c r="L878" s="2" t="str">
        <f>INDEX('38'!$E$1:$O$1361,MATCH('39'!$F878,'38'!$E:$E,0),MATCH('38'!K$1,'38'!$E$1:$O$1,0))</f>
        <v>Mr. Mandeep Anup Singh</v>
      </c>
      <c r="M878" s="2" t="str">
        <f>INDEX('38'!$E$1:$O$1361,MATCH('39'!$F878,'38'!$E:$E,0),MATCH('38'!L$1,'38'!$E$1:$O$1,0))</f>
        <v>Relationship Associate</v>
      </c>
      <c r="N878" s="2" t="str">
        <f>INDEX('38'!$E$1:$O$1361,MATCH('39'!$F878,'38'!$E:$E,0),MATCH('38'!M$1,'38'!$E$1:$O$1,0))</f>
        <v>BG 5</v>
      </c>
      <c r="O878" s="2">
        <f>INDEX('38'!$E$1:$O$1361,MATCH('39'!$F878,'38'!$E:$E,0),MATCH('38'!N$1,'38'!$E$1:$O$1,0))</f>
        <v>1382635.38</v>
      </c>
      <c r="P878" s="2">
        <f>INDEX('38'!$E$1:$O$1361,MATCH('39'!$F878,'38'!$E:$E,0),MATCH('38'!O$1,'38'!$E$1:$O$1,0))</f>
        <v>1293293.1095999999</v>
      </c>
    </row>
    <row r="879" spans="6:16">
      <c r="F879" s="128">
        <v>448319</v>
      </c>
      <c r="G879" s="2" t="str">
        <f>INDEX('38'!$E$1:$O$1361,MATCH('39'!$F879,'38'!$E:$E,0),MATCH('38'!F$1,'38'!$E$1:$O$1,0))</f>
        <v>Jyoti Brijbehari Sharma</v>
      </c>
      <c r="H879" s="2">
        <f>INDEX('38'!$E$1:$O$1361,MATCH('39'!$F879,'38'!$E:$E,0),MATCH('38'!G$1,'38'!$E$1:$O$1,0))</f>
        <v>41113</v>
      </c>
      <c r="I879" s="2" t="str">
        <f>INDEX('38'!$E$1:$O$1361,MATCH('39'!$F879,'38'!$E:$E,0),MATCH('38'!H$1,'38'!$E$1:$O$1,0))</f>
        <v>Active</v>
      </c>
      <c r="J879" s="2" t="str">
        <f>INDEX('38'!$E$1:$O$1361,MATCH('39'!$F879,'38'!$E:$E,0),MATCH('38'!I$1,'38'!$E$1:$O$1,0))</f>
        <v>X0565</v>
      </c>
      <c r="K879" s="2">
        <f>INDEX('38'!$E$1:$O$1361,MATCH('39'!$F879,'38'!$E:$E,0),MATCH('38'!J$1,'38'!$E$1:$O$1,0))</f>
        <v>448791</v>
      </c>
      <c r="L879" s="2" t="str">
        <f>INDEX('38'!$E$1:$O$1361,MATCH('39'!$F879,'38'!$E:$E,0),MATCH('38'!K$1,'38'!$E$1:$O$1,0))</f>
        <v>Mr. Mandeep Anup Singh</v>
      </c>
      <c r="M879" s="2" t="str">
        <f>INDEX('38'!$E$1:$O$1361,MATCH('39'!$F879,'38'!$E:$E,0),MATCH('38'!L$1,'38'!$E$1:$O$1,0))</f>
        <v>Relationship Associate</v>
      </c>
      <c r="N879" s="2" t="str">
        <f>INDEX('38'!$E$1:$O$1361,MATCH('39'!$F879,'38'!$E:$E,0),MATCH('38'!M$1,'38'!$E$1:$O$1,0))</f>
        <v>BG 5</v>
      </c>
      <c r="O879" s="2">
        <f>INDEX('38'!$E$1:$O$1361,MATCH('39'!$F879,'38'!$E:$E,0),MATCH('38'!N$1,'38'!$E$1:$O$1,0))</f>
        <v>1260512.568</v>
      </c>
      <c r="P879" s="2">
        <f>INDEX('38'!$E$1:$O$1361,MATCH('39'!$F879,'38'!$E:$E,0),MATCH('38'!O$1,'38'!$E$1:$O$1,0))</f>
        <v>2709761.3640000001</v>
      </c>
    </row>
    <row r="880" spans="6:16">
      <c r="F880" s="128">
        <v>448321</v>
      </c>
      <c r="G880" s="2" t="str">
        <f>INDEX('38'!$E$1:$O$1361,MATCH('39'!$F880,'38'!$E:$E,0),MATCH('38'!F$1,'38'!$E$1:$O$1,0))</f>
        <v>Poonam Sharad Sahu</v>
      </c>
      <c r="H880" s="2">
        <f>INDEX('38'!$E$1:$O$1361,MATCH('39'!$F880,'38'!$E:$E,0),MATCH('38'!G$1,'38'!$E$1:$O$1,0))</f>
        <v>41046</v>
      </c>
      <c r="I880" s="2" t="str">
        <f>INDEX('38'!$E$1:$O$1361,MATCH('39'!$F880,'38'!$E:$E,0),MATCH('38'!H$1,'38'!$E$1:$O$1,0))</f>
        <v>Active</v>
      </c>
      <c r="J880" s="2" t="str">
        <f>INDEX('38'!$E$1:$O$1361,MATCH('39'!$F880,'38'!$E:$E,0),MATCH('38'!I$1,'38'!$E$1:$O$1,0))</f>
        <v>X1052</v>
      </c>
      <c r="K880" s="2">
        <f>INDEX('38'!$E$1:$O$1361,MATCH('39'!$F880,'38'!$E:$E,0),MATCH('38'!J$1,'38'!$E$1:$O$1,0))</f>
        <v>380836</v>
      </c>
      <c r="L880" s="2" t="str">
        <f>INDEX('38'!$E$1:$O$1361,MATCH('39'!$F880,'38'!$E:$E,0),MATCH('38'!K$1,'38'!$E$1:$O$1,0))</f>
        <v>Mr. Arunkumar Manikchand Sharma</v>
      </c>
      <c r="M880" s="2" t="str">
        <f>INDEX('38'!$E$1:$O$1361,MATCH('39'!$F880,'38'!$E:$E,0),MATCH('38'!L$1,'38'!$E$1:$O$1,0))</f>
        <v>Relationship Associate</v>
      </c>
      <c r="N880" s="2" t="str">
        <f>INDEX('38'!$E$1:$O$1361,MATCH('39'!$F880,'38'!$E:$E,0),MATCH('38'!M$1,'38'!$E$1:$O$1,0))</f>
        <v>BG 8</v>
      </c>
      <c r="O880" s="2">
        <f>INDEX('38'!$E$1:$O$1361,MATCH('39'!$F880,'38'!$E:$E,0),MATCH('38'!N$1,'38'!$E$1:$O$1,0))</f>
        <v>261839.92799999999</v>
      </c>
      <c r="P880" s="2">
        <f>INDEX('38'!$E$1:$O$1361,MATCH('39'!$F880,'38'!$E:$E,0),MATCH('38'!O$1,'38'!$E$1:$O$1,0))</f>
        <v>435343.86359999998</v>
      </c>
    </row>
    <row r="881" spans="6:16">
      <c r="F881" s="128">
        <v>448324</v>
      </c>
      <c r="G881" s="2" t="str">
        <f>INDEX('38'!$E$1:$O$1361,MATCH('39'!$F881,'38'!$E:$E,0),MATCH('38'!F$1,'38'!$E$1:$O$1,0))</f>
        <v>Ashwini Satish Shinde</v>
      </c>
      <c r="H881" s="2">
        <f>INDEX('38'!$E$1:$O$1361,MATCH('39'!$F881,'38'!$E:$E,0),MATCH('38'!G$1,'38'!$E$1:$O$1,0))</f>
        <v>41102</v>
      </c>
      <c r="I881" s="2" t="str">
        <f>INDEX('38'!$E$1:$O$1361,MATCH('39'!$F881,'38'!$E:$E,0),MATCH('38'!H$1,'38'!$E$1:$O$1,0))</f>
        <v>Active</v>
      </c>
      <c r="J881" s="2" t="str">
        <f>INDEX('38'!$E$1:$O$1361,MATCH('39'!$F881,'38'!$E:$E,0),MATCH('38'!I$1,'38'!$E$1:$O$1,0))</f>
        <v>X0592</v>
      </c>
      <c r="K881" s="2">
        <f>INDEX('38'!$E$1:$O$1361,MATCH('39'!$F881,'38'!$E:$E,0),MATCH('38'!J$1,'38'!$E$1:$O$1,0))</f>
        <v>380836</v>
      </c>
      <c r="L881" s="2" t="str">
        <f>INDEX('38'!$E$1:$O$1361,MATCH('39'!$F881,'38'!$E:$E,0),MATCH('38'!K$1,'38'!$E$1:$O$1,0))</f>
        <v>Mr. Arunkumar Manikchand Sharma</v>
      </c>
      <c r="M881" s="2" t="str">
        <f>INDEX('38'!$E$1:$O$1361,MATCH('39'!$F881,'38'!$E:$E,0),MATCH('38'!L$1,'38'!$E$1:$O$1,0))</f>
        <v>Relationship Associate</v>
      </c>
      <c r="N881" s="2" t="str">
        <f>INDEX('38'!$E$1:$O$1361,MATCH('39'!$F881,'38'!$E:$E,0),MATCH('38'!M$1,'38'!$E$1:$O$1,0))</f>
        <v>BG 7</v>
      </c>
      <c r="O881" s="2">
        <f>INDEX('38'!$E$1:$O$1361,MATCH('39'!$F881,'38'!$E:$E,0),MATCH('38'!N$1,'38'!$E$1:$O$1,0))</f>
        <v>447469.40700000001</v>
      </c>
      <c r="P881" s="2">
        <f>INDEX('38'!$E$1:$O$1361,MATCH('39'!$F881,'38'!$E:$E,0),MATCH('38'!O$1,'38'!$E$1:$O$1,0))</f>
        <v>683208.03240000003</v>
      </c>
    </row>
    <row r="882" spans="6:16">
      <c r="F882" s="128">
        <v>448351</v>
      </c>
      <c r="G882" s="2" t="str">
        <f>INDEX('38'!$E$1:$O$1361,MATCH('39'!$F882,'38'!$E:$E,0),MATCH('38'!F$1,'38'!$E$1:$O$1,0))</f>
        <v>Nandan Singh</v>
      </c>
      <c r="H882" s="2">
        <f>INDEX('38'!$E$1:$O$1361,MATCH('39'!$F882,'38'!$E:$E,0),MATCH('38'!G$1,'38'!$E$1:$O$1,0))</f>
        <v>41109</v>
      </c>
      <c r="I882" s="2" t="str">
        <f>INDEX('38'!$E$1:$O$1361,MATCH('39'!$F882,'38'!$E:$E,0),MATCH('38'!H$1,'38'!$E$1:$O$1,0))</f>
        <v>Active</v>
      </c>
      <c r="J882" s="2" t="str">
        <f>INDEX('38'!$E$1:$O$1361,MATCH('39'!$F882,'38'!$E:$E,0),MATCH('38'!I$1,'38'!$E$1:$O$1,0))</f>
        <v>X1362</v>
      </c>
      <c r="K882" s="2">
        <f>INDEX('38'!$E$1:$O$1361,MATCH('39'!$F882,'38'!$E:$E,0),MATCH('38'!J$1,'38'!$E$1:$O$1,0))</f>
        <v>377963</v>
      </c>
      <c r="L882" s="2" t="str">
        <f>INDEX('38'!$E$1:$O$1361,MATCH('39'!$F882,'38'!$E:$E,0),MATCH('38'!K$1,'38'!$E$1:$O$1,0))</f>
        <v>Mr. Shishir Mishra</v>
      </c>
      <c r="M882" s="2" t="str">
        <f>INDEX('38'!$E$1:$O$1361,MATCH('39'!$F882,'38'!$E:$E,0),MATCH('38'!L$1,'38'!$E$1:$O$1,0))</f>
        <v>Relationship Associate</v>
      </c>
      <c r="N882" s="2" t="str">
        <f>INDEX('38'!$E$1:$O$1361,MATCH('39'!$F882,'38'!$E:$E,0),MATCH('38'!M$1,'38'!$E$1:$O$1,0))</f>
        <v>BG 6</v>
      </c>
      <c r="O882" s="2">
        <f>INDEX('38'!$E$1:$O$1361,MATCH('39'!$F882,'38'!$E:$E,0),MATCH('38'!N$1,'38'!$E$1:$O$1,0))</f>
        <v>957900.11100000003</v>
      </c>
      <c r="P882" s="2">
        <f>INDEX('38'!$E$1:$O$1361,MATCH('39'!$F882,'38'!$E:$E,0),MATCH('38'!O$1,'38'!$E$1:$O$1,0))</f>
        <v>1875898.8072000002</v>
      </c>
    </row>
    <row r="883" spans="6:16">
      <c r="F883" s="128">
        <v>448436</v>
      </c>
      <c r="G883" s="2" t="str">
        <f>INDEX('38'!$E$1:$O$1361,MATCH('39'!$F883,'38'!$E:$E,0),MATCH('38'!F$1,'38'!$E$1:$O$1,0))</f>
        <v>Roshan Chowdhury</v>
      </c>
      <c r="H883" s="2">
        <f>INDEX('38'!$E$1:$O$1361,MATCH('39'!$F883,'38'!$E:$E,0),MATCH('38'!G$1,'38'!$E$1:$O$1,0))</f>
        <v>41122</v>
      </c>
      <c r="I883" s="2" t="str">
        <f>INDEX('38'!$E$1:$O$1361,MATCH('39'!$F883,'38'!$E:$E,0),MATCH('38'!H$1,'38'!$E$1:$O$1,0))</f>
        <v>Active</v>
      </c>
      <c r="J883" s="2" t="str">
        <f>INDEX('38'!$E$1:$O$1361,MATCH('39'!$F883,'38'!$E:$E,0),MATCH('38'!I$1,'38'!$E$1:$O$1,0))</f>
        <v>X1583</v>
      </c>
      <c r="K883" s="2">
        <f>INDEX('38'!$E$1:$O$1361,MATCH('39'!$F883,'38'!$E:$E,0),MATCH('38'!J$1,'38'!$E$1:$O$1,0))</f>
        <v>379915</v>
      </c>
      <c r="L883" s="2" t="str">
        <f>INDEX('38'!$E$1:$O$1361,MATCH('39'!$F883,'38'!$E:$E,0),MATCH('38'!K$1,'38'!$E$1:$O$1,0))</f>
        <v>Mr. Indranil Roy</v>
      </c>
      <c r="M883" s="2" t="str">
        <f>INDEX('38'!$E$1:$O$1361,MATCH('39'!$F883,'38'!$E:$E,0),MATCH('38'!L$1,'38'!$E$1:$O$1,0))</f>
        <v>Relationship Associate</v>
      </c>
      <c r="N883" s="2" t="str">
        <f>INDEX('38'!$E$1:$O$1361,MATCH('39'!$F883,'38'!$E:$E,0),MATCH('38'!M$1,'38'!$E$1:$O$1,0))</f>
        <v>BG 7</v>
      </c>
      <c r="O883" s="2">
        <f>INDEX('38'!$E$1:$O$1361,MATCH('39'!$F883,'38'!$E:$E,0),MATCH('38'!N$1,'38'!$E$1:$O$1,0))</f>
        <v>721490.00699999998</v>
      </c>
      <c r="P883" s="2">
        <f>INDEX('38'!$E$1:$O$1361,MATCH('39'!$F883,'38'!$E:$E,0),MATCH('38'!O$1,'38'!$E$1:$O$1,0))</f>
        <v>1986576.7968000001</v>
      </c>
    </row>
    <row r="884" spans="6:16">
      <c r="F884" s="128">
        <v>448441</v>
      </c>
      <c r="G884" s="2" t="str">
        <f>INDEX('38'!$E$1:$O$1361,MATCH('39'!$F884,'38'!$E:$E,0),MATCH('38'!F$1,'38'!$E$1:$O$1,0))</f>
        <v>Amma Das Miriyala</v>
      </c>
      <c r="H884" s="2">
        <f>INDEX('38'!$E$1:$O$1361,MATCH('39'!$F884,'38'!$E:$E,0),MATCH('38'!G$1,'38'!$E$1:$O$1,0))</f>
        <v>41113</v>
      </c>
      <c r="I884" s="2" t="str">
        <f>INDEX('38'!$E$1:$O$1361,MATCH('39'!$F884,'38'!$E:$E,0),MATCH('38'!H$1,'38'!$E$1:$O$1,0))</f>
        <v>Active</v>
      </c>
      <c r="J884" s="2" t="str">
        <f>INDEX('38'!$E$1:$O$1361,MATCH('39'!$F884,'38'!$E:$E,0),MATCH('38'!I$1,'38'!$E$1:$O$1,0))</f>
        <v>X1382</v>
      </c>
      <c r="K884" s="2">
        <f>INDEX('38'!$E$1:$O$1361,MATCH('39'!$F884,'38'!$E:$E,0),MATCH('38'!J$1,'38'!$E$1:$O$1,0))</f>
        <v>378859</v>
      </c>
      <c r="L884" s="2" t="str">
        <f>INDEX('38'!$E$1:$O$1361,MATCH('39'!$F884,'38'!$E:$E,0),MATCH('38'!K$1,'38'!$E$1:$O$1,0))</f>
        <v>Mr. Gundlavoila Jai Chandra</v>
      </c>
      <c r="M884" s="2" t="str">
        <f>INDEX('38'!$E$1:$O$1361,MATCH('39'!$F884,'38'!$E:$E,0),MATCH('38'!L$1,'38'!$E$1:$O$1,0))</f>
        <v>Relationship Associate</v>
      </c>
      <c r="N884" s="2" t="str">
        <f>INDEX('38'!$E$1:$O$1361,MATCH('39'!$F884,'38'!$E:$E,0),MATCH('38'!M$1,'38'!$E$1:$O$1,0))</f>
        <v>BG 7</v>
      </c>
      <c r="O884" s="2">
        <f>INDEX('38'!$E$1:$O$1361,MATCH('39'!$F884,'38'!$E:$E,0),MATCH('38'!N$1,'38'!$E$1:$O$1,0))</f>
        <v>664987.44900000002</v>
      </c>
      <c r="P884" s="2">
        <f>INDEX('38'!$E$1:$O$1361,MATCH('39'!$F884,'38'!$E:$E,0),MATCH('38'!O$1,'38'!$E$1:$O$1,0))</f>
        <v>850989.63959999988</v>
      </c>
    </row>
    <row r="885" spans="6:16">
      <c r="F885" s="128">
        <v>448443</v>
      </c>
      <c r="G885" s="2" t="str">
        <f>INDEX('38'!$E$1:$O$1361,MATCH('39'!$F885,'38'!$E:$E,0),MATCH('38'!F$1,'38'!$E$1:$O$1,0))</f>
        <v>Priya Das S V</v>
      </c>
      <c r="H885" s="2">
        <f>INDEX('38'!$E$1:$O$1361,MATCH('39'!$F885,'38'!$E:$E,0),MATCH('38'!G$1,'38'!$E$1:$O$1,0))</f>
        <v>41124</v>
      </c>
      <c r="I885" s="2" t="str">
        <f>INDEX('38'!$E$1:$O$1361,MATCH('39'!$F885,'38'!$E:$E,0),MATCH('38'!H$1,'38'!$E$1:$O$1,0))</f>
        <v>Active</v>
      </c>
      <c r="J885" s="2" t="str">
        <f>INDEX('38'!$E$1:$O$1361,MATCH('39'!$F885,'38'!$E:$E,0),MATCH('38'!I$1,'38'!$E$1:$O$1,0))</f>
        <v>X0113</v>
      </c>
      <c r="K885" s="2">
        <f>INDEX('38'!$E$1:$O$1361,MATCH('39'!$F885,'38'!$E:$E,0),MATCH('38'!J$1,'38'!$E$1:$O$1,0))</f>
        <v>382514</v>
      </c>
      <c r="L885" s="2" t="str">
        <f>INDEX('38'!$E$1:$O$1361,MATCH('39'!$F885,'38'!$E:$E,0),MATCH('38'!K$1,'38'!$E$1:$O$1,0))</f>
        <v>Mr. Anuraj R.</v>
      </c>
      <c r="M885" s="2" t="str">
        <f>INDEX('38'!$E$1:$O$1361,MATCH('39'!$F885,'38'!$E:$E,0),MATCH('38'!L$1,'38'!$E$1:$O$1,0))</f>
        <v>Relationship Associate</v>
      </c>
      <c r="N885" s="2" t="str">
        <f>INDEX('38'!$E$1:$O$1361,MATCH('39'!$F885,'38'!$E:$E,0),MATCH('38'!M$1,'38'!$E$1:$O$1,0))</f>
        <v>BG 8</v>
      </c>
      <c r="O885" s="2">
        <f>INDEX('38'!$E$1:$O$1361,MATCH('39'!$F885,'38'!$E:$E,0),MATCH('38'!N$1,'38'!$E$1:$O$1,0))</f>
        <v>438980.55599999998</v>
      </c>
      <c r="P885" s="2">
        <f>INDEX('38'!$E$1:$O$1361,MATCH('39'!$F885,'38'!$E:$E,0),MATCH('38'!O$1,'38'!$E$1:$O$1,0))</f>
        <v>826705.18079999997</v>
      </c>
    </row>
    <row r="886" spans="6:16">
      <c r="F886" s="128">
        <v>448444</v>
      </c>
      <c r="G886" s="2" t="str">
        <f>INDEX('38'!$E$1:$O$1361,MATCH('39'!$F886,'38'!$E:$E,0),MATCH('38'!F$1,'38'!$E$1:$O$1,0))</f>
        <v>Aditya Puran Lal Chauhan</v>
      </c>
      <c r="H886" s="2">
        <f>INDEX('38'!$E$1:$O$1361,MATCH('39'!$F886,'38'!$E:$E,0),MATCH('38'!G$1,'38'!$E$1:$O$1,0))</f>
        <v>41122</v>
      </c>
      <c r="I886" s="2" t="str">
        <f>INDEX('38'!$E$1:$O$1361,MATCH('39'!$F886,'38'!$E:$E,0),MATCH('38'!H$1,'38'!$E$1:$O$1,0))</f>
        <v>Active</v>
      </c>
      <c r="J886" s="2" t="str">
        <f>INDEX('38'!$E$1:$O$1361,MATCH('39'!$F886,'38'!$E:$E,0),MATCH('38'!I$1,'38'!$E$1:$O$1,0))</f>
        <v>X1365</v>
      </c>
      <c r="K886" s="2">
        <f>INDEX('38'!$E$1:$O$1361,MATCH('39'!$F886,'38'!$E:$E,0),MATCH('38'!J$1,'38'!$E$1:$O$1,0))</f>
        <v>399532</v>
      </c>
      <c r="L886" s="2" t="str">
        <f>INDEX('38'!$E$1:$O$1361,MATCH('39'!$F886,'38'!$E:$E,0),MATCH('38'!K$1,'38'!$E$1:$O$1,0))</f>
        <v>Mr. John Kunjukunju K.</v>
      </c>
      <c r="M886" s="2" t="str">
        <f>INDEX('38'!$E$1:$O$1361,MATCH('39'!$F886,'38'!$E:$E,0),MATCH('38'!L$1,'38'!$E$1:$O$1,0))</f>
        <v>Relationship Associate</v>
      </c>
      <c r="N886" s="2" t="str">
        <f>INDEX('38'!$E$1:$O$1361,MATCH('39'!$F886,'38'!$E:$E,0),MATCH('38'!M$1,'38'!$E$1:$O$1,0))</f>
        <v>BG 8</v>
      </c>
      <c r="O886" s="2">
        <f>INDEX('38'!$E$1:$O$1361,MATCH('39'!$F886,'38'!$E:$E,0),MATCH('38'!N$1,'38'!$E$1:$O$1,0))</f>
        <v>324230.25599999999</v>
      </c>
      <c r="P886" s="2">
        <f>INDEX('38'!$E$1:$O$1361,MATCH('39'!$F886,'38'!$E:$E,0),MATCH('38'!O$1,'38'!$E$1:$O$1,0))</f>
        <v>440718.95880000002</v>
      </c>
    </row>
    <row r="887" spans="6:16">
      <c r="F887" s="128">
        <v>448569</v>
      </c>
      <c r="G887" s="2" t="str">
        <f>INDEX('38'!$E$1:$O$1361,MATCH('39'!$F887,'38'!$E:$E,0),MATCH('38'!F$1,'38'!$E$1:$O$1,0))</f>
        <v>Jigesh Virendrabhai Patel</v>
      </c>
      <c r="H887" s="2">
        <f>INDEX('38'!$E$1:$O$1361,MATCH('39'!$F887,'38'!$E:$E,0),MATCH('38'!G$1,'38'!$E$1:$O$1,0))</f>
        <v>41073</v>
      </c>
      <c r="I887" s="2" t="str">
        <f>INDEX('38'!$E$1:$O$1361,MATCH('39'!$F887,'38'!$E:$E,0),MATCH('38'!H$1,'38'!$E$1:$O$1,0))</f>
        <v>Active</v>
      </c>
      <c r="J887" s="2" t="str">
        <f>INDEX('38'!$E$1:$O$1361,MATCH('39'!$F887,'38'!$E:$E,0),MATCH('38'!I$1,'38'!$E$1:$O$1,0))</f>
        <v>X1658</v>
      </c>
      <c r="K887" s="2">
        <f>INDEX('38'!$E$1:$O$1361,MATCH('39'!$F887,'38'!$E:$E,0),MATCH('38'!J$1,'38'!$E$1:$O$1,0))</f>
        <v>382658</v>
      </c>
      <c r="L887" s="2" t="str">
        <f>INDEX('38'!$E$1:$O$1361,MATCH('39'!$F887,'38'!$E:$E,0),MATCH('38'!K$1,'38'!$E$1:$O$1,0))</f>
        <v>Mr. Dhaval Dashrathbhai Limbachiya</v>
      </c>
      <c r="M887" s="2" t="str">
        <f>INDEX('38'!$E$1:$O$1361,MATCH('39'!$F887,'38'!$E:$E,0),MATCH('38'!L$1,'38'!$E$1:$O$1,0))</f>
        <v>Relationship Associate</v>
      </c>
      <c r="N887" s="2" t="str">
        <f>INDEX('38'!$E$1:$O$1361,MATCH('39'!$F887,'38'!$E:$E,0),MATCH('38'!M$1,'38'!$E$1:$O$1,0))</f>
        <v>BG 7</v>
      </c>
      <c r="O887" s="2">
        <f>INDEX('38'!$E$1:$O$1361,MATCH('39'!$F887,'38'!$E:$E,0),MATCH('38'!N$1,'38'!$E$1:$O$1,0))</f>
        <v>520901.80799999996</v>
      </c>
      <c r="P887" s="2">
        <f>INDEX('38'!$E$1:$O$1361,MATCH('39'!$F887,'38'!$E:$E,0),MATCH('38'!O$1,'38'!$E$1:$O$1,0))</f>
        <v>1578915.9684000001</v>
      </c>
    </row>
    <row r="888" spans="6:16">
      <c r="F888" s="128">
        <v>448784</v>
      </c>
      <c r="G888" s="2" t="str">
        <f>INDEX('38'!$E$1:$O$1361,MATCH('39'!$F888,'38'!$E:$E,0),MATCH('38'!F$1,'38'!$E$1:$O$1,0))</f>
        <v>Dhiraj Kumar Singh</v>
      </c>
      <c r="H888" s="2">
        <f>INDEX('38'!$E$1:$O$1361,MATCH('39'!$F888,'38'!$E:$E,0),MATCH('38'!G$1,'38'!$E$1:$O$1,0))</f>
        <v>41131</v>
      </c>
      <c r="I888" s="2" t="str">
        <f>INDEX('38'!$E$1:$O$1361,MATCH('39'!$F888,'38'!$E:$E,0),MATCH('38'!H$1,'38'!$E$1:$O$1,0))</f>
        <v>Active</v>
      </c>
      <c r="J888" s="2" t="str">
        <f>INDEX('38'!$E$1:$O$1361,MATCH('39'!$F888,'38'!$E:$E,0),MATCH('38'!I$1,'38'!$E$1:$O$1,0))</f>
        <v>X0397</v>
      </c>
      <c r="K888" s="2">
        <f>INDEX('38'!$E$1:$O$1361,MATCH('39'!$F888,'38'!$E:$E,0),MATCH('38'!J$1,'38'!$E$1:$O$1,0))</f>
        <v>381154</v>
      </c>
      <c r="L888" s="2" t="str">
        <f>INDEX('38'!$E$1:$O$1361,MATCH('39'!$F888,'38'!$E:$E,0),MATCH('38'!K$1,'38'!$E$1:$O$1,0))</f>
        <v>Mr. Pranabesh Pyne</v>
      </c>
      <c r="M888" s="2" t="str">
        <f>INDEX('38'!$E$1:$O$1361,MATCH('39'!$F888,'38'!$E:$E,0),MATCH('38'!L$1,'38'!$E$1:$O$1,0))</f>
        <v>Relationship Associate</v>
      </c>
      <c r="N888" s="2" t="str">
        <f>INDEX('38'!$E$1:$O$1361,MATCH('39'!$F888,'38'!$E:$E,0),MATCH('38'!M$1,'38'!$E$1:$O$1,0))</f>
        <v>BG 6</v>
      </c>
      <c r="O888" s="2">
        <f>INDEX('38'!$E$1:$O$1361,MATCH('39'!$F888,'38'!$E:$E,0),MATCH('38'!N$1,'38'!$E$1:$O$1,0))</f>
        <v>1140927.3960000002</v>
      </c>
      <c r="P888" s="2">
        <f>INDEX('38'!$E$1:$O$1361,MATCH('39'!$F888,'38'!$E:$E,0),MATCH('38'!O$1,'38'!$E$1:$O$1,0))</f>
        <v>1445580.4103999999</v>
      </c>
    </row>
    <row r="889" spans="6:16">
      <c r="F889" s="128">
        <v>448795</v>
      </c>
      <c r="G889" s="2" t="str">
        <f>INDEX('38'!$E$1:$O$1361,MATCH('39'!$F889,'38'!$E:$E,0),MATCH('38'!F$1,'38'!$E$1:$O$1,0))</f>
        <v>Maneesh Ranjan</v>
      </c>
      <c r="H889" s="2">
        <f>INDEX('38'!$E$1:$O$1361,MATCH('39'!$F889,'38'!$E:$E,0),MATCH('38'!G$1,'38'!$E$1:$O$1,0))</f>
        <v>41113</v>
      </c>
      <c r="I889" s="2" t="str">
        <f>INDEX('38'!$E$1:$O$1361,MATCH('39'!$F889,'38'!$E:$E,0),MATCH('38'!H$1,'38'!$E$1:$O$1,0))</f>
        <v>Active</v>
      </c>
      <c r="J889" s="2" t="str">
        <f>INDEX('38'!$E$1:$O$1361,MATCH('39'!$F889,'38'!$E:$E,0),MATCH('38'!I$1,'38'!$E$1:$O$1,0))</f>
        <v>X0358</v>
      </c>
      <c r="K889" s="2">
        <f>INDEX('38'!$E$1:$O$1361,MATCH('39'!$F889,'38'!$E:$E,0),MATCH('38'!J$1,'38'!$E$1:$O$1,0))</f>
        <v>407302</v>
      </c>
      <c r="L889" s="2" t="str">
        <f>INDEX('38'!$E$1:$O$1361,MATCH('39'!$F889,'38'!$E:$E,0),MATCH('38'!K$1,'38'!$E$1:$O$1,0))</f>
        <v>Mr. Ankit Verma</v>
      </c>
      <c r="M889" s="2" t="str">
        <f>INDEX('38'!$E$1:$O$1361,MATCH('39'!$F889,'38'!$E:$E,0),MATCH('38'!L$1,'38'!$E$1:$O$1,0))</f>
        <v>Relationship Associate</v>
      </c>
      <c r="N889" s="2" t="str">
        <f>INDEX('38'!$E$1:$O$1361,MATCH('39'!$F889,'38'!$E:$E,0),MATCH('38'!M$1,'38'!$E$1:$O$1,0))</f>
        <v>BG 5</v>
      </c>
      <c r="O889" s="2">
        <f>INDEX('38'!$E$1:$O$1361,MATCH('39'!$F889,'38'!$E:$E,0),MATCH('38'!N$1,'38'!$E$1:$O$1,0))</f>
        <v>1331952.6989999998</v>
      </c>
      <c r="P889" s="2">
        <f>INDEX('38'!$E$1:$O$1361,MATCH('39'!$F889,'38'!$E:$E,0),MATCH('38'!O$1,'38'!$E$1:$O$1,0))</f>
        <v>1435987.4075999998</v>
      </c>
    </row>
    <row r="890" spans="6:16">
      <c r="F890" s="128">
        <v>448797</v>
      </c>
      <c r="G890" s="2" t="str">
        <f>INDEX('38'!$E$1:$O$1361,MATCH('39'!$F890,'38'!$E:$E,0),MATCH('38'!F$1,'38'!$E$1:$O$1,0))</f>
        <v>Vishwajeet Kumar Singh</v>
      </c>
      <c r="H890" s="2">
        <f>INDEX('38'!$E$1:$O$1361,MATCH('39'!$F890,'38'!$E:$E,0),MATCH('38'!G$1,'38'!$E$1:$O$1,0))</f>
        <v>41111</v>
      </c>
      <c r="I890" s="2" t="str">
        <f>INDEX('38'!$E$1:$O$1361,MATCH('39'!$F890,'38'!$E:$E,0),MATCH('38'!H$1,'38'!$E$1:$O$1,0))</f>
        <v>Active</v>
      </c>
      <c r="J890" s="2" t="str">
        <f>INDEX('38'!$E$1:$O$1361,MATCH('39'!$F890,'38'!$E:$E,0),MATCH('38'!I$1,'38'!$E$1:$O$1,0))</f>
        <v>X0156</v>
      </c>
      <c r="K890" s="2">
        <f>INDEX('38'!$E$1:$O$1361,MATCH('39'!$F890,'38'!$E:$E,0),MATCH('38'!J$1,'38'!$E$1:$O$1,0))</f>
        <v>407302</v>
      </c>
      <c r="L890" s="2" t="str">
        <f>INDEX('38'!$E$1:$O$1361,MATCH('39'!$F890,'38'!$E:$E,0),MATCH('38'!K$1,'38'!$E$1:$O$1,0))</f>
        <v>Mr. Ankit Verma</v>
      </c>
      <c r="M890" s="2" t="str">
        <f>INDEX('38'!$E$1:$O$1361,MATCH('39'!$F890,'38'!$E:$E,0),MATCH('38'!L$1,'38'!$E$1:$O$1,0))</f>
        <v>Relationship Associate</v>
      </c>
      <c r="N890" s="2" t="str">
        <f>INDEX('38'!$E$1:$O$1361,MATCH('39'!$F890,'38'!$E:$E,0),MATCH('38'!M$1,'38'!$E$1:$O$1,0))</f>
        <v>BG 5</v>
      </c>
      <c r="O890" s="2">
        <f>INDEX('38'!$E$1:$O$1361,MATCH('39'!$F890,'38'!$E:$E,0),MATCH('38'!N$1,'38'!$E$1:$O$1,0))</f>
        <v>1511747.8319999999</v>
      </c>
      <c r="P890" s="2">
        <f>INDEX('38'!$E$1:$O$1361,MATCH('39'!$F890,'38'!$E:$E,0),MATCH('38'!O$1,'38'!$E$1:$O$1,0))</f>
        <v>1989611.6184</v>
      </c>
    </row>
    <row r="891" spans="6:16">
      <c r="F891" s="128">
        <v>448798</v>
      </c>
      <c r="G891" s="2" t="str">
        <f>INDEX('38'!$E$1:$O$1361,MATCH('39'!$F891,'38'!$E:$E,0),MATCH('38'!F$1,'38'!$E$1:$O$1,0))</f>
        <v>Rajesh Kantilal Adiwala</v>
      </c>
      <c r="H891" s="2">
        <f>INDEX('38'!$E$1:$O$1361,MATCH('39'!$F891,'38'!$E:$E,0),MATCH('38'!G$1,'38'!$E$1:$O$1,0))</f>
        <v>41107</v>
      </c>
      <c r="I891" s="2" t="str">
        <f>INDEX('38'!$E$1:$O$1361,MATCH('39'!$F891,'38'!$E:$E,0),MATCH('38'!H$1,'38'!$E$1:$O$1,0))</f>
        <v>Active</v>
      </c>
      <c r="J891" s="2" t="str">
        <f>INDEX('38'!$E$1:$O$1361,MATCH('39'!$F891,'38'!$E:$E,0),MATCH('38'!I$1,'38'!$E$1:$O$1,0))</f>
        <v>X0460</v>
      </c>
      <c r="K891" s="2">
        <f>INDEX('38'!$E$1:$O$1361,MATCH('39'!$F891,'38'!$E:$E,0),MATCH('38'!J$1,'38'!$E$1:$O$1,0))</f>
        <v>411975</v>
      </c>
      <c r="L891" s="2" t="str">
        <f>INDEX('38'!$E$1:$O$1361,MATCH('39'!$F891,'38'!$E:$E,0),MATCH('38'!K$1,'38'!$E$1:$O$1,0))</f>
        <v>Mr. Mahendra Kesharbhai Chaudhary</v>
      </c>
      <c r="M891" s="2" t="str">
        <f>INDEX('38'!$E$1:$O$1361,MATCH('39'!$F891,'38'!$E:$E,0),MATCH('38'!L$1,'38'!$E$1:$O$1,0))</f>
        <v>Relationship Associate</v>
      </c>
      <c r="N891" s="2" t="str">
        <f>INDEX('38'!$E$1:$O$1361,MATCH('39'!$F891,'38'!$E:$E,0),MATCH('38'!M$1,'38'!$E$1:$O$1,0))</f>
        <v>BG 5</v>
      </c>
      <c r="O891" s="2">
        <f>INDEX('38'!$E$1:$O$1361,MATCH('39'!$F891,'38'!$E:$E,0),MATCH('38'!N$1,'38'!$E$1:$O$1,0))</f>
        <v>1240240.3860000002</v>
      </c>
      <c r="P891" s="2">
        <f>INDEX('38'!$E$1:$O$1361,MATCH('39'!$F891,'38'!$E:$E,0),MATCH('38'!O$1,'38'!$E$1:$O$1,0))</f>
        <v>1798921.6991999999</v>
      </c>
    </row>
    <row r="892" spans="6:16">
      <c r="F892" s="128">
        <v>448844</v>
      </c>
      <c r="G892" s="2" t="str">
        <f>INDEX('38'!$E$1:$O$1361,MATCH('39'!$F892,'38'!$E:$E,0),MATCH('38'!F$1,'38'!$E$1:$O$1,0))</f>
        <v>Biprajit Nath</v>
      </c>
      <c r="H892" s="2">
        <f>INDEX('38'!$E$1:$O$1361,MATCH('39'!$F892,'38'!$E:$E,0),MATCH('38'!G$1,'38'!$E$1:$O$1,0))</f>
        <v>41131</v>
      </c>
      <c r="I892" s="2" t="str">
        <f>INDEX('38'!$E$1:$O$1361,MATCH('39'!$F892,'38'!$E:$E,0),MATCH('38'!H$1,'38'!$E$1:$O$1,0))</f>
        <v>Active</v>
      </c>
      <c r="J892" s="2" t="str">
        <f>INDEX('38'!$E$1:$O$1361,MATCH('39'!$F892,'38'!$E:$E,0),MATCH('38'!I$1,'38'!$E$1:$O$1,0))</f>
        <v>X0270</v>
      </c>
      <c r="K892" s="2">
        <f>INDEX('38'!$E$1:$O$1361,MATCH('39'!$F892,'38'!$E:$E,0),MATCH('38'!J$1,'38'!$E$1:$O$1,0))</f>
        <v>381721</v>
      </c>
      <c r="L892" s="2" t="str">
        <f>INDEX('38'!$E$1:$O$1361,MATCH('39'!$F892,'38'!$E:$E,0),MATCH('38'!K$1,'38'!$E$1:$O$1,0))</f>
        <v>Mr. Abhijit Shome</v>
      </c>
      <c r="M892" s="2" t="str">
        <f>INDEX('38'!$E$1:$O$1361,MATCH('39'!$F892,'38'!$E:$E,0),MATCH('38'!L$1,'38'!$E$1:$O$1,0))</f>
        <v>Relationship Associate</v>
      </c>
      <c r="N892" s="2" t="str">
        <f>INDEX('38'!$E$1:$O$1361,MATCH('39'!$F892,'38'!$E:$E,0),MATCH('38'!M$1,'38'!$E$1:$O$1,0))</f>
        <v>BG 6</v>
      </c>
      <c r="O892" s="2">
        <f>INDEX('38'!$E$1:$O$1361,MATCH('39'!$F892,'38'!$E:$E,0),MATCH('38'!N$1,'38'!$E$1:$O$1,0))</f>
        <v>1127258.6430000002</v>
      </c>
      <c r="P892" s="2">
        <f>INDEX('38'!$E$1:$O$1361,MATCH('39'!$F892,'38'!$E:$E,0),MATCH('38'!O$1,'38'!$E$1:$O$1,0))</f>
        <v>2610617.58</v>
      </c>
    </row>
    <row r="893" spans="6:16">
      <c r="F893" s="128">
        <v>448847</v>
      </c>
      <c r="G893" s="2" t="str">
        <f>INDEX('38'!$E$1:$O$1361,MATCH('39'!$F893,'38'!$E:$E,0),MATCH('38'!F$1,'38'!$E$1:$O$1,0))</f>
        <v>Manmeet Singh</v>
      </c>
      <c r="H893" s="2">
        <f>INDEX('38'!$E$1:$O$1361,MATCH('39'!$F893,'38'!$E:$E,0),MATCH('38'!G$1,'38'!$E$1:$O$1,0))</f>
        <v>41130</v>
      </c>
      <c r="I893" s="2" t="str">
        <f>INDEX('38'!$E$1:$O$1361,MATCH('39'!$F893,'38'!$E:$E,0),MATCH('38'!H$1,'38'!$E$1:$O$1,0))</f>
        <v>Active</v>
      </c>
      <c r="J893" s="2" t="str">
        <f>INDEX('38'!$E$1:$O$1361,MATCH('39'!$F893,'38'!$E:$E,0),MATCH('38'!I$1,'38'!$E$1:$O$1,0))</f>
        <v>X1276</v>
      </c>
      <c r="K893" s="2">
        <f>INDEX('38'!$E$1:$O$1361,MATCH('39'!$F893,'38'!$E:$E,0),MATCH('38'!J$1,'38'!$E$1:$O$1,0))</f>
        <v>412412</v>
      </c>
      <c r="L893" s="2" t="str">
        <f>INDEX('38'!$E$1:$O$1361,MATCH('39'!$F893,'38'!$E:$E,0),MATCH('38'!K$1,'38'!$E$1:$O$1,0))</f>
        <v>Mr. Vipin Sharma</v>
      </c>
      <c r="M893" s="2" t="str">
        <f>INDEX('38'!$E$1:$O$1361,MATCH('39'!$F893,'38'!$E:$E,0),MATCH('38'!L$1,'38'!$E$1:$O$1,0))</f>
        <v>Relationship Associate</v>
      </c>
      <c r="N893" s="2" t="str">
        <f>INDEX('38'!$E$1:$O$1361,MATCH('39'!$F893,'38'!$E:$E,0),MATCH('38'!M$1,'38'!$E$1:$O$1,0))</f>
        <v>BG 7</v>
      </c>
      <c r="O893" s="2">
        <f>INDEX('38'!$E$1:$O$1361,MATCH('39'!$F893,'38'!$E:$E,0),MATCH('38'!N$1,'38'!$E$1:$O$1,0))</f>
        <v>651707.13300000003</v>
      </c>
      <c r="P893" s="2">
        <f>INDEX('38'!$E$1:$O$1361,MATCH('39'!$F893,'38'!$E:$E,0),MATCH('38'!O$1,'38'!$E$1:$O$1,0))</f>
        <v>762059.24280000001</v>
      </c>
    </row>
    <row r="894" spans="6:16">
      <c r="F894" s="128">
        <v>448859</v>
      </c>
      <c r="G894" s="2" t="str">
        <f>INDEX('38'!$E$1:$O$1361,MATCH('39'!$F894,'38'!$E:$E,0),MATCH('38'!F$1,'38'!$E$1:$O$1,0))</f>
        <v>Shobhit Sharma</v>
      </c>
      <c r="H894" s="2">
        <f>INDEX('38'!$E$1:$O$1361,MATCH('39'!$F894,'38'!$E:$E,0),MATCH('38'!G$1,'38'!$E$1:$O$1,0))</f>
        <v>41141</v>
      </c>
      <c r="I894" s="2" t="str">
        <f>INDEX('38'!$E$1:$O$1361,MATCH('39'!$F894,'38'!$E:$E,0),MATCH('38'!H$1,'38'!$E$1:$O$1,0))</f>
        <v>Active</v>
      </c>
      <c r="J894" s="2" t="str">
        <f>INDEX('38'!$E$1:$O$1361,MATCH('39'!$F894,'38'!$E:$E,0),MATCH('38'!I$1,'38'!$E$1:$O$1,0))</f>
        <v>X1170</v>
      </c>
      <c r="K894" s="2">
        <f>INDEX('38'!$E$1:$O$1361,MATCH('39'!$F894,'38'!$E:$E,0),MATCH('38'!J$1,'38'!$E$1:$O$1,0))</f>
        <v>448733</v>
      </c>
      <c r="L894" s="2" t="str">
        <f>INDEX('38'!$E$1:$O$1361,MATCH('39'!$F894,'38'!$E:$E,0),MATCH('38'!K$1,'38'!$E$1:$O$1,0))</f>
        <v>Mr. Sandip Nandi</v>
      </c>
      <c r="M894" s="2" t="str">
        <f>INDEX('38'!$E$1:$O$1361,MATCH('39'!$F894,'38'!$E:$E,0),MATCH('38'!L$1,'38'!$E$1:$O$1,0))</f>
        <v>Relationship Associate</v>
      </c>
      <c r="N894" s="2" t="str">
        <f>INDEX('38'!$E$1:$O$1361,MATCH('39'!$F894,'38'!$E:$E,0),MATCH('38'!M$1,'38'!$E$1:$O$1,0))</f>
        <v>BG 8</v>
      </c>
      <c r="O894" s="2">
        <f>INDEX('38'!$E$1:$O$1361,MATCH('39'!$F894,'38'!$E:$E,0),MATCH('38'!N$1,'38'!$E$1:$O$1,0))</f>
        <v>429071.51699999999</v>
      </c>
      <c r="P894" s="2">
        <f>INDEX('38'!$E$1:$O$1361,MATCH('39'!$F894,'38'!$E:$E,0),MATCH('38'!O$1,'38'!$E$1:$O$1,0))</f>
        <v>928569.47399999993</v>
      </c>
    </row>
    <row r="895" spans="6:16">
      <c r="F895" s="128">
        <v>448902</v>
      </c>
      <c r="G895" s="2" t="str">
        <f>INDEX('38'!$E$1:$O$1361,MATCH('39'!$F895,'38'!$E:$E,0),MATCH('38'!F$1,'38'!$E$1:$O$1,0))</f>
        <v>Ganesh B.</v>
      </c>
      <c r="H895" s="2">
        <f>INDEX('38'!$E$1:$O$1361,MATCH('39'!$F895,'38'!$E:$E,0),MATCH('38'!G$1,'38'!$E$1:$O$1,0))</f>
        <v>41129</v>
      </c>
      <c r="I895" s="2" t="str">
        <f>INDEX('38'!$E$1:$O$1361,MATCH('39'!$F895,'38'!$E:$E,0),MATCH('38'!H$1,'38'!$E$1:$O$1,0))</f>
        <v>Active</v>
      </c>
      <c r="J895" s="2" t="str">
        <f>INDEX('38'!$E$1:$O$1361,MATCH('39'!$F895,'38'!$E:$E,0),MATCH('38'!I$1,'38'!$E$1:$O$1,0))</f>
        <v>X0688</v>
      </c>
      <c r="K895" s="2">
        <f>INDEX('38'!$E$1:$O$1361,MATCH('39'!$F895,'38'!$E:$E,0),MATCH('38'!J$1,'38'!$E$1:$O$1,0))</f>
        <v>387266</v>
      </c>
      <c r="L895" s="2" t="str">
        <f>INDEX('38'!$E$1:$O$1361,MATCH('39'!$F895,'38'!$E:$E,0),MATCH('38'!K$1,'38'!$E$1:$O$1,0))</f>
        <v>Mr. Sajesh S.</v>
      </c>
      <c r="M895" s="2" t="str">
        <f>INDEX('38'!$E$1:$O$1361,MATCH('39'!$F895,'38'!$E:$E,0),MATCH('38'!L$1,'38'!$E$1:$O$1,0))</f>
        <v>Relationship Associate</v>
      </c>
      <c r="N895" s="2" t="str">
        <f>INDEX('38'!$E$1:$O$1361,MATCH('39'!$F895,'38'!$E:$E,0),MATCH('38'!M$1,'38'!$E$1:$O$1,0))</f>
        <v>BG 5</v>
      </c>
      <c r="O895" s="2">
        <f>INDEX('38'!$E$1:$O$1361,MATCH('39'!$F895,'38'!$E:$E,0),MATCH('38'!N$1,'38'!$E$1:$O$1,0))</f>
        <v>1238909.2380000001</v>
      </c>
      <c r="P895" s="2">
        <f>INDEX('38'!$E$1:$O$1361,MATCH('39'!$F895,'38'!$E:$E,0),MATCH('38'!O$1,'38'!$E$1:$O$1,0))</f>
        <v>1383228.8352000001</v>
      </c>
    </row>
    <row r="896" spans="6:16">
      <c r="F896" s="128">
        <v>448916</v>
      </c>
      <c r="G896" s="2" t="str">
        <f>INDEX('38'!$E$1:$O$1361,MATCH('39'!$F896,'38'!$E:$E,0),MATCH('38'!F$1,'38'!$E$1:$O$1,0))</f>
        <v>Vasanth Raj Kumaraswamy</v>
      </c>
      <c r="H896" s="2">
        <f>INDEX('38'!$E$1:$O$1361,MATCH('39'!$F896,'38'!$E:$E,0),MATCH('38'!G$1,'38'!$E$1:$O$1,0))</f>
        <v>41113</v>
      </c>
      <c r="I896" s="2" t="str">
        <f>INDEX('38'!$E$1:$O$1361,MATCH('39'!$F896,'38'!$E:$E,0),MATCH('38'!H$1,'38'!$E$1:$O$1,0))</f>
        <v>Active</v>
      </c>
      <c r="J896" s="2" t="str">
        <f>INDEX('38'!$E$1:$O$1361,MATCH('39'!$F896,'38'!$E:$E,0),MATCH('38'!I$1,'38'!$E$1:$O$1,0))</f>
        <v>X0782</v>
      </c>
      <c r="K896" s="2">
        <f>INDEX('38'!$E$1:$O$1361,MATCH('39'!$F896,'38'!$E:$E,0),MATCH('38'!J$1,'38'!$E$1:$O$1,0))</f>
        <v>451002</v>
      </c>
      <c r="L896" s="2" t="str">
        <f>INDEX('38'!$E$1:$O$1361,MATCH('39'!$F896,'38'!$E:$E,0),MATCH('38'!K$1,'38'!$E$1:$O$1,0))</f>
        <v>Mr. Abdul Akbar</v>
      </c>
      <c r="M896" s="2" t="str">
        <f>INDEX('38'!$E$1:$O$1361,MATCH('39'!$F896,'38'!$E:$E,0),MATCH('38'!L$1,'38'!$E$1:$O$1,0))</f>
        <v>Relationship Associate</v>
      </c>
      <c r="N896" s="2" t="str">
        <f>INDEX('38'!$E$1:$O$1361,MATCH('39'!$F896,'38'!$E:$E,0),MATCH('38'!M$1,'38'!$E$1:$O$1,0))</f>
        <v>BG 7</v>
      </c>
      <c r="O896" s="2">
        <f>INDEX('38'!$E$1:$O$1361,MATCH('39'!$F896,'38'!$E:$E,0),MATCH('38'!N$1,'38'!$E$1:$O$1,0))</f>
        <v>588005.69099999999</v>
      </c>
      <c r="P896" s="2">
        <f>INDEX('38'!$E$1:$O$1361,MATCH('39'!$F896,'38'!$E:$E,0),MATCH('38'!O$1,'38'!$E$1:$O$1,0))</f>
        <v>281123.6004</v>
      </c>
    </row>
    <row r="897" spans="6:16">
      <c r="F897" s="128">
        <v>449591</v>
      </c>
      <c r="G897" s="2" t="str">
        <f>INDEX('38'!$E$1:$O$1361,MATCH('39'!$F897,'38'!$E:$E,0),MATCH('38'!F$1,'38'!$E$1:$O$1,0))</f>
        <v>Manish Arora</v>
      </c>
      <c r="H897" s="2">
        <f>INDEX('38'!$E$1:$O$1361,MATCH('39'!$F897,'38'!$E:$E,0),MATCH('38'!G$1,'38'!$E$1:$O$1,0))</f>
        <v>41134</v>
      </c>
      <c r="I897" s="2" t="str">
        <f>INDEX('38'!$E$1:$O$1361,MATCH('39'!$F897,'38'!$E:$E,0),MATCH('38'!H$1,'38'!$E$1:$O$1,0))</f>
        <v>Active</v>
      </c>
      <c r="J897" s="2" t="str">
        <f>INDEX('38'!$E$1:$O$1361,MATCH('39'!$F897,'38'!$E:$E,0),MATCH('38'!I$1,'38'!$E$1:$O$1,0))</f>
        <v>X1475</v>
      </c>
      <c r="K897" s="2">
        <f>INDEX('38'!$E$1:$O$1361,MATCH('39'!$F897,'38'!$E:$E,0),MATCH('38'!J$1,'38'!$E$1:$O$1,0))</f>
        <v>412289</v>
      </c>
      <c r="L897" s="2" t="str">
        <f>INDEX('38'!$E$1:$O$1361,MATCH('39'!$F897,'38'!$E:$E,0),MATCH('38'!K$1,'38'!$E$1:$O$1,0))</f>
        <v>Mr. Sunil Mahajan</v>
      </c>
      <c r="M897" s="2" t="str">
        <f>INDEX('38'!$E$1:$O$1361,MATCH('39'!$F897,'38'!$E:$E,0),MATCH('38'!L$1,'38'!$E$1:$O$1,0))</f>
        <v>Relationship Associate</v>
      </c>
      <c r="N897" s="2" t="str">
        <f>INDEX('38'!$E$1:$O$1361,MATCH('39'!$F897,'38'!$E:$E,0),MATCH('38'!M$1,'38'!$E$1:$O$1,0))</f>
        <v>BG 7</v>
      </c>
      <c r="O897" s="2">
        <f>INDEX('38'!$E$1:$O$1361,MATCH('39'!$F897,'38'!$E:$E,0),MATCH('38'!N$1,'38'!$E$1:$O$1,0))</f>
        <v>516712.47599999997</v>
      </c>
      <c r="P897" s="2">
        <f>INDEX('38'!$E$1:$O$1361,MATCH('39'!$F897,'38'!$E:$E,0),MATCH('38'!O$1,'38'!$E$1:$O$1,0))</f>
        <v>742038.60239999997</v>
      </c>
    </row>
    <row r="898" spans="6:16">
      <c r="F898" s="128">
        <v>449966</v>
      </c>
      <c r="G898" s="2" t="str">
        <f>INDEX('38'!$E$1:$O$1361,MATCH('39'!$F898,'38'!$E:$E,0),MATCH('38'!F$1,'38'!$E$1:$O$1,0))</f>
        <v>Sangram Singh Yadav</v>
      </c>
      <c r="H898" s="2">
        <f>INDEX('38'!$E$1:$O$1361,MATCH('39'!$F898,'38'!$E:$E,0),MATCH('38'!G$1,'38'!$E$1:$O$1,0))</f>
        <v>41137</v>
      </c>
      <c r="I898" s="2" t="str">
        <f>INDEX('38'!$E$1:$O$1361,MATCH('39'!$F898,'38'!$E:$E,0),MATCH('38'!H$1,'38'!$E$1:$O$1,0))</f>
        <v>Active</v>
      </c>
      <c r="J898" s="2" t="str">
        <f>INDEX('38'!$E$1:$O$1361,MATCH('39'!$F898,'38'!$E:$E,0),MATCH('38'!I$1,'38'!$E$1:$O$1,0))</f>
        <v>X0503</v>
      </c>
      <c r="K898" s="2">
        <f>INDEX('38'!$E$1:$O$1361,MATCH('39'!$F898,'38'!$E:$E,0),MATCH('38'!J$1,'38'!$E$1:$O$1,0))</f>
        <v>152562</v>
      </c>
      <c r="L898" s="2" t="str">
        <f>INDEX('38'!$E$1:$O$1361,MATCH('39'!$F898,'38'!$E:$E,0),MATCH('38'!K$1,'38'!$E$1:$O$1,0))</f>
        <v>Mr. Shailesh Vishwakarma</v>
      </c>
      <c r="M898" s="2" t="str">
        <f>INDEX('38'!$E$1:$O$1361,MATCH('39'!$F898,'38'!$E:$E,0),MATCH('38'!L$1,'38'!$E$1:$O$1,0))</f>
        <v>Relationship Associate</v>
      </c>
      <c r="N898" s="2" t="str">
        <f>INDEX('38'!$E$1:$O$1361,MATCH('39'!$F898,'38'!$E:$E,0),MATCH('38'!M$1,'38'!$E$1:$O$1,0))</f>
        <v>BG 5</v>
      </c>
      <c r="O898" s="2">
        <f>INDEX('38'!$E$1:$O$1361,MATCH('39'!$F898,'38'!$E:$E,0),MATCH('38'!N$1,'38'!$E$1:$O$1,0))</f>
        <v>1367238.138</v>
      </c>
      <c r="P898" s="2">
        <f>INDEX('38'!$E$1:$O$1361,MATCH('39'!$F898,'38'!$E:$E,0),MATCH('38'!O$1,'38'!$E$1:$O$1,0))</f>
        <v>2486247.5772000002</v>
      </c>
    </row>
    <row r="899" spans="6:16">
      <c r="F899" s="128">
        <v>450032</v>
      </c>
      <c r="G899" s="2" t="str">
        <f>INDEX('38'!$E$1:$O$1361,MATCH('39'!$F899,'38'!$E:$E,0),MATCH('38'!F$1,'38'!$E$1:$O$1,0))</f>
        <v>Kajal Dey</v>
      </c>
      <c r="H899" s="2">
        <f>INDEX('38'!$E$1:$O$1361,MATCH('39'!$F899,'38'!$E:$E,0),MATCH('38'!G$1,'38'!$E$1:$O$1,0))</f>
        <v>41106</v>
      </c>
      <c r="I899" s="2" t="str">
        <f>INDEX('38'!$E$1:$O$1361,MATCH('39'!$F899,'38'!$E:$E,0),MATCH('38'!H$1,'38'!$E$1:$O$1,0))</f>
        <v>Active</v>
      </c>
      <c r="J899" s="2" t="str">
        <f>INDEX('38'!$E$1:$O$1361,MATCH('39'!$F899,'38'!$E:$E,0),MATCH('38'!I$1,'38'!$E$1:$O$1,0))</f>
        <v>X0378</v>
      </c>
      <c r="K899" s="2">
        <f>INDEX('38'!$E$1:$O$1361,MATCH('39'!$F899,'38'!$E:$E,0),MATCH('38'!J$1,'38'!$E$1:$O$1,0))</f>
        <v>403187</v>
      </c>
      <c r="L899" s="2" t="str">
        <f>INDEX('38'!$E$1:$O$1361,MATCH('39'!$F899,'38'!$E:$E,0),MATCH('38'!K$1,'38'!$E$1:$O$1,0))</f>
        <v>Mr. Sujoy Chowdhury</v>
      </c>
      <c r="M899" s="2" t="str">
        <f>INDEX('38'!$E$1:$O$1361,MATCH('39'!$F899,'38'!$E:$E,0),MATCH('38'!L$1,'38'!$E$1:$O$1,0))</f>
        <v>Relationship Associate</v>
      </c>
      <c r="N899" s="2" t="str">
        <f>INDEX('38'!$E$1:$O$1361,MATCH('39'!$F899,'38'!$E:$E,0),MATCH('38'!M$1,'38'!$E$1:$O$1,0))</f>
        <v>BG 4</v>
      </c>
      <c r="O899" s="2">
        <f>INDEX('38'!$E$1:$O$1361,MATCH('39'!$F899,'38'!$E:$E,0),MATCH('38'!N$1,'38'!$E$1:$O$1,0))</f>
        <v>2553201.966</v>
      </c>
      <c r="P899" s="2">
        <f>INDEX('38'!$E$1:$O$1361,MATCH('39'!$F899,'38'!$E:$E,0),MATCH('38'!O$1,'38'!$E$1:$O$1,0))</f>
        <v>2674650.1968</v>
      </c>
    </row>
    <row r="900" spans="6:16">
      <c r="F900" s="128">
        <v>450122</v>
      </c>
      <c r="G900" s="2" t="str">
        <f>INDEX('38'!$E$1:$O$1361,MATCH('39'!$F900,'38'!$E:$E,0),MATCH('38'!F$1,'38'!$E$1:$O$1,0))</f>
        <v>Pranab Bose</v>
      </c>
      <c r="H900" s="2">
        <f>INDEX('38'!$E$1:$O$1361,MATCH('39'!$F900,'38'!$E:$E,0),MATCH('38'!G$1,'38'!$E$1:$O$1,0))</f>
        <v>40868</v>
      </c>
      <c r="I900" s="2" t="str">
        <f>INDEX('38'!$E$1:$O$1361,MATCH('39'!$F900,'38'!$E:$E,0),MATCH('38'!H$1,'38'!$E$1:$O$1,0))</f>
        <v>Active</v>
      </c>
      <c r="J900" s="2" t="str">
        <f>INDEX('38'!$E$1:$O$1361,MATCH('39'!$F900,'38'!$E:$E,0),MATCH('38'!I$1,'38'!$E$1:$O$1,0))</f>
        <v>X0481</v>
      </c>
      <c r="K900" s="2">
        <f>INDEX('38'!$E$1:$O$1361,MATCH('39'!$F900,'38'!$E:$E,0),MATCH('38'!J$1,'38'!$E$1:$O$1,0))</f>
        <v>378503</v>
      </c>
      <c r="L900" s="2" t="str">
        <f>INDEX('38'!$E$1:$O$1361,MATCH('39'!$F900,'38'!$E:$E,0),MATCH('38'!K$1,'38'!$E$1:$O$1,0))</f>
        <v>Mr. Rakib Ali</v>
      </c>
      <c r="M900" s="2" t="str">
        <f>INDEX('38'!$E$1:$O$1361,MATCH('39'!$F900,'38'!$E:$E,0),MATCH('38'!L$1,'38'!$E$1:$O$1,0))</f>
        <v>Associate Sales Manager</v>
      </c>
      <c r="N900" s="2" t="str">
        <f>INDEX('38'!$E$1:$O$1361,MATCH('39'!$F900,'38'!$E:$E,0),MATCH('38'!M$1,'38'!$E$1:$O$1,0))</f>
        <v>BG 5</v>
      </c>
      <c r="O900" s="2">
        <f>INDEX('38'!$E$1:$O$1361,MATCH('39'!$F900,'38'!$E:$E,0),MATCH('38'!N$1,'38'!$E$1:$O$1,0))</f>
        <v>1562072.1269999999</v>
      </c>
      <c r="P900" s="2">
        <f>INDEX('38'!$E$1:$O$1361,MATCH('39'!$F900,'38'!$E:$E,0),MATCH('38'!O$1,'38'!$E$1:$O$1,0))</f>
        <v>2220890.2163999998</v>
      </c>
    </row>
    <row r="901" spans="6:16">
      <c r="F901" s="128">
        <v>450123</v>
      </c>
      <c r="G901" s="2" t="str">
        <f>INDEX('38'!$E$1:$O$1361,MATCH('39'!$F901,'38'!$E:$E,0),MATCH('38'!F$1,'38'!$E$1:$O$1,0))</f>
        <v>Biswajit Dutta</v>
      </c>
      <c r="H901" s="2">
        <f>INDEX('38'!$E$1:$O$1361,MATCH('39'!$F901,'38'!$E:$E,0),MATCH('38'!G$1,'38'!$E$1:$O$1,0))</f>
        <v>41134</v>
      </c>
      <c r="I901" s="2" t="str">
        <f>INDEX('38'!$E$1:$O$1361,MATCH('39'!$F901,'38'!$E:$E,0),MATCH('38'!H$1,'38'!$E$1:$O$1,0))</f>
        <v>Active</v>
      </c>
      <c r="J901" s="2" t="str">
        <f>INDEX('38'!$E$1:$O$1361,MATCH('39'!$F901,'38'!$E:$E,0),MATCH('38'!I$1,'38'!$E$1:$O$1,0))</f>
        <v>X0389</v>
      </c>
      <c r="K901" s="2">
        <f>INDEX('38'!$E$1:$O$1361,MATCH('39'!$F901,'38'!$E:$E,0),MATCH('38'!J$1,'38'!$E$1:$O$1,0))</f>
        <v>379915</v>
      </c>
      <c r="L901" s="2" t="str">
        <f>INDEX('38'!$E$1:$O$1361,MATCH('39'!$F901,'38'!$E:$E,0),MATCH('38'!K$1,'38'!$E$1:$O$1,0))</f>
        <v>Mr. Indranil Roy</v>
      </c>
      <c r="M901" s="2" t="str">
        <f>INDEX('38'!$E$1:$O$1361,MATCH('39'!$F901,'38'!$E:$E,0),MATCH('38'!L$1,'38'!$E$1:$O$1,0))</f>
        <v>Relationship Associate</v>
      </c>
      <c r="N901" s="2" t="str">
        <f>INDEX('38'!$E$1:$O$1361,MATCH('39'!$F901,'38'!$E:$E,0),MATCH('38'!M$1,'38'!$E$1:$O$1,0))</f>
        <v>BG 6</v>
      </c>
      <c r="O901" s="2">
        <f>INDEX('38'!$E$1:$O$1361,MATCH('39'!$F901,'38'!$E:$E,0),MATCH('38'!N$1,'38'!$E$1:$O$1,0))</f>
        <v>844878.3</v>
      </c>
      <c r="P901" s="2">
        <f>INDEX('38'!$E$1:$O$1361,MATCH('39'!$F901,'38'!$E:$E,0),MATCH('38'!O$1,'38'!$E$1:$O$1,0))</f>
        <v>1596116.0375999999</v>
      </c>
    </row>
    <row r="902" spans="6:16">
      <c r="F902" s="128">
        <v>450196</v>
      </c>
      <c r="G902" s="2" t="str">
        <f>INDEX('38'!$E$1:$O$1361,MATCH('39'!$F902,'38'!$E:$E,0),MATCH('38'!F$1,'38'!$E$1:$O$1,0))</f>
        <v>Pushpendra Singh Rajawat</v>
      </c>
      <c r="H902" s="2">
        <f>INDEX('38'!$E$1:$O$1361,MATCH('39'!$F902,'38'!$E:$E,0),MATCH('38'!G$1,'38'!$E$1:$O$1,0))</f>
        <v>41134</v>
      </c>
      <c r="I902" s="2" t="str">
        <f>INDEX('38'!$E$1:$O$1361,MATCH('39'!$F902,'38'!$E:$E,0),MATCH('38'!H$1,'38'!$E$1:$O$1,0))</f>
        <v>Active</v>
      </c>
      <c r="J902" s="2" t="str">
        <f>INDEX('38'!$E$1:$O$1361,MATCH('39'!$F902,'38'!$E:$E,0),MATCH('38'!I$1,'38'!$E$1:$O$1,0))</f>
        <v>X1733</v>
      </c>
      <c r="K902" s="2">
        <f>INDEX('38'!$E$1:$O$1361,MATCH('39'!$F902,'38'!$E:$E,0),MATCH('38'!J$1,'38'!$E$1:$O$1,0))</f>
        <v>471701</v>
      </c>
      <c r="L902" s="2" t="str">
        <f>INDEX('38'!$E$1:$O$1361,MATCH('39'!$F902,'38'!$E:$E,0),MATCH('38'!K$1,'38'!$E$1:$O$1,0))</f>
        <v>Mr. Anupam Nayyar</v>
      </c>
      <c r="M902" s="2" t="str">
        <f>INDEX('38'!$E$1:$O$1361,MATCH('39'!$F902,'38'!$E:$E,0),MATCH('38'!L$1,'38'!$E$1:$O$1,0))</f>
        <v>Relationship Associate</v>
      </c>
      <c r="N902" s="2" t="str">
        <f>INDEX('38'!$E$1:$O$1361,MATCH('39'!$F902,'38'!$E:$E,0),MATCH('38'!M$1,'38'!$E$1:$O$1,0))</f>
        <v>BG 8</v>
      </c>
      <c r="O902" s="2">
        <f>INDEX('38'!$E$1:$O$1361,MATCH('39'!$F902,'38'!$E:$E,0),MATCH('38'!N$1,'38'!$E$1:$O$1,0))</f>
        <v>287769.489</v>
      </c>
      <c r="P902" s="2">
        <f>INDEX('38'!$E$1:$O$1361,MATCH('39'!$F902,'38'!$E:$E,0),MATCH('38'!O$1,'38'!$E$1:$O$1,0))</f>
        <v>137781.84239999999</v>
      </c>
    </row>
    <row r="903" spans="6:16">
      <c r="F903" s="128">
        <v>450198</v>
      </c>
      <c r="G903" s="2" t="str">
        <f>INDEX('38'!$E$1:$O$1361,MATCH('39'!$F903,'38'!$E:$E,0),MATCH('38'!F$1,'38'!$E$1:$O$1,0))</f>
        <v>Harshvardhan Jaiswal</v>
      </c>
      <c r="H903" s="2">
        <f>INDEX('38'!$E$1:$O$1361,MATCH('39'!$F903,'38'!$E:$E,0),MATCH('38'!G$1,'38'!$E$1:$O$1,0))</f>
        <v>41144</v>
      </c>
      <c r="I903" s="2" t="str">
        <f>INDEX('38'!$E$1:$O$1361,MATCH('39'!$F903,'38'!$E:$E,0),MATCH('38'!H$1,'38'!$E$1:$O$1,0))</f>
        <v>Active</v>
      </c>
      <c r="J903" s="2" t="str">
        <f>INDEX('38'!$E$1:$O$1361,MATCH('39'!$F903,'38'!$E:$E,0),MATCH('38'!I$1,'38'!$E$1:$O$1,0))</f>
        <v>X1852</v>
      </c>
      <c r="K903" s="2">
        <f>INDEX('38'!$E$1:$O$1361,MATCH('39'!$F903,'38'!$E:$E,0),MATCH('38'!J$1,'38'!$E$1:$O$1,0))</f>
        <v>424950</v>
      </c>
      <c r="L903" s="2" t="str">
        <f>INDEX('38'!$E$1:$O$1361,MATCH('39'!$F903,'38'!$E:$E,0),MATCH('38'!K$1,'38'!$E$1:$O$1,0))</f>
        <v>Mr. Namit Srivastava</v>
      </c>
      <c r="M903" s="2" t="str">
        <f>INDEX('38'!$E$1:$O$1361,MATCH('39'!$F903,'38'!$E:$E,0),MATCH('38'!L$1,'38'!$E$1:$O$1,0))</f>
        <v>Relationship Associate</v>
      </c>
      <c r="N903" s="2" t="str">
        <f>INDEX('38'!$E$1:$O$1361,MATCH('39'!$F903,'38'!$E:$E,0),MATCH('38'!M$1,'38'!$E$1:$O$1,0))</f>
        <v>BG 7</v>
      </c>
      <c r="O903" s="2">
        <f>INDEX('38'!$E$1:$O$1361,MATCH('39'!$F903,'38'!$E:$E,0),MATCH('38'!N$1,'38'!$E$1:$O$1,0))</f>
        <v>698153.73600000003</v>
      </c>
      <c r="P903" s="2">
        <f>INDEX('38'!$E$1:$O$1361,MATCH('39'!$F903,'38'!$E:$E,0),MATCH('38'!O$1,'38'!$E$1:$O$1,0))</f>
        <v>756329.81040000007</v>
      </c>
    </row>
    <row r="904" spans="6:16">
      <c r="F904" s="128">
        <v>450236</v>
      </c>
      <c r="G904" s="2" t="str">
        <f>INDEX('38'!$E$1:$O$1361,MATCH('39'!$F904,'38'!$E:$E,0),MATCH('38'!F$1,'38'!$E$1:$O$1,0))</f>
        <v>Vivek N S</v>
      </c>
      <c r="H904" s="2">
        <f>INDEX('38'!$E$1:$O$1361,MATCH('39'!$F904,'38'!$E:$E,0),MATCH('38'!G$1,'38'!$E$1:$O$1,0))</f>
        <v>41134</v>
      </c>
      <c r="I904" s="2" t="str">
        <f>INDEX('38'!$E$1:$O$1361,MATCH('39'!$F904,'38'!$E:$E,0),MATCH('38'!H$1,'38'!$E$1:$O$1,0))</f>
        <v>Active</v>
      </c>
      <c r="J904" s="2" t="str">
        <f>INDEX('38'!$E$1:$O$1361,MATCH('39'!$F904,'38'!$E:$E,0),MATCH('38'!I$1,'38'!$E$1:$O$1,0))</f>
        <v>X0694</v>
      </c>
      <c r="K904" s="2">
        <f>INDEX('38'!$E$1:$O$1361,MATCH('39'!$F904,'38'!$E:$E,0),MATCH('38'!J$1,'38'!$E$1:$O$1,0))</f>
        <v>382514</v>
      </c>
      <c r="L904" s="2" t="str">
        <f>INDEX('38'!$E$1:$O$1361,MATCH('39'!$F904,'38'!$E:$E,0),MATCH('38'!K$1,'38'!$E$1:$O$1,0))</f>
        <v>Mr. Anuraj R.</v>
      </c>
      <c r="M904" s="2" t="str">
        <f>INDEX('38'!$E$1:$O$1361,MATCH('39'!$F904,'38'!$E:$E,0),MATCH('38'!L$1,'38'!$E$1:$O$1,0))</f>
        <v>Relationship Associate</v>
      </c>
      <c r="N904" s="2" t="str">
        <f>INDEX('38'!$E$1:$O$1361,MATCH('39'!$F904,'38'!$E:$E,0),MATCH('38'!M$1,'38'!$E$1:$O$1,0))</f>
        <v>BG 8</v>
      </c>
      <c r="O904" s="2">
        <f>INDEX('38'!$E$1:$O$1361,MATCH('39'!$F904,'38'!$E:$E,0),MATCH('38'!N$1,'38'!$E$1:$O$1,0))</f>
        <v>428458.25400000002</v>
      </c>
      <c r="P904" s="2">
        <f>INDEX('38'!$E$1:$O$1361,MATCH('39'!$F904,'38'!$E:$E,0),MATCH('38'!O$1,'38'!$E$1:$O$1,0))</f>
        <v>751340.83680000005</v>
      </c>
    </row>
    <row r="905" spans="6:16">
      <c r="F905" s="128">
        <v>450262</v>
      </c>
      <c r="G905" s="2" t="str">
        <f>INDEX('38'!$E$1:$O$1361,MATCH('39'!$F905,'38'!$E:$E,0),MATCH('38'!F$1,'38'!$E$1:$O$1,0))</f>
        <v>Kanhaiya Lal Sharma</v>
      </c>
      <c r="H905" s="2">
        <f>INDEX('38'!$E$1:$O$1361,MATCH('39'!$F905,'38'!$E:$E,0),MATCH('38'!G$1,'38'!$E$1:$O$1,0))</f>
        <v>41146</v>
      </c>
      <c r="I905" s="2" t="str">
        <f>INDEX('38'!$E$1:$O$1361,MATCH('39'!$F905,'38'!$E:$E,0),MATCH('38'!H$1,'38'!$E$1:$O$1,0))</f>
        <v>Active</v>
      </c>
      <c r="J905" s="2" t="str">
        <f>INDEX('38'!$E$1:$O$1361,MATCH('39'!$F905,'38'!$E:$E,0),MATCH('38'!I$1,'38'!$E$1:$O$1,0))</f>
        <v>X1186</v>
      </c>
      <c r="K905" s="2">
        <f>INDEX('38'!$E$1:$O$1361,MATCH('39'!$F905,'38'!$E:$E,0),MATCH('38'!J$1,'38'!$E$1:$O$1,0))</f>
        <v>452815</v>
      </c>
      <c r="L905" s="2" t="str">
        <f>INDEX('38'!$E$1:$O$1361,MATCH('39'!$F905,'38'!$E:$E,0),MATCH('38'!K$1,'38'!$E$1:$O$1,0))</f>
        <v>Mr. Rajeev Gandhi</v>
      </c>
      <c r="M905" s="2" t="str">
        <f>INDEX('38'!$E$1:$O$1361,MATCH('39'!$F905,'38'!$E:$E,0),MATCH('38'!L$1,'38'!$E$1:$O$1,0))</f>
        <v>Relationship Associate</v>
      </c>
      <c r="N905" s="2" t="str">
        <f>INDEX('38'!$E$1:$O$1361,MATCH('39'!$F905,'38'!$E:$E,0),MATCH('38'!M$1,'38'!$E$1:$O$1,0))</f>
        <v>BG 7</v>
      </c>
      <c r="O905" s="2">
        <f>INDEX('38'!$E$1:$O$1361,MATCH('39'!$F905,'38'!$E:$E,0),MATCH('38'!N$1,'38'!$E$1:$O$1,0))</f>
        <v>661490.40300000005</v>
      </c>
      <c r="P905" s="2">
        <f>INDEX('38'!$E$1:$O$1361,MATCH('39'!$F905,'38'!$E:$E,0),MATCH('38'!O$1,'38'!$E$1:$O$1,0))</f>
        <v>2350455.2028000001</v>
      </c>
    </row>
    <row r="906" spans="6:16">
      <c r="F906" s="128">
        <v>450343</v>
      </c>
      <c r="G906" s="2" t="str">
        <f>INDEX('38'!$E$1:$O$1361,MATCH('39'!$F906,'38'!$E:$E,0),MATCH('38'!F$1,'38'!$E$1:$O$1,0))</f>
        <v>Hemlata Rawat</v>
      </c>
      <c r="H906" s="2">
        <f>INDEX('38'!$E$1:$O$1361,MATCH('39'!$F906,'38'!$E:$E,0),MATCH('38'!G$1,'38'!$E$1:$O$1,0))</f>
        <v>41151</v>
      </c>
      <c r="I906" s="2" t="str">
        <f>INDEX('38'!$E$1:$O$1361,MATCH('39'!$F906,'38'!$E:$E,0),MATCH('38'!H$1,'38'!$E$1:$O$1,0))</f>
        <v>Active</v>
      </c>
      <c r="J906" s="2" t="str">
        <f>INDEX('38'!$E$1:$O$1361,MATCH('39'!$F906,'38'!$E:$E,0),MATCH('38'!I$1,'38'!$E$1:$O$1,0))</f>
        <v>X1102</v>
      </c>
      <c r="K906" s="2">
        <f>INDEX('38'!$E$1:$O$1361,MATCH('39'!$F906,'38'!$E:$E,0),MATCH('38'!J$1,'38'!$E$1:$O$1,0))</f>
        <v>391321</v>
      </c>
      <c r="L906" s="2" t="str">
        <f>INDEX('38'!$E$1:$O$1361,MATCH('39'!$F906,'38'!$E:$E,0),MATCH('38'!K$1,'38'!$E$1:$O$1,0))</f>
        <v>Mr. Ashish Rawat</v>
      </c>
      <c r="M906" s="2" t="str">
        <f>INDEX('38'!$E$1:$O$1361,MATCH('39'!$F906,'38'!$E:$E,0),MATCH('38'!L$1,'38'!$E$1:$O$1,0))</f>
        <v>Relationship Associate</v>
      </c>
      <c r="N906" s="2" t="str">
        <f>INDEX('38'!$E$1:$O$1361,MATCH('39'!$F906,'38'!$E:$E,0),MATCH('38'!M$1,'38'!$E$1:$O$1,0))</f>
        <v>BG 6</v>
      </c>
      <c r="O906" s="2">
        <f>INDEX('38'!$E$1:$O$1361,MATCH('39'!$F906,'38'!$E:$E,0),MATCH('38'!N$1,'38'!$E$1:$O$1,0))</f>
        <v>1077724.578</v>
      </c>
      <c r="P906" s="2">
        <f>INDEX('38'!$E$1:$O$1361,MATCH('39'!$F906,'38'!$E:$E,0),MATCH('38'!O$1,'38'!$E$1:$O$1,0))</f>
        <v>705972.72600000002</v>
      </c>
    </row>
    <row r="907" spans="6:16">
      <c r="F907" s="128">
        <v>450349</v>
      </c>
      <c r="G907" s="2" t="str">
        <f>INDEX('38'!$E$1:$O$1361,MATCH('39'!$F907,'38'!$E:$E,0),MATCH('38'!F$1,'38'!$E$1:$O$1,0))</f>
        <v>Sagar Jeevan Takle</v>
      </c>
      <c r="H907" s="2">
        <f>INDEX('38'!$E$1:$O$1361,MATCH('39'!$F907,'38'!$E:$E,0),MATCH('38'!G$1,'38'!$E$1:$O$1,0))</f>
        <v>41149</v>
      </c>
      <c r="I907" s="2" t="str">
        <f>INDEX('38'!$E$1:$O$1361,MATCH('39'!$F907,'38'!$E:$E,0),MATCH('38'!H$1,'38'!$E$1:$O$1,0))</f>
        <v>Active</v>
      </c>
      <c r="J907" s="2" t="str">
        <f>INDEX('38'!$E$1:$O$1361,MATCH('39'!$F907,'38'!$E:$E,0),MATCH('38'!I$1,'38'!$E$1:$O$1,0))</f>
        <v>X0591</v>
      </c>
      <c r="K907" s="2">
        <f>INDEX('38'!$E$1:$O$1361,MATCH('39'!$F907,'38'!$E:$E,0),MATCH('38'!J$1,'38'!$E$1:$O$1,0))</f>
        <v>377076</v>
      </c>
      <c r="L907" s="2" t="str">
        <f>INDEX('38'!$E$1:$O$1361,MATCH('39'!$F907,'38'!$E:$E,0),MATCH('38'!K$1,'38'!$E$1:$O$1,0))</f>
        <v>Mr. Ujwal Hiraman Gurchale</v>
      </c>
      <c r="M907" s="2" t="str">
        <f>INDEX('38'!$E$1:$O$1361,MATCH('39'!$F907,'38'!$E:$E,0),MATCH('38'!L$1,'38'!$E$1:$O$1,0))</f>
        <v>Relationship Associate</v>
      </c>
      <c r="N907" s="2" t="str">
        <f>INDEX('38'!$E$1:$O$1361,MATCH('39'!$F907,'38'!$E:$E,0),MATCH('38'!M$1,'38'!$E$1:$O$1,0))</f>
        <v>BG 8</v>
      </c>
      <c r="O907" s="2">
        <f>INDEX('38'!$E$1:$O$1361,MATCH('39'!$F907,'38'!$E:$E,0),MATCH('38'!N$1,'38'!$E$1:$O$1,0))</f>
        <v>367095.22499999998</v>
      </c>
      <c r="P907" s="2">
        <f>INDEX('38'!$E$1:$O$1361,MATCH('39'!$F907,'38'!$E:$E,0),MATCH('38'!O$1,'38'!$E$1:$O$1,0))</f>
        <v>1037765.3688000001</v>
      </c>
    </row>
    <row r="908" spans="6:16">
      <c r="F908" s="128">
        <v>450362</v>
      </c>
      <c r="G908" s="2" t="str">
        <f>INDEX('38'!$E$1:$O$1361,MATCH('39'!$F908,'38'!$E:$E,0),MATCH('38'!F$1,'38'!$E$1:$O$1,0))</f>
        <v>Ankita Sanghvi</v>
      </c>
      <c r="H908" s="2">
        <f>INDEX('38'!$E$1:$O$1361,MATCH('39'!$F908,'38'!$E:$E,0),MATCH('38'!G$1,'38'!$E$1:$O$1,0))</f>
        <v>41155</v>
      </c>
      <c r="I908" s="2" t="str">
        <f>INDEX('38'!$E$1:$O$1361,MATCH('39'!$F908,'38'!$E:$E,0),MATCH('38'!H$1,'38'!$E$1:$O$1,0))</f>
        <v>Active</v>
      </c>
      <c r="J908" s="2" t="str">
        <f>INDEX('38'!$E$1:$O$1361,MATCH('39'!$F908,'38'!$E:$E,0),MATCH('38'!I$1,'38'!$E$1:$O$1,0))</f>
        <v>X1725</v>
      </c>
      <c r="K908" s="2">
        <f>INDEX('38'!$E$1:$O$1361,MATCH('39'!$F908,'38'!$E:$E,0),MATCH('38'!J$1,'38'!$E$1:$O$1,0))</f>
        <v>406698</v>
      </c>
      <c r="L908" s="2" t="str">
        <f>INDEX('38'!$E$1:$O$1361,MATCH('39'!$F908,'38'!$E:$E,0),MATCH('38'!K$1,'38'!$E$1:$O$1,0))</f>
        <v>Mr. Md Ehesanul Haque</v>
      </c>
      <c r="M908" s="2" t="str">
        <f>INDEX('38'!$E$1:$O$1361,MATCH('39'!$F908,'38'!$E:$E,0),MATCH('38'!L$1,'38'!$E$1:$O$1,0))</f>
        <v>Relationship Associate</v>
      </c>
      <c r="N908" s="2" t="str">
        <f>INDEX('38'!$E$1:$O$1361,MATCH('39'!$F908,'38'!$E:$E,0),MATCH('38'!M$1,'38'!$E$1:$O$1,0))</f>
        <v>BG 8</v>
      </c>
      <c r="O908" s="2">
        <f>INDEX('38'!$E$1:$O$1361,MATCH('39'!$F908,'38'!$E:$E,0),MATCH('38'!N$1,'38'!$E$1:$O$1,0))</f>
        <v>301365.897</v>
      </c>
      <c r="P908" s="2">
        <f>INDEX('38'!$E$1:$O$1361,MATCH('39'!$F908,'38'!$E:$E,0),MATCH('38'!O$1,'38'!$E$1:$O$1,0))</f>
        <v>701280.4068</v>
      </c>
    </row>
    <row r="909" spans="6:16">
      <c r="F909" s="128">
        <v>450363</v>
      </c>
      <c r="G909" s="2" t="str">
        <f>INDEX('38'!$E$1:$O$1361,MATCH('39'!$F909,'38'!$E:$E,0),MATCH('38'!F$1,'38'!$E$1:$O$1,0))</f>
        <v>Pritesh Kacchawaha</v>
      </c>
      <c r="H909" s="2">
        <f>INDEX('38'!$E$1:$O$1361,MATCH('39'!$F909,'38'!$E:$E,0),MATCH('38'!G$1,'38'!$E$1:$O$1,0))</f>
        <v>41155</v>
      </c>
      <c r="I909" s="2" t="str">
        <f>INDEX('38'!$E$1:$O$1361,MATCH('39'!$F909,'38'!$E:$E,0),MATCH('38'!H$1,'38'!$E$1:$O$1,0))</f>
        <v>Active</v>
      </c>
      <c r="J909" s="2" t="str">
        <f>INDEX('38'!$E$1:$O$1361,MATCH('39'!$F909,'38'!$E:$E,0),MATCH('38'!I$1,'38'!$E$1:$O$1,0))</f>
        <v>X1410</v>
      </c>
      <c r="K909" s="2">
        <f>INDEX('38'!$E$1:$O$1361,MATCH('39'!$F909,'38'!$E:$E,0),MATCH('38'!J$1,'38'!$E$1:$O$1,0))</f>
        <v>473191</v>
      </c>
      <c r="L909" s="2" t="str">
        <f>INDEX('38'!$E$1:$O$1361,MATCH('39'!$F909,'38'!$E:$E,0),MATCH('38'!K$1,'38'!$E$1:$O$1,0))</f>
        <v>Mr. Sandeep Chatterjee</v>
      </c>
      <c r="M909" s="2" t="str">
        <f>INDEX('38'!$E$1:$O$1361,MATCH('39'!$F909,'38'!$E:$E,0),MATCH('38'!L$1,'38'!$E$1:$O$1,0))</f>
        <v>Relationship Associate</v>
      </c>
      <c r="N909" s="2" t="str">
        <f>INDEX('38'!$E$1:$O$1361,MATCH('39'!$F909,'38'!$E:$E,0),MATCH('38'!M$1,'38'!$E$1:$O$1,0))</f>
        <v>BG 7</v>
      </c>
      <c r="O909" s="2">
        <f>INDEX('38'!$E$1:$O$1361,MATCH('39'!$F909,'38'!$E:$E,0),MATCH('38'!N$1,'38'!$E$1:$O$1,0))</f>
        <v>607545.51899999997</v>
      </c>
      <c r="P909" s="2">
        <f>INDEX('38'!$E$1:$O$1361,MATCH('39'!$F909,'38'!$E:$E,0),MATCH('38'!O$1,'38'!$E$1:$O$1,0))</f>
        <v>682129.71719999996</v>
      </c>
    </row>
    <row r="910" spans="6:16">
      <c r="F910" s="128">
        <v>450440</v>
      </c>
      <c r="G910" s="2" t="str">
        <f>INDEX('38'!$E$1:$O$1361,MATCH('39'!$F910,'38'!$E:$E,0),MATCH('38'!F$1,'38'!$E$1:$O$1,0))</f>
        <v>Saket Shrivastava</v>
      </c>
      <c r="H910" s="2">
        <f>INDEX('38'!$E$1:$O$1361,MATCH('39'!$F910,'38'!$E:$E,0),MATCH('38'!G$1,'38'!$E$1:$O$1,0))</f>
        <v>41153</v>
      </c>
      <c r="I910" s="2" t="str">
        <f>INDEX('38'!$E$1:$O$1361,MATCH('39'!$F910,'38'!$E:$E,0),MATCH('38'!H$1,'38'!$E$1:$O$1,0))</f>
        <v>Active</v>
      </c>
      <c r="J910" s="2" t="str">
        <f>INDEX('38'!$E$1:$O$1361,MATCH('39'!$F910,'38'!$E:$E,0),MATCH('38'!I$1,'38'!$E$1:$O$1,0))</f>
        <v>X0500</v>
      </c>
      <c r="K910" s="2">
        <f>INDEX('38'!$E$1:$O$1361,MATCH('39'!$F910,'38'!$E:$E,0),MATCH('38'!J$1,'38'!$E$1:$O$1,0))</f>
        <v>406698</v>
      </c>
      <c r="L910" s="2" t="str">
        <f>INDEX('38'!$E$1:$O$1361,MATCH('39'!$F910,'38'!$E:$E,0),MATCH('38'!K$1,'38'!$E$1:$O$1,0))</f>
        <v>Mr. Md Ehesanul Haque</v>
      </c>
      <c r="M910" s="2" t="str">
        <f>INDEX('38'!$E$1:$O$1361,MATCH('39'!$F910,'38'!$E:$E,0),MATCH('38'!L$1,'38'!$E$1:$O$1,0))</f>
        <v>Relationship Associate</v>
      </c>
      <c r="N910" s="2" t="str">
        <f>INDEX('38'!$E$1:$O$1361,MATCH('39'!$F910,'38'!$E:$E,0),MATCH('38'!M$1,'38'!$E$1:$O$1,0))</f>
        <v>BG 7</v>
      </c>
      <c r="O910" s="2">
        <f>INDEX('38'!$E$1:$O$1361,MATCH('39'!$F910,'38'!$E:$E,0),MATCH('38'!N$1,'38'!$E$1:$O$1,0))</f>
        <v>650579.66399999999</v>
      </c>
      <c r="P910" s="2">
        <f>INDEX('38'!$E$1:$O$1361,MATCH('39'!$F910,'38'!$E:$E,0),MATCH('38'!O$1,'38'!$E$1:$O$1,0))</f>
        <v>1096336.9547999999</v>
      </c>
    </row>
    <row r="911" spans="6:16">
      <c r="F911" s="128">
        <v>450441</v>
      </c>
      <c r="G911" s="2" t="str">
        <f>INDEX('38'!$E$1:$O$1361,MATCH('39'!$F911,'38'!$E:$E,0),MATCH('38'!F$1,'38'!$E$1:$O$1,0))</f>
        <v>Dhananjay Rai</v>
      </c>
      <c r="H911" s="2">
        <f>INDEX('38'!$E$1:$O$1361,MATCH('39'!$F911,'38'!$E:$E,0),MATCH('38'!G$1,'38'!$E$1:$O$1,0))</f>
        <v>41153</v>
      </c>
      <c r="I911" s="2" t="str">
        <f>INDEX('38'!$E$1:$O$1361,MATCH('39'!$F911,'38'!$E:$E,0),MATCH('38'!H$1,'38'!$E$1:$O$1,0))</f>
        <v>Active</v>
      </c>
      <c r="J911" s="2" t="str">
        <f>INDEX('38'!$E$1:$O$1361,MATCH('39'!$F911,'38'!$E:$E,0),MATCH('38'!I$1,'38'!$E$1:$O$1,0))</f>
        <v>X1396</v>
      </c>
      <c r="K911" s="2">
        <f>INDEX('38'!$E$1:$O$1361,MATCH('39'!$F911,'38'!$E:$E,0),MATCH('38'!J$1,'38'!$E$1:$O$1,0))</f>
        <v>410450</v>
      </c>
      <c r="L911" s="2" t="str">
        <f>INDEX('38'!$E$1:$O$1361,MATCH('39'!$F911,'38'!$E:$E,0),MATCH('38'!K$1,'38'!$E$1:$O$1,0))</f>
        <v>Mr. Supriya Mitra</v>
      </c>
      <c r="M911" s="2" t="str">
        <f>INDEX('38'!$E$1:$O$1361,MATCH('39'!$F911,'38'!$E:$E,0),MATCH('38'!L$1,'38'!$E$1:$O$1,0))</f>
        <v>Relationship Associate</v>
      </c>
      <c r="N911" s="2" t="str">
        <f>INDEX('38'!$E$1:$O$1361,MATCH('39'!$F911,'38'!$E:$E,0),MATCH('38'!M$1,'38'!$E$1:$O$1,0))</f>
        <v>BG 7</v>
      </c>
      <c r="O911" s="2">
        <f>INDEX('38'!$E$1:$O$1361,MATCH('39'!$F911,'38'!$E:$E,0),MATCH('38'!N$1,'38'!$E$1:$O$1,0))</f>
        <v>644372.46299999999</v>
      </c>
      <c r="P911" s="2">
        <f>INDEX('38'!$E$1:$O$1361,MATCH('39'!$F911,'38'!$E:$E,0),MATCH('38'!O$1,'38'!$E$1:$O$1,0))</f>
        <v>1068709.2479999999</v>
      </c>
    </row>
    <row r="912" spans="6:16">
      <c r="F912" s="128">
        <v>450443</v>
      </c>
      <c r="G912" s="2" t="str">
        <f>INDEX('38'!$E$1:$O$1361,MATCH('39'!$F912,'38'!$E:$E,0),MATCH('38'!F$1,'38'!$E$1:$O$1,0))</f>
        <v>Ganesh Balaso Kadam</v>
      </c>
      <c r="H912" s="2">
        <f>INDEX('38'!$E$1:$O$1361,MATCH('39'!$F912,'38'!$E:$E,0),MATCH('38'!G$1,'38'!$E$1:$O$1,0))</f>
        <v>41150</v>
      </c>
      <c r="I912" s="2" t="str">
        <f>INDEX('38'!$E$1:$O$1361,MATCH('39'!$F912,'38'!$E:$E,0),MATCH('38'!H$1,'38'!$E$1:$O$1,0))</f>
        <v>Active</v>
      </c>
      <c r="J912" s="2" t="str">
        <f>INDEX('38'!$E$1:$O$1361,MATCH('39'!$F912,'38'!$E:$E,0),MATCH('38'!I$1,'38'!$E$1:$O$1,0))</f>
        <v>X1325</v>
      </c>
      <c r="K912" s="2">
        <f>INDEX('38'!$E$1:$O$1361,MATCH('39'!$F912,'38'!$E:$E,0),MATCH('38'!J$1,'38'!$E$1:$O$1,0))</f>
        <v>380148</v>
      </c>
      <c r="L912" s="2" t="str">
        <f>INDEX('38'!$E$1:$O$1361,MATCH('39'!$F912,'38'!$E:$E,0),MATCH('38'!K$1,'38'!$E$1:$O$1,0))</f>
        <v>Mr. Anil Subhashrao Mhetre</v>
      </c>
      <c r="M912" s="2" t="str">
        <f>INDEX('38'!$E$1:$O$1361,MATCH('39'!$F912,'38'!$E:$E,0),MATCH('38'!L$1,'38'!$E$1:$O$1,0))</f>
        <v>Relationship Associate</v>
      </c>
      <c r="N912" s="2" t="str">
        <f>INDEX('38'!$E$1:$O$1361,MATCH('39'!$F912,'38'!$E:$E,0),MATCH('38'!M$1,'38'!$E$1:$O$1,0))</f>
        <v>BG 7</v>
      </c>
      <c r="O912" s="2">
        <f>INDEX('38'!$E$1:$O$1361,MATCH('39'!$F912,'38'!$E:$E,0),MATCH('38'!N$1,'38'!$E$1:$O$1,0))</f>
        <v>450652.587</v>
      </c>
      <c r="P912" s="2">
        <f>INDEX('38'!$E$1:$O$1361,MATCH('39'!$F912,'38'!$E:$E,0),MATCH('38'!O$1,'38'!$E$1:$O$1,0))</f>
        <v>876921.00120000006</v>
      </c>
    </row>
    <row r="913" spans="6:16">
      <c r="F913" s="128">
        <v>450444</v>
      </c>
      <c r="G913" s="2" t="str">
        <f>INDEX('38'!$E$1:$O$1361,MATCH('39'!$F913,'38'!$E:$E,0),MATCH('38'!F$1,'38'!$E$1:$O$1,0))</f>
        <v>Vaibhav Vinod Chandgadkar</v>
      </c>
      <c r="H913" s="2">
        <f>INDEX('38'!$E$1:$O$1361,MATCH('39'!$F913,'38'!$E:$E,0),MATCH('38'!G$1,'38'!$E$1:$O$1,0))</f>
        <v>41151</v>
      </c>
      <c r="I913" s="2" t="str">
        <f>INDEX('38'!$E$1:$O$1361,MATCH('39'!$F913,'38'!$E:$E,0),MATCH('38'!H$1,'38'!$E$1:$O$1,0))</f>
        <v>Active</v>
      </c>
      <c r="J913" s="2" t="str">
        <f>INDEX('38'!$E$1:$O$1361,MATCH('39'!$F913,'38'!$E:$E,0),MATCH('38'!I$1,'38'!$E$1:$O$1,0))</f>
        <v>X0605</v>
      </c>
      <c r="K913" s="2">
        <f>INDEX('38'!$E$1:$O$1361,MATCH('39'!$F913,'38'!$E:$E,0),MATCH('38'!J$1,'38'!$E$1:$O$1,0))</f>
        <v>377076</v>
      </c>
      <c r="L913" s="2" t="str">
        <f>INDEX('38'!$E$1:$O$1361,MATCH('39'!$F913,'38'!$E:$E,0),MATCH('38'!K$1,'38'!$E$1:$O$1,0))</f>
        <v>Mr. Ujwal Hiraman Gurchale</v>
      </c>
      <c r="M913" s="2" t="str">
        <f>INDEX('38'!$E$1:$O$1361,MATCH('39'!$F913,'38'!$E:$E,0),MATCH('38'!L$1,'38'!$E$1:$O$1,0))</f>
        <v>Relationship Associate</v>
      </c>
      <c r="N913" s="2" t="str">
        <f>INDEX('38'!$E$1:$O$1361,MATCH('39'!$F913,'38'!$E:$E,0),MATCH('38'!M$1,'38'!$E$1:$O$1,0))</f>
        <v>BG 8</v>
      </c>
      <c r="O913" s="2">
        <f>INDEX('38'!$E$1:$O$1361,MATCH('39'!$F913,'38'!$E:$E,0),MATCH('38'!N$1,'38'!$E$1:$O$1,0))</f>
        <v>308657.15999999997</v>
      </c>
      <c r="P913" s="2">
        <f>INDEX('38'!$E$1:$O$1361,MATCH('39'!$F913,'38'!$E:$E,0),MATCH('38'!O$1,'38'!$E$1:$O$1,0))</f>
        <v>1084715.6364</v>
      </c>
    </row>
    <row r="914" spans="6:16">
      <c r="F914" s="128">
        <v>450512</v>
      </c>
      <c r="G914" s="2" t="str">
        <f>INDEX('38'!$E$1:$O$1361,MATCH('39'!$F914,'38'!$E:$E,0),MATCH('38'!F$1,'38'!$E$1:$O$1,0))</f>
        <v>Bharti .</v>
      </c>
      <c r="H914" s="2">
        <f>INDEX('38'!$E$1:$O$1361,MATCH('39'!$F914,'38'!$E:$E,0),MATCH('38'!G$1,'38'!$E$1:$O$1,0))</f>
        <v>41139</v>
      </c>
      <c r="I914" s="2" t="str">
        <f>INDEX('38'!$E$1:$O$1361,MATCH('39'!$F914,'38'!$E:$E,0),MATCH('38'!H$1,'38'!$E$1:$O$1,0))</f>
        <v>Active</v>
      </c>
      <c r="J914" s="2" t="str">
        <f>INDEX('38'!$E$1:$O$1361,MATCH('39'!$F914,'38'!$E:$E,0),MATCH('38'!I$1,'38'!$E$1:$O$1,0))</f>
        <v>X0707</v>
      </c>
      <c r="K914" s="2">
        <f>INDEX('38'!$E$1:$O$1361,MATCH('39'!$F914,'38'!$E:$E,0),MATCH('38'!J$1,'38'!$E$1:$O$1,0))</f>
        <v>376098</v>
      </c>
      <c r="L914" s="2" t="str">
        <f>INDEX('38'!$E$1:$O$1361,MATCH('39'!$F914,'38'!$E:$E,0),MATCH('38'!K$1,'38'!$E$1:$O$1,0))</f>
        <v>Mrs. Samta Agarwal</v>
      </c>
      <c r="M914" s="2" t="str">
        <f>INDEX('38'!$E$1:$O$1361,MATCH('39'!$F914,'38'!$E:$E,0),MATCH('38'!L$1,'38'!$E$1:$O$1,0))</f>
        <v>Relationship Associate</v>
      </c>
      <c r="N914" s="2" t="str">
        <f>INDEX('38'!$E$1:$O$1361,MATCH('39'!$F914,'38'!$E:$E,0),MATCH('38'!M$1,'38'!$E$1:$O$1,0))</f>
        <v>BG 6</v>
      </c>
      <c r="O914" s="2">
        <f>INDEX('38'!$E$1:$O$1361,MATCH('39'!$F914,'38'!$E:$E,0),MATCH('38'!N$1,'38'!$E$1:$O$1,0))</f>
        <v>970816.47600000002</v>
      </c>
      <c r="P914" s="2">
        <f>INDEX('38'!$E$1:$O$1361,MATCH('39'!$F914,'38'!$E:$E,0),MATCH('38'!O$1,'38'!$E$1:$O$1,0))</f>
        <v>975251.34</v>
      </c>
    </row>
    <row r="915" spans="6:16">
      <c r="F915" s="128">
        <v>450592</v>
      </c>
      <c r="G915" s="2" t="str">
        <f>INDEX('38'!$E$1:$O$1361,MATCH('39'!$F915,'38'!$E:$E,0),MATCH('38'!F$1,'38'!$E$1:$O$1,0))</f>
        <v>SUNIL G</v>
      </c>
      <c r="H915" s="2">
        <f>INDEX('38'!$E$1:$O$1361,MATCH('39'!$F915,'38'!$E:$E,0),MATCH('38'!G$1,'38'!$E$1:$O$1,0))</f>
        <v>41124</v>
      </c>
      <c r="I915" s="2" t="str">
        <f>INDEX('38'!$E$1:$O$1361,MATCH('39'!$F915,'38'!$E:$E,0),MATCH('38'!H$1,'38'!$E$1:$O$1,0))</f>
        <v>Active</v>
      </c>
      <c r="J915" s="2" t="str">
        <f>INDEX('38'!$E$1:$O$1361,MATCH('39'!$F915,'38'!$E:$E,0),MATCH('38'!I$1,'38'!$E$1:$O$1,0))</f>
        <v>X0731</v>
      </c>
      <c r="K915" s="2">
        <f>INDEX('38'!$E$1:$O$1361,MATCH('39'!$F915,'38'!$E:$E,0),MATCH('38'!J$1,'38'!$E$1:$O$1,0))</f>
        <v>471969</v>
      </c>
      <c r="L915" s="2" t="str">
        <f>INDEX('38'!$E$1:$O$1361,MATCH('39'!$F915,'38'!$E:$E,0),MATCH('38'!K$1,'38'!$E$1:$O$1,0))</f>
        <v>Mr. Harikishor B</v>
      </c>
      <c r="M915" s="2" t="str">
        <f>INDEX('38'!$E$1:$O$1361,MATCH('39'!$F915,'38'!$E:$E,0),MATCH('38'!L$1,'38'!$E$1:$O$1,0))</f>
        <v>Relationship Associate</v>
      </c>
      <c r="N915" s="2" t="str">
        <f>INDEX('38'!$E$1:$O$1361,MATCH('39'!$F915,'38'!$E:$E,0),MATCH('38'!M$1,'38'!$E$1:$O$1,0))</f>
        <v>BG 8</v>
      </c>
      <c r="O915" s="2">
        <f>INDEX('38'!$E$1:$O$1361,MATCH('39'!$F915,'38'!$E:$E,0),MATCH('38'!N$1,'38'!$E$1:$O$1,0))</f>
        <v>278077.48499999999</v>
      </c>
      <c r="P915" s="2">
        <f>INDEX('38'!$E$1:$O$1361,MATCH('39'!$F915,'38'!$E:$E,0),MATCH('38'!O$1,'38'!$E$1:$O$1,0))</f>
        <v>40574.5524</v>
      </c>
    </row>
    <row r="916" spans="6:16">
      <c r="F916" s="128">
        <v>450680</v>
      </c>
      <c r="G916" s="2" t="str">
        <f>INDEX('38'!$E$1:$O$1361,MATCH('39'!$F916,'38'!$E:$E,0),MATCH('38'!F$1,'38'!$E$1:$O$1,0))</f>
        <v>Kewat Tushar Bhai Thacker</v>
      </c>
      <c r="H916" s="2">
        <f>INDEX('38'!$E$1:$O$1361,MATCH('39'!$F916,'38'!$E:$E,0),MATCH('38'!G$1,'38'!$E$1:$O$1,0))</f>
        <v>41146</v>
      </c>
      <c r="I916" s="2" t="str">
        <f>INDEX('38'!$E$1:$O$1361,MATCH('39'!$F916,'38'!$E:$E,0),MATCH('38'!H$1,'38'!$E$1:$O$1,0))</f>
        <v>Active</v>
      </c>
      <c r="J916" s="2" t="str">
        <f>INDEX('38'!$E$1:$O$1361,MATCH('39'!$F916,'38'!$E:$E,0),MATCH('38'!I$1,'38'!$E$1:$O$1,0))</f>
        <v>X0199</v>
      </c>
      <c r="K916" s="2">
        <f>INDEX('38'!$E$1:$O$1361,MATCH('39'!$F916,'38'!$E:$E,0),MATCH('38'!J$1,'38'!$E$1:$O$1,0))</f>
        <v>411975</v>
      </c>
      <c r="L916" s="2" t="str">
        <f>INDEX('38'!$E$1:$O$1361,MATCH('39'!$F916,'38'!$E:$E,0),MATCH('38'!K$1,'38'!$E$1:$O$1,0))</f>
        <v>Mr. Mahendra Kesharbhai Chaudhary</v>
      </c>
      <c r="M916" s="2" t="str">
        <f>INDEX('38'!$E$1:$O$1361,MATCH('39'!$F916,'38'!$E:$E,0),MATCH('38'!L$1,'38'!$E$1:$O$1,0))</f>
        <v>Relationship Associate</v>
      </c>
      <c r="N916" s="2" t="str">
        <f>INDEX('38'!$E$1:$O$1361,MATCH('39'!$F916,'38'!$E:$E,0),MATCH('38'!M$1,'38'!$E$1:$O$1,0))</f>
        <v>BG 7</v>
      </c>
      <c r="O916" s="2">
        <f>INDEX('38'!$E$1:$O$1361,MATCH('39'!$F916,'38'!$E:$E,0),MATCH('38'!N$1,'38'!$E$1:$O$1,0))</f>
        <v>730696.74300000002</v>
      </c>
      <c r="P916" s="2">
        <f>INDEX('38'!$E$1:$O$1361,MATCH('39'!$F916,'38'!$E:$E,0),MATCH('38'!O$1,'38'!$E$1:$O$1,0))</f>
        <v>1370625.7320000001</v>
      </c>
    </row>
    <row r="917" spans="6:16">
      <c r="F917" s="128">
        <v>450689</v>
      </c>
      <c r="G917" s="2" t="str">
        <f>INDEX('38'!$E$1:$O$1361,MATCH('39'!$F917,'38'!$E:$E,0),MATCH('38'!F$1,'38'!$E$1:$O$1,0))</f>
        <v>Tushar Shashikant Sonje</v>
      </c>
      <c r="H917" s="2">
        <f>INDEX('38'!$E$1:$O$1361,MATCH('39'!$F917,'38'!$E:$E,0),MATCH('38'!G$1,'38'!$E$1:$O$1,0))</f>
        <v>41157</v>
      </c>
      <c r="I917" s="2" t="str">
        <f>INDEX('38'!$E$1:$O$1361,MATCH('39'!$F917,'38'!$E:$E,0),MATCH('38'!H$1,'38'!$E$1:$O$1,0))</f>
        <v>Active</v>
      </c>
      <c r="J917" s="2" t="str">
        <f>INDEX('38'!$E$1:$O$1361,MATCH('39'!$F917,'38'!$E:$E,0),MATCH('38'!I$1,'38'!$E$1:$O$1,0))</f>
        <v>X0756</v>
      </c>
      <c r="K917" s="2">
        <f>INDEX('38'!$E$1:$O$1361,MATCH('39'!$F917,'38'!$E:$E,0),MATCH('38'!J$1,'38'!$E$1:$O$1,0))</f>
        <v>408443</v>
      </c>
      <c r="L917" s="2" t="str">
        <f>INDEX('38'!$E$1:$O$1361,MATCH('39'!$F917,'38'!$E:$E,0),MATCH('38'!K$1,'38'!$E$1:$O$1,0))</f>
        <v>Mr. Gaurav Ashok Dhokriya</v>
      </c>
      <c r="M917" s="2" t="str">
        <f>INDEX('38'!$E$1:$O$1361,MATCH('39'!$F917,'38'!$E:$E,0),MATCH('38'!L$1,'38'!$E$1:$O$1,0))</f>
        <v>Relationship Associate</v>
      </c>
      <c r="N917" s="2" t="str">
        <f>INDEX('38'!$E$1:$O$1361,MATCH('39'!$F917,'38'!$E:$E,0),MATCH('38'!M$1,'38'!$E$1:$O$1,0))</f>
        <v>BG 7</v>
      </c>
      <c r="O917" s="2">
        <f>INDEX('38'!$E$1:$O$1361,MATCH('39'!$F917,'38'!$E:$E,0),MATCH('38'!N$1,'38'!$E$1:$O$1,0))</f>
        <v>659981.17500000005</v>
      </c>
      <c r="P917" s="2">
        <f>INDEX('38'!$E$1:$O$1361,MATCH('39'!$F917,'38'!$E:$E,0),MATCH('38'!O$1,'38'!$E$1:$O$1,0))</f>
        <v>491492.772</v>
      </c>
    </row>
    <row r="918" spans="6:16">
      <c r="F918" s="128">
        <v>450791</v>
      </c>
      <c r="G918" s="2" t="str">
        <f>INDEX('38'!$E$1:$O$1361,MATCH('39'!$F918,'38'!$E:$E,0),MATCH('38'!F$1,'38'!$E$1:$O$1,0))</f>
        <v>Naveen Kumar B.</v>
      </c>
      <c r="H918" s="2">
        <f>INDEX('38'!$E$1:$O$1361,MATCH('39'!$F918,'38'!$E:$E,0),MATCH('38'!G$1,'38'!$E$1:$O$1,0))</f>
        <v>41130</v>
      </c>
      <c r="I918" s="2" t="str">
        <f>INDEX('38'!$E$1:$O$1361,MATCH('39'!$F918,'38'!$E:$E,0),MATCH('38'!H$1,'38'!$E$1:$O$1,0))</f>
        <v>Active</v>
      </c>
      <c r="J918" s="2" t="str">
        <f>INDEX('38'!$E$1:$O$1361,MATCH('39'!$F918,'38'!$E:$E,0),MATCH('38'!I$1,'38'!$E$1:$O$1,0))</f>
        <v>X1028</v>
      </c>
      <c r="K918" s="2">
        <f>INDEX('38'!$E$1:$O$1361,MATCH('39'!$F918,'38'!$E:$E,0),MATCH('38'!J$1,'38'!$E$1:$O$1,0))</f>
        <v>450554</v>
      </c>
      <c r="L918" s="2" t="str">
        <f>INDEX('38'!$E$1:$O$1361,MATCH('39'!$F918,'38'!$E:$E,0),MATCH('38'!K$1,'38'!$E$1:$O$1,0))</f>
        <v>Mr Jagadeesh Krishna</v>
      </c>
      <c r="M918" s="2" t="str">
        <f>INDEX('38'!$E$1:$O$1361,MATCH('39'!$F918,'38'!$E:$E,0),MATCH('38'!L$1,'38'!$E$1:$O$1,0))</f>
        <v>Relationship Associate</v>
      </c>
      <c r="N918" s="2" t="str">
        <f>INDEX('38'!$E$1:$O$1361,MATCH('39'!$F918,'38'!$E:$E,0),MATCH('38'!M$1,'38'!$E$1:$O$1,0))</f>
        <v>BG 6</v>
      </c>
      <c r="O918" s="2">
        <f>INDEX('38'!$E$1:$O$1361,MATCH('39'!$F918,'38'!$E:$E,0),MATCH('38'!N$1,'38'!$E$1:$O$1,0))</f>
        <v>864569.49599999993</v>
      </c>
      <c r="P918" s="2">
        <f>INDEX('38'!$E$1:$O$1361,MATCH('39'!$F918,'38'!$E:$E,0),MATCH('38'!O$1,'38'!$E$1:$O$1,0))</f>
        <v>546869.43720000004</v>
      </c>
    </row>
    <row r="919" spans="6:16">
      <c r="F919" s="128">
        <v>450796</v>
      </c>
      <c r="G919" s="2" t="str">
        <f>INDEX('38'!$E$1:$O$1361,MATCH('39'!$F919,'38'!$E:$E,0),MATCH('38'!F$1,'38'!$E$1:$O$1,0))</f>
        <v>Mohd. Tarik Ansari</v>
      </c>
      <c r="H919" s="2">
        <f>INDEX('38'!$E$1:$O$1361,MATCH('39'!$F919,'38'!$E:$E,0),MATCH('38'!G$1,'38'!$E$1:$O$1,0))</f>
        <v>41134</v>
      </c>
      <c r="I919" s="2" t="str">
        <f>INDEX('38'!$E$1:$O$1361,MATCH('39'!$F919,'38'!$E:$E,0),MATCH('38'!H$1,'38'!$E$1:$O$1,0))</f>
        <v>Active</v>
      </c>
      <c r="J919" s="2" t="str">
        <f>INDEX('38'!$E$1:$O$1361,MATCH('39'!$F919,'38'!$E:$E,0),MATCH('38'!I$1,'38'!$E$1:$O$1,0))</f>
        <v>X0559</v>
      </c>
      <c r="K919" s="2">
        <f>INDEX('38'!$E$1:$O$1361,MATCH('39'!$F919,'38'!$E:$E,0),MATCH('38'!J$1,'38'!$E$1:$O$1,0))</f>
        <v>454565</v>
      </c>
      <c r="L919" s="2" t="str">
        <f>INDEX('38'!$E$1:$O$1361,MATCH('39'!$F919,'38'!$E:$E,0),MATCH('38'!K$1,'38'!$E$1:$O$1,0))</f>
        <v>Mr Saravanan R</v>
      </c>
      <c r="M919" s="2" t="str">
        <f>INDEX('38'!$E$1:$O$1361,MATCH('39'!$F919,'38'!$E:$E,0),MATCH('38'!L$1,'38'!$E$1:$O$1,0))</f>
        <v>Relationship Associate</v>
      </c>
      <c r="N919" s="2" t="str">
        <f>INDEX('38'!$E$1:$O$1361,MATCH('39'!$F919,'38'!$E:$E,0),MATCH('38'!M$1,'38'!$E$1:$O$1,0))</f>
        <v>BG 5</v>
      </c>
      <c r="O919" s="2">
        <f>INDEX('38'!$E$1:$O$1361,MATCH('39'!$F919,'38'!$E:$E,0),MATCH('38'!N$1,'38'!$E$1:$O$1,0))</f>
        <v>1341435.4589999998</v>
      </c>
      <c r="P919" s="2">
        <f>INDEX('38'!$E$1:$O$1361,MATCH('39'!$F919,'38'!$E:$E,0),MATCH('38'!O$1,'38'!$E$1:$O$1,0))</f>
        <v>894063.38760000002</v>
      </c>
    </row>
    <row r="920" spans="6:16">
      <c r="F920" s="128">
        <v>450799</v>
      </c>
      <c r="G920" s="2" t="str">
        <f>INDEX('38'!$E$1:$O$1361,MATCH('39'!$F920,'38'!$E:$E,0),MATCH('38'!F$1,'38'!$E$1:$O$1,0))</f>
        <v>Pancham Kaushal</v>
      </c>
      <c r="H920" s="2">
        <f>INDEX('38'!$E$1:$O$1361,MATCH('39'!$F920,'38'!$E:$E,0),MATCH('38'!G$1,'38'!$E$1:$O$1,0))</f>
        <v>41155</v>
      </c>
      <c r="I920" s="2" t="str">
        <f>INDEX('38'!$E$1:$O$1361,MATCH('39'!$F920,'38'!$E:$E,0),MATCH('38'!H$1,'38'!$E$1:$O$1,0))</f>
        <v>Active</v>
      </c>
      <c r="J920" s="2" t="str">
        <f>INDEX('38'!$E$1:$O$1361,MATCH('39'!$F920,'38'!$E:$E,0),MATCH('38'!I$1,'38'!$E$1:$O$1,0))</f>
        <v>X1675</v>
      </c>
      <c r="K920" s="2">
        <f>INDEX('38'!$E$1:$O$1361,MATCH('39'!$F920,'38'!$E:$E,0),MATCH('38'!J$1,'38'!$E$1:$O$1,0))</f>
        <v>377364</v>
      </c>
      <c r="L920" s="2" t="str">
        <f>INDEX('38'!$E$1:$O$1361,MATCH('39'!$F920,'38'!$E:$E,0),MATCH('38'!K$1,'38'!$E$1:$O$1,0))</f>
        <v>Mr. Sanjiv Sen</v>
      </c>
      <c r="M920" s="2" t="str">
        <f>INDEX('38'!$E$1:$O$1361,MATCH('39'!$F920,'38'!$E:$E,0),MATCH('38'!L$1,'38'!$E$1:$O$1,0))</f>
        <v>Relationship Associate</v>
      </c>
      <c r="N920" s="2" t="str">
        <f>INDEX('38'!$E$1:$O$1361,MATCH('39'!$F920,'38'!$E:$E,0),MATCH('38'!M$1,'38'!$E$1:$O$1,0))</f>
        <v>BG 8</v>
      </c>
      <c r="O920" s="2">
        <f>INDEX('38'!$E$1:$O$1361,MATCH('39'!$F920,'38'!$E:$E,0),MATCH('38'!N$1,'38'!$E$1:$O$1,0))</f>
        <v>427833.86099999998</v>
      </c>
      <c r="P920" s="2">
        <f>INDEX('38'!$E$1:$O$1361,MATCH('39'!$F920,'38'!$E:$E,0),MATCH('38'!O$1,'38'!$E$1:$O$1,0))</f>
        <v>589271.00399999996</v>
      </c>
    </row>
    <row r="921" spans="6:16">
      <c r="F921" s="128">
        <v>450853</v>
      </c>
      <c r="G921" s="2" t="str">
        <f>INDEX('38'!$E$1:$O$1361,MATCH('39'!$F921,'38'!$E:$E,0),MATCH('38'!F$1,'38'!$E$1:$O$1,0))</f>
        <v>Nishi Gupta</v>
      </c>
      <c r="H921" s="2">
        <f>INDEX('38'!$E$1:$O$1361,MATCH('39'!$F921,'38'!$E:$E,0),MATCH('38'!G$1,'38'!$E$1:$O$1,0))</f>
        <v>41142</v>
      </c>
      <c r="I921" s="2" t="str">
        <f>INDEX('38'!$E$1:$O$1361,MATCH('39'!$F921,'38'!$E:$E,0),MATCH('38'!H$1,'38'!$E$1:$O$1,0))</f>
        <v>Active</v>
      </c>
      <c r="J921" s="2" t="str">
        <f>INDEX('38'!$E$1:$O$1361,MATCH('39'!$F921,'38'!$E:$E,0),MATCH('38'!I$1,'38'!$E$1:$O$1,0))</f>
        <v>X0715</v>
      </c>
      <c r="K921" s="2">
        <f>INDEX('38'!$E$1:$O$1361,MATCH('39'!$F921,'38'!$E:$E,0),MATCH('38'!J$1,'38'!$E$1:$O$1,0))</f>
        <v>377963</v>
      </c>
      <c r="L921" s="2" t="str">
        <f>INDEX('38'!$E$1:$O$1361,MATCH('39'!$F921,'38'!$E:$E,0),MATCH('38'!K$1,'38'!$E$1:$O$1,0))</f>
        <v>Mr. Shishir Mishra</v>
      </c>
      <c r="M921" s="2" t="str">
        <f>INDEX('38'!$E$1:$O$1361,MATCH('39'!$F921,'38'!$E:$E,0),MATCH('38'!L$1,'38'!$E$1:$O$1,0))</f>
        <v>Relationship Associate</v>
      </c>
      <c r="N921" s="2" t="str">
        <f>INDEX('38'!$E$1:$O$1361,MATCH('39'!$F921,'38'!$E:$E,0),MATCH('38'!M$1,'38'!$E$1:$O$1,0))</f>
        <v>BG 6</v>
      </c>
      <c r="O921" s="2">
        <f>INDEX('38'!$E$1:$O$1361,MATCH('39'!$F921,'38'!$E:$E,0),MATCH('38'!N$1,'38'!$E$1:$O$1,0))</f>
        <v>1023055.1309999999</v>
      </c>
      <c r="P921" s="2">
        <f>INDEX('38'!$E$1:$O$1361,MATCH('39'!$F921,'38'!$E:$E,0),MATCH('38'!O$1,'38'!$E$1:$O$1,0))</f>
        <v>1468272.1176</v>
      </c>
    </row>
    <row r="922" spans="6:16">
      <c r="F922" s="128">
        <v>450864</v>
      </c>
      <c r="G922" s="2" t="str">
        <f>INDEX('38'!$E$1:$O$1361,MATCH('39'!$F922,'38'!$E:$E,0),MATCH('38'!F$1,'38'!$E$1:$O$1,0))</f>
        <v>Vatsal Raj</v>
      </c>
      <c r="H922" s="2">
        <f>INDEX('38'!$E$1:$O$1361,MATCH('39'!$F922,'38'!$E:$E,0),MATCH('38'!G$1,'38'!$E$1:$O$1,0))</f>
        <v>41157</v>
      </c>
      <c r="I922" s="2" t="str">
        <f>INDEX('38'!$E$1:$O$1361,MATCH('39'!$F922,'38'!$E:$E,0),MATCH('38'!H$1,'38'!$E$1:$O$1,0))</f>
        <v>Active</v>
      </c>
      <c r="J922" s="2" t="str">
        <f>INDEX('38'!$E$1:$O$1361,MATCH('39'!$F922,'38'!$E:$E,0),MATCH('38'!I$1,'38'!$E$1:$O$1,0))</f>
        <v>X0302</v>
      </c>
      <c r="K922" s="2">
        <f>INDEX('38'!$E$1:$O$1361,MATCH('39'!$F922,'38'!$E:$E,0),MATCH('38'!J$1,'38'!$E$1:$O$1,0))</f>
        <v>377364</v>
      </c>
      <c r="L922" s="2" t="str">
        <f>INDEX('38'!$E$1:$O$1361,MATCH('39'!$F922,'38'!$E:$E,0),MATCH('38'!K$1,'38'!$E$1:$O$1,0))</f>
        <v>Mr. Sanjiv Sen</v>
      </c>
      <c r="M922" s="2" t="str">
        <f>INDEX('38'!$E$1:$O$1361,MATCH('39'!$F922,'38'!$E:$E,0),MATCH('38'!L$1,'38'!$E$1:$O$1,0))</f>
        <v>Relationship Associate</v>
      </c>
      <c r="N922" s="2" t="str">
        <f>INDEX('38'!$E$1:$O$1361,MATCH('39'!$F922,'38'!$E:$E,0),MATCH('38'!M$1,'38'!$E$1:$O$1,0))</f>
        <v>BG 6</v>
      </c>
      <c r="O922" s="2">
        <f>INDEX('38'!$E$1:$O$1361,MATCH('39'!$F922,'38'!$E:$E,0),MATCH('38'!N$1,'38'!$E$1:$O$1,0))</f>
        <v>1126667.6399999999</v>
      </c>
      <c r="P922" s="2">
        <f>INDEX('38'!$E$1:$O$1361,MATCH('39'!$F922,'38'!$E:$E,0),MATCH('38'!O$1,'38'!$E$1:$O$1,0))</f>
        <v>753516.30239999993</v>
      </c>
    </row>
    <row r="923" spans="6:16">
      <c r="F923" s="128">
        <v>451050</v>
      </c>
      <c r="G923" s="2" t="str">
        <f>INDEX('38'!$E$1:$O$1361,MATCH('39'!$F923,'38'!$E:$E,0),MATCH('38'!F$1,'38'!$E$1:$O$1,0))</f>
        <v>Monika Rani</v>
      </c>
      <c r="H923" s="2">
        <f>INDEX('38'!$E$1:$O$1361,MATCH('39'!$F923,'38'!$E:$E,0),MATCH('38'!G$1,'38'!$E$1:$O$1,0))</f>
        <v>41162</v>
      </c>
      <c r="I923" s="2" t="str">
        <f>INDEX('38'!$E$1:$O$1361,MATCH('39'!$F923,'38'!$E:$E,0),MATCH('38'!H$1,'38'!$E$1:$O$1,0))</f>
        <v>Active</v>
      </c>
      <c r="J923" s="2" t="str">
        <f>INDEX('38'!$E$1:$O$1361,MATCH('39'!$F923,'38'!$E:$E,0),MATCH('38'!I$1,'38'!$E$1:$O$1,0))</f>
        <v>X0334</v>
      </c>
      <c r="K923" s="2">
        <f>INDEX('38'!$E$1:$O$1361,MATCH('39'!$F923,'38'!$E:$E,0),MATCH('38'!J$1,'38'!$E$1:$O$1,0))</f>
        <v>473035</v>
      </c>
      <c r="L923" s="2" t="str">
        <f>INDEX('38'!$E$1:$O$1361,MATCH('39'!$F923,'38'!$E:$E,0),MATCH('38'!K$1,'38'!$E$1:$O$1,0))</f>
        <v>Mr. Vinay Vishal</v>
      </c>
      <c r="M923" s="2" t="str">
        <f>INDEX('38'!$E$1:$O$1361,MATCH('39'!$F923,'38'!$E:$E,0),MATCH('38'!L$1,'38'!$E$1:$O$1,0))</f>
        <v>Relationship Associate</v>
      </c>
      <c r="N923" s="2" t="str">
        <f>INDEX('38'!$E$1:$O$1361,MATCH('39'!$F923,'38'!$E:$E,0),MATCH('38'!M$1,'38'!$E$1:$O$1,0))</f>
        <v>BG 7</v>
      </c>
      <c r="O923" s="2">
        <f>INDEX('38'!$E$1:$O$1361,MATCH('39'!$F923,'38'!$E:$E,0),MATCH('38'!N$1,'38'!$E$1:$O$1,0))</f>
        <v>612558.47100000002</v>
      </c>
      <c r="P923" s="2">
        <f>INDEX('38'!$E$1:$O$1361,MATCH('39'!$F923,'38'!$E:$E,0),MATCH('38'!O$1,'38'!$E$1:$O$1,0))</f>
        <v>712298.99879999994</v>
      </c>
    </row>
    <row r="924" spans="6:16">
      <c r="F924" s="128">
        <v>451059</v>
      </c>
      <c r="G924" s="2" t="str">
        <f>INDEX('38'!$E$1:$O$1361,MATCH('39'!$F924,'38'!$E:$E,0),MATCH('38'!F$1,'38'!$E$1:$O$1,0))</f>
        <v>Krishan Kumar</v>
      </c>
      <c r="H924" s="2">
        <f>INDEX('38'!$E$1:$O$1361,MATCH('39'!$F924,'38'!$E:$E,0),MATCH('38'!G$1,'38'!$E$1:$O$1,0))</f>
        <v>41160</v>
      </c>
      <c r="I924" s="2" t="str">
        <f>INDEX('38'!$E$1:$O$1361,MATCH('39'!$F924,'38'!$E:$E,0),MATCH('38'!H$1,'38'!$E$1:$O$1,0))</f>
        <v>Active</v>
      </c>
      <c r="J924" s="2" t="str">
        <f>INDEX('38'!$E$1:$O$1361,MATCH('39'!$F924,'38'!$E:$E,0),MATCH('38'!I$1,'38'!$E$1:$O$1,0))</f>
        <v>X0795</v>
      </c>
      <c r="K924" s="2">
        <f>INDEX('38'!$E$1:$O$1361,MATCH('39'!$F924,'38'!$E:$E,0),MATCH('38'!J$1,'38'!$E$1:$O$1,0))</f>
        <v>388373</v>
      </c>
      <c r="L924" s="2" t="str">
        <f>INDEX('38'!$E$1:$O$1361,MATCH('39'!$F924,'38'!$E:$E,0),MATCH('38'!K$1,'38'!$E$1:$O$1,0))</f>
        <v>Mr. Manish Jain</v>
      </c>
      <c r="M924" s="2" t="str">
        <f>INDEX('38'!$E$1:$O$1361,MATCH('39'!$F924,'38'!$E:$E,0),MATCH('38'!L$1,'38'!$E$1:$O$1,0))</f>
        <v>Relationship Associate</v>
      </c>
      <c r="N924" s="2" t="str">
        <f>INDEX('38'!$E$1:$O$1361,MATCH('39'!$F924,'38'!$E:$E,0),MATCH('38'!M$1,'38'!$E$1:$O$1,0))</f>
        <v>BG 7</v>
      </c>
      <c r="O924" s="2">
        <f>INDEX('38'!$E$1:$O$1361,MATCH('39'!$F924,'38'!$E:$E,0),MATCH('38'!N$1,'38'!$E$1:$O$1,0))</f>
        <v>577551.28199999989</v>
      </c>
      <c r="P924" s="2">
        <f>INDEX('38'!$E$1:$O$1361,MATCH('39'!$F924,'38'!$E:$E,0),MATCH('38'!O$1,'38'!$E$1:$O$1,0))</f>
        <v>919893.51</v>
      </c>
    </row>
    <row r="925" spans="6:16">
      <c r="F925" s="128">
        <v>451060</v>
      </c>
      <c r="G925" s="2" t="str">
        <f>INDEX('38'!$E$1:$O$1361,MATCH('39'!$F925,'38'!$E:$E,0),MATCH('38'!F$1,'38'!$E$1:$O$1,0))</f>
        <v>Megha Verma</v>
      </c>
      <c r="H925" s="2">
        <f>INDEX('38'!$E$1:$O$1361,MATCH('39'!$F925,'38'!$E:$E,0),MATCH('38'!G$1,'38'!$E$1:$O$1,0))</f>
        <v>41155</v>
      </c>
      <c r="I925" s="2" t="str">
        <f>INDEX('38'!$E$1:$O$1361,MATCH('39'!$F925,'38'!$E:$E,0),MATCH('38'!H$1,'38'!$E$1:$O$1,0))</f>
        <v>Active</v>
      </c>
      <c r="J925" s="2" t="str">
        <f>INDEX('38'!$E$1:$O$1361,MATCH('39'!$F925,'38'!$E:$E,0),MATCH('38'!I$1,'38'!$E$1:$O$1,0))</f>
        <v>X1822</v>
      </c>
      <c r="K925" s="2">
        <f>INDEX('38'!$E$1:$O$1361,MATCH('39'!$F925,'38'!$E:$E,0),MATCH('38'!J$1,'38'!$E$1:$O$1,0))</f>
        <v>448733</v>
      </c>
      <c r="L925" s="2" t="str">
        <f>INDEX('38'!$E$1:$O$1361,MATCH('39'!$F925,'38'!$E:$E,0),MATCH('38'!K$1,'38'!$E$1:$O$1,0))</f>
        <v>Mr. Sandip Nandi</v>
      </c>
      <c r="M925" s="2" t="str">
        <f>INDEX('38'!$E$1:$O$1361,MATCH('39'!$F925,'38'!$E:$E,0),MATCH('38'!L$1,'38'!$E$1:$O$1,0))</f>
        <v>Relationship Associate</v>
      </c>
      <c r="N925" s="2" t="str">
        <f>INDEX('38'!$E$1:$O$1361,MATCH('39'!$F925,'38'!$E:$E,0),MATCH('38'!M$1,'38'!$E$1:$O$1,0))</f>
        <v>BG 8</v>
      </c>
      <c r="O925" s="2">
        <f>INDEX('38'!$E$1:$O$1361,MATCH('39'!$F925,'38'!$E:$E,0),MATCH('38'!N$1,'38'!$E$1:$O$1,0))</f>
        <v>267396.02399999998</v>
      </c>
      <c r="P925" s="2">
        <f>INDEX('38'!$E$1:$O$1361,MATCH('39'!$F925,'38'!$E:$E,0),MATCH('38'!O$1,'38'!$E$1:$O$1,0))</f>
        <v>1200447.3456000001</v>
      </c>
    </row>
    <row r="926" spans="6:16">
      <c r="F926" s="128">
        <v>451241</v>
      </c>
      <c r="G926" s="2" t="str">
        <f>INDEX('38'!$E$1:$O$1361,MATCH('39'!$F926,'38'!$E:$E,0),MATCH('38'!F$1,'38'!$E$1:$O$1,0))</f>
        <v>Shaheed Ahmad</v>
      </c>
      <c r="H926" s="2">
        <f>INDEX('38'!$E$1:$O$1361,MATCH('39'!$F926,'38'!$E:$E,0),MATCH('38'!G$1,'38'!$E$1:$O$1,0))</f>
        <v>41162</v>
      </c>
      <c r="I926" s="2" t="str">
        <f>INDEX('38'!$E$1:$O$1361,MATCH('39'!$F926,'38'!$E:$E,0),MATCH('38'!H$1,'38'!$E$1:$O$1,0))</f>
        <v>Active</v>
      </c>
      <c r="J926" s="2" t="str">
        <f>INDEX('38'!$E$1:$O$1361,MATCH('39'!$F926,'38'!$E:$E,0),MATCH('38'!I$1,'38'!$E$1:$O$1,0))</f>
        <v>X0205</v>
      </c>
      <c r="K926" s="2">
        <f>INDEX('38'!$E$1:$O$1361,MATCH('39'!$F926,'38'!$E:$E,0),MATCH('38'!J$1,'38'!$E$1:$O$1,0))</f>
        <v>388373</v>
      </c>
      <c r="L926" s="2" t="str">
        <f>INDEX('38'!$E$1:$O$1361,MATCH('39'!$F926,'38'!$E:$E,0),MATCH('38'!K$1,'38'!$E$1:$O$1,0))</f>
        <v>Mr. Manish Jain</v>
      </c>
      <c r="M926" s="2" t="str">
        <f>INDEX('38'!$E$1:$O$1361,MATCH('39'!$F926,'38'!$E:$E,0),MATCH('38'!L$1,'38'!$E$1:$O$1,0))</f>
        <v>Relationship Associate</v>
      </c>
      <c r="N926" s="2" t="str">
        <f>INDEX('38'!$E$1:$O$1361,MATCH('39'!$F926,'38'!$E:$E,0),MATCH('38'!M$1,'38'!$E$1:$O$1,0))</f>
        <v>BG 6</v>
      </c>
      <c r="O926" s="2">
        <f>INDEX('38'!$E$1:$O$1361,MATCH('39'!$F926,'38'!$E:$E,0),MATCH('38'!N$1,'38'!$E$1:$O$1,0))</f>
        <v>914824.78500000003</v>
      </c>
      <c r="P926" s="2">
        <f>INDEX('38'!$E$1:$O$1361,MATCH('39'!$F926,'38'!$E:$E,0),MATCH('38'!O$1,'38'!$E$1:$O$1,0))</f>
        <v>848722.35239999997</v>
      </c>
    </row>
    <row r="927" spans="6:16">
      <c r="F927" s="128">
        <v>451243</v>
      </c>
      <c r="G927" s="2" t="str">
        <f>INDEX('38'!$E$1:$O$1361,MATCH('39'!$F927,'38'!$E:$E,0),MATCH('38'!F$1,'38'!$E$1:$O$1,0))</f>
        <v>Sujit Kumar</v>
      </c>
      <c r="H927" s="2">
        <f>INDEX('38'!$E$1:$O$1361,MATCH('39'!$F927,'38'!$E:$E,0),MATCH('38'!G$1,'38'!$E$1:$O$1,0))</f>
        <v>41155</v>
      </c>
      <c r="I927" s="2" t="str">
        <f>INDEX('38'!$E$1:$O$1361,MATCH('39'!$F927,'38'!$E:$E,0),MATCH('38'!H$1,'38'!$E$1:$O$1,0))</f>
        <v>Active</v>
      </c>
      <c r="J927" s="2" t="str">
        <f>INDEX('38'!$E$1:$O$1361,MATCH('39'!$F927,'38'!$E:$E,0),MATCH('38'!I$1,'38'!$E$1:$O$1,0))</f>
        <v>X1775</v>
      </c>
      <c r="K927" s="2">
        <f>INDEX('38'!$E$1:$O$1361,MATCH('39'!$F927,'38'!$E:$E,0),MATCH('38'!J$1,'38'!$E$1:$O$1,0))</f>
        <v>398778</v>
      </c>
      <c r="L927" s="2" t="str">
        <f>INDEX('38'!$E$1:$O$1361,MATCH('39'!$F927,'38'!$E:$E,0),MATCH('38'!K$1,'38'!$E$1:$O$1,0))</f>
        <v>Mr. Goutam Ghosh</v>
      </c>
      <c r="M927" s="2" t="str">
        <f>INDEX('38'!$E$1:$O$1361,MATCH('39'!$F927,'38'!$E:$E,0),MATCH('38'!L$1,'38'!$E$1:$O$1,0))</f>
        <v>Relationship Associate</v>
      </c>
      <c r="N927" s="2" t="str">
        <f>INDEX('38'!$E$1:$O$1361,MATCH('39'!$F927,'38'!$E:$E,0),MATCH('38'!M$1,'38'!$E$1:$O$1,0))</f>
        <v>BG 7</v>
      </c>
      <c r="O927" s="2">
        <f>INDEX('38'!$E$1:$O$1361,MATCH('39'!$F927,'38'!$E:$E,0),MATCH('38'!N$1,'38'!$E$1:$O$1,0))</f>
        <v>705973.674</v>
      </c>
      <c r="P927" s="2">
        <f>INDEX('38'!$E$1:$O$1361,MATCH('39'!$F927,'38'!$E:$E,0),MATCH('38'!O$1,'38'!$E$1:$O$1,0))</f>
        <v>1382749.7148</v>
      </c>
    </row>
    <row r="928" spans="6:16">
      <c r="F928" s="128">
        <v>451245</v>
      </c>
      <c r="G928" s="2" t="str">
        <f>INDEX('38'!$E$1:$O$1361,MATCH('39'!$F928,'38'!$E:$E,0),MATCH('38'!F$1,'38'!$E$1:$O$1,0))</f>
        <v>Sudama Kumar Sharma</v>
      </c>
      <c r="H928" s="2">
        <f>INDEX('38'!$E$1:$O$1361,MATCH('39'!$F928,'38'!$E:$E,0),MATCH('38'!G$1,'38'!$E$1:$O$1,0))</f>
        <v>41155</v>
      </c>
      <c r="I928" s="2" t="str">
        <f>INDEX('38'!$E$1:$O$1361,MATCH('39'!$F928,'38'!$E:$E,0),MATCH('38'!H$1,'38'!$E$1:$O$1,0))</f>
        <v>Active</v>
      </c>
      <c r="J928" s="2" t="str">
        <f>INDEX('38'!$E$1:$O$1361,MATCH('39'!$F928,'38'!$E:$E,0),MATCH('38'!I$1,'38'!$E$1:$O$1,0))</f>
        <v>X1631</v>
      </c>
      <c r="K928" s="2">
        <f>INDEX('38'!$E$1:$O$1361,MATCH('39'!$F928,'38'!$E:$E,0),MATCH('38'!J$1,'38'!$E$1:$O$1,0))</f>
        <v>398778</v>
      </c>
      <c r="L928" s="2" t="str">
        <f>INDEX('38'!$E$1:$O$1361,MATCH('39'!$F928,'38'!$E:$E,0),MATCH('38'!K$1,'38'!$E$1:$O$1,0))</f>
        <v>Mr. Goutam Ghosh</v>
      </c>
      <c r="M928" s="2" t="str">
        <f>INDEX('38'!$E$1:$O$1361,MATCH('39'!$F928,'38'!$E:$E,0),MATCH('38'!L$1,'38'!$E$1:$O$1,0))</f>
        <v>Relationship Associate</v>
      </c>
      <c r="N928" s="2" t="str">
        <f>INDEX('38'!$E$1:$O$1361,MATCH('39'!$F928,'38'!$E:$E,0),MATCH('38'!M$1,'38'!$E$1:$O$1,0))</f>
        <v>BG 7</v>
      </c>
      <c r="O928" s="2">
        <f>INDEX('38'!$E$1:$O$1361,MATCH('39'!$F928,'38'!$E:$E,0),MATCH('38'!N$1,'38'!$E$1:$O$1,0))</f>
        <v>562459.00199999998</v>
      </c>
      <c r="P928" s="2">
        <f>INDEX('38'!$E$1:$O$1361,MATCH('39'!$F928,'38'!$E:$E,0),MATCH('38'!O$1,'38'!$E$1:$O$1,0))</f>
        <v>962171.47080000001</v>
      </c>
    </row>
    <row r="929" spans="6:16">
      <c r="F929" s="128">
        <v>451246</v>
      </c>
      <c r="G929" s="2" t="str">
        <f>INDEX('38'!$E$1:$O$1361,MATCH('39'!$F929,'38'!$E:$E,0),MATCH('38'!F$1,'38'!$E$1:$O$1,0))</f>
        <v>Tapas Kumar Nayak</v>
      </c>
      <c r="H929" s="2">
        <f>INDEX('38'!$E$1:$O$1361,MATCH('39'!$F929,'38'!$E:$E,0),MATCH('38'!G$1,'38'!$E$1:$O$1,0))</f>
        <v>41153</v>
      </c>
      <c r="I929" s="2" t="str">
        <f>INDEX('38'!$E$1:$O$1361,MATCH('39'!$F929,'38'!$E:$E,0),MATCH('38'!H$1,'38'!$E$1:$O$1,0))</f>
        <v>Active</v>
      </c>
      <c r="J929" s="2" t="str">
        <f>INDEX('38'!$E$1:$O$1361,MATCH('39'!$F929,'38'!$E:$E,0),MATCH('38'!I$1,'38'!$E$1:$O$1,0))</f>
        <v>X1635</v>
      </c>
      <c r="K929" s="2">
        <f>INDEX('38'!$E$1:$O$1361,MATCH('39'!$F929,'38'!$E:$E,0),MATCH('38'!J$1,'38'!$E$1:$O$1,0))</f>
        <v>460392</v>
      </c>
      <c r="L929" s="2" t="str">
        <f>INDEX('38'!$E$1:$O$1361,MATCH('39'!$F929,'38'!$E:$E,0),MATCH('38'!K$1,'38'!$E$1:$O$1,0))</f>
        <v>Mr. Sanjay Kumar Mohanty</v>
      </c>
      <c r="M929" s="2" t="str">
        <f>INDEX('38'!$E$1:$O$1361,MATCH('39'!$F929,'38'!$E:$E,0),MATCH('38'!L$1,'38'!$E$1:$O$1,0))</f>
        <v>Relationship Associate</v>
      </c>
      <c r="N929" s="2" t="str">
        <f>INDEX('38'!$E$1:$O$1361,MATCH('39'!$F929,'38'!$E:$E,0),MATCH('38'!M$1,'38'!$E$1:$O$1,0))</f>
        <v>BG 8</v>
      </c>
      <c r="O929" s="2">
        <f>INDEX('38'!$E$1:$O$1361,MATCH('39'!$F929,'38'!$E:$E,0),MATCH('38'!N$1,'38'!$E$1:$O$1,0))</f>
        <v>266238.50400000002</v>
      </c>
      <c r="P929" s="2">
        <f>INDEX('38'!$E$1:$O$1361,MATCH('39'!$F929,'38'!$E:$E,0),MATCH('38'!O$1,'38'!$E$1:$O$1,0))</f>
        <v>376738.13880000002</v>
      </c>
    </row>
    <row r="930" spans="6:16">
      <c r="F930" s="128">
        <v>451265</v>
      </c>
      <c r="G930" s="2" t="str">
        <f>INDEX('38'!$E$1:$O$1361,MATCH('39'!$F930,'38'!$E:$E,0),MATCH('38'!F$1,'38'!$E$1:$O$1,0))</f>
        <v>Bharat Singh Badgujar</v>
      </c>
      <c r="H930" s="2">
        <f>INDEX('38'!$E$1:$O$1361,MATCH('39'!$F930,'38'!$E:$E,0),MATCH('38'!G$1,'38'!$E$1:$O$1,0))</f>
        <v>41158</v>
      </c>
      <c r="I930" s="2" t="str">
        <f>INDEX('38'!$E$1:$O$1361,MATCH('39'!$F930,'38'!$E:$E,0),MATCH('38'!H$1,'38'!$E$1:$O$1,0))</f>
        <v>Active</v>
      </c>
      <c r="J930" s="2" t="str">
        <f>INDEX('38'!$E$1:$O$1361,MATCH('39'!$F930,'38'!$E:$E,0),MATCH('38'!I$1,'38'!$E$1:$O$1,0))</f>
        <v>X1286</v>
      </c>
      <c r="K930" s="2">
        <f>INDEX('38'!$E$1:$O$1361,MATCH('39'!$F930,'38'!$E:$E,0),MATCH('38'!J$1,'38'!$E$1:$O$1,0))</f>
        <v>424426</v>
      </c>
      <c r="L930" s="2" t="str">
        <f>INDEX('38'!$E$1:$O$1361,MATCH('39'!$F930,'38'!$E:$E,0),MATCH('38'!K$1,'38'!$E$1:$O$1,0))</f>
        <v>Mr. Manish Bahl</v>
      </c>
      <c r="M930" s="2" t="str">
        <f>INDEX('38'!$E$1:$O$1361,MATCH('39'!$F930,'38'!$E:$E,0),MATCH('38'!L$1,'38'!$E$1:$O$1,0))</f>
        <v>Relationship Associate</v>
      </c>
      <c r="N930" s="2" t="str">
        <f>INDEX('38'!$E$1:$O$1361,MATCH('39'!$F930,'38'!$E:$E,0),MATCH('38'!M$1,'38'!$E$1:$O$1,0))</f>
        <v>BG 7</v>
      </c>
      <c r="O930" s="2">
        <f>INDEX('38'!$E$1:$O$1361,MATCH('39'!$F930,'38'!$E:$E,0),MATCH('38'!N$1,'38'!$E$1:$O$1,0))</f>
        <v>454341.06900000002</v>
      </c>
      <c r="P930" s="2">
        <f>INDEX('38'!$E$1:$O$1361,MATCH('39'!$F930,'38'!$E:$E,0),MATCH('38'!O$1,'38'!$E$1:$O$1,0))</f>
        <v>636377.83920000005</v>
      </c>
    </row>
    <row r="931" spans="6:16">
      <c r="F931" s="128">
        <v>451267</v>
      </c>
      <c r="G931" s="2" t="str">
        <f>INDEX('38'!$E$1:$O$1361,MATCH('39'!$F931,'38'!$E:$E,0),MATCH('38'!F$1,'38'!$E$1:$O$1,0))</f>
        <v>Nagendra Dave</v>
      </c>
      <c r="H931" s="2">
        <f>INDEX('38'!$E$1:$O$1361,MATCH('39'!$F931,'38'!$E:$E,0),MATCH('38'!G$1,'38'!$E$1:$O$1,0))</f>
        <v>41148</v>
      </c>
      <c r="I931" s="2" t="str">
        <f>INDEX('38'!$E$1:$O$1361,MATCH('39'!$F931,'38'!$E:$E,0),MATCH('38'!H$1,'38'!$E$1:$O$1,0))</f>
        <v>Active</v>
      </c>
      <c r="J931" s="2" t="str">
        <f>INDEX('38'!$E$1:$O$1361,MATCH('39'!$F931,'38'!$E:$E,0),MATCH('38'!I$1,'38'!$E$1:$O$1,0))</f>
        <v>X1215</v>
      </c>
      <c r="K931" s="2">
        <f>INDEX('38'!$E$1:$O$1361,MATCH('39'!$F931,'38'!$E:$E,0),MATCH('38'!J$1,'38'!$E$1:$O$1,0))</f>
        <v>373036</v>
      </c>
      <c r="L931" s="2" t="str">
        <f>INDEX('38'!$E$1:$O$1361,MATCH('39'!$F931,'38'!$E:$E,0),MATCH('38'!K$1,'38'!$E$1:$O$1,0))</f>
        <v>Mr. Sumit Sehgal</v>
      </c>
      <c r="M931" s="2" t="str">
        <f>INDEX('38'!$E$1:$O$1361,MATCH('39'!$F931,'38'!$E:$E,0),MATCH('38'!L$1,'38'!$E$1:$O$1,0))</f>
        <v>Relationship Associate</v>
      </c>
      <c r="N931" s="2" t="str">
        <f>INDEX('38'!$E$1:$O$1361,MATCH('39'!$F931,'38'!$E:$E,0),MATCH('38'!M$1,'38'!$E$1:$O$1,0))</f>
        <v>BG 5</v>
      </c>
      <c r="O931" s="2">
        <f>INDEX('38'!$E$1:$O$1361,MATCH('39'!$F931,'38'!$E:$E,0),MATCH('38'!N$1,'38'!$E$1:$O$1,0))</f>
        <v>1552182.0089999998</v>
      </c>
      <c r="P931" s="2">
        <f>INDEX('38'!$E$1:$O$1361,MATCH('39'!$F931,'38'!$E:$E,0),MATCH('38'!O$1,'38'!$E$1:$O$1,0))</f>
        <v>1411719.4295999999</v>
      </c>
    </row>
    <row r="932" spans="6:16">
      <c r="F932" s="128">
        <v>451275</v>
      </c>
      <c r="G932" s="2" t="str">
        <f>INDEX('38'!$E$1:$O$1361,MATCH('39'!$F932,'38'!$E:$E,0),MATCH('38'!F$1,'38'!$E$1:$O$1,0))</f>
        <v>Jugal Kumar</v>
      </c>
      <c r="H932" s="2">
        <f>INDEX('38'!$E$1:$O$1361,MATCH('39'!$F932,'38'!$E:$E,0),MATCH('38'!G$1,'38'!$E$1:$O$1,0))</f>
        <v>41164</v>
      </c>
      <c r="I932" s="2" t="str">
        <f>INDEX('38'!$E$1:$O$1361,MATCH('39'!$F932,'38'!$E:$E,0),MATCH('38'!H$1,'38'!$E$1:$O$1,0))</f>
        <v>Active</v>
      </c>
      <c r="J932" s="2" t="str">
        <f>INDEX('38'!$E$1:$O$1361,MATCH('39'!$F932,'38'!$E:$E,0),MATCH('38'!I$1,'38'!$E$1:$O$1,0))</f>
        <v>X1848</v>
      </c>
      <c r="K932" s="2">
        <f>INDEX('38'!$E$1:$O$1361,MATCH('39'!$F932,'38'!$E:$E,0),MATCH('38'!J$1,'38'!$E$1:$O$1,0))</f>
        <v>388373</v>
      </c>
      <c r="L932" s="2" t="str">
        <f>INDEX('38'!$E$1:$O$1361,MATCH('39'!$F932,'38'!$E:$E,0),MATCH('38'!K$1,'38'!$E$1:$O$1,0))</f>
        <v>Mr. Manish Jain</v>
      </c>
      <c r="M932" s="2" t="str">
        <f>INDEX('38'!$E$1:$O$1361,MATCH('39'!$F932,'38'!$E:$E,0),MATCH('38'!L$1,'38'!$E$1:$O$1,0))</f>
        <v>Relationship Associate</v>
      </c>
      <c r="N932" s="2" t="str">
        <f>INDEX('38'!$E$1:$O$1361,MATCH('39'!$F932,'38'!$E:$E,0),MATCH('38'!M$1,'38'!$E$1:$O$1,0))</f>
        <v>BG 8</v>
      </c>
      <c r="O932" s="2">
        <f>INDEX('38'!$E$1:$O$1361,MATCH('39'!$F932,'38'!$E:$E,0),MATCH('38'!N$1,'38'!$E$1:$O$1,0))</f>
        <v>274689.51299999998</v>
      </c>
      <c r="P932" s="2">
        <f>INDEX('38'!$E$1:$O$1361,MATCH('39'!$F932,'38'!$E:$E,0),MATCH('38'!O$1,'38'!$E$1:$O$1,0))</f>
        <v>576508.97879999992</v>
      </c>
    </row>
    <row r="933" spans="6:16">
      <c r="F933" s="128">
        <v>451292</v>
      </c>
      <c r="G933" s="2" t="str">
        <f>INDEX('38'!$E$1:$O$1361,MATCH('39'!$F933,'38'!$E:$E,0),MATCH('38'!F$1,'38'!$E$1:$O$1,0))</f>
        <v>Puneet Agarwal</v>
      </c>
      <c r="H933" s="2">
        <f>INDEX('38'!$E$1:$O$1361,MATCH('39'!$F933,'38'!$E:$E,0),MATCH('38'!G$1,'38'!$E$1:$O$1,0))</f>
        <v>41158</v>
      </c>
      <c r="I933" s="2" t="str">
        <f>INDEX('38'!$E$1:$O$1361,MATCH('39'!$F933,'38'!$E:$E,0),MATCH('38'!H$1,'38'!$E$1:$O$1,0))</f>
        <v>Active</v>
      </c>
      <c r="J933" s="2" t="str">
        <f>INDEX('38'!$E$1:$O$1361,MATCH('39'!$F933,'38'!$E:$E,0),MATCH('38'!I$1,'38'!$E$1:$O$1,0))</f>
        <v>X0507</v>
      </c>
      <c r="K933" s="2">
        <f>INDEX('38'!$E$1:$O$1361,MATCH('39'!$F933,'38'!$E:$E,0),MATCH('38'!J$1,'38'!$E$1:$O$1,0))</f>
        <v>388373</v>
      </c>
      <c r="L933" s="2" t="str">
        <f>INDEX('38'!$E$1:$O$1361,MATCH('39'!$F933,'38'!$E:$E,0),MATCH('38'!K$1,'38'!$E$1:$O$1,0))</f>
        <v>Mr. Manish Jain</v>
      </c>
      <c r="M933" s="2" t="str">
        <f>INDEX('38'!$E$1:$O$1361,MATCH('39'!$F933,'38'!$E:$E,0),MATCH('38'!L$1,'38'!$E$1:$O$1,0))</f>
        <v>Relationship Associate</v>
      </c>
      <c r="N933" s="2" t="str">
        <f>INDEX('38'!$E$1:$O$1361,MATCH('39'!$F933,'38'!$E:$E,0),MATCH('38'!M$1,'38'!$E$1:$O$1,0))</f>
        <v>BG 6</v>
      </c>
      <c r="O933" s="2">
        <f>INDEX('38'!$E$1:$O$1361,MATCH('39'!$F933,'38'!$E:$E,0),MATCH('38'!N$1,'38'!$E$1:$O$1,0))</f>
        <v>970165.37099999993</v>
      </c>
      <c r="P933" s="2">
        <f>INDEX('38'!$E$1:$O$1361,MATCH('39'!$F933,'38'!$E:$E,0),MATCH('38'!O$1,'38'!$E$1:$O$1,0))</f>
        <v>808104.24360000005</v>
      </c>
    </row>
    <row r="934" spans="6:16">
      <c r="F934" s="128">
        <v>451293</v>
      </c>
      <c r="G934" s="2" t="str">
        <f>INDEX('38'!$E$1:$O$1361,MATCH('39'!$F934,'38'!$E:$E,0),MATCH('38'!F$1,'38'!$E$1:$O$1,0))</f>
        <v>Sachin Sudan</v>
      </c>
      <c r="H934" s="2">
        <f>INDEX('38'!$E$1:$O$1361,MATCH('39'!$F934,'38'!$E:$E,0),MATCH('38'!G$1,'38'!$E$1:$O$1,0))</f>
        <v>41162</v>
      </c>
      <c r="I934" s="2" t="str">
        <f>INDEX('38'!$E$1:$O$1361,MATCH('39'!$F934,'38'!$E:$E,0),MATCH('38'!H$1,'38'!$E$1:$O$1,0))</f>
        <v>Active</v>
      </c>
      <c r="J934" s="2" t="str">
        <f>INDEX('38'!$E$1:$O$1361,MATCH('39'!$F934,'38'!$E:$E,0),MATCH('38'!I$1,'38'!$E$1:$O$1,0))</f>
        <v>X1573</v>
      </c>
      <c r="K934" s="2">
        <f>INDEX('38'!$E$1:$O$1361,MATCH('39'!$F934,'38'!$E:$E,0),MATCH('38'!J$1,'38'!$E$1:$O$1,0))</f>
        <v>416871</v>
      </c>
      <c r="L934" s="2" t="str">
        <f>INDEX('38'!$E$1:$O$1361,MATCH('39'!$F934,'38'!$E:$E,0),MATCH('38'!K$1,'38'!$E$1:$O$1,0))</f>
        <v>Ms. Shivani Sambyal</v>
      </c>
      <c r="M934" s="2" t="str">
        <f>INDEX('38'!$E$1:$O$1361,MATCH('39'!$F934,'38'!$E:$E,0),MATCH('38'!L$1,'38'!$E$1:$O$1,0))</f>
        <v>Relationship Associate</v>
      </c>
      <c r="N934" s="2" t="str">
        <f>INDEX('38'!$E$1:$O$1361,MATCH('39'!$F934,'38'!$E:$E,0),MATCH('38'!M$1,'38'!$E$1:$O$1,0))</f>
        <v>BG 8</v>
      </c>
      <c r="O934" s="2">
        <f>INDEX('38'!$E$1:$O$1361,MATCH('39'!$F934,'38'!$E:$E,0),MATCH('38'!N$1,'38'!$E$1:$O$1,0))</f>
        <v>272893.13099999999</v>
      </c>
      <c r="P934" s="2">
        <f>INDEX('38'!$E$1:$O$1361,MATCH('39'!$F934,'38'!$E:$E,0),MATCH('38'!O$1,'38'!$E$1:$O$1,0))</f>
        <v>325831.30199999997</v>
      </c>
    </row>
    <row r="935" spans="6:16">
      <c r="F935" s="128">
        <v>451295</v>
      </c>
      <c r="G935" s="2" t="str">
        <f>INDEX('38'!$E$1:$O$1361,MATCH('39'!$F935,'38'!$E:$E,0),MATCH('38'!F$1,'38'!$E$1:$O$1,0))</f>
        <v>Omeet Kour</v>
      </c>
      <c r="H935" s="2">
        <f>INDEX('38'!$E$1:$O$1361,MATCH('39'!$F935,'38'!$E:$E,0),MATCH('38'!G$1,'38'!$E$1:$O$1,0))</f>
        <v>41160</v>
      </c>
      <c r="I935" s="2" t="str">
        <f>INDEX('38'!$E$1:$O$1361,MATCH('39'!$F935,'38'!$E:$E,0),MATCH('38'!H$1,'38'!$E$1:$O$1,0))</f>
        <v>Active</v>
      </c>
      <c r="J935" s="2" t="str">
        <f>INDEX('38'!$E$1:$O$1361,MATCH('39'!$F935,'38'!$E:$E,0),MATCH('38'!I$1,'38'!$E$1:$O$1,0))</f>
        <v>X1777</v>
      </c>
      <c r="K935" s="2">
        <f>INDEX('38'!$E$1:$O$1361,MATCH('39'!$F935,'38'!$E:$E,0),MATCH('38'!J$1,'38'!$E$1:$O$1,0))</f>
        <v>416871</v>
      </c>
      <c r="L935" s="2" t="str">
        <f>INDEX('38'!$E$1:$O$1361,MATCH('39'!$F935,'38'!$E:$E,0),MATCH('38'!K$1,'38'!$E$1:$O$1,0))</f>
        <v>Ms. Shivani Sambyal</v>
      </c>
      <c r="M935" s="2" t="str">
        <f>INDEX('38'!$E$1:$O$1361,MATCH('39'!$F935,'38'!$E:$E,0),MATCH('38'!L$1,'38'!$E$1:$O$1,0))</f>
        <v>Relationship Associate</v>
      </c>
      <c r="N935" s="2" t="str">
        <f>INDEX('38'!$E$1:$O$1361,MATCH('39'!$F935,'38'!$E:$E,0),MATCH('38'!M$1,'38'!$E$1:$O$1,0))</f>
        <v>BG 8</v>
      </c>
      <c r="O935" s="2">
        <f>INDEX('38'!$E$1:$O$1361,MATCH('39'!$F935,'38'!$E:$E,0),MATCH('38'!N$1,'38'!$E$1:$O$1,0))</f>
        <v>243088.10399999999</v>
      </c>
      <c r="P935" s="2">
        <f>INDEX('38'!$E$1:$O$1361,MATCH('39'!$F935,'38'!$E:$E,0),MATCH('38'!O$1,'38'!$E$1:$O$1,0))</f>
        <v>755369.21519999998</v>
      </c>
    </row>
    <row r="936" spans="6:16">
      <c r="F936" s="128">
        <v>451298</v>
      </c>
      <c r="G936" s="2" t="str">
        <f>INDEX('38'!$E$1:$O$1361,MATCH('39'!$F936,'38'!$E:$E,0),MATCH('38'!F$1,'38'!$E$1:$O$1,0))</f>
        <v>Shyam Sundar Patra</v>
      </c>
      <c r="H936" s="2">
        <f>INDEX('38'!$E$1:$O$1361,MATCH('39'!$F936,'38'!$E:$E,0),MATCH('38'!G$1,'38'!$E$1:$O$1,0))</f>
        <v>41153</v>
      </c>
      <c r="I936" s="2" t="str">
        <f>INDEX('38'!$E$1:$O$1361,MATCH('39'!$F936,'38'!$E:$E,0),MATCH('38'!H$1,'38'!$E$1:$O$1,0))</f>
        <v>Active</v>
      </c>
      <c r="J936" s="2" t="str">
        <f>INDEX('38'!$E$1:$O$1361,MATCH('39'!$F936,'38'!$E:$E,0),MATCH('38'!I$1,'38'!$E$1:$O$1,0))</f>
        <v>X1318</v>
      </c>
      <c r="K936" s="2">
        <f>INDEX('38'!$E$1:$O$1361,MATCH('39'!$F936,'38'!$E:$E,0),MATCH('38'!J$1,'38'!$E$1:$O$1,0))</f>
        <v>473191</v>
      </c>
      <c r="L936" s="2" t="str">
        <f>INDEX('38'!$E$1:$O$1361,MATCH('39'!$F936,'38'!$E:$E,0),MATCH('38'!K$1,'38'!$E$1:$O$1,0))</f>
        <v>Mr. Sandeep Chatterjee</v>
      </c>
      <c r="M936" s="2" t="str">
        <f>INDEX('38'!$E$1:$O$1361,MATCH('39'!$F936,'38'!$E:$E,0),MATCH('38'!L$1,'38'!$E$1:$O$1,0))</f>
        <v>Relationship Associate</v>
      </c>
      <c r="N936" s="2" t="str">
        <f>INDEX('38'!$E$1:$O$1361,MATCH('39'!$F936,'38'!$E:$E,0),MATCH('38'!M$1,'38'!$E$1:$O$1,0))</f>
        <v>BG 8</v>
      </c>
      <c r="O936" s="2">
        <f>INDEX('38'!$E$1:$O$1361,MATCH('39'!$F936,'38'!$E:$E,0),MATCH('38'!N$1,'38'!$E$1:$O$1,0))</f>
        <v>192096.00899999999</v>
      </c>
      <c r="P936" s="2">
        <f>INDEX('38'!$E$1:$O$1361,MATCH('39'!$F936,'38'!$E:$E,0),MATCH('38'!O$1,'38'!$E$1:$O$1,0))</f>
        <v>830908.96200000006</v>
      </c>
    </row>
    <row r="937" spans="6:16">
      <c r="F937" s="128">
        <v>451300</v>
      </c>
      <c r="G937" s="2" t="str">
        <f>INDEX('38'!$E$1:$O$1361,MATCH('39'!$F937,'38'!$E:$E,0),MATCH('38'!F$1,'38'!$E$1:$O$1,0))</f>
        <v>Sumaya Nazir Shah</v>
      </c>
      <c r="H937" s="2">
        <f>INDEX('38'!$E$1:$O$1361,MATCH('39'!$F937,'38'!$E:$E,0),MATCH('38'!G$1,'38'!$E$1:$O$1,0))</f>
        <v>41162</v>
      </c>
      <c r="I937" s="2" t="str">
        <f>INDEX('38'!$E$1:$O$1361,MATCH('39'!$F937,'38'!$E:$E,0),MATCH('38'!H$1,'38'!$E$1:$O$1,0))</f>
        <v>Active</v>
      </c>
      <c r="J937" s="2" t="str">
        <f>INDEX('38'!$E$1:$O$1361,MATCH('39'!$F937,'38'!$E:$E,0),MATCH('38'!I$1,'38'!$E$1:$O$1,0))</f>
        <v>X1013</v>
      </c>
      <c r="K937" s="2">
        <f>INDEX('38'!$E$1:$O$1361,MATCH('39'!$F937,'38'!$E:$E,0),MATCH('38'!J$1,'38'!$E$1:$O$1,0))</f>
        <v>416871</v>
      </c>
      <c r="L937" s="2" t="str">
        <f>INDEX('38'!$E$1:$O$1361,MATCH('39'!$F937,'38'!$E:$E,0),MATCH('38'!K$1,'38'!$E$1:$O$1,0))</f>
        <v>Ms. Shivani Sambyal</v>
      </c>
      <c r="M937" s="2" t="str">
        <f>INDEX('38'!$E$1:$O$1361,MATCH('39'!$F937,'38'!$E:$E,0),MATCH('38'!L$1,'38'!$E$1:$O$1,0))</f>
        <v>Relationship Associate</v>
      </c>
      <c r="N937" s="2" t="str">
        <f>INDEX('38'!$E$1:$O$1361,MATCH('39'!$F937,'38'!$E:$E,0),MATCH('38'!M$1,'38'!$E$1:$O$1,0))</f>
        <v>BG 6</v>
      </c>
      <c r="O937" s="2">
        <f>INDEX('38'!$E$1:$O$1361,MATCH('39'!$F937,'38'!$E:$E,0),MATCH('38'!N$1,'38'!$E$1:$O$1,0))</f>
        <v>873657.14099999995</v>
      </c>
      <c r="P937" s="2">
        <f>INDEX('38'!$E$1:$O$1361,MATCH('39'!$F937,'38'!$E:$E,0),MATCH('38'!O$1,'38'!$E$1:$O$1,0))</f>
        <v>2367398.6423999998</v>
      </c>
    </row>
    <row r="938" spans="6:16">
      <c r="F938" s="128">
        <v>451379</v>
      </c>
      <c r="G938" s="2" t="str">
        <f>INDEX('38'!$E$1:$O$1361,MATCH('39'!$F938,'38'!$E:$E,0),MATCH('38'!F$1,'38'!$E$1:$O$1,0))</f>
        <v>Dipak Kumar</v>
      </c>
      <c r="H938" s="2">
        <f>INDEX('38'!$E$1:$O$1361,MATCH('39'!$F938,'38'!$E:$E,0),MATCH('38'!G$1,'38'!$E$1:$O$1,0))</f>
        <v>41160</v>
      </c>
      <c r="I938" s="2" t="str">
        <f>INDEX('38'!$E$1:$O$1361,MATCH('39'!$F938,'38'!$E:$E,0),MATCH('38'!H$1,'38'!$E$1:$O$1,0))</f>
        <v>Active</v>
      </c>
      <c r="J938" s="2" t="str">
        <f>INDEX('38'!$E$1:$O$1361,MATCH('39'!$F938,'38'!$E:$E,0),MATCH('38'!I$1,'38'!$E$1:$O$1,0))</f>
        <v>X0720</v>
      </c>
      <c r="K938" s="2">
        <f>INDEX('38'!$E$1:$O$1361,MATCH('39'!$F938,'38'!$E:$E,0),MATCH('38'!J$1,'38'!$E$1:$O$1,0))</f>
        <v>376098</v>
      </c>
      <c r="L938" s="2" t="str">
        <f>INDEX('38'!$E$1:$O$1361,MATCH('39'!$F938,'38'!$E:$E,0),MATCH('38'!K$1,'38'!$E$1:$O$1,0))</f>
        <v>Mrs. Samta Agarwal</v>
      </c>
      <c r="M938" s="2" t="str">
        <f>INDEX('38'!$E$1:$O$1361,MATCH('39'!$F938,'38'!$E:$E,0),MATCH('38'!L$1,'38'!$E$1:$O$1,0))</f>
        <v>Relationship Associate</v>
      </c>
      <c r="N938" s="2" t="str">
        <f>INDEX('38'!$E$1:$O$1361,MATCH('39'!$F938,'38'!$E:$E,0),MATCH('38'!M$1,'38'!$E$1:$O$1,0))</f>
        <v>BG 7</v>
      </c>
      <c r="O938" s="2">
        <f>INDEX('38'!$E$1:$O$1361,MATCH('39'!$F938,'38'!$E:$E,0),MATCH('38'!N$1,'38'!$E$1:$O$1,0))</f>
        <v>591266.78099999996</v>
      </c>
      <c r="P938" s="2">
        <f>INDEX('38'!$E$1:$O$1361,MATCH('39'!$F938,'38'!$E:$E,0),MATCH('38'!O$1,'38'!$E$1:$O$1,0))</f>
        <v>855960.95519999997</v>
      </c>
    </row>
    <row r="939" spans="6:16">
      <c r="F939" s="128">
        <v>451383</v>
      </c>
      <c r="G939" s="2" t="str">
        <f>INDEX('38'!$E$1:$O$1361,MATCH('39'!$F939,'38'!$E:$E,0),MATCH('38'!F$1,'38'!$E$1:$O$1,0))</f>
        <v>Ujjwal Kumar Ghosh</v>
      </c>
      <c r="H939" s="2">
        <f>INDEX('38'!$E$1:$O$1361,MATCH('39'!$F939,'38'!$E:$E,0),MATCH('38'!G$1,'38'!$E$1:$O$1,0))</f>
        <v>41153</v>
      </c>
      <c r="I939" s="2" t="str">
        <f>INDEX('38'!$E$1:$O$1361,MATCH('39'!$F939,'38'!$E:$E,0),MATCH('38'!H$1,'38'!$E$1:$O$1,0))</f>
        <v>Active</v>
      </c>
      <c r="J939" s="2" t="str">
        <f>INDEX('38'!$E$1:$O$1361,MATCH('39'!$F939,'38'!$E:$E,0),MATCH('38'!I$1,'38'!$E$1:$O$1,0))</f>
        <v>X1851</v>
      </c>
      <c r="K939" s="2">
        <f>INDEX('38'!$E$1:$O$1361,MATCH('39'!$F939,'38'!$E:$E,0),MATCH('38'!J$1,'38'!$E$1:$O$1,0))</f>
        <v>381154</v>
      </c>
      <c r="L939" s="2" t="str">
        <f>INDEX('38'!$E$1:$O$1361,MATCH('39'!$F939,'38'!$E:$E,0),MATCH('38'!K$1,'38'!$E$1:$O$1,0))</f>
        <v>Mr. Pranabesh Pyne</v>
      </c>
      <c r="M939" s="2" t="str">
        <f>INDEX('38'!$E$1:$O$1361,MATCH('39'!$F939,'38'!$E:$E,0),MATCH('38'!L$1,'38'!$E$1:$O$1,0))</f>
        <v>Relationship Associate</v>
      </c>
      <c r="N939" s="2" t="str">
        <f>INDEX('38'!$E$1:$O$1361,MATCH('39'!$F939,'38'!$E:$E,0),MATCH('38'!M$1,'38'!$E$1:$O$1,0))</f>
        <v>BG 8</v>
      </c>
      <c r="O939" s="2">
        <f>INDEX('38'!$E$1:$O$1361,MATCH('39'!$F939,'38'!$E:$E,0),MATCH('38'!N$1,'38'!$E$1:$O$1,0))</f>
        <v>183327.79500000001</v>
      </c>
      <c r="P939" s="2">
        <f>INDEX('38'!$E$1:$O$1361,MATCH('39'!$F939,'38'!$E:$E,0),MATCH('38'!O$1,'38'!$E$1:$O$1,0))</f>
        <v>542403.14040000003</v>
      </c>
    </row>
    <row r="940" spans="6:16">
      <c r="F940" s="128">
        <v>451388</v>
      </c>
      <c r="G940" s="2" t="str">
        <f>INDEX('38'!$E$1:$O$1361,MATCH('39'!$F940,'38'!$E:$E,0),MATCH('38'!F$1,'38'!$E$1:$O$1,0))</f>
        <v>Deepankar Panchori</v>
      </c>
      <c r="H940" s="2">
        <f>INDEX('38'!$E$1:$O$1361,MATCH('39'!$F940,'38'!$E:$E,0),MATCH('38'!G$1,'38'!$E$1:$O$1,0))</f>
        <v>41155</v>
      </c>
      <c r="I940" s="2" t="str">
        <f>INDEX('38'!$E$1:$O$1361,MATCH('39'!$F940,'38'!$E:$E,0),MATCH('38'!H$1,'38'!$E$1:$O$1,0))</f>
        <v>Active</v>
      </c>
      <c r="J940" s="2" t="str">
        <f>INDEX('38'!$E$1:$O$1361,MATCH('39'!$F940,'38'!$E:$E,0),MATCH('38'!I$1,'38'!$E$1:$O$1,0))</f>
        <v>X1827</v>
      </c>
      <c r="K940" s="2">
        <f>INDEX('38'!$E$1:$O$1361,MATCH('39'!$F940,'38'!$E:$E,0),MATCH('38'!J$1,'38'!$E$1:$O$1,0))</f>
        <v>471701</v>
      </c>
      <c r="L940" s="2" t="str">
        <f>INDEX('38'!$E$1:$O$1361,MATCH('39'!$F940,'38'!$E:$E,0),MATCH('38'!K$1,'38'!$E$1:$O$1,0))</f>
        <v>Mr. Anupam Nayyar</v>
      </c>
      <c r="M940" s="2" t="str">
        <f>INDEX('38'!$E$1:$O$1361,MATCH('39'!$F940,'38'!$E:$E,0),MATCH('38'!L$1,'38'!$E$1:$O$1,0))</f>
        <v>Relationship Associate</v>
      </c>
      <c r="N940" s="2" t="str">
        <f>INDEX('38'!$E$1:$O$1361,MATCH('39'!$F940,'38'!$E:$E,0),MATCH('38'!M$1,'38'!$E$1:$O$1,0))</f>
        <v>BG 7</v>
      </c>
      <c r="O940" s="2">
        <f>INDEX('38'!$E$1:$O$1361,MATCH('39'!$F940,'38'!$E:$E,0),MATCH('38'!N$1,'38'!$E$1:$O$1,0))</f>
        <v>682562.83199999994</v>
      </c>
      <c r="P940" s="2">
        <f>INDEX('38'!$E$1:$O$1361,MATCH('39'!$F940,'38'!$E:$E,0),MATCH('38'!O$1,'38'!$E$1:$O$1,0))</f>
        <v>324101.9952</v>
      </c>
    </row>
    <row r="941" spans="6:16">
      <c r="F941" s="128">
        <v>451400</v>
      </c>
      <c r="G941" s="2" t="str">
        <f>INDEX('38'!$E$1:$O$1361,MATCH('39'!$F941,'38'!$E:$E,0),MATCH('38'!F$1,'38'!$E$1:$O$1,0))</f>
        <v>Parvinder Singh</v>
      </c>
      <c r="H941" s="2">
        <f>INDEX('38'!$E$1:$O$1361,MATCH('39'!$F941,'38'!$E:$E,0),MATCH('38'!G$1,'38'!$E$1:$O$1,0))</f>
        <v>41160</v>
      </c>
      <c r="I941" s="2" t="str">
        <f>INDEX('38'!$E$1:$O$1361,MATCH('39'!$F941,'38'!$E:$E,0),MATCH('38'!H$1,'38'!$E$1:$O$1,0))</f>
        <v>Active</v>
      </c>
      <c r="J941" s="2" t="str">
        <f>INDEX('38'!$E$1:$O$1361,MATCH('39'!$F941,'38'!$E:$E,0),MATCH('38'!I$1,'38'!$E$1:$O$1,0))</f>
        <v>X1757</v>
      </c>
      <c r="K941" s="2">
        <f>INDEX('38'!$E$1:$O$1361,MATCH('39'!$F941,'38'!$E:$E,0),MATCH('38'!J$1,'38'!$E$1:$O$1,0))</f>
        <v>425654</v>
      </c>
      <c r="L941" s="2" t="str">
        <f>INDEX('38'!$E$1:$O$1361,MATCH('39'!$F941,'38'!$E:$E,0),MATCH('38'!K$1,'38'!$E$1:$O$1,0))</f>
        <v>Mr. Himat Singh</v>
      </c>
      <c r="M941" s="2" t="str">
        <f>INDEX('38'!$E$1:$O$1361,MATCH('39'!$F941,'38'!$E:$E,0),MATCH('38'!L$1,'38'!$E$1:$O$1,0))</f>
        <v>Relationship Associate</v>
      </c>
      <c r="N941" s="2" t="str">
        <f>INDEX('38'!$E$1:$O$1361,MATCH('39'!$F941,'38'!$E:$E,0),MATCH('38'!M$1,'38'!$E$1:$O$1,0))</f>
        <v>BG 7</v>
      </c>
      <c r="O941" s="2">
        <f>INDEX('38'!$E$1:$O$1361,MATCH('39'!$F941,'38'!$E:$E,0),MATCH('38'!N$1,'38'!$E$1:$O$1,0))</f>
        <v>558947.48699999996</v>
      </c>
      <c r="P941" s="2">
        <f>INDEX('38'!$E$1:$O$1361,MATCH('39'!$F941,'38'!$E:$E,0),MATCH('38'!O$1,'38'!$E$1:$O$1,0))</f>
        <v>844232.51159999997</v>
      </c>
    </row>
    <row r="942" spans="6:16">
      <c r="F942" s="128">
        <v>451406</v>
      </c>
      <c r="G942" s="2" t="str">
        <f>INDEX('38'!$E$1:$O$1361,MATCH('39'!$F942,'38'!$E:$E,0),MATCH('38'!F$1,'38'!$E$1:$O$1,0))</f>
        <v>Desh Raj</v>
      </c>
      <c r="H942" s="2">
        <f>INDEX('38'!$E$1:$O$1361,MATCH('39'!$F942,'38'!$E:$E,0),MATCH('38'!G$1,'38'!$E$1:$O$1,0))</f>
        <v>41165</v>
      </c>
      <c r="I942" s="2" t="str">
        <f>INDEX('38'!$E$1:$O$1361,MATCH('39'!$F942,'38'!$E:$E,0),MATCH('38'!H$1,'38'!$E$1:$O$1,0))</f>
        <v>Active</v>
      </c>
      <c r="J942" s="2" t="str">
        <f>INDEX('38'!$E$1:$O$1361,MATCH('39'!$F942,'38'!$E:$E,0),MATCH('38'!I$1,'38'!$E$1:$O$1,0))</f>
        <v>X1830</v>
      </c>
      <c r="K942" s="2">
        <f>INDEX('38'!$E$1:$O$1361,MATCH('39'!$F942,'38'!$E:$E,0),MATCH('38'!J$1,'38'!$E$1:$O$1,0))</f>
        <v>425654</v>
      </c>
      <c r="L942" s="2" t="str">
        <f>INDEX('38'!$E$1:$O$1361,MATCH('39'!$F942,'38'!$E:$E,0),MATCH('38'!K$1,'38'!$E$1:$O$1,0))</f>
        <v>Mr. Himat Singh</v>
      </c>
      <c r="M942" s="2" t="str">
        <f>INDEX('38'!$E$1:$O$1361,MATCH('39'!$F942,'38'!$E:$E,0),MATCH('38'!L$1,'38'!$E$1:$O$1,0))</f>
        <v>Relationship Associate</v>
      </c>
      <c r="N942" s="2" t="str">
        <f>INDEX('38'!$E$1:$O$1361,MATCH('39'!$F942,'38'!$E:$E,0),MATCH('38'!M$1,'38'!$E$1:$O$1,0))</f>
        <v>BG 8</v>
      </c>
      <c r="O942" s="2">
        <f>INDEX('38'!$E$1:$O$1361,MATCH('39'!$F942,'38'!$E:$E,0),MATCH('38'!N$1,'38'!$E$1:$O$1,0))</f>
        <v>243088.10399999999</v>
      </c>
      <c r="P942" s="2">
        <f>INDEX('38'!$E$1:$O$1361,MATCH('39'!$F942,'38'!$E:$E,0),MATCH('38'!O$1,'38'!$E$1:$O$1,0))</f>
        <v>188045.92800000001</v>
      </c>
    </row>
    <row r="943" spans="6:16">
      <c r="F943" s="128">
        <v>451413</v>
      </c>
      <c r="G943" s="2" t="str">
        <f>INDEX('38'!$E$1:$O$1361,MATCH('39'!$F943,'38'!$E:$E,0),MATCH('38'!F$1,'38'!$E$1:$O$1,0))</f>
        <v>Siva Charan Sourav</v>
      </c>
      <c r="H943" s="2">
        <f>INDEX('38'!$E$1:$O$1361,MATCH('39'!$F943,'38'!$E:$E,0),MATCH('38'!G$1,'38'!$E$1:$O$1,0))</f>
        <v>41153</v>
      </c>
      <c r="I943" s="2" t="str">
        <f>INDEX('38'!$E$1:$O$1361,MATCH('39'!$F943,'38'!$E:$E,0),MATCH('38'!H$1,'38'!$E$1:$O$1,0))</f>
        <v>Active</v>
      </c>
      <c r="J943" s="2" t="str">
        <f>INDEX('38'!$E$1:$O$1361,MATCH('39'!$F943,'38'!$E:$E,0),MATCH('38'!I$1,'38'!$E$1:$O$1,0))</f>
        <v>X1711</v>
      </c>
      <c r="K943" s="2">
        <f>INDEX('38'!$E$1:$O$1361,MATCH('39'!$F943,'38'!$E:$E,0),MATCH('38'!J$1,'38'!$E$1:$O$1,0))</f>
        <v>381248</v>
      </c>
      <c r="L943" s="2" t="str">
        <f>INDEX('38'!$E$1:$O$1361,MATCH('39'!$F943,'38'!$E:$E,0),MATCH('38'!K$1,'38'!$E$1:$O$1,0))</f>
        <v>Mr. Nirjhar Saha</v>
      </c>
      <c r="M943" s="2" t="str">
        <f>INDEX('38'!$E$1:$O$1361,MATCH('39'!$F943,'38'!$E:$E,0),MATCH('38'!L$1,'38'!$E$1:$O$1,0))</f>
        <v>Relationship Associate</v>
      </c>
      <c r="N943" s="2" t="str">
        <f>INDEX('38'!$E$1:$O$1361,MATCH('39'!$F943,'38'!$E:$E,0),MATCH('38'!M$1,'38'!$E$1:$O$1,0))</f>
        <v>BG 8</v>
      </c>
      <c r="O943" s="2">
        <f>INDEX('38'!$E$1:$O$1361,MATCH('39'!$F943,'38'!$E:$E,0),MATCH('38'!N$1,'38'!$E$1:$O$1,0))</f>
        <v>266925.22499999998</v>
      </c>
      <c r="P943" s="2">
        <f>INDEX('38'!$E$1:$O$1361,MATCH('39'!$F943,'38'!$E:$E,0),MATCH('38'!O$1,'38'!$E$1:$O$1,0))</f>
        <v>981474.01919999998</v>
      </c>
    </row>
    <row r="944" spans="6:16">
      <c r="F944" s="128">
        <v>451414</v>
      </c>
      <c r="G944" s="2" t="str">
        <f>INDEX('38'!$E$1:$O$1361,MATCH('39'!$F944,'38'!$E:$E,0),MATCH('38'!F$1,'38'!$E$1:$O$1,0))</f>
        <v>Alok Ranjan Dash</v>
      </c>
      <c r="H944" s="2">
        <f>INDEX('38'!$E$1:$O$1361,MATCH('39'!$F944,'38'!$E:$E,0),MATCH('38'!G$1,'38'!$E$1:$O$1,0))</f>
        <v>41153</v>
      </c>
      <c r="I944" s="2" t="str">
        <f>INDEX('38'!$E$1:$O$1361,MATCH('39'!$F944,'38'!$E:$E,0),MATCH('38'!H$1,'38'!$E$1:$O$1,0))</f>
        <v>Active</v>
      </c>
      <c r="J944" s="2" t="str">
        <f>INDEX('38'!$E$1:$O$1361,MATCH('39'!$F944,'38'!$E:$E,0),MATCH('38'!I$1,'38'!$E$1:$O$1,0))</f>
        <v>X1768</v>
      </c>
      <c r="K944" s="2">
        <f>INDEX('38'!$E$1:$O$1361,MATCH('39'!$F944,'38'!$E:$E,0),MATCH('38'!J$1,'38'!$E$1:$O$1,0))</f>
        <v>176466</v>
      </c>
      <c r="L944" s="2" t="str">
        <f>INDEX('38'!$E$1:$O$1361,MATCH('39'!$F944,'38'!$E:$E,0),MATCH('38'!K$1,'38'!$E$1:$O$1,0))</f>
        <v>Mr. Ayan Dam</v>
      </c>
      <c r="M944" s="2" t="str">
        <f>INDEX('38'!$E$1:$O$1361,MATCH('39'!$F944,'38'!$E:$E,0),MATCH('38'!L$1,'38'!$E$1:$O$1,0))</f>
        <v>Relationship Associate</v>
      </c>
      <c r="N944" s="2" t="str">
        <f>INDEX('38'!$E$1:$O$1361,MATCH('39'!$F944,'38'!$E:$E,0),MATCH('38'!M$1,'38'!$E$1:$O$1,0))</f>
        <v>BG 8</v>
      </c>
      <c r="O944" s="2">
        <f>INDEX('38'!$E$1:$O$1361,MATCH('39'!$F944,'38'!$E:$E,0),MATCH('38'!N$1,'38'!$E$1:$O$1,0))</f>
        <v>254663.304</v>
      </c>
      <c r="P944" s="2">
        <f>INDEX('38'!$E$1:$O$1361,MATCH('39'!$F944,'38'!$E:$E,0),MATCH('38'!O$1,'38'!$E$1:$O$1,0))</f>
        <v>681300.96840000001</v>
      </c>
    </row>
    <row r="945" spans="6:16">
      <c r="F945" s="128">
        <v>451417</v>
      </c>
      <c r="G945" s="2" t="str">
        <f>INDEX('38'!$E$1:$O$1361,MATCH('39'!$F945,'38'!$E:$E,0),MATCH('38'!F$1,'38'!$E$1:$O$1,0))</f>
        <v>Debasish Mohhapatra</v>
      </c>
      <c r="H945" s="2">
        <f>INDEX('38'!$E$1:$O$1361,MATCH('39'!$F945,'38'!$E:$E,0),MATCH('38'!G$1,'38'!$E$1:$O$1,0))</f>
        <v>41155</v>
      </c>
      <c r="I945" s="2" t="str">
        <f>INDEX('38'!$E$1:$O$1361,MATCH('39'!$F945,'38'!$E:$E,0),MATCH('38'!H$1,'38'!$E$1:$O$1,0))</f>
        <v>Active</v>
      </c>
      <c r="J945" s="2" t="str">
        <f>INDEX('38'!$E$1:$O$1361,MATCH('39'!$F945,'38'!$E:$E,0),MATCH('38'!I$1,'38'!$E$1:$O$1,0))</f>
        <v>X1288</v>
      </c>
      <c r="K945" s="2">
        <f>INDEX('38'!$E$1:$O$1361,MATCH('39'!$F945,'38'!$E:$E,0),MATCH('38'!J$1,'38'!$E$1:$O$1,0))</f>
        <v>381248</v>
      </c>
      <c r="L945" s="2" t="str">
        <f>INDEX('38'!$E$1:$O$1361,MATCH('39'!$F945,'38'!$E:$E,0),MATCH('38'!K$1,'38'!$E$1:$O$1,0))</f>
        <v>Mr. Nirjhar Saha</v>
      </c>
      <c r="M945" s="2" t="str">
        <f>INDEX('38'!$E$1:$O$1361,MATCH('39'!$F945,'38'!$E:$E,0),MATCH('38'!L$1,'38'!$E$1:$O$1,0))</f>
        <v>Relationship Associate</v>
      </c>
      <c r="N945" s="2" t="str">
        <f>INDEX('38'!$E$1:$O$1361,MATCH('39'!$F945,'38'!$E:$E,0),MATCH('38'!M$1,'38'!$E$1:$O$1,0))</f>
        <v>BG 8</v>
      </c>
      <c r="O945" s="2">
        <f>INDEX('38'!$E$1:$O$1361,MATCH('39'!$F945,'38'!$E:$E,0),MATCH('38'!N$1,'38'!$E$1:$O$1,0))</f>
        <v>385074.62700000004</v>
      </c>
      <c r="P945" s="2">
        <f>INDEX('38'!$E$1:$O$1361,MATCH('39'!$F945,'38'!$E:$E,0),MATCH('38'!O$1,'38'!$E$1:$O$1,0))</f>
        <v>838189.94400000002</v>
      </c>
    </row>
    <row r="946" spans="6:16">
      <c r="F946" s="128">
        <v>451421</v>
      </c>
      <c r="G946" s="2" t="str">
        <f>INDEX('38'!$E$1:$O$1361,MATCH('39'!$F946,'38'!$E:$E,0),MATCH('38'!F$1,'38'!$E$1:$O$1,0))</f>
        <v>Kirti Kantilal Sangani</v>
      </c>
      <c r="H946" s="2">
        <f>INDEX('38'!$E$1:$O$1361,MATCH('39'!$F946,'38'!$E:$E,0),MATCH('38'!G$1,'38'!$E$1:$O$1,0))</f>
        <v>41157</v>
      </c>
      <c r="I946" s="2" t="str">
        <f>INDEX('38'!$E$1:$O$1361,MATCH('39'!$F946,'38'!$E:$E,0),MATCH('38'!H$1,'38'!$E$1:$O$1,0))</f>
        <v>Active</v>
      </c>
      <c r="J946" s="2" t="str">
        <f>INDEX('38'!$E$1:$O$1361,MATCH('39'!$F946,'38'!$E:$E,0),MATCH('38'!I$1,'38'!$E$1:$O$1,0))</f>
        <v>X1197</v>
      </c>
      <c r="K946" s="2">
        <f>INDEX('38'!$E$1:$O$1361,MATCH('39'!$F946,'38'!$E:$E,0),MATCH('38'!J$1,'38'!$E$1:$O$1,0))</f>
        <v>417062</v>
      </c>
      <c r="L946" s="2" t="str">
        <f>INDEX('38'!$E$1:$O$1361,MATCH('39'!$F946,'38'!$E:$E,0),MATCH('38'!K$1,'38'!$E$1:$O$1,0))</f>
        <v>Mr. Komalkumar Maganbhai Bhut</v>
      </c>
      <c r="M946" s="2" t="str">
        <f>INDEX('38'!$E$1:$O$1361,MATCH('39'!$F946,'38'!$E:$E,0),MATCH('38'!L$1,'38'!$E$1:$O$1,0))</f>
        <v>Relationship Associate</v>
      </c>
      <c r="N946" s="2" t="str">
        <f>INDEX('38'!$E$1:$O$1361,MATCH('39'!$F946,'38'!$E:$E,0),MATCH('38'!M$1,'38'!$E$1:$O$1,0))</f>
        <v>BG 7</v>
      </c>
      <c r="O946" s="2">
        <f>INDEX('38'!$E$1:$O$1361,MATCH('39'!$F946,'38'!$E:$E,0),MATCH('38'!N$1,'38'!$E$1:$O$1,0))</f>
        <v>613506.74699999997</v>
      </c>
      <c r="P946" s="2">
        <f>INDEX('38'!$E$1:$O$1361,MATCH('39'!$F946,'38'!$E:$E,0),MATCH('38'!O$1,'38'!$E$1:$O$1,0))</f>
        <v>638828.76959999988</v>
      </c>
    </row>
    <row r="947" spans="6:16">
      <c r="F947" s="128">
        <v>451750</v>
      </c>
      <c r="G947" s="2" t="str">
        <f>INDEX('38'!$E$1:$O$1361,MATCH('39'!$F947,'38'!$E:$E,0),MATCH('38'!F$1,'38'!$E$1:$O$1,0))</f>
        <v>Gurpreet Singh</v>
      </c>
      <c r="H947" s="2">
        <f>INDEX('38'!$E$1:$O$1361,MATCH('39'!$F947,'38'!$E:$E,0),MATCH('38'!G$1,'38'!$E$1:$O$1,0))</f>
        <v>41173</v>
      </c>
      <c r="I947" s="2" t="str">
        <f>INDEX('38'!$E$1:$O$1361,MATCH('39'!$F947,'38'!$E:$E,0),MATCH('38'!H$1,'38'!$E$1:$O$1,0))</f>
        <v>Active</v>
      </c>
      <c r="J947" s="2" t="str">
        <f>INDEX('38'!$E$1:$O$1361,MATCH('39'!$F947,'38'!$E:$E,0),MATCH('38'!I$1,'38'!$E$1:$O$1,0))</f>
        <v>X1391</v>
      </c>
      <c r="K947" s="2">
        <f>INDEX('38'!$E$1:$O$1361,MATCH('39'!$F947,'38'!$E:$E,0),MATCH('38'!J$1,'38'!$E$1:$O$1,0))</f>
        <v>412412</v>
      </c>
      <c r="L947" s="2" t="str">
        <f>INDEX('38'!$E$1:$O$1361,MATCH('39'!$F947,'38'!$E:$E,0),MATCH('38'!K$1,'38'!$E$1:$O$1,0))</f>
        <v>Mr. Vipin Sharma</v>
      </c>
      <c r="M947" s="2" t="str">
        <f>INDEX('38'!$E$1:$O$1361,MATCH('39'!$F947,'38'!$E:$E,0),MATCH('38'!L$1,'38'!$E$1:$O$1,0))</f>
        <v>Relationship Associate</v>
      </c>
      <c r="N947" s="2" t="str">
        <f>INDEX('38'!$E$1:$O$1361,MATCH('39'!$F947,'38'!$E:$E,0),MATCH('38'!M$1,'38'!$E$1:$O$1,0))</f>
        <v>BG 7</v>
      </c>
      <c r="O947" s="2">
        <f>INDEX('38'!$E$1:$O$1361,MATCH('39'!$F947,'38'!$E:$E,0),MATCH('38'!N$1,'38'!$E$1:$O$1,0))</f>
        <v>599770.10100000002</v>
      </c>
      <c r="P947" s="2">
        <f>INDEX('38'!$E$1:$O$1361,MATCH('39'!$F947,'38'!$E:$E,0),MATCH('38'!O$1,'38'!$E$1:$O$1,0))</f>
        <v>323160.23520000005</v>
      </c>
    </row>
    <row r="948" spans="6:16">
      <c r="F948" s="128">
        <v>451755</v>
      </c>
      <c r="G948" s="2" t="str">
        <f>INDEX('38'!$E$1:$O$1361,MATCH('39'!$F948,'38'!$E:$E,0),MATCH('38'!F$1,'38'!$E$1:$O$1,0))</f>
        <v>Anna Saheb Sitaram Abhale</v>
      </c>
      <c r="H948" s="2">
        <f>INDEX('38'!$E$1:$O$1361,MATCH('39'!$F948,'38'!$E:$E,0),MATCH('38'!G$1,'38'!$E$1:$O$1,0))</f>
        <v>41164</v>
      </c>
      <c r="I948" s="2" t="str">
        <f>INDEX('38'!$E$1:$O$1361,MATCH('39'!$F948,'38'!$E:$E,0),MATCH('38'!H$1,'38'!$E$1:$O$1,0))</f>
        <v>Active</v>
      </c>
      <c r="J948" s="2" t="str">
        <f>INDEX('38'!$E$1:$O$1361,MATCH('39'!$F948,'38'!$E:$E,0),MATCH('38'!I$1,'38'!$E$1:$O$1,0))</f>
        <v>X1700</v>
      </c>
      <c r="K948" s="2">
        <f>INDEX('38'!$E$1:$O$1361,MATCH('39'!$F948,'38'!$E:$E,0),MATCH('38'!J$1,'38'!$E$1:$O$1,0))</f>
        <v>399532</v>
      </c>
      <c r="L948" s="2" t="str">
        <f>INDEX('38'!$E$1:$O$1361,MATCH('39'!$F948,'38'!$E:$E,0),MATCH('38'!K$1,'38'!$E$1:$O$1,0))</f>
        <v>Mr. John Kunjukunju K.</v>
      </c>
      <c r="M948" s="2" t="str">
        <f>INDEX('38'!$E$1:$O$1361,MATCH('39'!$F948,'38'!$E:$E,0),MATCH('38'!L$1,'38'!$E$1:$O$1,0))</f>
        <v>Relationship Associate</v>
      </c>
      <c r="N948" s="2" t="str">
        <f>INDEX('38'!$E$1:$O$1361,MATCH('39'!$F948,'38'!$E:$E,0),MATCH('38'!M$1,'38'!$E$1:$O$1,0))</f>
        <v>BG 8</v>
      </c>
      <c r="O948" s="2">
        <f>INDEX('38'!$E$1:$O$1361,MATCH('39'!$F948,'38'!$E:$E,0),MATCH('38'!N$1,'38'!$E$1:$O$1,0))</f>
        <v>221557.11900000001</v>
      </c>
      <c r="P948" s="2">
        <f>INDEX('38'!$E$1:$O$1361,MATCH('39'!$F948,'38'!$E:$E,0),MATCH('38'!O$1,'38'!$E$1:$O$1,0))</f>
        <v>264178.98360000004</v>
      </c>
    </row>
    <row r="949" spans="6:16">
      <c r="F949" s="128">
        <v>451762</v>
      </c>
      <c r="G949" s="2" t="str">
        <f>INDEX('38'!$E$1:$O$1361,MATCH('39'!$F949,'38'!$E:$E,0),MATCH('38'!F$1,'38'!$E$1:$O$1,0))</f>
        <v>Pallavi Muley Amrute</v>
      </c>
      <c r="H949" s="2">
        <f>INDEX('38'!$E$1:$O$1361,MATCH('39'!$F949,'38'!$E:$E,0),MATCH('38'!G$1,'38'!$E$1:$O$1,0))</f>
        <v>41164</v>
      </c>
      <c r="I949" s="2" t="str">
        <f>INDEX('38'!$E$1:$O$1361,MATCH('39'!$F949,'38'!$E:$E,0),MATCH('38'!H$1,'38'!$E$1:$O$1,0))</f>
        <v>Active</v>
      </c>
      <c r="J949" s="2" t="str">
        <f>INDEX('38'!$E$1:$O$1361,MATCH('39'!$F949,'38'!$E:$E,0),MATCH('38'!I$1,'38'!$E$1:$O$1,0))</f>
        <v>X1564</v>
      </c>
      <c r="K949" s="2">
        <f>INDEX('38'!$E$1:$O$1361,MATCH('39'!$F949,'38'!$E:$E,0),MATCH('38'!J$1,'38'!$E$1:$O$1,0))</f>
        <v>458160</v>
      </c>
      <c r="L949" s="2" t="str">
        <f>INDEX('38'!$E$1:$O$1361,MATCH('39'!$F949,'38'!$E:$E,0),MATCH('38'!K$1,'38'!$E$1:$O$1,0))</f>
        <v>Mr. Ashish Chaturbhai Kapadia</v>
      </c>
      <c r="M949" s="2" t="str">
        <f>INDEX('38'!$E$1:$O$1361,MATCH('39'!$F949,'38'!$E:$E,0),MATCH('38'!L$1,'38'!$E$1:$O$1,0))</f>
        <v>Relationship Associate</v>
      </c>
      <c r="N949" s="2" t="str">
        <f>INDEX('38'!$E$1:$O$1361,MATCH('39'!$F949,'38'!$E:$E,0),MATCH('38'!M$1,'38'!$E$1:$O$1,0))</f>
        <v>BG 8</v>
      </c>
      <c r="O949" s="2">
        <f>INDEX('38'!$E$1:$O$1361,MATCH('39'!$F949,'38'!$E:$E,0),MATCH('38'!N$1,'38'!$E$1:$O$1,0))</f>
        <v>443114.23800000001</v>
      </c>
      <c r="P949" s="2">
        <f>INDEX('38'!$E$1:$O$1361,MATCH('39'!$F949,'38'!$E:$E,0),MATCH('38'!O$1,'38'!$E$1:$O$1,0))</f>
        <v>1260583.4304</v>
      </c>
    </row>
    <row r="950" spans="6:16">
      <c r="F950" s="128">
        <v>451776</v>
      </c>
      <c r="G950" s="2" t="str">
        <f>INDEX('38'!$E$1:$O$1361,MATCH('39'!$F950,'38'!$E:$E,0),MATCH('38'!F$1,'38'!$E$1:$O$1,0))</f>
        <v>Devendra Singh</v>
      </c>
      <c r="H950" s="2">
        <f>INDEX('38'!$E$1:$O$1361,MATCH('39'!$F950,'38'!$E:$E,0),MATCH('38'!G$1,'38'!$E$1:$O$1,0))</f>
        <v>41173</v>
      </c>
      <c r="I950" s="2" t="str">
        <f>INDEX('38'!$E$1:$O$1361,MATCH('39'!$F950,'38'!$E:$E,0),MATCH('38'!H$1,'38'!$E$1:$O$1,0))</f>
        <v>Active</v>
      </c>
      <c r="J950" s="2" t="str">
        <f>INDEX('38'!$E$1:$O$1361,MATCH('39'!$F950,'38'!$E:$E,0),MATCH('38'!I$1,'38'!$E$1:$O$1,0))</f>
        <v>X1804</v>
      </c>
      <c r="K950" s="2">
        <f>INDEX('38'!$E$1:$O$1361,MATCH('39'!$F950,'38'!$E:$E,0),MATCH('38'!J$1,'38'!$E$1:$O$1,0))</f>
        <v>407302</v>
      </c>
      <c r="L950" s="2" t="str">
        <f>INDEX('38'!$E$1:$O$1361,MATCH('39'!$F950,'38'!$E:$E,0),MATCH('38'!K$1,'38'!$E$1:$O$1,0))</f>
        <v>Mr. Ankit Verma</v>
      </c>
      <c r="M950" s="2" t="str">
        <f>INDEX('38'!$E$1:$O$1361,MATCH('39'!$F950,'38'!$E:$E,0),MATCH('38'!L$1,'38'!$E$1:$O$1,0))</f>
        <v>Relationship Associate</v>
      </c>
      <c r="N950" s="2" t="str">
        <f>INDEX('38'!$E$1:$O$1361,MATCH('39'!$F950,'38'!$E:$E,0),MATCH('38'!M$1,'38'!$E$1:$O$1,0))</f>
        <v>BG 8</v>
      </c>
      <c r="O950" s="2">
        <f>INDEX('38'!$E$1:$O$1361,MATCH('39'!$F950,'38'!$E:$E,0),MATCH('38'!N$1,'38'!$E$1:$O$1,0))</f>
        <v>274689.51299999998</v>
      </c>
      <c r="P950" s="2">
        <f>INDEX('38'!$E$1:$O$1361,MATCH('39'!$F950,'38'!$E:$E,0),MATCH('38'!O$1,'38'!$E$1:$O$1,0))</f>
        <v>643107.89159999997</v>
      </c>
    </row>
    <row r="951" spans="6:16">
      <c r="F951" s="128">
        <v>451781</v>
      </c>
      <c r="G951" s="2" t="str">
        <f>INDEX('38'!$E$1:$O$1361,MATCH('39'!$F951,'38'!$E:$E,0),MATCH('38'!F$1,'38'!$E$1:$O$1,0))</f>
        <v>Sudhansu Sekhar Pradhan</v>
      </c>
      <c r="H951" s="2">
        <f>INDEX('38'!$E$1:$O$1361,MATCH('39'!$F951,'38'!$E:$E,0),MATCH('38'!G$1,'38'!$E$1:$O$1,0))</f>
        <v>41148</v>
      </c>
      <c r="I951" s="2" t="str">
        <f>INDEX('38'!$E$1:$O$1361,MATCH('39'!$F951,'38'!$E:$E,0),MATCH('38'!H$1,'38'!$E$1:$O$1,0))</f>
        <v>Active</v>
      </c>
      <c r="J951" s="2" t="str">
        <f>INDEX('38'!$E$1:$O$1361,MATCH('39'!$F951,'38'!$E:$E,0),MATCH('38'!I$1,'38'!$E$1:$O$1,0))</f>
        <v>X1171</v>
      </c>
      <c r="K951" s="2">
        <f>INDEX('38'!$E$1:$O$1361,MATCH('39'!$F951,'38'!$E:$E,0),MATCH('38'!J$1,'38'!$E$1:$O$1,0))</f>
        <v>176466</v>
      </c>
      <c r="L951" s="2" t="str">
        <f>INDEX('38'!$E$1:$O$1361,MATCH('39'!$F951,'38'!$E:$E,0),MATCH('38'!K$1,'38'!$E$1:$O$1,0))</f>
        <v>Mr. Ayan Dam</v>
      </c>
      <c r="M951" s="2" t="str">
        <f>INDEX('38'!$E$1:$O$1361,MATCH('39'!$F951,'38'!$E:$E,0),MATCH('38'!L$1,'38'!$E$1:$O$1,0))</f>
        <v>Relationship Associate</v>
      </c>
      <c r="N951" s="2" t="str">
        <f>INDEX('38'!$E$1:$O$1361,MATCH('39'!$F951,'38'!$E:$E,0),MATCH('38'!M$1,'38'!$E$1:$O$1,0))</f>
        <v>BG 5</v>
      </c>
      <c r="O951" s="2">
        <f>INDEX('38'!$E$1:$O$1361,MATCH('39'!$F951,'38'!$E:$E,0),MATCH('38'!N$1,'38'!$E$1:$O$1,0))</f>
        <v>1401251.4180000001</v>
      </c>
      <c r="P951" s="2">
        <f>INDEX('38'!$E$1:$O$1361,MATCH('39'!$F951,'38'!$E:$E,0),MATCH('38'!O$1,'38'!$E$1:$O$1,0))</f>
        <v>2153692.1088</v>
      </c>
    </row>
    <row r="952" spans="6:16">
      <c r="F952" s="128">
        <v>451800</v>
      </c>
      <c r="G952" s="2" t="str">
        <f>INDEX('38'!$E$1:$O$1361,MATCH('39'!$F952,'38'!$E:$E,0),MATCH('38'!F$1,'38'!$E$1:$O$1,0))</f>
        <v>Rohit Sharma</v>
      </c>
      <c r="H952" s="2">
        <f>INDEX('38'!$E$1:$O$1361,MATCH('39'!$F952,'38'!$E:$E,0),MATCH('38'!G$1,'38'!$E$1:$O$1,0))</f>
        <v>41162</v>
      </c>
      <c r="I952" s="2" t="str">
        <f>INDEX('38'!$E$1:$O$1361,MATCH('39'!$F952,'38'!$E:$E,0),MATCH('38'!H$1,'38'!$E$1:$O$1,0))</f>
        <v>Active</v>
      </c>
      <c r="J952" s="2" t="str">
        <f>INDEX('38'!$E$1:$O$1361,MATCH('39'!$F952,'38'!$E:$E,0),MATCH('38'!I$1,'38'!$E$1:$O$1,0))</f>
        <v>X1720</v>
      </c>
      <c r="K952" s="2">
        <f>INDEX('38'!$E$1:$O$1361,MATCH('39'!$F952,'38'!$E:$E,0),MATCH('38'!J$1,'38'!$E$1:$O$1,0))</f>
        <v>376098</v>
      </c>
      <c r="L952" s="2" t="str">
        <f>INDEX('38'!$E$1:$O$1361,MATCH('39'!$F952,'38'!$E:$E,0),MATCH('38'!K$1,'38'!$E$1:$O$1,0))</f>
        <v>Mrs. Samta Agarwal</v>
      </c>
      <c r="M952" s="2" t="str">
        <f>INDEX('38'!$E$1:$O$1361,MATCH('39'!$F952,'38'!$E:$E,0),MATCH('38'!L$1,'38'!$E$1:$O$1,0))</f>
        <v>Relationship Associate</v>
      </c>
      <c r="N952" s="2" t="str">
        <f>INDEX('38'!$E$1:$O$1361,MATCH('39'!$F952,'38'!$E:$E,0),MATCH('38'!M$1,'38'!$E$1:$O$1,0))</f>
        <v>BG 7</v>
      </c>
      <c r="O952" s="2">
        <f>INDEX('38'!$E$1:$O$1361,MATCH('39'!$F952,'38'!$E:$E,0),MATCH('38'!N$1,'38'!$E$1:$O$1,0))</f>
        <v>598149.57300000009</v>
      </c>
      <c r="P952" s="2">
        <f>INDEX('38'!$E$1:$O$1361,MATCH('39'!$F952,'38'!$E:$E,0),MATCH('38'!O$1,'38'!$E$1:$O$1,0))</f>
        <v>192875.97959999999</v>
      </c>
    </row>
    <row r="953" spans="6:16">
      <c r="F953" s="128">
        <v>451829</v>
      </c>
      <c r="G953" s="2" t="str">
        <f>INDEX('38'!$E$1:$O$1361,MATCH('39'!$F953,'38'!$E:$E,0),MATCH('38'!F$1,'38'!$E$1:$O$1,0))</f>
        <v>Abhijit Das</v>
      </c>
      <c r="H953" s="2">
        <f>INDEX('38'!$E$1:$O$1361,MATCH('39'!$F953,'38'!$E:$E,0),MATCH('38'!G$1,'38'!$E$1:$O$1,0))</f>
        <v>41155</v>
      </c>
      <c r="I953" s="2" t="str">
        <f>INDEX('38'!$E$1:$O$1361,MATCH('39'!$F953,'38'!$E:$E,0),MATCH('38'!H$1,'38'!$E$1:$O$1,0))</f>
        <v>Active</v>
      </c>
      <c r="J953" s="2" t="str">
        <f>INDEX('38'!$E$1:$O$1361,MATCH('39'!$F953,'38'!$E:$E,0),MATCH('38'!I$1,'38'!$E$1:$O$1,0))</f>
        <v>X1607</v>
      </c>
      <c r="K953" s="2">
        <f>INDEX('38'!$E$1:$O$1361,MATCH('39'!$F953,'38'!$E:$E,0),MATCH('38'!J$1,'38'!$E$1:$O$1,0))</f>
        <v>410449</v>
      </c>
      <c r="L953" s="2" t="str">
        <f>INDEX('38'!$E$1:$O$1361,MATCH('39'!$F953,'38'!$E:$E,0),MATCH('38'!K$1,'38'!$E$1:$O$1,0))</f>
        <v>Mr. Sudipta Roy</v>
      </c>
      <c r="M953" s="2" t="str">
        <f>INDEX('38'!$E$1:$O$1361,MATCH('39'!$F953,'38'!$E:$E,0),MATCH('38'!L$1,'38'!$E$1:$O$1,0))</f>
        <v>Relationship Associate</v>
      </c>
      <c r="N953" s="2" t="str">
        <f>INDEX('38'!$E$1:$O$1361,MATCH('39'!$F953,'38'!$E:$E,0),MATCH('38'!M$1,'38'!$E$1:$O$1,0))</f>
        <v>BG 8</v>
      </c>
      <c r="O953" s="2">
        <f>INDEX('38'!$E$1:$O$1361,MATCH('39'!$F953,'38'!$E:$E,0),MATCH('38'!N$1,'38'!$E$1:$O$1,0))</f>
        <v>245793.807</v>
      </c>
      <c r="P953" s="2">
        <f>INDEX('38'!$E$1:$O$1361,MATCH('39'!$F953,'38'!$E:$E,0),MATCH('38'!O$1,'38'!$E$1:$O$1,0))</f>
        <v>2166703.7004</v>
      </c>
    </row>
    <row r="954" spans="6:16">
      <c r="F954" s="128">
        <v>452058</v>
      </c>
      <c r="G954" s="2" t="str">
        <f>INDEX('38'!$E$1:$O$1361,MATCH('39'!$F954,'38'!$E:$E,0),MATCH('38'!F$1,'38'!$E$1:$O$1,0))</f>
        <v>Amit Samanta</v>
      </c>
      <c r="H954" s="2">
        <f>INDEX('38'!$E$1:$O$1361,MATCH('39'!$F954,'38'!$E:$E,0),MATCH('38'!G$1,'38'!$E$1:$O$1,0))</f>
        <v>41153</v>
      </c>
      <c r="I954" s="2" t="str">
        <f>INDEX('38'!$E$1:$O$1361,MATCH('39'!$F954,'38'!$E:$E,0),MATCH('38'!H$1,'38'!$E$1:$O$1,0))</f>
        <v>Active</v>
      </c>
      <c r="J954" s="2" t="str">
        <f>INDEX('38'!$E$1:$O$1361,MATCH('39'!$F954,'38'!$E:$E,0),MATCH('38'!I$1,'38'!$E$1:$O$1,0))</f>
        <v>X1355</v>
      </c>
      <c r="K954" s="2">
        <f>INDEX('38'!$E$1:$O$1361,MATCH('39'!$F954,'38'!$E:$E,0),MATCH('38'!J$1,'38'!$E$1:$O$1,0))</f>
        <v>378503</v>
      </c>
      <c r="L954" s="2" t="str">
        <f>INDEX('38'!$E$1:$O$1361,MATCH('39'!$F954,'38'!$E:$E,0),MATCH('38'!K$1,'38'!$E$1:$O$1,0))</f>
        <v>Mr. Rakib Ali</v>
      </c>
      <c r="M954" s="2" t="str">
        <f>INDEX('38'!$E$1:$O$1361,MATCH('39'!$F954,'38'!$E:$E,0),MATCH('38'!L$1,'38'!$E$1:$O$1,0))</f>
        <v>Relationship Associate</v>
      </c>
      <c r="N954" s="2" t="str">
        <f>INDEX('38'!$E$1:$O$1361,MATCH('39'!$F954,'38'!$E:$E,0),MATCH('38'!M$1,'38'!$E$1:$O$1,0))</f>
        <v>BG 7</v>
      </c>
      <c r="O954" s="2">
        <f>INDEX('38'!$E$1:$O$1361,MATCH('39'!$F954,'38'!$E:$E,0),MATCH('38'!N$1,'38'!$E$1:$O$1,0))</f>
        <v>522983.11800000002</v>
      </c>
      <c r="P954" s="2">
        <f>INDEX('38'!$E$1:$O$1361,MATCH('39'!$F954,'38'!$E:$E,0),MATCH('38'!O$1,'38'!$E$1:$O$1,0))</f>
        <v>876993.98759999999</v>
      </c>
    </row>
    <row r="955" spans="6:16">
      <c r="F955" s="128">
        <v>452066</v>
      </c>
      <c r="G955" s="2" t="str">
        <f>INDEX('38'!$E$1:$O$1361,MATCH('39'!$F955,'38'!$E:$E,0),MATCH('38'!F$1,'38'!$E$1:$O$1,0))</f>
        <v>Ritika .</v>
      </c>
      <c r="H955" s="2">
        <f>INDEX('38'!$E$1:$O$1361,MATCH('39'!$F955,'38'!$E:$E,0),MATCH('38'!G$1,'38'!$E$1:$O$1,0))</f>
        <v>41162</v>
      </c>
      <c r="I955" s="2" t="str">
        <f>INDEX('38'!$E$1:$O$1361,MATCH('39'!$F955,'38'!$E:$E,0),MATCH('38'!H$1,'38'!$E$1:$O$1,0))</f>
        <v>Active</v>
      </c>
      <c r="J955" s="2" t="str">
        <f>INDEX('38'!$E$1:$O$1361,MATCH('39'!$F955,'38'!$E:$E,0),MATCH('38'!I$1,'38'!$E$1:$O$1,0))</f>
        <v>X1673</v>
      </c>
      <c r="K955" s="2">
        <f>INDEX('38'!$E$1:$O$1361,MATCH('39'!$F955,'38'!$E:$E,0),MATCH('38'!J$1,'38'!$E$1:$O$1,0))</f>
        <v>473035</v>
      </c>
      <c r="L955" s="2" t="str">
        <f>INDEX('38'!$E$1:$O$1361,MATCH('39'!$F955,'38'!$E:$E,0),MATCH('38'!K$1,'38'!$E$1:$O$1,0))</f>
        <v>Mr. Vinay Vishal</v>
      </c>
      <c r="M955" s="2" t="str">
        <f>INDEX('38'!$E$1:$O$1361,MATCH('39'!$F955,'38'!$E:$E,0),MATCH('38'!L$1,'38'!$E$1:$O$1,0))</f>
        <v>Relationship Associate</v>
      </c>
      <c r="N955" s="2" t="str">
        <f>INDEX('38'!$E$1:$O$1361,MATCH('39'!$F955,'38'!$E:$E,0),MATCH('38'!M$1,'38'!$E$1:$O$1,0))</f>
        <v>BG 8</v>
      </c>
      <c r="O955" s="2">
        <f>INDEX('38'!$E$1:$O$1361,MATCH('39'!$F955,'38'!$E:$E,0),MATCH('38'!N$1,'38'!$E$1:$O$1,0))</f>
        <v>243088.10399999999</v>
      </c>
      <c r="P955" s="2">
        <f>INDEX('38'!$E$1:$O$1361,MATCH('39'!$F955,'38'!$E:$E,0),MATCH('38'!O$1,'38'!$E$1:$O$1,0))</f>
        <v>307285.69319999998</v>
      </c>
    </row>
    <row r="956" spans="6:16">
      <c r="F956" s="128">
        <v>452073</v>
      </c>
      <c r="G956" s="2" t="str">
        <f>INDEX('38'!$E$1:$O$1361,MATCH('39'!$F956,'38'!$E:$E,0),MATCH('38'!F$1,'38'!$E$1:$O$1,0))</f>
        <v>Manish Kumar Bajpai</v>
      </c>
      <c r="H956" s="2">
        <f>INDEX('38'!$E$1:$O$1361,MATCH('39'!$F956,'38'!$E:$E,0),MATCH('38'!G$1,'38'!$E$1:$O$1,0))</f>
        <v>41162</v>
      </c>
      <c r="I956" s="2" t="str">
        <f>INDEX('38'!$E$1:$O$1361,MATCH('39'!$F956,'38'!$E:$E,0),MATCH('38'!H$1,'38'!$E$1:$O$1,0))</f>
        <v>Active</v>
      </c>
      <c r="J956" s="2" t="str">
        <f>INDEX('38'!$E$1:$O$1361,MATCH('39'!$F956,'38'!$E:$E,0),MATCH('38'!I$1,'38'!$E$1:$O$1,0))</f>
        <v>X1691</v>
      </c>
      <c r="K956" s="2">
        <f>INDEX('38'!$E$1:$O$1361,MATCH('39'!$F956,'38'!$E:$E,0),MATCH('38'!J$1,'38'!$E$1:$O$1,0))</f>
        <v>414224</v>
      </c>
      <c r="L956" s="2" t="str">
        <f>INDEX('38'!$E$1:$O$1361,MATCH('39'!$F956,'38'!$E:$E,0),MATCH('38'!K$1,'38'!$E$1:$O$1,0))</f>
        <v>Mr. Murari Dutt Bajpai</v>
      </c>
      <c r="M956" s="2" t="str">
        <f>INDEX('38'!$E$1:$O$1361,MATCH('39'!$F956,'38'!$E:$E,0),MATCH('38'!L$1,'38'!$E$1:$O$1,0))</f>
        <v>Relationship Associate</v>
      </c>
      <c r="N956" s="2" t="str">
        <f>INDEX('38'!$E$1:$O$1361,MATCH('39'!$F956,'38'!$E:$E,0),MATCH('38'!M$1,'38'!$E$1:$O$1,0))</f>
        <v>BG 7</v>
      </c>
      <c r="O956" s="2">
        <f>INDEX('38'!$E$1:$O$1361,MATCH('39'!$F956,'38'!$E:$E,0),MATCH('38'!N$1,'38'!$E$1:$O$1,0))</f>
        <v>486790.58400000003</v>
      </c>
      <c r="P956" s="2">
        <f>INDEX('38'!$E$1:$O$1361,MATCH('39'!$F956,'38'!$E:$E,0),MATCH('38'!O$1,'38'!$E$1:$O$1,0))</f>
        <v>931208.75639999995</v>
      </c>
    </row>
    <row r="957" spans="6:16">
      <c r="F957" s="128">
        <v>452081</v>
      </c>
      <c r="G957" s="2" t="str">
        <f>INDEX('38'!$E$1:$O$1361,MATCH('39'!$F957,'38'!$E:$E,0),MATCH('38'!F$1,'38'!$E$1:$O$1,0))</f>
        <v>Vinod Pandurang Bonde</v>
      </c>
      <c r="H957" s="2">
        <f>INDEX('38'!$E$1:$O$1361,MATCH('39'!$F957,'38'!$E:$E,0),MATCH('38'!G$1,'38'!$E$1:$O$1,0))</f>
        <v>41162</v>
      </c>
      <c r="I957" s="2" t="str">
        <f>INDEX('38'!$E$1:$O$1361,MATCH('39'!$F957,'38'!$E:$E,0),MATCH('38'!H$1,'38'!$E$1:$O$1,0))</f>
        <v>Active</v>
      </c>
      <c r="J957" s="2" t="str">
        <f>INDEX('38'!$E$1:$O$1361,MATCH('39'!$F957,'38'!$E:$E,0),MATCH('38'!I$1,'38'!$E$1:$O$1,0))</f>
        <v>X1495</v>
      </c>
      <c r="K957" s="2">
        <f>INDEX('38'!$E$1:$O$1361,MATCH('39'!$F957,'38'!$E:$E,0),MATCH('38'!J$1,'38'!$E$1:$O$1,0))</f>
        <v>377076</v>
      </c>
      <c r="L957" s="2" t="str">
        <f>INDEX('38'!$E$1:$O$1361,MATCH('39'!$F957,'38'!$E:$E,0),MATCH('38'!K$1,'38'!$E$1:$O$1,0))</f>
        <v>Mr. Ujwal Hiraman Gurchale</v>
      </c>
      <c r="M957" s="2" t="str">
        <f>INDEX('38'!$E$1:$O$1361,MATCH('39'!$F957,'38'!$E:$E,0),MATCH('38'!L$1,'38'!$E$1:$O$1,0))</f>
        <v>Relationship Associate</v>
      </c>
      <c r="N957" s="2" t="str">
        <f>INDEX('38'!$E$1:$O$1361,MATCH('39'!$F957,'38'!$E:$E,0),MATCH('38'!M$1,'38'!$E$1:$O$1,0))</f>
        <v>BG 8</v>
      </c>
      <c r="O957" s="2">
        <f>INDEX('38'!$E$1:$O$1361,MATCH('39'!$F957,'38'!$E:$E,0),MATCH('38'!N$1,'38'!$E$1:$O$1,0))</f>
        <v>316306.80900000001</v>
      </c>
      <c r="P957" s="2">
        <f>INDEX('38'!$E$1:$O$1361,MATCH('39'!$F957,'38'!$E:$E,0),MATCH('38'!O$1,'38'!$E$1:$O$1,0))</f>
        <v>476365.75199999998</v>
      </c>
    </row>
    <row r="958" spans="6:16">
      <c r="F958" s="128">
        <v>452086</v>
      </c>
      <c r="G958" s="2" t="str">
        <f>INDEX('38'!$E$1:$O$1361,MATCH('39'!$F958,'38'!$E:$E,0),MATCH('38'!F$1,'38'!$E$1:$O$1,0))</f>
        <v>Karthikeyan D.</v>
      </c>
      <c r="H958" s="2">
        <f>INDEX('38'!$E$1:$O$1361,MATCH('39'!$F958,'38'!$E:$E,0),MATCH('38'!G$1,'38'!$E$1:$O$1,0))</f>
        <v>41155</v>
      </c>
      <c r="I958" s="2" t="str">
        <f>INDEX('38'!$E$1:$O$1361,MATCH('39'!$F958,'38'!$E:$E,0),MATCH('38'!H$1,'38'!$E$1:$O$1,0))</f>
        <v>Active</v>
      </c>
      <c r="J958" s="2" t="str">
        <f>INDEX('38'!$E$1:$O$1361,MATCH('39'!$F958,'38'!$E:$E,0),MATCH('38'!I$1,'38'!$E$1:$O$1,0))</f>
        <v>X0564</v>
      </c>
      <c r="K958" s="2">
        <f>INDEX('38'!$E$1:$O$1361,MATCH('39'!$F958,'38'!$E:$E,0),MATCH('38'!J$1,'38'!$E$1:$O$1,0))</f>
        <v>412833</v>
      </c>
      <c r="L958" s="2" t="str">
        <f>INDEX('38'!$E$1:$O$1361,MATCH('39'!$F958,'38'!$E:$E,0),MATCH('38'!K$1,'38'!$E$1:$O$1,0))</f>
        <v>Mr. Loganathan Kumar R.</v>
      </c>
      <c r="M958" s="2" t="str">
        <f>INDEX('38'!$E$1:$O$1361,MATCH('39'!$F958,'38'!$E:$E,0),MATCH('38'!L$1,'38'!$E$1:$O$1,0))</f>
        <v>Relationship Associate</v>
      </c>
      <c r="N958" s="2" t="str">
        <f>INDEX('38'!$E$1:$O$1361,MATCH('39'!$F958,'38'!$E:$E,0),MATCH('38'!M$1,'38'!$E$1:$O$1,0))</f>
        <v>BG 7</v>
      </c>
      <c r="O958" s="2">
        <f>INDEX('38'!$E$1:$O$1361,MATCH('39'!$F958,'38'!$E:$E,0),MATCH('38'!N$1,'38'!$E$1:$O$1,0))</f>
        <v>536291.25900000008</v>
      </c>
      <c r="P958" s="2">
        <f>INDEX('38'!$E$1:$O$1361,MATCH('39'!$F958,'38'!$E:$E,0),MATCH('38'!O$1,'38'!$E$1:$O$1,0))</f>
        <v>281442.62160000001</v>
      </c>
    </row>
    <row r="959" spans="6:16">
      <c r="F959" s="128">
        <v>452090</v>
      </c>
      <c r="G959" s="2" t="str">
        <f>INDEX('38'!$E$1:$O$1361,MATCH('39'!$F959,'38'!$E:$E,0),MATCH('38'!F$1,'38'!$E$1:$O$1,0))</f>
        <v>Gourish S. Pattan</v>
      </c>
      <c r="H959" s="2">
        <f>INDEX('38'!$E$1:$O$1361,MATCH('39'!$F959,'38'!$E:$E,0),MATCH('38'!G$1,'38'!$E$1:$O$1,0))</f>
        <v>41148</v>
      </c>
      <c r="I959" s="2" t="str">
        <f>INDEX('38'!$E$1:$O$1361,MATCH('39'!$F959,'38'!$E:$E,0),MATCH('38'!H$1,'38'!$E$1:$O$1,0))</f>
        <v>Active</v>
      </c>
      <c r="J959" s="2" t="str">
        <f>INDEX('38'!$E$1:$O$1361,MATCH('39'!$F959,'38'!$E:$E,0),MATCH('38'!I$1,'38'!$E$1:$O$1,0))</f>
        <v>X0114</v>
      </c>
      <c r="K959" s="2">
        <f>INDEX('38'!$E$1:$O$1361,MATCH('39'!$F959,'38'!$E:$E,0),MATCH('38'!J$1,'38'!$E$1:$O$1,0))</f>
        <v>450554</v>
      </c>
      <c r="L959" s="2" t="str">
        <f>INDEX('38'!$E$1:$O$1361,MATCH('39'!$F959,'38'!$E:$E,0),MATCH('38'!K$1,'38'!$E$1:$O$1,0))</f>
        <v>Mr Jagadeesh Krishna</v>
      </c>
      <c r="M959" s="2" t="str">
        <f>INDEX('38'!$E$1:$O$1361,MATCH('39'!$F959,'38'!$E:$E,0),MATCH('38'!L$1,'38'!$E$1:$O$1,0))</f>
        <v>Relationship Associate</v>
      </c>
      <c r="N959" s="2" t="str">
        <f>INDEX('38'!$E$1:$O$1361,MATCH('39'!$F959,'38'!$E:$E,0),MATCH('38'!M$1,'38'!$E$1:$O$1,0))</f>
        <v>BG 5</v>
      </c>
      <c r="O959" s="2">
        <f>INDEX('38'!$E$1:$O$1361,MATCH('39'!$F959,'38'!$E:$E,0),MATCH('38'!N$1,'38'!$E$1:$O$1,0))</f>
        <v>1255280.355</v>
      </c>
      <c r="P959" s="2">
        <f>INDEX('38'!$E$1:$O$1361,MATCH('39'!$F959,'38'!$E:$E,0),MATCH('38'!O$1,'38'!$E$1:$O$1,0))</f>
        <v>1887584.8716</v>
      </c>
    </row>
    <row r="960" spans="6:16">
      <c r="F960" s="128">
        <v>452306</v>
      </c>
      <c r="G960" s="2" t="str">
        <f>INDEX('38'!$E$1:$O$1361,MATCH('39'!$F960,'38'!$E:$E,0),MATCH('38'!F$1,'38'!$E$1:$O$1,0))</f>
        <v>Rakesh Sarkar</v>
      </c>
      <c r="H960" s="2">
        <f>INDEX('38'!$E$1:$O$1361,MATCH('39'!$F960,'38'!$E:$E,0),MATCH('38'!G$1,'38'!$E$1:$O$1,0))</f>
        <v>41155</v>
      </c>
      <c r="I960" s="2" t="str">
        <f>INDEX('38'!$E$1:$O$1361,MATCH('39'!$F960,'38'!$E:$E,0),MATCH('38'!H$1,'38'!$E$1:$O$1,0))</f>
        <v>Active</v>
      </c>
      <c r="J960" s="2" t="str">
        <f>INDEX('38'!$E$1:$O$1361,MATCH('39'!$F960,'38'!$E:$E,0),MATCH('38'!I$1,'38'!$E$1:$O$1,0))</f>
        <v>X1871</v>
      </c>
      <c r="K960" s="2">
        <f>INDEX('38'!$E$1:$O$1361,MATCH('39'!$F960,'38'!$E:$E,0),MATCH('38'!J$1,'38'!$E$1:$O$1,0))</f>
        <v>379915</v>
      </c>
      <c r="L960" s="2" t="str">
        <f>INDEX('38'!$E$1:$O$1361,MATCH('39'!$F960,'38'!$E:$E,0),MATCH('38'!K$1,'38'!$E$1:$O$1,0))</f>
        <v>Mr. Indranil Roy</v>
      </c>
      <c r="M960" s="2" t="str">
        <f>INDEX('38'!$E$1:$O$1361,MATCH('39'!$F960,'38'!$E:$E,0),MATCH('38'!L$1,'38'!$E$1:$O$1,0))</f>
        <v>Relationship Associate</v>
      </c>
      <c r="N960" s="2" t="str">
        <f>INDEX('38'!$E$1:$O$1361,MATCH('39'!$F960,'38'!$E:$E,0),MATCH('38'!M$1,'38'!$E$1:$O$1,0))</f>
        <v>BG 8</v>
      </c>
      <c r="O960" s="2">
        <f>INDEX('38'!$E$1:$O$1361,MATCH('39'!$F960,'38'!$E:$E,0),MATCH('38'!N$1,'38'!$E$1:$O$1,0))</f>
        <v>243088.10399999999</v>
      </c>
      <c r="P960" s="2">
        <f>INDEX('38'!$E$1:$O$1361,MATCH('39'!$F960,'38'!$E:$E,0),MATCH('38'!O$1,'38'!$E$1:$O$1,0))</f>
        <v>988054.56719999993</v>
      </c>
    </row>
    <row r="961" spans="6:16">
      <c r="F961" s="128">
        <v>452389</v>
      </c>
      <c r="G961" s="2" t="str">
        <f>INDEX('38'!$E$1:$O$1361,MATCH('39'!$F961,'38'!$E:$E,0),MATCH('38'!F$1,'38'!$E$1:$O$1,0))</f>
        <v>Firoj Ranjan Kumar</v>
      </c>
      <c r="H961" s="2">
        <f>INDEX('38'!$E$1:$O$1361,MATCH('39'!$F961,'38'!$E:$E,0),MATCH('38'!G$1,'38'!$E$1:$O$1,0))</f>
        <v>41148</v>
      </c>
      <c r="I961" s="2" t="str">
        <f>INDEX('38'!$E$1:$O$1361,MATCH('39'!$F961,'38'!$E:$E,0),MATCH('38'!H$1,'38'!$E$1:$O$1,0))</f>
        <v>Active</v>
      </c>
      <c r="J961" s="2" t="str">
        <f>INDEX('38'!$E$1:$O$1361,MATCH('39'!$F961,'38'!$E:$E,0),MATCH('38'!I$1,'38'!$E$1:$O$1,0))</f>
        <v>X1214</v>
      </c>
      <c r="K961" s="2">
        <f>INDEX('38'!$E$1:$O$1361,MATCH('39'!$F961,'38'!$E:$E,0),MATCH('38'!J$1,'38'!$E$1:$O$1,0))</f>
        <v>381248</v>
      </c>
      <c r="L961" s="2" t="str">
        <f>INDEX('38'!$E$1:$O$1361,MATCH('39'!$F961,'38'!$E:$E,0),MATCH('38'!K$1,'38'!$E$1:$O$1,0))</f>
        <v>Mr. Nirjhar Saha</v>
      </c>
      <c r="M961" s="2" t="str">
        <f>INDEX('38'!$E$1:$O$1361,MATCH('39'!$F961,'38'!$E:$E,0),MATCH('38'!L$1,'38'!$E$1:$O$1,0))</f>
        <v>Relationship Associate</v>
      </c>
      <c r="N961" s="2" t="str">
        <f>INDEX('38'!$E$1:$O$1361,MATCH('39'!$F961,'38'!$E:$E,0),MATCH('38'!M$1,'38'!$E$1:$O$1,0))</f>
        <v>BG 8</v>
      </c>
      <c r="O961" s="2">
        <f>INDEX('38'!$E$1:$O$1361,MATCH('39'!$F961,'38'!$E:$E,0),MATCH('38'!N$1,'38'!$E$1:$O$1,0))</f>
        <v>315230.538</v>
      </c>
      <c r="P961" s="2">
        <f>INDEX('38'!$E$1:$O$1361,MATCH('39'!$F961,'38'!$E:$E,0),MATCH('38'!O$1,'38'!$E$1:$O$1,0))</f>
        <v>376615.71</v>
      </c>
    </row>
    <row r="962" spans="6:16">
      <c r="F962" s="128">
        <v>452391</v>
      </c>
      <c r="G962" s="2" t="str">
        <f>INDEX('38'!$E$1:$O$1361,MATCH('39'!$F962,'38'!$E:$E,0),MATCH('38'!F$1,'38'!$E$1:$O$1,0))</f>
        <v>Manas Kumar Nayak</v>
      </c>
      <c r="H962" s="2">
        <f>INDEX('38'!$E$1:$O$1361,MATCH('39'!$F962,'38'!$E:$E,0),MATCH('38'!G$1,'38'!$E$1:$O$1,0))</f>
        <v>41153</v>
      </c>
      <c r="I962" s="2" t="str">
        <f>INDEX('38'!$E$1:$O$1361,MATCH('39'!$F962,'38'!$E:$E,0),MATCH('38'!H$1,'38'!$E$1:$O$1,0))</f>
        <v>Active</v>
      </c>
      <c r="J962" s="2" t="str">
        <f>INDEX('38'!$E$1:$O$1361,MATCH('39'!$F962,'38'!$E:$E,0),MATCH('38'!I$1,'38'!$E$1:$O$1,0))</f>
        <v>X0736</v>
      </c>
      <c r="K962" s="2">
        <f>INDEX('38'!$E$1:$O$1361,MATCH('39'!$F962,'38'!$E:$E,0),MATCH('38'!J$1,'38'!$E$1:$O$1,0))</f>
        <v>460392</v>
      </c>
      <c r="L962" s="2" t="str">
        <f>INDEX('38'!$E$1:$O$1361,MATCH('39'!$F962,'38'!$E:$E,0),MATCH('38'!K$1,'38'!$E$1:$O$1,0))</f>
        <v>Mr. Sanjay Kumar Mohanty</v>
      </c>
      <c r="M962" s="2" t="str">
        <f>INDEX('38'!$E$1:$O$1361,MATCH('39'!$F962,'38'!$E:$E,0),MATCH('38'!L$1,'38'!$E$1:$O$1,0))</f>
        <v>Relationship Associate</v>
      </c>
      <c r="N962" s="2" t="str">
        <f>INDEX('38'!$E$1:$O$1361,MATCH('39'!$F962,'38'!$E:$E,0),MATCH('38'!M$1,'38'!$E$1:$O$1,0))</f>
        <v>BG 5</v>
      </c>
      <c r="O962" s="2">
        <f>INDEX('38'!$E$1:$O$1361,MATCH('39'!$F962,'38'!$E:$E,0),MATCH('38'!N$1,'38'!$E$1:$O$1,0))</f>
        <v>1265685.7919999999</v>
      </c>
      <c r="P962" s="2">
        <f>INDEX('38'!$E$1:$O$1361,MATCH('39'!$F962,'38'!$E:$E,0),MATCH('38'!O$1,'38'!$E$1:$O$1,0))</f>
        <v>1145907.6695999999</v>
      </c>
    </row>
    <row r="963" spans="6:16">
      <c r="F963" s="128">
        <v>452395</v>
      </c>
      <c r="G963" s="2" t="str">
        <f>INDEX('38'!$E$1:$O$1361,MATCH('39'!$F963,'38'!$E:$E,0),MATCH('38'!F$1,'38'!$E$1:$O$1,0))</f>
        <v>Badal Nayak</v>
      </c>
      <c r="H963" s="2">
        <f>INDEX('38'!$E$1:$O$1361,MATCH('39'!$F963,'38'!$E:$E,0),MATCH('38'!G$1,'38'!$E$1:$O$1,0))</f>
        <v>41155</v>
      </c>
      <c r="I963" s="2" t="str">
        <f>INDEX('38'!$E$1:$O$1361,MATCH('39'!$F963,'38'!$E:$E,0),MATCH('38'!H$1,'38'!$E$1:$O$1,0))</f>
        <v>Active</v>
      </c>
      <c r="J963" s="2" t="str">
        <f>INDEX('38'!$E$1:$O$1361,MATCH('39'!$F963,'38'!$E:$E,0),MATCH('38'!I$1,'38'!$E$1:$O$1,0))</f>
        <v>X1713</v>
      </c>
      <c r="K963" s="2">
        <f>INDEX('38'!$E$1:$O$1361,MATCH('39'!$F963,'38'!$E:$E,0),MATCH('38'!J$1,'38'!$E$1:$O$1,0))</f>
        <v>381248</v>
      </c>
      <c r="L963" s="2" t="str">
        <f>INDEX('38'!$E$1:$O$1361,MATCH('39'!$F963,'38'!$E:$E,0),MATCH('38'!K$1,'38'!$E$1:$O$1,0))</f>
        <v>Mr. Nirjhar Saha</v>
      </c>
      <c r="M963" s="2" t="str">
        <f>INDEX('38'!$E$1:$O$1361,MATCH('39'!$F963,'38'!$E:$E,0),MATCH('38'!L$1,'38'!$E$1:$O$1,0))</f>
        <v>Relationship Associate</v>
      </c>
      <c r="N963" s="2" t="str">
        <f>INDEX('38'!$E$1:$O$1361,MATCH('39'!$F963,'38'!$E:$E,0),MATCH('38'!M$1,'38'!$E$1:$O$1,0))</f>
        <v>BG 8</v>
      </c>
      <c r="O963" s="2">
        <f>INDEX('38'!$E$1:$O$1361,MATCH('39'!$F963,'38'!$E:$E,0),MATCH('38'!N$1,'38'!$E$1:$O$1,0))</f>
        <v>254663.304</v>
      </c>
      <c r="P963" s="2">
        <f>INDEX('38'!$E$1:$O$1361,MATCH('39'!$F963,'38'!$E:$E,0),MATCH('38'!O$1,'38'!$E$1:$O$1,0))</f>
        <v>481100.45039999997</v>
      </c>
    </row>
    <row r="964" spans="6:16">
      <c r="F964" s="128">
        <v>452763</v>
      </c>
      <c r="G964" s="2" t="str">
        <f>INDEX('38'!$E$1:$O$1361,MATCH('39'!$F964,'38'!$E:$E,0),MATCH('38'!F$1,'38'!$E$1:$O$1,0))</f>
        <v>Jignesh Navinbhai Rathod</v>
      </c>
      <c r="H964" s="2">
        <f>INDEX('38'!$E$1:$O$1361,MATCH('39'!$F964,'38'!$E:$E,0),MATCH('38'!G$1,'38'!$E$1:$O$1,0))</f>
        <v>41157</v>
      </c>
      <c r="I964" s="2" t="str">
        <f>INDEX('38'!$E$1:$O$1361,MATCH('39'!$F964,'38'!$E:$E,0),MATCH('38'!H$1,'38'!$E$1:$O$1,0))</f>
        <v>Active</v>
      </c>
      <c r="J964" s="2" t="str">
        <f>INDEX('38'!$E$1:$O$1361,MATCH('39'!$F964,'38'!$E:$E,0),MATCH('38'!I$1,'38'!$E$1:$O$1,0))</f>
        <v>X0383</v>
      </c>
      <c r="K964" s="2">
        <f>INDEX('38'!$E$1:$O$1361,MATCH('39'!$F964,'38'!$E:$E,0),MATCH('38'!J$1,'38'!$E$1:$O$1,0))</f>
        <v>448791</v>
      </c>
      <c r="L964" s="2" t="str">
        <f>INDEX('38'!$E$1:$O$1361,MATCH('39'!$F964,'38'!$E:$E,0),MATCH('38'!K$1,'38'!$E$1:$O$1,0))</f>
        <v>Mr. Mandeep Anup Singh</v>
      </c>
      <c r="M964" s="2" t="str">
        <f>INDEX('38'!$E$1:$O$1361,MATCH('39'!$F964,'38'!$E:$E,0),MATCH('38'!L$1,'38'!$E$1:$O$1,0))</f>
        <v>Relationship Associate</v>
      </c>
      <c r="N964" s="2" t="str">
        <f>INDEX('38'!$E$1:$O$1361,MATCH('39'!$F964,'38'!$E:$E,0),MATCH('38'!M$1,'38'!$E$1:$O$1,0))</f>
        <v>BG 6</v>
      </c>
      <c r="O964" s="2">
        <f>INDEX('38'!$E$1:$O$1361,MATCH('39'!$F964,'38'!$E:$E,0),MATCH('38'!N$1,'38'!$E$1:$O$1,0))</f>
        <v>843763.07400000002</v>
      </c>
      <c r="P964" s="2">
        <f>INDEX('38'!$E$1:$O$1361,MATCH('39'!$F964,'38'!$E:$E,0),MATCH('38'!O$1,'38'!$E$1:$O$1,0))</f>
        <v>1317714.1236</v>
      </c>
    </row>
    <row r="965" spans="6:16">
      <c r="F965" s="128">
        <v>452769</v>
      </c>
      <c r="G965" s="2" t="str">
        <f>INDEX('38'!$E$1:$O$1361,MATCH('39'!$F965,'38'!$E:$E,0),MATCH('38'!F$1,'38'!$E$1:$O$1,0))</f>
        <v>Naisarg Kaushikchandra Vyas</v>
      </c>
      <c r="H965" s="2">
        <f>INDEX('38'!$E$1:$O$1361,MATCH('39'!$F965,'38'!$E:$E,0),MATCH('38'!G$1,'38'!$E$1:$O$1,0))</f>
        <v>41159</v>
      </c>
      <c r="I965" s="2" t="str">
        <f>INDEX('38'!$E$1:$O$1361,MATCH('39'!$F965,'38'!$E:$E,0),MATCH('38'!H$1,'38'!$E$1:$O$1,0))</f>
        <v>Active</v>
      </c>
      <c r="J965" s="2" t="str">
        <f>INDEX('38'!$E$1:$O$1361,MATCH('39'!$F965,'38'!$E:$E,0),MATCH('38'!I$1,'38'!$E$1:$O$1,0))</f>
        <v>X0013</v>
      </c>
      <c r="K965" s="2">
        <f>INDEX('38'!$E$1:$O$1361,MATCH('39'!$F965,'38'!$E:$E,0),MATCH('38'!J$1,'38'!$E$1:$O$1,0))</f>
        <v>448791</v>
      </c>
      <c r="L965" s="2" t="str">
        <f>INDEX('38'!$E$1:$O$1361,MATCH('39'!$F965,'38'!$E:$E,0),MATCH('38'!K$1,'38'!$E$1:$O$1,0))</f>
        <v>Mr. Mandeep Anup Singh</v>
      </c>
      <c r="M965" s="2" t="str">
        <f>INDEX('38'!$E$1:$O$1361,MATCH('39'!$F965,'38'!$E:$E,0),MATCH('38'!L$1,'38'!$E$1:$O$1,0))</f>
        <v>Relationship Associate</v>
      </c>
      <c r="N965" s="2" t="str">
        <f>INDEX('38'!$E$1:$O$1361,MATCH('39'!$F965,'38'!$E:$E,0),MATCH('38'!M$1,'38'!$E$1:$O$1,0))</f>
        <v>BG 4</v>
      </c>
      <c r="O965" s="2">
        <f>INDEX('38'!$E$1:$O$1361,MATCH('39'!$F965,'38'!$E:$E,0),MATCH('38'!N$1,'38'!$E$1:$O$1,0))</f>
        <v>2181281.8859999999</v>
      </c>
      <c r="P965" s="2">
        <f>INDEX('38'!$E$1:$O$1361,MATCH('39'!$F965,'38'!$E:$E,0),MATCH('38'!O$1,'38'!$E$1:$O$1,0))</f>
        <v>2425698.2951999996</v>
      </c>
    </row>
    <row r="966" spans="6:16">
      <c r="F966" s="128">
        <v>452786</v>
      </c>
      <c r="G966" s="2" t="str">
        <f>INDEX('38'!$E$1:$O$1361,MATCH('39'!$F966,'38'!$E:$E,0),MATCH('38'!F$1,'38'!$E$1:$O$1,0))</f>
        <v>Mohammed Hedayatullah</v>
      </c>
      <c r="H966" s="2">
        <f>INDEX('38'!$E$1:$O$1361,MATCH('39'!$F966,'38'!$E:$E,0),MATCH('38'!G$1,'38'!$E$1:$O$1,0))</f>
        <v>41157</v>
      </c>
      <c r="I966" s="2" t="str">
        <f>INDEX('38'!$E$1:$O$1361,MATCH('39'!$F966,'38'!$E:$E,0),MATCH('38'!H$1,'38'!$E$1:$O$1,0))</f>
        <v>Active</v>
      </c>
      <c r="J966" s="2" t="str">
        <f>INDEX('38'!$E$1:$O$1361,MATCH('39'!$F966,'38'!$E:$E,0),MATCH('38'!I$1,'38'!$E$1:$O$1,0))</f>
        <v>X0153</v>
      </c>
      <c r="K966" s="2">
        <f>INDEX('38'!$E$1:$O$1361,MATCH('39'!$F966,'38'!$E:$E,0),MATCH('38'!J$1,'38'!$E$1:$O$1,0))</f>
        <v>406515</v>
      </c>
      <c r="L966" s="2" t="str">
        <f>INDEX('38'!$E$1:$O$1361,MATCH('39'!$F966,'38'!$E:$E,0),MATCH('38'!K$1,'38'!$E$1:$O$1,0))</f>
        <v>Mr. Sabyasachi Guin</v>
      </c>
      <c r="M966" s="2" t="str">
        <f>INDEX('38'!$E$1:$O$1361,MATCH('39'!$F966,'38'!$E:$E,0),MATCH('38'!L$1,'38'!$E$1:$O$1,0))</f>
        <v>Relationship Associate</v>
      </c>
      <c r="N966" s="2" t="str">
        <f>INDEX('38'!$E$1:$O$1361,MATCH('39'!$F966,'38'!$E:$E,0),MATCH('38'!M$1,'38'!$E$1:$O$1,0))</f>
        <v>BG 7</v>
      </c>
      <c r="O966" s="2">
        <f>INDEX('38'!$E$1:$O$1361,MATCH('39'!$F966,'38'!$E:$E,0),MATCH('38'!N$1,'38'!$E$1:$O$1,0))</f>
        <v>632232.97199999995</v>
      </c>
      <c r="P966" s="2">
        <f>INDEX('38'!$E$1:$O$1361,MATCH('39'!$F966,'38'!$E:$E,0),MATCH('38'!O$1,'38'!$E$1:$O$1,0))</f>
        <v>804530.26439999999</v>
      </c>
    </row>
    <row r="967" spans="6:16">
      <c r="F967" s="128">
        <v>452788</v>
      </c>
      <c r="G967" s="2" t="str">
        <f>INDEX('38'!$E$1:$O$1361,MATCH('39'!$F967,'38'!$E:$E,0),MATCH('38'!F$1,'38'!$E$1:$O$1,0))</f>
        <v>Ruma Das</v>
      </c>
      <c r="H967" s="2">
        <f>INDEX('38'!$E$1:$O$1361,MATCH('39'!$F967,'38'!$E:$E,0),MATCH('38'!G$1,'38'!$E$1:$O$1,0))</f>
        <v>41153</v>
      </c>
      <c r="I967" s="2" t="str">
        <f>INDEX('38'!$E$1:$O$1361,MATCH('39'!$F967,'38'!$E:$E,0),MATCH('38'!H$1,'38'!$E$1:$O$1,0))</f>
        <v>Active</v>
      </c>
      <c r="J967" s="2" t="str">
        <f>INDEX('38'!$E$1:$O$1361,MATCH('39'!$F967,'38'!$E:$E,0),MATCH('38'!I$1,'38'!$E$1:$O$1,0))</f>
        <v>X0870</v>
      </c>
      <c r="K967" s="2">
        <f>INDEX('38'!$E$1:$O$1361,MATCH('39'!$F967,'38'!$E:$E,0),MATCH('38'!J$1,'38'!$E$1:$O$1,0))</f>
        <v>406515</v>
      </c>
      <c r="L967" s="2" t="str">
        <f>INDEX('38'!$E$1:$O$1361,MATCH('39'!$F967,'38'!$E:$E,0),MATCH('38'!K$1,'38'!$E$1:$O$1,0))</f>
        <v>Mr. Sabyasachi Guin</v>
      </c>
      <c r="M967" s="2" t="str">
        <f>INDEX('38'!$E$1:$O$1361,MATCH('39'!$F967,'38'!$E:$E,0),MATCH('38'!L$1,'38'!$E$1:$O$1,0))</f>
        <v>Relationship Associate</v>
      </c>
      <c r="N967" s="2" t="str">
        <f>INDEX('38'!$E$1:$O$1361,MATCH('39'!$F967,'38'!$E:$E,0),MATCH('38'!M$1,'38'!$E$1:$O$1,0))</f>
        <v>BG 7</v>
      </c>
      <c r="O967" s="2">
        <f>INDEX('38'!$E$1:$O$1361,MATCH('39'!$F967,'38'!$E:$E,0),MATCH('38'!N$1,'38'!$E$1:$O$1,0))</f>
        <v>633370.4580000001</v>
      </c>
      <c r="P967" s="2">
        <f>INDEX('38'!$E$1:$O$1361,MATCH('39'!$F967,'38'!$E:$E,0),MATCH('38'!O$1,'38'!$E$1:$O$1,0))</f>
        <v>594486</v>
      </c>
    </row>
    <row r="968" spans="6:16">
      <c r="F968" s="128">
        <v>452790</v>
      </c>
      <c r="G968" s="2" t="str">
        <f>INDEX('38'!$E$1:$O$1361,MATCH('39'!$F968,'38'!$E:$E,0),MATCH('38'!F$1,'38'!$E$1:$O$1,0))</f>
        <v>Debashree Mitra</v>
      </c>
      <c r="H968" s="2">
        <f>INDEX('38'!$E$1:$O$1361,MATCH('39'!$F968,'38'!$E:$E,0),MATCH('38'!G$1,'38'!$E$1:$O$1,0))</f>
        <v>41155</v>
      </c>
      <c r="I968" s="2" t="str">
        <f>INDEX('38'!$E$1:$O$1361,MATCH('39'!$F968,'38'!$E:$E,0),MATCH('38'!H$1,'38'!$E$1:$O$1,0))</f>
        <v>Active</v>
      </c>
      <c r="J968" s="2" t="str">
        <f>INDEX('38'!$E$1:$O$1361,MATCH('39'!$F968,'38'!$E:$E,0),MATCH('38'!I$1,'38'!$E$1:$O$1,0))</f>
        <v>X0153</v>
      </c>
      <c r="K968" s="2">
        <f>INDEX('38'!$E$1:$O$1361,MATCH('39'!$F968,'38'!$E:$E,0),MATCH('38'!J$1,'38'!$E$1:$O$1,0))</f>
        <v>378504</v>
      </c>
      <c r="L968" s="2" t="str">
        <f>INDEX('38'!$E$1:$O$1361,MATCH('39'!$F968,'38'!$E:$E,0),MATCH('38'!K$1,'38'!$E$1:$O$1,0))</f>
        <v>Ms. Sonia Nag Chowdhury</v>
      </c>
      <c r="M968" s="2" t="str">
        <f>INDEX('38'!$E$1:$O$1361,MATCH('39'!$F968,'38'!$E:$E,0),MATCH('38'!L$1,'38'!$E$1:$O$1,0))</f>
        <v>Relationship Associate</v>
      </c>
      <c r="N968" s="2" t="str">
        <f>INDEX('38'!$E$1:$O$1361,MATCH('39'!$F968,'38'!$E:$E,0),MATCH('38'!M$1,'38'!$E$1:$O$1,0))</f>
        <v>BG 7</v>
      </c>
      <c r="O968" s="2">
        <f>INDEX('38'!$E$1:$O$1361,MATCH('39'!$F968,'38'!$E:$E,0),MATCH('38'!N$1,'38'!$E$1:$O$1,0))</f>
        <v>505111.67700000003</v>
      </c>
      <c r="P968" s="2">
        <f>INDEX('38'!$E$1:$O$1361,MATCH('39'!$F968,'38'!$E:$E,0),MATCH('38'!O$1,'38'!$E$1:$O$1,0))</f>
        <v>210383.29800000001</v>
      </c>
    </row>
    <row r="969" spans="6:16">
      <c r="F969" s="128">
        <v>452811</v>
      </c>
      <c r="G969" s="2" t="str">
        <f>INDEX('38'!$E$1:$O$1361,MATCH('39'!$F969,'38'!$E:$E,0),MATCH('38'!F$1,'38'!$E$1:$O$1,0))</f>
        <v>Anil Kumar</v>
      </c>
      <c r="H969" s="2">
        <f>INDEX('38'!$E$1:$O$1361,MATCH('39'!$F969,'38'!$E:$E,0),MATCH('38'!G$1,'38'!$E$1:$O$1,0))</f>
        <v>41155</v>
      </c>
      <c r="I969" s="2" t="str">
        <f>INDEX('38'!$E$1:$O$1361,MATCH('39'!$F969,'38'!$E:$E,0),MATCH('38'!H$1,'38'!$E$1:$O$1,0))</f>
        <v>Active</v>
      </c>
      <c r="J969" s="2" t="str">
        <f>INDEX('38'!$E$1:$O$1361,MATCH('39'!$F969,'38'!$E:$E,0),MATCH('38'!I$1,'38'!$E$1:$O$1,0))</f>
        <v>X1231</v>
      </c>
      <c r="K969" s="2">
        <f>INDEX('38'!$E$1:$O$1361,MATCH('39'!$F969,'38'!$E:$E,0),MATCH('38'!J$1,'38'!$E$1:$O$1,0))</f>
        <v>379658</v>
      </c>
      <c r="L969" s="2" t="str">
        <f>INDEX('38'!$E$1:$O$1361,MATCH('39'!$F969,'38'!$E:$E,0),MATCH('38'!K$1,'38'!$E$1:$O$1,0))</f>
        <v>Mr. Alok Narayan Prasad</v>
      </c>
      <c r="M969" s="2" t="str">
        <f>INDEX('38'!$E$1:$O$1361,MATCH('39'!$F969,'38'!$E:$E,0),MATCH('38'!L$1,'38'!$E$1:$O$1,0))</f>
        <v>Relationship Associate</v>
      </c>
      <c r="N969" s="2" t="str">
        <f>INDEX('38'!$E$1:$O$1361,MATCH('39'!$F969,'38'!$E:$E,0),MATCH('38'!M$1,'38'!$E$1:$O$1,0))</f>
        <v>BG 7</v>
      </c>
      <c r="O969" s="2">
        <f>INDEX('38'!$E$1:$O$1361,MATCH('39'!$F969,'38'!$E:$E,0),MATCH('38'!N$1,'38'!$E$1:$O$1,0))</f>
        <v>495599.97900000005</v>
      </c>
      <c r="P969" s="2">
        <f>INDEX('38'!$E$1:$O$1361,MATCH('39'!$F969,'38'!$E:$E,0),MATCH('38'!O$1,'38'!$E$1:$O$1,0))</f>
        <v>771819.40799999994</v>
      </c>
    </row>
    <row r="970" spans="6:16">
      <c r="F970" s="128">
        <v>452813</v>
      </c>
      <c r="G970" s="2" t="str">
        <f>INDEX('38'!$E$1:$O$1361,MATCH('39'!$F970,'38'!$E:$E,0),MATCH('38'!F$1,'38'!$E$1:$O$1,0))</f>
        <v>Rupesh Kumar Tiwari</v>
      </c>
      <c r="H970" s="2">
        <f>INDEX('38'!$E$1:$O$1361,MATCH('39'!$F970,'38'!$E:$E,0),MATCH('38'!G$1,'38'!$E$1:$O$1,0))</f>
        <v>41155</v>
      </c>
      <c r="I970" s="2" t="str">
        <f>INDEX('38'!$E$1:$O$1361,MATCH('39'!$F970,'38'!$E:$E,0),MATCH('38'!H$1,'38'!$E$1:$O$1,0))</f>
        <v>Active</v>
      </c>
      <c r="J970" s="2" t="str">
        <f>INDEX('38'!$E$1:$O$1361,MATCH('39'!$F970,'38'!$E:$E,0),MATCH('38'!I$1,'38'!$E$1:$O$1,0))</f>
        <v>X1075</v>
      </c>
      <c r="K970" s="2">
        <f>INDEX('38'!$E$1:$O$1361,MATCH('39'!$F970,'38'!$E:$E,0),MATCH('38'!J$1,'38'!$E$1:$O$1,0))</f>
        <v>379658</v>
      </c>
      <c r="L970" s="2" t="str">
        <f>INDEX('38'!$E$1:$O$1361,MATCH('39'!$F970,'38'!$E:$E,0),MATCH('38'!K$1,'38'!$E$1:$O$1,0))</f>
        <v>Mr. Alok Narayan Prasad</v>
      </c>
      <c r="M970" s="2" t="str">
        <f>INDEX('38'!$E$1:$O$1361,MATCH('39'!$F970,'38'!$E:$E,0),MATCH('38'!L$1,'38'!$E$1:$O$1,0))</f>
        <v>Relationship Associate</v>
      </c>
      <c r="N970" s="2" t="str">
        <f>INDEX('38'!$E$1:$O$1361,MATCH('39'!$F970,'38'!$E:$E,0),MATCH('38'!M$1,'38'!$E$1:$O$1,0))</f>
        <v>BG 7</v>
      </c>
      <c r="O970" s="2">
        <f>INDEX('38'!$E$1:$O$1361,MATCH('39'!$F970,'38'!$E:$E,0),MATCH('38'!N$1,'38'!$E$1:$O$1,0))</f>
        <v>541956.429</v>
      </c>
      <c r="P970" s="2">
        <f>INDEX('38'!$E$1:$O$1361,MATCH('39'!$F970,'38'!$E:$E,0),MATCH('38'!O$1,'38'!$E$1:$O$1,0))</f>
        <v>1417434.7356</v>
      </c>
    </row>
    <row r="971" spans="6:16">
      <c r="F971" s="128">
        <v>452908</v>
      </c>
      <c r="G971" s="2" t="str">
        <f>INDEX('38'!$E$1:$O$1361,MATCH('39'!$F971,'38'!$E:$E,0),MATCH('38'!F$1,'38'!$E$1:$O$1,0))</f>
        <v>Alokesh Das</v>
      </c>
      <c r="H971" s="2">
        <f>INDEX('38'!$E$1:$O$1361,MATCH('39'!$F971,'38'!$E:$E,0),MATCH('38'!G$1,'38'!$E$1:$O$1,0))</f>
        <v>41155</v>
      </c>
      <c r="I971" s="2" t="str">
        <f>INDEX('38'!$E$1:$O$1361,MATCH('39'!$F971,'38'!$E:$E,0),MATCH('38'!H$1,'38'!$E$1:$O$1,0))</f>
        <v>Active</v>
      </c>
      <c r="J971" s="2" t="str">
        <f>INDEX('38'!$E$1:$O$1361,MATCH('39'!$F971,'38'!$E:$E,0),MATCH('38'!I$1,'38'!$E$1:$O$1,0))</f>
        <v>X1695</v>
      </c>
      <c r="K971" s="2">
        <f>INDEX('38'!$E$1:$O$1361,MATCH('39'!$F971,'38'!$E:$E,0),MATCH('38'!J$1,'38'!$E$1:$O$1,0))</f>
        <v>378504</v>
      </c>
      <c r="L971" s="2" t="str">
        <f>INDEX('38'!$E$1:$O$1361,MATCH('39'!$F971,'38'!$E:$E,0),MATCH('38'!K$1,'38'!$E$1:$O$1,0))</f>
        <v>Ms. Sonia Nag Chowdhury</v>
      </c>
      <c r="M971" s="2" t="str">
        <f>INDEX('38'!$E$1:$O$1361,MATCH('39'!$F971,'38'!$E:$E,0),MATCH('38'!L$1,'38'!$E$1:$O$1,0))</f>
        <v>Relationship Associate</v>
      </c>
      <c r="N971" s="2" t="str">
        <f>INDEX('38'!$E$1:$O$1361,MATCH('39'!$F971,'38'!$E:$E,0),MATCH('38'!M$1,'38'!$E$1:$O$1,0))</f>
        <v>BG 8</v>
      </c>
      <c r="O971" s="2">
        <f>INDEX('38'!$E$1:$O$1361,MATCH('39'!$F971,'38'!$E:$E,0),MATCH('38'!N$1,'38'!$E$1:$O$1,0))</f>
        <v>341741.08500000002</v>
      </c>
      <c r="P971" s="2">
        <f>INDEX('38'!$E$1:$O$1361,MATCH('39'!$F971,'38'!$E:$E,0),MATCH('38'!O$1,'38'!$E$1:$O$1,0))</f>
        <v>305518.71600000001</v>
      </c>
    </row>
    <row r="972" spans="6:16">
      <c r="F972" s="128">
        <v>452916</v>
      </c>
      <c r="G972" s="2" t="str">
        <f>INDEX('38'!$E$1:$O$1361,MATCH('39'!$F972,'38'!$E:$E,0),MATCH('38'!F$1,'38'!$E$1:$O$1,0))</f>
        <v>Sourav Ghosh</v>
      </c>
      <c r="H972" s="2">
        <f>INDEX('38'!$E$1:$O$1361,MATCH('39'!$F972,'38'!$E:$E,0),MATCH('38'!G$1,'38'!$E$1:$O$1,0))</f>
        <v>41155</v>
      </c>
      <c r="I972" s="2" t="str">
        <f>INDEX('38'!$E$1:$O$1361,MATCH('39'!$F972,'38'!$E:$E,0),MATCH('38'!H$1,'38'!$E$1:$O$1,0))</f>
        <v>Active</v>
      </c>
      <c r="J972" s="2" t="str">
        <f>INDEX('38'!$E$1:$O$1361,MATCH('39'!$F972,'38'!$E:$E,0),MATCH('38'!I$1,'38'!$E$1:$O$1,0))</f>
        <v>X1561</v>
      </c>
      <c r="K972" s="2">
        <f>INDEX('38'!$E$1:$O$1361,MATCH('39'!$F972,'38'!$E:$E,0),MATCH('38'!J$1,'38'!$E$1:$O$1,0))</f>
        <v>378504</v>
      </c>
      <c r="L972" s="2" t="str">
        <f>INDEX('38'!$E$1:$O$1361,MATCH('39'!$F972,'38'!$E:$E,0),MATCH('38'!K$1,'38'!$E$1:$O$1,0))</f>
        <v>Ms. Sonia Nag Chowdhury</v>
      </c>
      <c r="M972" s="2" t="str">
        <f>INDEX('38'!$E$1:$O$1361,MATCH('39'!$F972,'38'!$E:$E,0),MATCH('38'!L$1,'38'!$E$1:$O$1,0))</f>
        <v>Relationship Associate</v>
      </c>
      <c r="N972" s="2" t="str">
        <f>INDEX('38'!$E$1:$O$1361,MATCH('39'!$F972,'38'!$E:$E,0),MATCH('38'!M$1,'38'!$E$1:$O$1,0))</f>
        <v>BG 8</v>
      </c>
      <c r="O972" s="2">
        <f>INDEX('38'!$E$1:$O$1361,MATCH('39'!$F972,'38'!$E:$E,0),MATCH('38'!N$1,'38'!$E$1:$O$1,0))</f>
        <v>272170.79399999999</v>
      </c>
      <c r="P972" s="2">
        <f>INDEX('38'!$E$1:$O$1361,MATCH('39'!$F972,'38'!$E:$E,0),MATCH('38'!O$1,'38'!$E$1:$O$1,0))</f>
        <v>1230116.3172000002</v>
      </c>
    </row>
    <row r="973" spans="6:16">
      <c r="F973" s="128">
        <v>452921</v>
      </c>
      <c r="G973" s="2" t="str">
        <f>INDEX('38'!$E$1:$O$1361,MATCH('39'!$F973,'38'!$E:$E,0),MATCH('38'!F$1,'38'!$E$1:$O$1,0))</f>
        <v>Krishna Prabhu J.</v>
      </c>
      <c r="H973" s="2">
        <f>INDEX('38'!$E$1:$O$1361,MATCH('39'!$F973,'38'!$E:$E,0),MATCH('38'!G$1,'38'!$E$1:$O$1,0))</f>
        <v>41158</v>
      </c>
      <c r="I973" s="2" t="str">
        <f>INDEX('38'!$E$1:$O$1361,MATCH('39'!$F973,'38'!$E:$E,0),MATCH('38'!H$1,'38'!$E$1:$O$1,0))</f>
        <v>Active</v>
      </c>
      <c r="J973" s="2" t="str">
        <f>INDEX('38'!$E$1:$O$1361,MATCH('39'!$F973,'38'!$E:$E,0),MATCH('38'!I$1,'38'!$E$1:$O$1,0))</f>
        <v>X1596</v>
      </c>
      <c r="K973" s="2">
        <f>INDEX('38'!$E$1:$O$1361,MATCH('39'!$F973,'38'!$E:$E,0),MATCH('38'!J$1,'38'!$E$1:$O$1,0))</f>
        <v>377332</v>
      </c>
      <c r="L973" s="2" t="str">
        <f>INDEX('38'!$E$1:$O$1361,MATCH('39'!$F973,'38'!$E:$E,0),MATCH('38'!K$1,'38'!$E$1:$O$1,0))</f>
        <v>Mr. Sreenivas N.</v>
      </c>
      <c r="M973" s="2" t="str">
        <f>INDEX('38'!$E$1:$O$1361,MATCH('39'!$F973,'38'!$E:$E,0),MATCH('38'!L$1,'38'!$E$1:$O$1,0))</f>
        <v>Relationship Associate</v>
      </c>
      <c r="N973" s="2" t="str">
        <f>INDEX('38'!$E$1:$O$1361,MATCH('39'!$F973,'38'!$E:$E,0),MATCH('38'!M$1,'38'!$E$1:$O$1,0))</f>
        <v>BG 8</v>
      </c>
      <c r="O973" s="2">
        <f>INDEX('38'!$E$1:$O$1361,MATCH('39'!$F973,'38'!$E:$E,0),MATCH('38'!N$1,'38'!$E$1:$O$1,0))</f>
        <v>329870.94</v>
      </c>
      <c r="P973" s="2">
        <f>INDEX('38'!$E$1:$O$1361,MATCH('39'!$F973,'38'!$E:$E,0),MATCH('38'!O$1,'38'!$E$1:$O$1,0))</f>
        <v>294999.25680000003</v>
      </c>
    </row>
    <row r="974" spans="6:16">
      <c r="F974" s="128">
        <v>452922</v>
      </c>
      <c r="G974" s="2" t="str">
        <f>INDEX('38'!$E$1:$O$1361,MATCH('39'!$F974,'38'!$E:$E,0),MATCH('38'!F$1,'38'!$E$1:$O$1,0))</f>
        <v>Yathish Gowda</v>
      </c>
      <c r="H974" s="2">
        <f>INDEX('38'!$E$1:$O$1361,MATCH('39'!$F974,'38'!$E:$E,0),MATCH('38'!G$1,'38'!$E$1:$O$1,0))</f>
        <v>41094</v>
      </c>
      <c r="I974" s="2" t="str">
        <f>INDEX('38'!$E$1:$O$1361,MATCH('39'!$F974,'38'!$E:$E,0),MATCH('38'!H$1,'38'!$E$1:$O$1,0))</f>
        <v>Active</v>
      </c>
      <c r="J974" s="2" t="str">
        <f>INDEX('38'!$E$1:$O$1361,MATCH('39'!$F974,'38'!$E:$E,0),MATCH('38'!I$1,'38'!$E$1:$O$1,0))</f>
        <v>X0468</v>
      </c>
      <c r="K974" s="2">
        <f>INDEX('38'!$E$1:$O$1361,MATCH('39'!$F974,'38'!$E:$E,0),MATCH('38'!J$1,'38'!$E$1:$O$1,0))</f>
        <v>462388</v>
      </c>
      <c r="L974" s="2" t="str">
        <f>INDEX('38'!$E$1:$O$1361,MATCH('39'!$F974,'38'!$E:$E,0),MATCH('38'!K$1,'38'!$E$1:$O$1,0))</f>
        <v>Mr. Mohan Kumar B.N</v>
      </c>
      <c r="M974" s="2" t="str">
        <f>INDEX('38'!$E$1:$O$1361,MATCH('39'!$F974,'38'!$E:$E,0),MATCH('38'!L$1,'38'!$E$1:$O$1,0))</f>
        <v>Relationship Associate</v>
      </c>
      <c r="N974" s="2" t="str">
        <f>INDEX('38'!$E$1:$O$1361,MATCH('39'!$F974,'38'!$E:$E,0),MATCH('38'!M$1,'38'!$E$1:$O$1,0))</f>
        <v>BG 6</v>
      </c>
      <c r="O974" s="2">
        <f>INDEX('38'!$E$1:$O$1361,MATCH('39'!$F974,'38'!$E:$E,0),MATCH('38'!N$1,'38'!$E$1:$O$1,0))</f>
        <v>1149419.5860000001</v>
      </c>
      <c r="P974" s="2">
        <f>INDEX('38'!$E$1:$O$1361,MATCH('39'!$F974,'38'!$E:$E,0),MATCH('38'!O$1,'38'!$E$1:$O$1,0))</f>
        <v>1435462.3764</v>
      </c>
    </row>
    <row r="975" spans="6:16">
      <c r="F975" s="128">
        <v>452923</v>
      </c>
      <c r="G975" s="2" t="str">
        <f>INDEX('38'!$E$1:$O$1361,MATCH('39'!$F975,'38'!$E:$E,0),MATCH('38'!F$1,'38'!$E$1:$O$1,0))</f>
        <v>Srinivasan Jayaram</v>
      </c>
      <c r="H975" s="2">
        <f>INDEX('38'!$E$1:$O$1361,MATCH('39'!$F975,'38'!$E:$E,0),MATCH('38'!G$1,'38'!$E$1:$O$1,0))</f>
        <v>41167</v>
      </c>
      <c r="I975" s="2" t="str">
        <f>INDEX('38'!$E$1:$O$1361,MATCH('39'!$F975,'38'!$E:$E,0),MATCH('38'!H$1,'38'!$E$1:$O$1,0))</f>
        <v>Active</v>
      </c>
      <c r="J975" s="2" t="str">
        <f>INDEX('38'!$E$1:$O$1361,MATCH('39'!$F975,'38'!$E:$E,0),MATCH('38'!I$1,'38'!$E$1:$O$1,0))</f>
        <v>X0014</v>
      </c>
      <c r="K975" s="2">
        <f>INDEX('38'!$E$1:$O$1361,MATCH('39'!$F975,'38'!$E:$E,0),MATCH('38'!J$1,'38'!$E$1:$O$1,0))</f>
        <v>451002</v>
      </c>
      <c r="L975" s="2" t="str">
        <f>INDEX('38'!$E$1:$O$1361,MATCH('39'!$F975,'38'!$E:$E,0),MATCH('38'!K$1,'38'!$E$1:$O$1,0))</f>
        <v>Mr. Abdul Akbar</v>
      </c>
      <c r="M975" s="2" t="str">
        <f>INDEX('38'!$E$1:$O$1361,MATCH('39'!$F975,'38'!$E:$E,0),MATCH('38'!L$1,'38'!$E$1:$O$1,0))</f>
        <v>Relationship Associate</v>
      </c>
      <c r="N975" s="2" t="str">
        <f>INDEX('38'!$E$1:$O$1361,MATCH('39'!$F975,'38'!$E:$E,0),MATCH('38'!M$1,'38'!$E$1:$O$1,0))</f>
        <v>BG 4</v>
      </c>
      <c r="O975" s="2">
        <f>INDEX('38'!$E$1:$O$1361,MATCH('39'!$F975,'38'!$E:$E,0),MATCH('38'!N$1,'38'!$E$1:$O$1,0))</f>
        <v>2113615.9380000001</v>
      </c>
      <c r="P975" s="2">
        <f>INDEX('38'!$E$1:$O$1361,MATCH('39'!$F975,'38'!$E:$E,0),MATCH('38'!O$1,'38'!$E$1:$O$1,0))</f>
        <v>606196.78559999994</v>
      </c>
    </row>
    <row r="976" spans="6:16">
      <c r="F976" s="128">
        <v>452925</v>
      </c>
      <c r="G976" s="2" t="str">
        <f>INDEX('38'!$E$1:$O$1361,MATCH('39'!$F976,'38'!$E:$E,0),MATCH('38'!F$1,'38'!$E$1:$O$1,0))</f>
        <v>Asha Nirmala J.</v>
      </c>
      <c r="H976" s="2">
        <f>INDEX('38'!$E$1:$O$1361,MATCH('39'!$F976,'38'!$E:$E,0),MATCH('38'!G$1,'38'!$E$1:$O$1,0))</f>
        <v>41155</v>
      </c>
      <c r="I976" s="2" t="str">
        <f>INDEX('38'!$E$1:$O$1361,MATCH('39'!$F976,'38'!$E:$E,0),MATCH('38'!H$1,'38'!$E$1:$O$1,0))</f>
        <v>Active</v>
      </c>
      <c r="J976" s="2" t="str">
        <f>INDEX('38'!$E$1:$O$1361,MATCH('39'!$F976,'38'!$E:$E,0),MATCH('38'!I$1,'38'!$E$1:$O$1,0))</f>
        <v>X1742</v>
      </c>
      <c r="K976" s="2">
        <f>INDEX('38'!$E$1:$O$1361,MATCH('39'!$F976,'38'!$E:$E,0),MATCH('38'!J$1,'38'!$E$1:$O$1,0))</f>
        <v>398449</v>
      </c>
      <c r="L976" s="2" t="str">
        <f>INDEX('38'!$E$1:$O$1361,MATCH('39'!$F976,'38'!$E:$E,0),MATCH('38'!K$1,'38'!$E$1:$O$1,0))</f>
        <v>Mr. Ahamed Mustaq M.</v>
      </c>
      <c r="M976" s="2" t="str">
        <f>INDEX('38'!$E$1:$O$1361,MATCH('39'!$F976,'38'!$E:$E,0),MATCH('38'!L$1,'38'!$E$1:$O$1,0))</f>
        <v>Relationship Associate</v>
      </c>
      <c r="N976" s="2" t="str">
        <f>INDEX('38'!$E$1:$O$1361,MATCH('39'!$F976,'38'!$E:$E,0),MATCH('38'!M$1,'38'!$E$1:$O$1,0))</f>
        <v>BG 8</v>
      </c>
      <c r="O976" s="2">
        <f>INDEX('38'!$E$1:$O$1361,MATCH('39'!$F976,'38'!$E:$E,0),MATCH('38'!N$1,'38'!$E$1:$O$1,0))</f>
        <v>254663.304</v>
      </c>
      <c r="P976" s="2">
        <f>INDEX('38'!$E$1:$O$1361,MATCH('39'!$F976,'38'!$E:$E,0),MATCH('38'!O$1,'38'!$E$1:$O$1,0))</f>
        <v>711866.96639999992</v>
      </c>
    </row>
    <row r="977" spans="6:16">
      <c r="F977" s="128">
        <v>452930</v>
      </c>
      <c r="G977" s="2" t="str">
        <f>INDEX('38'!$E$1:$O$1361,MATCH('39'!$F977,'38'!$E:$E,0),MATCH('38'!F$1,'38'!$E$1:$O$1,0))</f>
        <v>Jaipal Reddy Enkatala</v>
      </c>
      <c r="H977" s="2">
        <f>INDEX('38'!$E$1:$O$1361,MATCH('39'!$F977,'38'!$E:$E,0),MATCH('38'!G$1,'38'!$E$1:$O$1,0))</f>
        <v>41155</v>
      </c>
      <c r="I977" s="2" t="str">
        <f>INDEX('38'!$E$1:$O$1361,MATCH('39'!$F977,'38'!$E:$E,0),MATCH('38'!H$1,'38'!$E$1:$O$1,0))</f>
        <v>Active</v>
      </c>
      <c r="J977" s="2" t="str">
        <f>INDEX('38'!$E$1:$O$1361,MATCH('39'!$F977,'38'!$E:$E,0),MATCH('38'!I$1,'38'!$E$1:$O$1,0))</f>
        <v>X0687</v>
      </c>
      <c r="K977" s="2">
        <f>INDEX('38'!$E$1:$O$1361,MATCH('39'!$F977,'38'!$E:$E,0),MATCH('38'!J$1,'38'!$E$1:$O$1,0))</f>
        <v>447935</v>
      </c>
      <c r="L977" s="2" t="str">
        <f>INDEX('38'!$E$1:$O$1361,MATCH('39'!$F977,'38'!$E:$E,0),MATCH('38'!K$1,'38'!$E$1:$O$1,0))</f>
        <v>Mr. Kiran Kumar Goud Dudela</v>
      </c>
      <c r="M977" s="2" t="str">
        <f>INDEX('38'!$E$1:$O$1361,MATCH('39'!$F977,'38'!$E:$E,0),MATCH('38'!L$1,'38'!$E$1:$O$1,0))</f>
        <v>Relationship Associate</v>
      </c>
      <c r="N977" s="2" t="str">
        <f>INDEX('38'!$E$1:$O$1361,MATCH('39'!$F977,'38'!$E:$E,0),MATCH('38'!M$1,'38'!$E$1:$O$1,0))</f>
        <v>BG 7</v>
      </c>
      <c r="O977" s="2">
        <f>INDEX('38'!$E$1:$O$1361,MATCH('39'!$F977,'38'!$E:$E,0),MATCH('38'!N$1,'38'!$E$1:$O$1,0))</f>
        <v>625950.08699999994</v>
      </c>
      <c r="P977" s="2">
        <f>INDEX('38'!$E$1:$O$1361,MATCH('39'!$F977,'38'!$E:$E,0),MATCH('38'!O$1,'38'!$E$1:$O$1,0))</f>
        <v>636245.99280000001</v>
      </c>
    </row>
    <row r="978" spans="6:16">
      <c r="F978" s="128">
        <v>452940</v>
      </c>
      <c r="G978" s="2" t="str">
        <f>INDEX('38'!$E$1:$O$1361,MATCH('39'!$F978,'38'!$E:$E,0),MATCH('38'!F$1,'38'!$E$1:$O$1,0))</f>
        <v>Vijay Soni</v>
      </c>
      <c r="H978" s="2">
        <f>INDEX('38'!$E$1:$O$1361,MATCH('39'!$F978,'38'!$E:$E,0),MATCH('38'!G$1,'38'!$E$1:$O$1,0))</f>
        <v>41162</v>
      </c>
      <c r="I978" s="2" t="str">
        <f>INDEX('38'!$E$1:$O$1361,MATCH('39'!$F978,'38'!$E:$E,0),MATCH('38'!H$1,'38'!$E$1:$O$1,0))</f>
        <v>Active</v>
      </c>
      <c r="J978" s="2" t="str">
        <f>INDEX('38'!$E$1:$O$1361,MATCH('39'!$F978,'38'!$E:$E,0),MATCH('38'!I$1,'38'!$E$1:$O$1,0))</f>
        <v>X1353</v>
      </c>
      <c r="K978" s="2">
        <f>INDEX('38'!$E$1:$O$1361,MATCH('39'!$F978,'38'!$E:$E,0),MATCH('38'!J$1,'38'!$E$1:$O$1,0))</f>
        <v>152562</v>
      </c>
      <c r="L978" s="2" t="str">
        <f>INDEX('38'!$E$1:$O$1361,MATCH('39'!$F978,'38'!$E:$E,0),MATCH('38'!K$1,'38'!$E$1:$O$1,0))</f>
        <v>Mr. Shailesh Vishwakarma</v>
      </c>
      <c r="M978" s="2" t="str">
        <f>INDEX('38'!$E$1:$O$1361,MATCH('39'!$F978,'38'!$E:$E,0),MATCH('38'!L$1,'38'!$E$1:$O$1,0))</f>
        <v>Relationship Associate</v>
      </c>
      <c r="N978" s="2" t="str">
        <f>INDEX('38'!$E$1:$O$1361,MATCH('39'!$F978,'38'!$E:$E,0),MATCH('38'!M$1,'38'!$E$1:$O$1,0))</f>
        <v>BG 6</v>
      </c>
      <c r="O978" s="2">
        <f>INDEX('38'!$E$1:$O$1361,MATCH('39'!$F978,'38'!$E:$E,0),MATCH('38'!N$1,'38'!$E$1:$O$1,0))</f>
        <v>849203.41800000006</v>
      </c>
      <c r="P978" s="2">
        <f>INDEX('38'!$E$1:$O$1361,MATCH('39'!$F978,'38'!$E:$E,0),MATCH('38'!O$1,'38'!$E$1:$O$1,0))</f>
        <v>1398357.0324000001</v>
      </c>
    </row>
    <row r="979" spans="6:16">
      <c r="F979" s="128">
        <v>452946</v>
      </c>
      <c r="G979" s="2" t="str">
        <f>INDEX('38'!$E$1:$O$1361,MATCH('39'!$F979,'38'!$E:$E,0),MATCH('38'!F$1,'38'!$E$1:$O$1,0))</f>
        <v>Sukanya Sudhir Sakpal</v>
      </c>
      <c r="H979" s="2">
        <f>INDEX('38'!$E$1:$O$1361,MATCH('39'!$F979,'38'!$E:$E,0),MATCH('38'!G$1,'38'!$E$1:$O$1,0))</f>
        <v>41157</v>
      </c>
      <c r="I979" s="2" t="str">
        <f>INDEX('38'!$E$1:$O$1361,MATCH('39'!$F979,'38'!$E:$E,0),MATCH('38'!H$1,'38'!$E$1:$O$1,0))</f>
        <v>Active</v>
      </c>
      <c r="J979" s="2" t="str">
        <f>INDEX('38'!$E$1:$O$1361,MATCH('39'!$F979,'38'!$E:$E,0),MATCH('38'!I$1,'38'!$E$1:$O$1,0))</f>
        <v>X1244</v>
      </c>
      <c r="K979" s="2">
        <f>INDEX('38'!$E$1:$O$1361,MATCH('39'!$F979,'38'!$E:$E,0),MATCH('38'!J$1,'38'!$E$1:$O$1,0))</f>
        <v>458160</v>
      </c>
      <c r="L979" s="2" t="str">
        <f>INDEX('38'!$E$1:$O$1361,MATCH('39'!$F979,'38'!$E:$E,0),MATCH('38'!K$1,'38'!$E$1:$O$1,0))</f>
        <v>Mr. Ashish Chaturbhai Kapadia</v>
      </c>
      <c r="M979" s="2" t="str">
        <f>INDEX('38'!$E$1:$O$1361,MATCH('39'!$F979,'38'!$E:$E,0),MATCH('38'!L$1,'38'!$E$1:$O$1,0))</f>
        <v>Relationship Associate</v>
      </c>
      <c r="N979" s="2" t="str">
        <f>INDEX('38'!$E$1:$O$1361,MATCH('39'!$F979,'38'!$E:$E,0),MATCH('38'!M$1,'38'!$E$1:$O$1,0))</f>
        <v>BG 7</v>
      </c>
      <c r="O979" s="2">
        <f>INDEX('38'!$E$1:$O$1361,MATCH('39'!$F979,'38'!$E:$E,0),MATCH('38'!N$1,'38'!$E$1:$O$1,0))</f>
        <v>581666.04300000006</v>
      </c>
      <c r="P979" s="2">
        <f>INDEX('38'!$E$1:$O$1361,MATCH('39'!$F979,'38'!$E:$E,0),MATCH('38'!O$1,'38'!$E$1:$O$1,0))</f>
        <v>780096.3012000001</v>
      </c>
    </row>
    <row r="980" spans="6:16">
      <c r="F980" s="128">
        <v>452948</v>
      </c>
      <c r="G980" s="2" t="str">
        <f>INDEX('38'!$E$1:$O$1361,MATCH('39'!$F980,'38'!$E:$E,0),MATCH('38'!F$1,'38'!$E$1:$O$1,0))</f>
        <v>Amrut Dinkar Mahale</v>
      </c>
      <c r="H980" s="2">
        <f>INDEX('38'!$E$1:$O$1361,MATCH('39'!$F980,'38'!$E:$E,0),MATCH('38'!G$1,'38'!$E$1:$O$1,0))</f>
        <v>41166</v>
      </c>
      <c r="I980" s="2" t="str">
        <f>INDEX('38'!$E$1:$O$1361,MATCH('39'!$F980,'38'!$E:$E,0),MATCH('38'!H$1,'38'!$E$1:$O$1,0))</f>
        <v>Active</v>
      </c>
      <c r="J980" s="2" t="str">
        <f>INDEX('38'!$E$1:$O$1361,MATCH('39'!$F980,'38'!$E:$E,0),MATCH('38'!I$1,'38'!$E$1:$O$1,0))</f>
        <v>X1240</v>
      </c>
      <c r="K980" s="2">
        <f>INDEX('38'!$E$1:$O$1361,MATCH('39'!$F980,'38'!$E:$E,0),MATCH('38'!J$1,'38'!$E$1:$O$1,0))</f>
        <v>408443</v>
      </c>
      <c r="L980" s="2" t="str">
        <f>INDEX('38'!$E$1:$O$1361,MATCH('39'!$F980,'38'!$E:$E,0),MATCH('38'!K$1,'38'!$E$1:$O$1,0))</f>
        <v>Mr. Gaurav Ashok Dhokriya</v>
      </c>
      <c r="M980" s="2" t="str">
        <f>INDEX('38'!$E$1:$O$1361,MATCH('39'!$F980,'38'!$E:$E,0),MATCH('38'!L$1,'38'!$E$1:$O$1,0))</f>
        <v>Relationship Associate</v>
      </c>
      <c r="N980" s="2" t="str">
        <f>INDEX('38'!$E$1:$O$1361,MATCH('39'!$F980,'38'!$E:$E,0),MATCH('38'!M$1,'38'!$E$1:$O$1,0))</f>
        <v>BG 8</v>
      </c>
      <c r="O980" s="2">
        <f>INDEX('38'!$E$1:$O$1361,MATCH('39'!$F980,'38'!$E:$E,0),MATCH('38'!N$1,'38'!$E$1:$O$1,0))</f>
        <v>426106.48499999999</v>
      </c>
      <c r="P980" s="2">
        <f>INDEX('38'!$E$1:$O$1361,MATCH('39'!$F980,'38'!$E:$E,0),MATCH('38'!O$1,'38'!$E$1:$O$1,0))</f>
        <v>689134.05719999992</v>
      </c>
    </row>
    <row r="981" spans="6:16">
      <c r="F981" s="128">
        <v>452955</v>
      </c>
      <c r="G981" s="2" t="str">
        <f>INDEX('38'!$E$1:$O$1361,MATCH('39'!$F981,'38'!$E:$E,0),MATCH('38'!F$1,'38'!$E$1:$O$1,0))</f>
        <v>Braj Kishor</v>
      </c>
      <c r="H981" s="2">
        <f>INDEX('38'!$E$1:$O$1361,MATCH('39'!$F981,'38'!$E:$E,0),MATCH('38'!G$1,'38'!$E$1:$O$1,0))</f>
        <v>41170</v>
      </c>
      <c r="I981" s="2" t="str">
        <f>INDEX('38'!$E$1:$O$1361,MATCH('39'!$F981,'38'!$E:$E,0),MATCH('38'!H$1,'38'!$E$1:$O$1,0))</f>
        <v>Active</v>
      </c>
      <c r="J981" s="2" t="str">
        <f>INDEX('38'!$E$1:$O$1361,MATCH('39'!$F981,'38'!$E:$E,0),MATCH('38'!I$1,'38'!$E$1:$O$1,0))</f>
        <v>X1093</v>
      </c>
      <c r="K981" s="2">
        <f>INDEX('38'!$E$1:$O$1361,MATCH('39'!$F981,'38'!$E:$E,0),MATCH('38'!J$1,'38'!$E$1:$O$1,0))</f>
        <v>434171</v>
      </c>
      <c r="L981" s="2" t="str">
        <f>INDEX('38'!$E$1:$O$1361,MATCH('39'!$F981,'38'!$E:$E,0),MATCH('38'!K$1,'38'!$E$1:$O$1,0))</f>
        <v>Mr. Amittandra Mishra</v>
      </c>
      <c r="M981" s="2" t="str">
        <f>INDEX('38'!$E$1:$O$1361,MATCH('39'!$F981,'38'!$E:$E,0),MATCH('38'!L$1,'38'!$E$1:$O$1,0))</f>
        <v>Relationship Associate</v>
      </c>
      <c r="N981" s="2" t="str">
        <f>INDEX('38'!$E$1:$O$1361,MATCH('39'!$F981,'38'!$E:$E,0),MATCH('38'!M$1,'38'!$E$1:$O$1,0))</f>
        <v>BG 7</v>
      </c>
      <c r="O981" s="2">
        <f>INDEX('38'!$E$1:$O$1361,MATCH('39'!$F981,'38'!$E:$E,0),MATCH('38'!N$1,'38'!$E$1:$O$1,0))</f>
        <v>677143.63500000001</v>
      </c>
      <c r="P981" s="2">
        <f>INDEX('38'!$E$1:$O$1361,MATCH('39'!$F981,'38'!$E:$E,0),MATCH('38'!O$1,'38'!$E$1:$O$1,0))</f>
        <v>1532209.3811999999</v>
      </c>
    </row>
    <row r="982" spans="6:16">
      <c r="F982" s="128">
        <v>452973</v>
      </c>
      <c r="G982" s="2" t="str">
        <f>INDEX('38'!$E$1:$O$1361,MATCH('39'!$F982,'38'!$E:$E,0),MATCH('38'!F$1,'38'!$E$1:$O$1,0))</f>
        <v>Keshav Kumar</v>
      </c>
      <c r="H982" s="2">
        <f>INDEX('38'!$E$1:$O$1361,MATCH('39'!$F982,'38'!$E:$E,0),MATCH('38'!G$1,'38'!$E$1:$O$1,0))</f>
        <v>41156</v>
      </c>
      <c r="I982" s="2" t="str">
        <f>INDEX('38'!$E$1:$O$1361,MATCH('39'!$F982,'38'!$E:$E,0),MATCH('38'!H$1,'38'!$E$1:$O$1,0))</f>
        <v>Active</v>
      </c>
      <c r="J982" s="2" t="str">
        <f>INDEX('38'!$E$1:$O$1361,MATCH('39'!$F982,'38'!$E:$E,0),MATCH('38'!I$1,'38'!$E$1:$O$1,0))</f>
        <v>X1265</v>
      </c>
      <c r="K982" s="2">
        <f>INDEX('38'!$E$1:$O$1361,MATCH('39'!$F982,'38'!$E:$E,0),MATCH('38'!J$1,'38'!$E$1:$O$1,0))</f>
        <v>416871</v>
      </c>
      <c r="L982" s="2" t="str">
        <f>INDEX('38'!$E$1:$O$1361,MATCH('39'!$F982,'38'!$E:$E,0),MATCH('38'!K$1,'38'!$E$1:$O$1,0))</f>
        <v>Ms. Shivani Sambyal</v>
      </c>
      <c r="M982" s="2" t="str">
        <f>INDEX('38'!$E$1:$O$1361,MATCH('39'!$F982,'38'!$E:$E,0),MATCH('38'!L$1,'38'!$E$1:$O$1,0))</f>
        <v>Relationship Associate</v>
      </c>
      <c r="N982" s="2" t="str">
        <f>INDEX('38'!$E$1:$O$1361,MATCH('39'!$F982,'38'!$E:$E,0),MATCH('38'!M$1,'38'!$E$1:$O$1,0))</f>
        <v>BG 6</v>
      </c>
      <c r="O982" s="2">
        <f>INDEX('38'!$E$1:$O$1361,MATCH('39'!$F982,'38'!$E:$E,0),MATCH('38'!N$1,'38'!$E$1:$O$1,0))</f>
        <v>807109.75800000003</v>
      </c>
      <c r="P982" s="2">
        <f>INDEX('38'!$E$1:$O$1361,MATCH('39'!$F982,'38'!$E:$E,0),MATCH('38'!O$1,'38'!$E$1:$O$1,0))</f>
        <v>634839.23879999993</v>
      </c>
    </row>
    <row r="983" spans="6:16">
      <c r="F983" s="128">
        <v>452975</v>
      </c>
      <c r="G983" s="2" t="str">
        <f>INDEX('38'!$E$1:$O$1361,MATCH('39'!$F983,'38'!$E:$E,0),MATCH('38'!F$1,'38'!$E$1:$O$1,0))</f>
        <v>Supriya Prahalad Choudhary</v>
      </c>
      <c r="H983" s="2">
        <f>INDEX('38'!$E$1:$O$1361,MATCH('39'!$F983,'38'!$E:$E,0),MATCH('38'!G$1,'38'!$E$1:$O$1,0))</f>
        <v>41164</v>
      </c>
      <c r="I983" s="2" t="str">
        <f>INDEX('38'!$E$1:$O$1361,MATCH('39'!$F983,'38'!$E:$E,0),MATCH('38'!H$1,'38'!$E$1:$O$1,0))</f>
        <v>Active</v>
      </c>
      <c r="J983" s="2" t="str">
        <f>INDEX('38'!$E$1:$O$1361,MATCH('39'!$F983,'38'!$E:$E,0),MATCH('38'!I$1,'38'!$E$1:$O$1,0))</f>
        <v>X1348</v>
      </c>
      <c r="K983" s="2">
        <f>INDEX('38'!$E$1:$O$1361,MATCH('39'!$F983,'38'!$E:$E,0),MATCH('38'!J$1,'38'!$E$1:$O$1,0))</f>
        <v>419863</v>
      </c>
      <c r="L983" s="2" t="str">
        <f>INDEX('38'!$E$1:$O$1361,MATCH('39'!$F983,'38'!$E:$E,0),MATCH('38'!K$1,'38'!$E$1:$O$1,0))</f>
        <v>Mr. Arun Shivanand Pandey</v>
      </c>
      <c r="M983" s="2" t="str">
        <f>INDEX('38'!$E$1:$O$1361,MATCH('39'!$F983,'38'!$E:$E,0),MATCH('38'!L$1,'38'!$E$1:$O$1,0))</f>
        <v>Relationship Associate</v>
      </c>
      <c r="N983" s="2" t="str">
        <f>INDEX('38'!$E$1:$O$1361,MATCH('39'!$F983,'38'!$E:$E,0),MATCH('38'!M$1,'38'!$E$1:$O$1,0))</f>
        <v>BG 7</v>
      </c>
      <c r="O983" s="2">
        <f>INDEX('38'!$E$1:$O$1361,MATCH('39'!$F983,'38'!$E:$E,0),MATCH('38'!N$1,'38'!$E$1:$O$1,0))</f>
        <v>700742.57400000002</v>
      </c>
      <c r="P983" s="2">
        <f>INDEX('38'!$E$1:$O$1361,MATCH('39'!$F983,'38'!$E:$E,0),MATCH('38'!O$1,'38'!$E$1:$O$1,0))</f>
        <v>1316277.9395999999</v>
      </c>
    </row>
    <row r="984" spans="6:16">
      <c r="F984" s="128">
        <v>452977</v>
      </c>
      <c r="G984" s="2" t="str">
        <f>INDEX('38'!$E$1:$O$1361,MATCH('39'!$F984,'38'!$E:$E,0),MATCH('38'!F$1,'38'!$E$1:$O$1,0))</f>
        <v>Jigar Vijay Gala</v>
      </c>
      <c r="H984" s="2">
        <f>INDEX('38'!$E$1:$O$1361,MATCH('39'!$F984,'38'!$E:$E,0),MATCH('38'!G$1,'38'!$E$1:$O$1,0))</f>
        <v>41164</v>
      </c>
      <c r="I984" s="2" t="str">
        <f>INDEX('38'!$E$1:$O$1361,MATCH('39'!$F984,'38'!$E:$E,0),MATCH('38'!H$1,'38'!$E$1:$O$1,0))</f>
        <v>Active</v>
      </c>
      <c r="J984" s="2" t="str">
        <f>INDEX('38'!$E$1:$O$1361,MATCH('39'!$F984,'38'!$E:$E,0),MATCH('38'!I$1,'38'!$E$1:$O$1,0))</f>
        <v>X0062</v>
      </c>
      <c r="K984" s="2">
        <f>INDEX('38'!$E$1:$O$1361,MATCH('39'!$F984,'38'!$E:$E,0),MATCH('38'!J$1,'38'!$E$1:$O$1,0))</f>
        <v>419863</v>
      </c>
      <c r="L984" s="2" t="str">
        <f>INDEX('38'!$E$1:$O$1361,MATCH('39'!$F984,'38'!$E:$E,0),MATCH('38'!K$1,'38'!$E$1:$O$1,0))</f>
        <v>Mr. Arun Shivanand Pandey</v>
      </c>
      <c r="M984" s="2" t="str">
        <f>INDEX('38'!$E$1:$O$1361,MATCH('39'!$F984,'38'!$E:$E,0),MATCH('38'!L$1,'38'!$E$1:$O$1,0))</f>
        <v>Relationship Associate</v>
      </c>
      <c r="N984" s="2" t="str">
        <f>INDEX('38'!$E$1:$O$1361,MATCH('39'!$F984,'38'!$E:$E,0),MATCH('38'!M$1,'38'!$E$1:$O$1,0))</f>
        <v>BG 6</v>
      </c>
      <c r="O984" s="2">
        <f>INDEX('38'!$E$1:$O$1361,MATCH('39'!$F984,'38'!$E:$E,0),MATCH('38'!N$1,'38'!$E$1:$O$1,0))</f>
        <v>1142953.0560000001</v>
      </c>
      <c r="P984" s="2">
        <f>INDEX('38'!$E$1:$O$1361,MATCH('39'!$F984,'38'!$E:$E,0),MATCH('38'!O$1,'38'!$E$1:$O$1,0))</f>
        <v>574857.36719999998</v>
      </c>
    </row>
    <row r="985" spans="6:16">
      <c r="F985" s="128">
        <v>452979</v>
      </c>
      <c r="G985" s="2" t="str">
        <f>INDEX('38'!$E$1:$O$1361,MATCH('39'!$F985,'38'!$E:$E,0),MATCH('38'!F$1,'38'!$E$1:$O$1,0))</f>
        <v>Rahul Shantilal Rai</v>
      </c>
      <c r="H985" s="2">
        <f>INDEX('38'!$E$1:$O$1361,MATCH('39'!$F985,'38'!$E:$E,0),MATCH('38'!G$1,'38'!$E$1:$O$1,0))</f>
        <v>41158</v>
      </c>
      <c r="I985" s="2" t="str">
        <f>INDEX('38'!$E$1:$O$1361,MATCH('39'!$F985,'38'!$E:$E,0),MATCH('38'!H$1,'38'!$E$1:$O$1,0))</f>
        <v>Active</v>
      </c>
      <c r="J985" s="2" t="str">
        <f>INDEX('38'!$E$1:$O$1361,MATCH('39'!$F985,'38'!$E:$E,0),MATCH('38'!I$1,'38'!$E$1:$O$1,0))</f>
        <v>X0048</v>
      </c>
      <c r="K985" s="2">
        <f>INDEX('38'!$E$1:$O$1361,MATCH('39'!$F985,'38'!$E:$E,0),MATCH('38'!J$1,'38'!$E$1:$O$1,0))</f>
        <v>381123</v>
      </c>
      <c r="L985" s="2" t="str">
        <f>INDEX('38'!$E$1:$O$1361,MATCH('39'!$F985,'38'!$E:$E,0),MATCH('38'!K$1,'38'!$E$1:$O$1,0))</f>
        <v>Mr. Himanshu Gupta</v>
      </c>
      <c r="M985" s="2" t="str">
        <f>INDEX('38'!$E$1:$O$1361,MATCH('39'!$F985,'38'!$E:$E,0),MATCH('38'!L$1,'38'!$E$1:$O$1,0))</f>
        <v>Relationship Associate</v>
      </c>
      <c r="N985" s="2" t="str">
        <f>INDEX('38'!$E$1:$O$1361,MATCH('39'!$F985,'38'!$E:$E,0),MATCH('38'!M$1,'38'!$E$1:$O$1,0))</f>
        <v>BG 3</v>
      </c>
      <c r="O985" s="2">
        <f>INDEX('38'!$E$1:$O$1361,MATCH('39'!$F985,'38'!$E:$E,0),MATCH('38'!N$1,'38'!$E$1:$O$1,0))</f>
        <v>2950770.0179999997</v>
      </c>
      <c r="P985" s="2">
        <f>INDEX('38'!$E$1:$O$1361,MATCH('39'!$F985,'38'!$E:$E,0),MATCH('38'!O$1,'38'!$E$1:$O$1,0))</f>
        <v>4595365.0080000004</v>
      </c>
    </row>
    <row r="986" spans="6:16">
      <c r="F986" s="128">
        <v>452981</v>
      </c>
      <c r="G986" s="2" t="str">
        <f>INDEX('38'!$E$1:$O$1361,MATCH('39'!$F986,'38'!$E:$E,0),MATCH('38'!F$1,'38'!$E$1:$O$1,0))</f>
        <v>Rajesh Noharlal Yede</v>
      </c>
      <c r="H986" s="2">
        <f>INDEX('38'!$E$1:$O$1361,MATCH('39'!$F986,'38'!$E:$E,0),MATCH('38'!G$1,'38'!$E$1:$O$1,0))</f>
        <v>41158</v>
      </c>
      <c r="I986" s="2" t="str">
        <f>INDEX('38'!$E$1:$O$1361,MATCH('39'!$F986,'38'!$E:$E,0),MATCH('38'!H$1,'38'!$E$1:$O$1,0))</f>
        <v>Active</v>
      </c>
      <c r="J986" s="2" t="str">
        <f>INDEX('38'!$E$1:$O$1361,MATCH('39'!$F986,'38'!$E:$E,0),MATCH('38'!I$1,'38'!$E$1:$O$1,0))</f>
        <v>X1045</v>
      </c>
      <c r="K986" s="2">
        <f>INDEX('38'!$E$1:$O$1361,MATCH('39'!$F986,'38'!$E:$E,0),MATCH('38'!J$1,'38'!$E$1:$O$1,0))</f>
        <v>381123</v>
      </c>
      <c r="L986" s="2" t="str">
        <f>INDEX('38'!$E$1:$O$1361,MATCH('39'!$F986,'38'!$E:$E,0),MATCH('38'!K$1,'38'!$E$1:$O$1,0))</f>
        <v>Mr. Himanshu Gupta</v>
      </c>
      <c r="M986" s="2" t="str">
        <f>INDEX('38'!$E$1:$O$1361,MATCH('39'!$F986,'38'!$E:$E,0),MATCH('38'!L$1,'38'!$E$1:$O$1,0))</f>
        <v>Relationship Associate</v>
      </c>
      <c r="N986" s="2" t="str">
        <f>INDEX('38'!$E$1:$O$1361,MATCH('39'!$F986,'38'!$E:$E,0),MATCH('38'!M$1,'38'!$E$1:$O$1,0))</f>
        <v>BG 8</v>
      </c>
      <c r="O986" s="2">
        <f>INDEX('38'!$E$1:$O$1361,MATCH('39'!$F986,'38'!$E:$E,0),MATCH('38'!N$1,'38'!$E$1:$O$1,0))</f>
        <v>353996.32799999998</v>
      </c>
      <c r="P986" s="2">
        <f>INDEX('38'!$E$1:$O$1361,MATCH('39'!$F986,'38'!$E:$E,0),MATCH('38'!O$1,'38'!$E$1:$O$1,0))</f>
        <v>408418.94520000002</v>
      </c>
    </row>
    <row r="987" spans="6:16">
      <c r="F987" s="128">
        <v>452983</v>
      </c>
      <c r="G987" s="2" t="str">
        <f>INDEX('38'!$E$1:$O$1361,MATCH('39'!$F987,'38'!$E:$E,0),MATCH('38'!F$1,'38'!$E$1:$O$1,0))</f>
        <v>Rajeshkumar Kanaiyalal Nayi</v>
      </c>
      <c r="H987" s="2">
        <f>INDEX('38'!$E$1:$O$1361,MATCH('39'!$F987,'38'!$E:$E,0),MATCH('38'!G$1,'38'!$E$1:$O$1,0))</f>
        <v>41166</v>
      </c>
      <c r="I987" s="2" t="str">
        <f>INDEX('38'!$E$1:$O$1361,MATCH('39'!$F987,'38'!$E:$E,0),MATCH('38'!H$1,'38'!$E$1:$O$1,0))</f>
        <v>Active</v>
      </c>
      <c r="J987" s="2" t="str">
        <f>INDEX('38'!$E$1:$O$1361,MATCH('39'!$F987,'38'!$E:$E,0),MATCH('38'!I$1,'38'!$E$1:$O$1,0))</f>
        <v>X0283</v>
      </c>
      <c r="K987" s="2">
        <f>INDEX('38'!$E$1:$O$1361,MATCH('39'!$F987,'38'!$E:$E,0),MATCH('38'!J$1,'38'!$E$1:$O$1,0))</f>
        <v>411975</v>
      </c>
      <c r="L987" s="2" t="str">
        <f>INDEX('38'!$E$1:$O$1361,MATCH('39'!$F987,'38'!$E:$E,0),MATCH('38'!K$1,'38'!$E$1:$O$1,0))</f>
        <v>Mr. Mahendra Kesharbhai Chaudhary</v>
      </c>
      <c r="M987" s="2" t="str">
        <f>INDEX('38'!$E$1:$O$1361,MATCH('39'!$F987,'38'!$E:$E,0),MATCH('38'!L$1,'38'!$E$1:$O$1,0))</f>
        <v>Relationship Associate</v>
      </c>
      <c r="N987" s="2" t="str">
        <f>INDEX('38'!$E$1:$O$1361,MATCH('39'!$F987,'38'!$E:$E,0),MATCH('38'!M$1,'38'!$E$1:$O$1,0))</f>
        <v>BG 7</v>
      </c>
      <c r="O987" s="2">
        <f>INDEX('38'!$E$1:$O$1361,MATCH('39'!$F987,'38'!$E:$E,0),MATCH('38'!N$1,'38'!$E$1:$O$1,0))</f>
        <v>473712.83400000003</v>
      </c>
      <c r="P987" s="2">
        <f>INDEX('38'!$E$1:$O$1361,MATCH('39'!$F987,'38'!$E:$E,0),MATCH('38'!O$1,'38'!$E$1:$O$1,0))</f>
        <v>203398.97039999999</v>
      </c>
    </row>
    <row r="988" spans="6:16">
      <c r="F988" s="128">
        <v>453011</v>
      </c>
      <c r="G988" s="2" t="str">
        <f>INDEX('38'!$E$1:$O$1361,MATCH('39'!$F988,'38'!$E:$E,0),MATCH('38'!F$1,'38'!$E$1:$O$1,0))</f>
        <v>Sachin Kumar Thakur</v>
      </c>
      <c r="H988" s="2">
        <f>INDEX('38'!$E$1:$O$1361,MATCH('39'!$F988,'38'!$E:$E,0),MATCH('38'!G$1,'38'!$E$1:$O$1,0))</f>
        <v>41155</v>
      </c>
      <c r="I988" s="2" t="str">
        <f>INDEX('38'!$E$1:$O$1361,MATCH('39'!$F988,'38'!$E:$E,0),MATCH('38'!H$1,'38'!$E$1:$O$1,0))</f>
        <v>Active</v>
      </c>
      <c r="J988" s="2" t="str">
        <f>INDEX('38'!$E$1:$O$1361,MATCH('39'!$F988,'38'!$E:$E,0),MATCH('38'!I$1,'38'!$E$1:$O$1,0))</f>
        <v>X1464</v>
      </c>
      <c r="K988" s="2">
        <f>INDEX('38'!$E$1:$O$1361,MATCH('39'!$F988,'38'!$E:$E,0),MATCH('38'!J$1,'38'!$E$1:$O$1,0))</f>
        <v>410452</v>
      </c>
      <c r="L988" s="2" t="str">
        <f>INDEX('38'!$E$1:$O$1361,MATCH('39'!$F988,'38'!$E:$E,0),MATCH('38'!K$1,'38'!$E$1:$O$1,0))</f>
        <v>Mr. Arbind Kumar Sahu</v>
      </c>
      <c r="M988" s="2" t="str">
        <f>INDEX('38'!$E$1:$O$1361,MATCH('39'!$F988,'38'!$E:$E,0),MATCH('38'!L$1,'38'!$E$1:$O$1,0))</f>
        <v>Relationship Associate</v>
      </c>
      <c r="N988" s="2" t="str">
        <f>INDEX('38'!$E$1:$O$1361,MATCH('39'!$F988,'38'!$E:$E,0),MATCH('38'!M$1,'38'!$E$1:$O$1,0))</f>
        <v>BG 7</v>
      </c>
      <c r="O988" s="2">
        <f>INDEX('38'!$E$1:$O$1361,MATCH('39'!$F988,'38'!$E:$E,0),MATCH('38'!N$1,'38'!$E$1:$O$1,0))</f>
        <v>762565.272</v>
      </c>
      <c r="P988" s="2">
        <f>INDEX('38'!$E$1:$O$1361,MATCH('39'!$F988,'38'!$E:$E,0),MATCH('38'!O$1,'38'!$E$1:$O$1,0))</f>
        <v>1167405.696</v>
      </c>
    </row>
    <row r="989" spans="6:16">
      <c r="F989" s="128">
        <v>453015</v>
      </c>
      <c r="G989" s="2" t="str">
        <f>INDEX('38'!$E$1:$O$1361,MATCH('39'!$F989,'38'!$E:$E,0),MATCH('38'!F$1,'38'!$E$1:$O$1,0))</f>
        <v>Sunil Kumar Choudhary</v>
      </c>
      <c r="H989" s="2">
        <f>INDEX('38'!$E$1:$O$1361,MATCH('39'!$F989,'38'!$E:$E,0),MATCH('38'!G$1,'38'!$E$1:$O$1,0))</f>
        <v>41155</v>
      </c>
      <c r="I989" s="2" t="str">
        <f>INDEX('38'!$E$1:$O$1361,MATCH('39'!$F989,'38'!$E:$E,0),MATCH('38'!H$1,'38'!$E$1:$O$1,0))</f>
        <v>Active</v>
      </c>
      <c r="J989" s="2" t="str">
        <f>INDEX('38'!$E$1:$O$1361,MATCH('39'!$F989,'38'!$E:$E,0),MATCH('38'!I$1,'38'!$E$1:$O$1,0))</f>
        <v>X1665</v>
      </c>
      <c r="K989" s="2">
        <f>INDEX('38'!$E$1:$O$1361,MATCH('39'!$F989,'38'!$E:$E,0),MATCH('38'!J$1,'38'!$E$1:$O$1,0))</f>
        <v>410452</v>
      </c>
      <c r="L989" s="2" t="str">
        <f>INDEX('38'!$E$1:$O$1361,MATCH('39'!$F989,'38'!$E:$E,0),MATCH('38'!K$1,'38'!$E$1:$O$1,0))</f>
        <v>Mr. Arbind Kumar Sahu</v>
      </c>
      <c r="M989" s="2" t="str">
        <f>INDEX('38'!$E$1:$O$1361,MATCH('39'!$F989,'38'!$E:$E,0),MATCH('38'!L$1,'38'!$E$1:$O$1,0))</f>
        <v>Relationship Associate</v>
      </c>
      <c r="N989" s="2" t="str">
        <f>INDEX('38'!$E$1:$O$1361,MATCH('39'!$F989,'38'!$E:$E,0),MATCH('38'!M$1,'38'!$E$1:$O$1,0))</f>
        <v>BG 8</v>
      </c>
      <c r="O989" s="2">
        <f>INDEX('38'!$E$1:$O$1361,MATCH('39'!$F989,'38'!$E:$E,0),MATCH('38'!N$1,'38'!$E$1:$O$1,0))</f>
        <v>287769.489</v>
      </c>
      <c r="P989" s="2">
        <f>INDEX('38'!$E$1:$O$1361,MATCH('39'!$F989,'38'!$E:$E,0),MATCH('38'!O$1,'38'!$E$1:$O$1,0))</f>
        <v>1323236.3688000001</v>
      </c>
    </row>
    <row r="990" spans="6:16">
      <c r="F990" s="128">
        <v>453019</v>
      </c>
      <c r="G990" s="2" t="str">
        <f>INDEX('38'!$E$1:$O$1361,MATCH('39'!$F990,'38'!$E:$E,0),MATCH('38'!F$1,'38'!$E$1:$O$1,0))</f>
        <v>Raghwendra Pratap Singh</v>
      </c>
      <c r="H990" s="2">
        <f>INDEX('38'!$E$1:$O$1361,MATCH('39'!$F990,'38'!$E:$E,0),MATCH('38'!G$1,'38'!$E$1:$O$1,0))</f>
        <v>41155</v>
      </c>
      <c r="I990" s="2" t="str">
        <f>INDEX('38'!$E$1:$O$1361,MATCH('39'!$F990,'38'!$E:$E,0),MATCH('38'!H$1,'38'!$E$1:$O$1,0))</f>
        <v>Active</v>
      </c>
      <c r="J990" s="2" t="str">
        <f>INDEX('38'!$E$1:$O$1361,MATCH('39'!$F990,'38'!$E:$E,0),MATCH('38'!I$1,'38'!$E$1:$O$1,0))</f>
        <v>X1632</v>
      </c>
      <c r="K990" s="2">
        <f>INDEX('38'!$E$1:$O$1361,MATCH('39'!$F990,'38'!$E:$E,0),MATCH('38'!J$1,'38'!$E$1:$O$1,0))</f>
        <v>410452</v>
      </c>
      <c r="L990" s="2" t="str">
        <f>INDEX('38'!$E$1:$O$1361,MATCH('39'!$F990,'38'!$E:$E,0),MATCH('38'!K$1,'38'!$E$1:$O$1,0))</f>
        <v>Mr. Arbind Kumar Sahu</v>
      </c>
      <c r="M990" s="2" t="str">
        <f>INDEX('38'!$E$1:$O$1361,MATCH('39'!$F990,'38'!$E:$E,0),MATCH('38'!L$1,'38'!$E$1:$O$1,0))</f>
        <v>Relationship Associate</v>
      </c>
      <c r="N990" s="2" t="str">
        <f>INDEX('38'!$E$1:$O$1361,MATCH('39'!$F990,'38'!$E:$E,0),MATCH('38'!M$1,'38'!$E$1:$O$1,0))</f>
        <v>BG 8</v>
      </c>
      <c r="O990" s="2">
        <f>INDEX('38'!$E$1:$O$1361,MATCH('39'!$F990,'38'!$E:$E,0),MATCH('38'!N$1,'38'!$E$1:$O$1,0))</f>
        <v>376051.53599999996</v>
      </c>
      <c r="P990" s="2">
        <f>INDEX('38'!$E$1:$O$1361,MATCH('39'!$F990,'38'!$E:$E,0),MATCH('38'!O$1,'38'!$E$1:$O$1,0))</f>
        <v>1363154.0436</v>
      </c>
    </row>
    <row r="991" spans="6:16">
      <c r="F991" s="128">
        <v>453022</v>
      </c>
      <c r="G991" s="2" t="str">
        <f>INDEX('38'!$E$1:$O$1361,MATCH('39'!$F991,'38'!$E:$E,0),MATCH('38'!F$1,'38'!$E$1:$O$1,0))</f>
        <v>Biswajit Das</v>
      </c>
      <c r="H991" s="2">
        <f>INDEX('38'!$E$1:$O$1361,MATCH('39'!$F991,'38'!$E:$E,0),MATCH('38'!G$1,'38'!$E$1:$O$1,0))</f>
        <v>41153</v>
      </c>
      <c r="I991" s="2" t="str">
        <f>INDEX('38'!$E$1:$O$1361,MATCH('39'!$F991,'38'!$E:$E,0),MATCH('38'!H$1,'38'!$E$1:$O$1,0))</f>
        <v>Active</v>
      </c>
      <c r="J991" s="2" t="str">
        <f>INDEX('38'!$E$1:$O$1361,MATCH('39'!$F991,'38'!$E:$E,0),MATCH('38'!I$1,'38'!$E$1:$O$1,0))</f>
        <v>X1507</v>
      </c>
      <c r="K991" s="2">
        <f>INDEX('38'!$E$1:$O$1361,MATCH('39'!$F991,'38'!$E:$E,0),MATCH('38'!J$1,'38'!$E$1:$O$1,0))</f>
        <v>379146</v>
      </c>
      <c r="L991" s="2" t="str">
        <f>INDEX('38'!$E$1:$O$1361,MATCH('39'!$F991,'38'!$E:$E,0),MATCH('38'!K$1,'38'!$E$1:$O$1,0))</f>
        <v>Mr. Anirban Dastidar</v>
      </c>
      <c r="M991" s="2" t="str">
        <f>INDEX('38'!$E$1:$O$1361,MATCH('39'!$F991,'38'!$E:$E,0),MATCH('38'!L$1,'38'!$E$1:$O$1,0))</f>
        <v>Relationship Associate</v>
      </c>
      <c r="N991" s="2" t="str">
        <f>INDEX('38'!$E$1:$O$1361,MATCH('39'!$F991,'38'!$E:$E,0),MATCH('38'!M$1,'38'!$E$1:$O$1,0))</f>
        <v>BG 7</v>
      </c>
      <c r="O991" s="2">
        <f>INDEX('38'!$E$1:$O$1361,MATCH('39'!$F991,'38'!$E:$E,0),MATCH('38'!N$1,'38'!$E$1:$O$1,0))</f>
        <v>566473.59299999999</v>
      </c>
      <c r="P991" s="2">
        <f>INDEX('38'!$E$1:$O$1361,MATCH('39'!$F991,'38'!$E:$E,0),MATCH('38'!O$1,'38'!$E$1:$O$1,0))</f>
        <v>1298654.0784</v>
      </c>
    </row>
    <row r="992" spans="6:16">
      <c r="F992" s="128">
        <v>453038</v>
      </c>
      <c r="G992" s="2" t="str">
        <f>INDEX('38'!$E$1:$O$1361,MATCH('39'!$F992,'38'!$E:$E,0),MATCH('38'!F$1,'38'!$E$1:$O$1,0))</f>
        <v>Anand Pal</v>
      </c>
      <c r="H992" s="2">
        <f>INDEX('38'!$E$1:$O$1361,MATCH('39'!$F992,'38'!$E:$E,0),MATCH('38'!G$1,'38'!$E$1:$O$1,0))</f>
        <v>41163</v>
      </c>
      <c r="I992" s="2" t="str">
        <f>INDEX('38'!$E$1:$O$1361,MATCH('39'!$F992,'38'!$E:$E,0),MATCH('38'!H$1,'38'!$E$1:$O$1,0))</f>
        <v>Active</v>
      </c>
      <c r="J992" s="2" t="str">
        <f>INDEX('38'!$E$1:$O$1361,MATCH('39'!$F992,'38'!$E:$E,0),MATCH('38'!I$1,'38'!$E$1:$O$1,0))</f>
        <v>X1331</v>
      </c>
      <c r="K992" s="2">
        <f>INDEX('38'!$E$1:$O$1361,MATCH('39'!$F992,'38'!$E:$E,0),MATCH('38'!J$1,'38'!$E$1:$O$1,0))</f>
        <v>434171</v>
      </c>
      <c r="L992" s="2" t="str">
        <f>INDEX('38'!$E$1:$O$1361,MATCH('39'!$F992,'38'!$E:$E,0),MATCH('38'!K$1,'38'!$E$1:$O$1,0))</f>
        <v>Mr. Amittandra Mishra</v>
      </c>
      <c r="M992" s="2" t="str">
        <f>INDEX('38'!$E$1:$O$1361,MATCH('39'!$F992,'38'!$E:$E,0),MATCH('38'!L$1,'38'!$E$1:$O$1,0))</f>
        <v>Relationship Associate</v>
      </c>
      <c r="N992" s="2" t="str">
        <f>INDEX('38'!$E$1:$O$1361,MATCH('39'!$F992,'38'!$E:$E,0),MATCH('38'!M$1,'38'!$E$1:$O$1,0))</f>
        <v>BG 8</v>
      </c>
      <c r="O992" s="2">
        <f>INDEX('38'!$E$1:$O$1361,MATCH('39'!$F992,'38'!$E:$E,0),MATCH('38'!N$1,'38'!$E$1:$O$1,0))</f>
        <v>303025.38</v>
      </c>
      <c r="P992" s="2">
        <f>INDEX('38'!$E$1:$O$1361,MATCH('39'!$F992,'38'!$E:$E,0),MATCH('38'!O$1,'38'!$E$1:$O$1,0))</f>
        <v>644292.15480000002</v>
      </c>
    </row>
    <row r="993" spans="6:16">
      <c r="F993" s="128">
        <v>453056</v>
      </c>
      <c r="G993" s="2" t="str">
        <f>INDEX('38'!$E$1:$O$1361,MATCH('39'!$F993,'38'!$E:$E,0),MATCH('38'!F$1,'38'!$E$1:$O$1,0))</f>
        <v>Ajay Kumar</v>
      </c>
      <c r="H993" s="2">
        <f>INDEX('38'!$E$1:$O$1361,MATCH('39'!$F993,'38'!$E:$E,0),MATCH('38'!G$1,'38'!$E$1:$O$1,0))</f>
        <v>41162</v>
      </c>
      <c r="I993" s="2" t="str">
        <f>INDEX('38'!$E$1:$O$1361,MATCH('39'!$F993,'38'!$E:$E,0),MATCH('38'!H$1,'38'!$E$1:$O$1,0))</f>
        <v>Active</v>
      </c>
      <c r="J993" s="2" t="str">
        <f>INDEX('38'!$E$1:$O$1361,MATCH('39'!$F993,'38'!$E:$E,0),MATCH('38'!I$1,'38'!$E$1:$O$1,0))</f>
        <v>X1061</v>
      </c>
      <c r="K993" s="2">
        <f>INDEX('38'!$E$1:$O$1361,MATCH('39'!$F993,'38'!$E:$E,0),MATCH('38'!J$1,'38'!$E$1:$O$1,0))</f>
        <v>416871</v>
      </c>
      <c r="L993" s="2" t="str">
        <f>INDEX('38'!$E$1:$O$1361,MATCH('39'!$F993,'38'!$E:$E,0),MATCH('38'!K$1,'38'!$E$1:$O$1,0))</f>
        <v>Ms. Shivani Sambyal</v>
      </c>
      <c r="M993" s="2" t="str">
        <f>INDEX('38'!$E$1:$O$1361,MATCH('39'!$F993,'38'!$E:$E,0),MATCH('38'!L$1,'38'!$E$1:$O$1,0))</f>
        <v>Relationship Associate</v>
      </c>
      <c r="N993" s="2" t="str">
        <f>INDEX('38'!$E$1:$O$1361,MATCH('39'!$F993,'38'!$E:$E,0),MATCH('38'!M$1,'38'!$E$1:$O$1,0))</f>
        <v>BG 6</v>
      </c>
      <c r="O993" s="2">
        <f>INDEX('38'!$E$1:$O$1361,MATCH('39'!$F993,'38'!$E:$E,0),MATCH('38'!N$1,'38'!$E$1:$O$1,0))</f>
        <v>790652.94</v>
      </c>
      <c r="P993" s="2">
        <f>INDEX('38'!$E$1:$O$1361,MATCH('39'!$F993,'38'!$E:$E,0),MATCH('38'!O$1,'38'!$E$1:$O$1,0))</f>
        <v>1009311.2676</v>
      </c>
    </row>
    <row r="994" spans="6:16">
      <c r="F994" s="128">
        <v>453057</v>
      </c>
      <c r="G994" s="2" t="str">
        <f>INDEX('38'!$E$1:$O$1361,MATCH('39'!$F994,'38'!$E:$E,0),MATCH('38'!F$1,'38'!$E$1:$O$1,0))</f>
        <v>Tulsi Dinesh Unadkat</v>
      </c>
      <c r="H994" s="2">
        <f>INDEX('38'!$E$1:$O$1361,MATCH('39'!$F994,'38'!$E:$E,0),MATCH('38'!G$1,'38'!$E$1:$O$1,0))</f>
        <v>41164</v>
      </c>
      <c r="I994" s="2" t="str">
        <f>INDEX('38'!$E$1:$O$1361,MATCH('39'!$F994,'38'!$E:$E,0),MATCH('38'!H$1,'38'!$E$1:$O$1,0))</f>
        <v>Active</v>
      </c>
      <c r="J994" s="2" t="str">
        <f>INDEX('38'!$E$1:$O$1361,MATCH('39'!$F994,'38'!$E:$E,0),MATCH('38'!I$1,'38'!$E$1:$O$1,0))</f>
        <v>X1703</v>
      </c>
      <c r="K994" s="2">
        <f>INDEX('38'!$E$1:$O$1361,MATCH('39'!$F994,'38'!$E:$E,0),MATCH('38'!J$1,'38'!$E$1:$O$1,0))</f>
        <v>399534</v>
      </c>
      <c r="L994" s="2" t="str">
        <f>INDEX('38'!$E$1:$O$1361,MATCH('39'!$F994,'38'!$E:$E,0),MATCH('38'!K$1,'38'!$E$1:$O$1,0))</f>
        <v>Mr. Shahsidhar Poojary</v>
      </c>
      <c r="M994" s="2" t="str">
        <f>INDEX('38'!$E$1:$O$1361,MATCH('39'!$F994,'38'!$E:$E,0),MATCH('38'!L$1,'38'!$E$1:$O$1,0))</f>
        <v>Relationship Associate</v>
      </c>
      <c r="N994" s="2" t="str">
        <f>INDEX('38'!$E$1:$O$1361,MATCH('39'!$F994,'38'!$E:$E,0),MATCH('38'!M$1,'38'!$E$1:$O$1,0))</f>
        <v>BG 8</v>
      </c>
      <c r="O994" s="2">
        <f>INDEX('38'!$E$1:$O$1361,MATCH('39'!$F994,'38'!$E:$E,0),MATCH('38'!N$1,'38'!$E$1:$O$1,0))</f>
        <v>211486.69500000001</v>
      </c>
      <c r="P994" s="2">
        <f>INDEX('38'!$E$1:$O$1361,MATCH('39'!$F994,'38'!$E:$E,0),MATCH('38'!O$1,'38'!$E$1:$O$1,0))</f>
        <v>460320.516</v>
      </c>
    </row>
    <row r="995" spans="6:16">
      <c r="F995" s="128">
        <v>453060</v>
      </c>
      <c r="G995" s="2" t="str">
        <f>INDEX('38'!$E$1:$O$1361,MATCH('39'!$F995,'38'!$E:$E,0),MATCH('38'!F$1,'38'!$E$1:$O$1,0))</f>
        <v>Nilesh Suryakant Vakhariya</v>
      </c>
      <c r="H995" s="2">
        <f>INDEX('38'!$E$1:$O$1361,MATCH('39'!$F995,'38'!$E:$E,0),MATCH('38'!G$1,'38'!$E$1:$O$1,0))</f>
        <v>41099</v>
      </c>
      <c r="I995" s="2" t="str">
        <f>INDEX('38'!$E$1:$O$1361,MATCH('39'!$F995,'38'!$E:$E,0),MATCH('38'!H$1,'38'!$E$1:$O$1,0))</f>
        <v>Active</v>
      </c>
      <c r="J995" s="2" t="str">
        <f>INDEX('38'!$E$1:$O$1361,MATCH('39'!$F995,'38'!$E:$E,0),MATCH('38'!I$1,'38'!$E$1:$O$1,0))</f>
        <v>X1023</v>
      </c>
      <c r="K995" s="2">
        <f>INDEX('38'!$E$1:$O$1361,MATCH('39'!$F995,'38'!$E:$E,0),MATCH('38'!J$1,'38'!$E$1:$O$1,0))</f>
        <v>417062</v>
      </c>
      <c r="L995" s="2" t="str">
        <f>INDEX('38'!$E$1:$O$1361,MATCH('39'!$F995,'38'!$E:$E,0),MATCH('38'!K$1,'38'!$E$1:$O$1,0))</f>
        <v>Mr. Komalkumar Maganbhai Bhut</v>
      </c>
      <c r="M995" s="2" t="str">
        <f>INDEX('38'!$E$1:$O$1361,MATCH('39'!$F995,'38'!$E:$E,0),MATCH('38'!L$1,'38'!$E$1:$O$1,0))</f>
        <v>Relationship Associate</v>
      </c>
      <c r="N995" s="2" t="str">
        <f>INDEX('38'!$E$1:$O$1361,MATCH('39'!$F995,'38'!$E:$E,0),MATCH('38'!M$1,'38'!$E$1:$O$1,0))</f>
        <v>BG 7</v>
      </c>
      <c r="O995" s="2">
        <f>INDEX('38'!$E$1:$O$1361,MATCH('39'!$F995,'38'!$E:$E,0),MATCH('38'!N$1,'38'!$E$1:$O$1,0))</f>
        <v>693611.5830000001</v>
      </c>
      <c r="P995" s="2">
        <f>INDEX('38'!$E$1:$O$1361,MATCH('39'!$F995,'38'!$E:$E,0),MATCH('38'!O$1,'38'!$E$1:$O$1,0))</f>
        <v>1089413.8415999999</v>
      </c>
    </row>
    <row r="996" spans="6:16">
      <c r="F996" s="128">
        <v>453095</v>
      </c>
      <c r="G996" s="2" t="str">
        <f>INDEX('38'!$E$1:$O$1361,MATCH('39'!$F996,'38'!$E:$E,0),MATCH('38'!F$1,'38'!$E$1:$O$1,0))</f>
        <v>Prasanta Kumar Mohanty</v>
      </c>
      <c r="H996" s="2">
        <f>INDEX('38'!$E$1:$O$1361,MATCH('39'!$F996,'38'!$E:$E,0),MATCH('38'!G$1,'38'!$E$1:$O$1,0))</f>
        <v>41155</v>
      </c>
      <c r="I996" s="2" t="str">
        <f>INDEX('38'!$E$1:$O$1361,MATCH('39'!$F996,'38'!$E:$E,0),MATCH('38'!H$1,'38'!$E$1:$O$1,0))</f>
        <v>Active</v>
      </c>
      <c r="J996" s="2" t="str">
        <f>INDEX('38'!$E$1:$O$1361,MATCH('39'!$F996,'38'!$E:$E,0),MATCH('38'!I$1,'38'!$E$1:$O$1,0))</f>
        <v>X0632</v>
      </c>
      <c r="K996" s="2">
        <f>INDEX('38'!$E$1:$O$1361,MATCH('39'!$F996,'38'!$E:$E,0),MATCH('38'!J$1,'38'!$E$1:$O$1,0))</f>
        <v>460392</v>
      </c>
      <c r="L996" s="2" t="str">
        <f>INDEX('38'!$E$1:$O$1361,MATCH('39'!$F996,'38'!$E:$E,0),MATCH('38'!K$1,'38'!$E$1:$O$1,0))</f>
        <v>Mr. Sanjay Kumar Mohanty</v>
      </c>
      <c r="M996" s="2" t="str">
        <f>INDEX('38'!$E$1:$O$1361,MATCH('39'!$F996,'38'!$E:$E,0),MATCH('38'!L$1,'38'!$E$1:$O$1,0))</f>
        <v>Relationship Associate</v>
      </c>
      <c r="N996" s="2" t="str">
        <f>INDEX('38'!$E$1:$O$1361,MATCH('39'!$F996,'38'!$E:$E,0),MATCH('38'!M$1,'38'!$E$1:$O$1,0))</f>
        <v>BG 7</v>
      </c>
      <c r="O996" s="2">
        <f>INDEX('38'!$E$1:$O$1361,MATCH('39'!$F996,'38'!$E:$E,0),MATCH('38'!N$1,'38'!$E$1:$O$1,0))</f>
        <v>630673.65899999999</v>
      </c>
      <c r="P996" s="2">
        <f>INDEX('38'!$E$1:$O$1361,MATCH('39'!$F996,'38'!$E:$E,0),MATCH('38'!O$1,'38'!$E$1:$O$1,0))</f>
        <v>41202</v>
      </c>
    </row>
    <row r="997" spans="6:16">
      <c r="F997" s="128">
        <v>453103</v>
      </c>
      <c r="G997" s="2" t="str">
        <f>INDEX('38'!$E$1:$O$1361,MATCH('39'!$F997,'38'!$E:$E,0),MATCH('38'!F$1,'38'!$E$1:$O$1,0))</f>
        <v>Yagnesh Gordhanbhai Mehta</v>
      </c>
      <c r="H997" s="2">
        <f>INDEX('38'!$E$1:$O$1361,MATCH('39'!$F997,'38'!$E:$E,0),MATCH('38'!G$1,'38'!$E$1:$O$1,0))</f>
        <v>41178</v>
      </c>
      <c r="I997" s="2" t="str">
        <f>INDEX('38'!$E$1:$O$1361,MATCH('39'!$F997,'38'!$E:$E,0),MATCH('38'!H$1,'38'!$E$1:$O$1,0))</f>
        <v>Active</v>
      </c>
      <c r="J997" s="2" t="str">
        <f>INDEX('38'!$E$1:$O$1361,MATCH('39'!$F997,'38'!$E:$E,0),MATCH('38'!I$1,'38'!$E$1:$O$1,0))</f>
        <v>X0222</v>
      </c>
      <c r="K997" s="2">
        <f>INDEX('38'!$E$1:$O$1361,MATCH('39'!$F997,'38'!$E:$E,0),MATCH('38'!J$1,'38'!$E$1:$O$1,0))</f>
        <v>417062</v>
      </c>
      <c r="L997" s="2" t="str">
        <f>INDEX('38'!$E$1:$O$1361,MATCH('39'!$F997,'38'!$E:$E,0),MATCH('38'!K$1,'38'!$E$1:$O$1,0))</f>
        <v>Mr. Komalkumar Maganbhai Bhut</v>
      </c>
      <c r="M997" s="2" t="str">
        <f>INDEX('38'!$E$1:$O$1361,MATCH('39'!$F997,'38'!$E:$E,0),MATCH('38'!L$1,'38'!$E$1:$O$1,0))</f>
        <v>Relationship Associate</v>
      </c>
      <c r="N997" s="2" t="str">
        <f>INDEX('38'!$E$1:$O$1361,MATCH('39'!$F997,'38'!$E:$E,0),MATCH('38'!M$1,'38'!$E$1:$O$1,0))</f>
        <v>BG 6</v>
      </c>
      <c r="O997" s="2">
        <f>INDEX('38'!$E$1:$O$1361,MATCH('39'!$F997,'38'!$E:$E,0),MATCH('38'!N$1,'38'!$E$1:$O$1,0))</f>
        <v>801571.47</v>
      </c>
      <c r="P997" s="2">
        <f>INDEX('38'!$E$1:$O$1361,MATCH('39'!$F997,'38'!$E:$E,0),MATCH('38'!O$1,'38'!$E$1:$O$1,0))</f>
        <v>286273.8504</v>
      </c>
    </row>
    <row r="998" spans="6:16">
      <c r="F998" s="128">
        <v>453104</v>
      </c>
      <c r="G998" s="2" t="str">
        <f>INDEX('38'!$E$1:$O$1361,MATCH('39'!$F998,'38'!$E:$E,0),MATCH('38'!F$1,'38'!$E$1:$O$1,0))</f>
        <v>Tek Chand Yadav</v>
      </c>
      <c r="H998" s="2">
        <f>INDEX('38'!$E$1:$O$1361,MATCH('39'!$F998,'38'!$E:$E,0),MATCH('38'!G$1,'38'!$E$1:$O$1,0))</f>
        <v>41155</v>
      </c>
      <c r="I998" s="2" t="str">
        <f>INDEX('38'!$E$1:$O$1361,MATCH('39'!$F998,'38'!$E:$E,0),MATCH('38'!H$1,'38'!$E$1:$O$1,0))</f>
        <v>Active</v>
      </c>
      <c r="J998" s="2" t="str">
        <f>INDEX('38'!$E$1:$O$1361,MATCH('39'!$F998,'38'!$E:$E,0),MATCH('38'!I$1,'38'!$E$1:$O$1,0))</f>
        <v>X1555</v>
      </c>
      <c r="K998" s="2">
        <f>INDEX('38'!$E$1:$O$1361,MATCH('39'!$F998,'38'!$E:$E,0),MATCH('38'!J$1,'38'!$E$1:$O$1,0))</f>
        <v>452815</v>
      </c>
      <c r="L998" s="2" t="str">
        <f>INDEX('38'!$E$1:$O$1361,MATCH('39'!$F998,'38'!$E:$E,0),MATCH('38'!K$1,'38'!$E$1:$O$1,0))</f>
        <v>Mr. Rajeev Gandhi</v>
      </c>
      <c r="M998" s="2" t="str">
        <f>INDEX('38'!$E$1:$O$1361,MATCH('39'!$F998,'38'!$E:$E,0),MATCH('38'!L$1,'38'!$E$1:$O$1,0))</f>
        <v>Relationship Associate</v>
      </c>
      <c r="N998" s="2" t="str">
        <f>INDEX('38'!$E$1:$O$1361,MATCH('39'!$F998,'38'!$E:$E,0),MATCH('38'!M$1,'38'!$E$1:$O$1,0))</f>
        <v>BG 8</v>
      </c>
      <c r="O998" s="2">
        <f>INDEX('38'!$E$1:$O$1361,MATCH('39'!$F998,'38'!$E:$E,0),MATCH('38'!N$1,'38'!$E$1:$O$1,0))</f>
        <v>290858.06400000001</v>
      </c>
      <c r="P998" s="2">
        <f>INDEX('38'!$E$1:$O$1361,MATCH('39'!$F998,'38'!$E:$E,0),MATCH('38'!O$1,'38'!$E$1:$O$1,0))</f>
        <v>751130.1179999999</v>
      </c>
    </row>
    <row r="999" spans="6:16">
      <c r="F999" s="128">
        <v>453107</v>
      </c>
      <c r="G999" s="2" t="str">
        <f>INDEX('38'!$E$1:$O$1361,MATCH('39'!$F999,'38'!$E:$E,0),MATCH('38'!F$1,'38'!$E$1:$O$1,0))</f>
        <v>Rohitash Singh Chouhan</v>
      </c>
      <c r="H999" s="2">
        <f>INDEX('38'!$E$1:$O$1361,MATCH('39'!$F999,'38'!$E:$E,0),MATCH('38'!G$1,'38'!$E$1:$O$1,0))</f>
        <v>41162</v>
      </c>
      <c r="I999" s="2" t="str">
        <f>INDEX('38'!$E$1:$O$1361,MATCH('39'!$F999,'38'!$E:$E,0),MATCH('38'!H$1,'38'!$E$1:$O$1,0))</f>
        <v>Active</v>
      </c>
      <c r="J999" s="2" t="str">
        <f>INDEX('38'!$E$1:$O$1361,MATCH('39'!$F999,'38'!$E:$E,0),MATCH('38'!I$1,'38'!$E$1:$O$1,0))</f>
        <v>X0576</v>
      </c>
      <c r="K999" s="2">
        <f>INDEX('38'!$E$1:$O$1361,MATCH('39'!$F999,'38'!$E:$E,0),MATCH('38'!J$1,'38'!$E$1:$O$1,0))</f>
        <v>452815</v>
      </c>
      <c r="L999" s="2" t="str">
        <f>INDEX('38'!$E$1:$O$1361,MATCH('39'!$F999,'38'!$E:$E,0),MATCH('38'!K$1,'38'!$E$1:$O$1,0))</f>
        <v>Mr. Rajeev Gandhi</v>
      </c>
      <c r="M999" s="2" t="str">
        <f>INDEX('38'!$E$1:$O$1361,MATCH('39'!$F999,'38'!$E:$E,0),MATCH('38'!L$1,'38'!$E$1:$O$1,0))</f>
        <v>Relationship Associate</v>
      </c>
      <c r="N999" s="2" t="str">
        <f>INDEX('38'!$E$1:$O$1361,MATCH('39'!$F999,'38'!$E:$E,0),MATCH('38'!M$1,'38'!$E$1:$O$1,0))</f>
        <v>BG 6</v>
      </c>
      <c r="O999" s="2">
        <f>INDEX('38'!$E$1:$O$1361,MATCH('39'!$F999,'38'!$E:$E,0),MATCH('38'!N$1,'38'!$E$1:$O$1,0))</f>
        <v>856987.74</v>
      </c>
      <c r="P999" s="2">
        <f>INDEX('38'!$E$1:$O$1361,MATCH('39'!$F999,'38'!$E:$E,0),MATCH('38'!O$1,'38'!$E$1:$O$1,0))</f>
        <v>661718.24639999995</v>
      </c>
    </row>
    <row r="1000" spans="6:16">
      <c r="F1000" s="128">
        <v>453111</v>
      </c>
      <c r="G1000" s="2" t="str">
        <f>INDEX('38'!$E$1:$O$1361,MATCH('39'!$F1000,'38'!$E:$E,0),MATCH('38'!F$1,'38'!$E$1:$O$1,0))</f>
        <v>Kapil Tomar</v>
      </c>
      <c r="H1000" s="2">
        <f>INDEX('38'!$E$1:$O$1361,MATCH('39'!$F1000,'38'!$E:$E,0),MATCH('38'!G$1,'38'!$E$1:$O$1,0))</f>
        <v>41156</v>
      </c>
      <c r="I1000" s="2" t="str">
        <f>INDEX('38'!$E$1:$O$1361,MATCH('39'!$F1000,'38'!$E:$E,0),MATCH('38'!H$1,'38'!$E$1:$O$1,0))</f>
        <v>Active</v>
      </c>
      <c r="J1000" s="2" t="str">
        <f>INDEX('38'!$E$1:$O$1361,MATCH('39'!$F1000,'38'!$E:$E,0),MATCH('38'!I$1,'38'!$E$1:$O$1,0))</f>
        <v>X1150</v>
      </c>
      <c r="K1000" s="2">
        <f>INDEX('38'!$E$1:$O$1361,MATCH('39'!$F1000,'38'!$E:$E,0),MATCH('38'!J$1,'38'!$E$1:$O$1,0))</f>
        <v>377329</v>
      </c>
      <c r="L1000" s="2" t="str">
        <f>INDEX('38'!$E$1:$O$1361,MATCH('39'!$F1000,'38'!$E:$E,0),MATCH('38'!K$1,'38'!$E$1:$O$1,0))</f>
        <v>Mr. Deepak Jain</v>
      </c>
      <c r="M1000" s="2" t="str">
        <f>INDEX('38'!$E$1:$O$1361,MATCH('39'!$F1000,'38'!$E:$E,0),MATCH('38'!L$1,'38'!$E$1:$O$1,0))</f>
        <v>Relationship Associate</v>
      </c>
      <c r="N1000" s="2" t="str">
        <f>INDEX('38'!$E$1:$O$1361,MATCH('39'!$F1000,'38'!$E:$E,0),MATCH('38'!M$1,'38'!$E$1:$O$1,0))</f>
        <v>BG 6</v>
      </c>
      <c r="O1000" s="2">
        <f>INDEX('38'!$E$1:$O$1361,MATCH('39'!$F1000,'38'!$E:$E,0),MATCH('38'!N$1,'38'!$E$1:$O$1,0))</f>
        <v>874363.89599999995</v>
      </c>
      <c r="P1000" s="2">
        <f>INDEX('38'!$E$1:$O$1361,MATCH('39'!$F1000,'38'!$E:$E,0),MATCH('38'!O$1,'38'!$E$1:$O$1,0))</f>
        <v>2019840.9372</v>
      </c>
    </row>
    <row r="1001" spans="6:16">
      <c r="F1001" s="128">
        <v>453128</v>
      </c>
      <c r="G1001" s="2" t="str">
        <f>INDEX('38'!$E$1:$O$1361,MATCH('39'!$F1001,'38'!$E:$E,0),MATCH('38'!F$1,'38'!$E$1:$O$1,0))</f>
        <v>Arvind Kumar</v>
      </c>
      <c r="H1001" s="2">
        <f>INDEX('38'!$E$1:$O$1361,MATCH('39'!$F1001,'38'!$E:$E,0),MATCH('38'!G$1,'38'!$E$1:$O$1,0))</f>
        <v>41159</v>
      </c>
      <c r="I1001" s="2" t="str">
        <f>INDEX('38'!$E$1:$O$1361,MATCH('39'!$F1001,'38'!$E:$E,0),MATCH('38'!H$1,'38'!$E$1:$O$1,0))</f>
        <v>Active</v>
      </c>
      <c r="J1001" s="2" t="str">
        <f>INDEX('38'!$E$1:$O$1361,MATCH('39'!$F1001,'38'!$E:$E,0),MATCH('38'!I$1,'38'!$E$1:$O$1,0))</f>
        <v>X1801</v>
      </c>
      <c r="K1001" s="2">
        <f>INDEX('38'!$E$1:$O$1361,MATCH('39'!$F1001,'38'!$E:$E,0),MATCH('38'!J$1,'38'!$E$1:$O$1,0))</f>
        <v>434171</v>
      </c>
      <c r="L1001" s="2" t="str">
        <f>INDEX('38'!$E$1:$O$1361,MATCH('39'!$F1001,'38'!$E:$E,0),MATCH('38'!K$1,'38'!$E$1:$O$1,0))</f>
        <v>Mr. Amittandra Mishra</v>
      </c>
      <c r="M1001" s="2" t="str">
        <f>INDEX('38'!$E$1:$O$1361,MATCH('39'!$F1001,'38'!$E:$E,0),MATCH('38'!L$1,'38'!$E$1:$O$1,0))</f>
        <v>Relationship Associate</v>
      </c>
      <c r="N1001" s="2" t="str">
        <f>INDEX('38'!$E$1:$O$1361,MATCH('39'!$F1001,'38'!$E:$E,0),MATCH('38'!M$1,'38'!$E$1:$O$1,0))</f>
        <v>BG 8</v>
      </c>
      <c r="O1001" s="2">
        <f>INDEX('38'!$E$1:$O$1361,MATCH('39'!$F1001,'38'!$E:$E,0),MATCH('38'!N$1,'38'!$E$1:$O$1,0))</f>
        <v>274689.51299999998</v>
      </c>
      <c r="P1001" s="2">
        <f>INDEX('38'!$E$1:$O$1361,MATCH('39'!$F1001,'38'!$E:$E,0),MATCH('38'!O$1,'38'!$E$1:$O$1,0))</f>
        <v>797604.79680000001</v>
      </c>
    </row>
    <row r="1002" spans="6:16">
      <c r="F1002" s="128">
        <v>453131</v>
      </c>
      <c r="G1002" s="2" t="str">
        <f>INDEX('38'!$E$1:$O$1361,MATCH('39'!$F1002,'38'!$E:$E,0),MATCH('38'!F$1,'38'!$E$1:$O$1,0))</f>
        <v>Ajay Pandey</v>
      </c>
      <c r="H1002" s="2">
        <f>INDEX('38'!$E$1:$O$1361,MATCH('39'!$F1002,'38'!$E:$E,0),MATCH('38'!G$1,'38'!$E$1:$O$1,0))</f>
        <v>41162</v>
      </c>
      <c r="I1002" s="2" t="str">
        <f>INDEX('38'!$E$1:$O$1361,MATCH('39'!$F1002,'38'!$E:$E,0),MATCH('38'!H$1,'38'!$E$1:$O$1,0))</f>
        <v>Active</v>
      </c>
      <c r="J1002" s="2" t="str">
        <f>INDEX('38'!$E$1:$O$1361,MATCH('39'!$F1002,'38'!$E:$E,0),MATCH('38'!I$1,'38'!$E$1:$O$1,0))</f>
        <v>X1088</v>
      </c>
      <c r="K1002" s="2">
        <f>INDEX('38'!$E$1:$O$1361,MATCH('39'!$F1002,'38'!$E:$E,0),MATCH('38'!J$1,'38'!$E$1:$O$1,0))</f>
        <v>434171</v>
      </c>
      <c r="L1002" s="2" t="str">
        <f>INDEX('38'!$E$1:$O$1361,MATCH('39'!$F1002,'38'!$E:$E,0),MATCH('38'!K$1,'38'!$E$1:$O$1,0))</f>
        <v>Mr. Amittandra Mishra</v>
      </c>
      <c r="M1002" s="2" t="str">
        <f>INDEX('38'!$E$1:$O$1361,MATCH('39'!$F1002,'38'!$E:$E,0),MATCH('38'!L$1,'38'!$E$1:$O$1,0))</f>
        <v>Relationship Associate</v>
      </c>
      <c r="N1002" s="2" t="str">
        <f>INDEX('38'!$E$1:$O$1361,MATCH('39'!$F1002,'38'!$E:$E,0),MATCH('38'!M$1,'38'!$E$1:$O$1,0))</f>
        <v>BG 7</v>
      </c>
      <c r="O1002" s="2">
        <f>INDEX('38'!$E$1:$O$1361,MATCH('39'!$F1002,'38'!$E:$E,0),MATCH('38'!N$1,'38'!$E$1:$O$1,0))</f>
        <v>534576.12599999993</v>
      </c>
      <c r="P1002" s="2">
        <f>INDEX('38'!$E$1:$O$1361,MATCH('39'!$F1002,'38'!$E:$E,0),MATCH('38'!O$1,'38'!$E$1:$O$1,0))</f>
        <v>999511.07759999996</v>
      </c>
    </row>
    <row r="1003" spans="6:16">
      <c r="F1003" s="128">
        <v>453135</v>
      </c>
      <c r="G1003" s="2" t="str">
        <f>INDEX('38'!$E$1:$O$1361,MATCH('39'!$F1003,'38'!$E:$E,0),MATCH('38'!F$1,'38'!$E$1:$O$1,0))</f>
        <v>Shivendra Singh</v>
      </c>
      <c r="H1003" s="2">
        <f>INDEX('38'!$E$1:$O$1361,MATCH('39'!$F1003,'38'!$E:$E,0),MATCH('38'!G$1,'38'!$E$1:$O$1,0))</f>
        <v>41170</v>
      </c>
      <c r="I1003" s="2" t="str">
        <f>INDEX('38'!$E$1:$O$1361,MATCH('39'!$F1003,'38'!$E:$E,0),MATCH('38'!H$1,'38'!$E$1:$O$1,0))</f>
        <v>Active</v>
      </c>
      <c r="J1003" s="2" t="str">
        <f>INDEX('38'!$E$1:$O$1361,MATCH('39'!$F1003,'38'!$E:$E,0),MATCH('38'!I$1,'38'!$E$1:$O$1,0))</f>
        <v>X0854</v>
      </c>
      <c r="K1003" s="2">
        <f>INDEX('38'!$E$1:$O$1361,MATCH('39'!$F1003,'38'!$E:$E,0),MATCH('38'!J$1,'38'!$E$1:$O$1,0))</f>
        <v>434171</v>
      </c>
      <c r="L1003" s="2" t="str">
        <f>INDEX('38'!$E$1:$O$1361,MATCH('39'!$F1003,'38'!$E:$E,0),MATCH('38'!K$1,'38'!$E$1:$O$1,0))</f>
        <v>Mr. Amittandra Mishra</v>
      </c>
      <c r="M1003" s="2" t="str">
        <f>INDEX('38'!$E$1:$O$1361,MATCH('39'!$F1003,'38'!$E:$E,0),MATCH('38'!L$1,'38'!$E$1:$O$1,0))</f>
        <v>Relationship Associate</v>
      </c>
      <c r="N1003" s="2" t="str">
        <f>INDEX('38'!$E$1:$O$1361,MATCH('39'!$F1003,'38'!$E:$E,0),MATCH('38'!M$1,'38'!$E$1:$O$1,0))</f>
        <v>BG 6</v>
      </c>
      <c r="O1003" s="2">
        <f>INDEX('38'!$E$1:$O$1361,MATCH('39'!$F1003,'38'!$E:$E,0),MATCH('38'!N$1,'38'!$E$1:$O$1,0))</f>
        <v>1120881.1529999999</v>
      </c>
      <c r="P1003" s="2">
        <f>INDEX('38'!$E$1:$O$1361,MATCH('39'!$F1003,'38'!$E:$E,0),MATCH('38'!O$1,'38'!$E$1:$O$1,0))</f>
        <v>898448.45759999997</v>
      </c>
    </row>
    <row r="1004" spans="6:16">
      <c r="F1004" s="128">
        <v>453142</v>
      </c>
      <c r="G1004" s="2" t="str">
        <f>INDEX('38'!$E$1:$O$1361,MATCH('39'!$F1004,'38'!$E:$E,0),MATCH('38'!F$1,'38'!$E$1:$O$1,0))</f>
        <v>Hardeep Singh</v>
      </c>
      <c r="H1004" s="2">
        <f>INDEX('38'!$E$1:$O$1361,MATCH('39'!$F1004,'38'!$E:$E,0),MATCH('38'!G$1,'38'!$E$1:$O$1,0))</f>
        <v>41162</v>
      </c>
      <c r="I1004" s="2" t="str">
        <f>INDEX('38'!$E$1:$O$1361,MATCH('39'!$F1004,'38'!$E:$E,0),MATCH('38'!H$1,'38'!$E$1:$O$1,0))</f>
        <v>Active</v>
      </c>
      <c r="J1004" s="2" t="str">
        <f>INDEX('38'!$E$1:$O$1361,MATCH('39'!$F1004,'38'!$E:$E,0),MATCH('38'!I$1,'38'!$E$1:$O$1,0))</f>
        <v>X1761</v>
      </c>
      <c r="K1004" s="2">
        <f>INDEX('38'!$E$1:$O$1361,MATCH('39'!$F1004,'38'!$E:$E,0),MATCH('38'!J$1,'38'!$E$1:$O$1,0))</f>
        <v>378015</v>
      </c>
      <c r="L1004" s="2" t="str">
        <f>INDEX('38'!$E$1:$O$1361,MATCH('39'!$F1004,'38'!$E:$E,0),MATCH('38'!K$1,'38'!$E$1:$O$1,0))</f>
        <v>Mr. Ashish Gulati</v>
      </c>
      <c r="M1004" s="2" t="str">
        <f>INDEX('38'!$E$1:$O$1361,MATCH('39'!$F1004,'38'!$E:$E,0),MATCH('38'!L$1,'38'!$E$1:$O$1,0))</f>
        <v>Relationship Associate</v>
      </c>
      <c r="N1004" s="2" t="str">
        <f>INDEX('38'!$E$1:$O$1361,MATCH('39'!$F1004,'38'!$E:$E,0),MATCH('38'!M$1,'38'!$E$1:$O$1,0))</f>
        <v>BG 6</v>
      </c>
      <c r="O1004" s="2">
        <f>INDEX('38'!$E$1:$O$1361,MATCH('39'!$F1004,'38'!$E:$E,0),MATCH('38'!N$1,'38'!$E$1:$O$1,0))</f>
        <v>821868.13800000004</v>
      </c>
      <c r="P1004" s="2">
        <f>INDEX('38'!$E$1:$O$1361,MATCH('39'!$F1004,'38'!$E:$E,0),MATCH('38'!O$1,'38'!$E$1:$O$1,0))</f>
        <v>716470.99560000002</v>
      </c>
    </row>
    <row r="1005" spans="6:16">
      <c r="F1005" s="128">
        <v>453144</v>
      </c>
      <c r="G1005" s="2" t="str">
        <f>INDEX('38'!$E$1:$O$1361,MATCH('39'!$F1005,'38'!$E:$E,0),MATCH('38'!F$1,'38'!$E$1:$O$1,0))</f>
        <v>Ravi Sharma</v>
      </c>
      <c r="H1005" s="2">
        <f>INDEX('38'!$E$1:$O$1361,MATCH('39'!$F1005,'38'!$E:$E,0),MATCH('38'!G$1,'38'!$E$1:$O$1,0))</f>
        <v>41162</v>
      </c>
      <c r="I1005" s="2" t="str">
        <f>INDEX('38'!$E$1:$O$1361,MATCH('39'!$F1005,'38'!$E:$E,0),MATCH('38'!H$1,'38'!$E$1:$O$1,0))</f>
        <v>Active</v>
      </c>
      <c r="J1005" s="2" t="str">
        <f>INDEX('38'!$E$1:$O$1361,MATCH('39'!$F1005,'38'!$E:$E,0),MATCH('38'!I$1,'38'!$E$1:$O$1,0))</f>
        <v>X1786</v>
      </c>
      <c r="K1005" s="2">
        <f>INDEX('38'!$E$1:$O$1361,MATCH('39'!$F1005,'38'!$E:$E,0),MATCH('38'!J$1,'38'!$E$1:$O$1,0))</f>
        <v>378015</v>
      </c>
      <c r="L1005" s="2" t="str">
        <f>INDEX('38'!$E$1:$O$1361,MATCH('39'!$F1005,'38'!$E:$E,0),MATCH('38'!K$1,'38'!$E$1:$O$1,0))</f>
        <v>Mr. Ashish Gulati</v>
      </c>
      <c r="M1005" s="2" t="str">
        <f>INDEX('38'!$E$1:$O$1361,MATCH('39'!$F1005,'38'!$E:$E,0),MATCH('38'!L$1,'38'!$E$1:$O$1,0))</f>
        <v>Relationship Associate</v>
      </c>
      <c r="N1005" s="2" t="str">
        <f>INDEX('38'!$E$1:$O$1361,MATCH('39'!$F1005,'38'!$E:$E,0),MATCH('38'!M$1,'38'!$E$1:$O$1,0))</f>
        <v>BG 7</v>
      </c>
      <c r="O1005" s="2">
        <f>INDEX('38'!$E$1:$O$1361,MATCH('39'!$F1005,'38'!$E:$E,0),MATCH('38'!N$1,'38'!$E$1:$O$1,0))</f>
        <v>740838.39899999998</v>
      </c>
      <c r="P1005" s="2">
        <f>INDEX('38'!$E$1:$O$1361,MATCH('39'!$F1005,'38'!$E:$E,0),MATCH('38'!O$1,'38'!$E$1:$O$1,0))</f>
        <v>701732.45160000003</v>
      </c>
    </row>
    <row r="1006" spans="6:16">
      <c r="F1006" s="128">
        <v>453145</v>
      </c>
      <c r="G1006" s="2" t="str">
        <f>INDEX('38'!$E$1:$O$1361,MATCH('39'!$F1006,'38'!$E:$E,0),MATCH('38'!F$1,'38'!$E$1:$O$1,0))</f>
        <v>Yogita Ajit Pandey</v>
      </c>
      <c r="H1006" s="2">
        <f>INDEX('38'!$E$1:$O$1361,MATCH('39'!$F1006,'38'!$E:$E,0),MATCH('38'!G$1,'38'!$E$1:$O$1,0))</f>
        <v>41156</v>
      </c>
      <c r="I1006" s="2" t="str">
        <f>INDEX('38'!$E$1:$O$1361,MATCH('39'!$F1006,'38'!$E:$E,0),MATCH('38'!H$1,'38'!$E$1:$O$1,0))</f>
        <v>Active</v>
      </c>
      <c r="J1006" s="2" t="str">
        <f>INDEX('38'!$E$1:$O$1361,MATCH('39'!$F1006,'38'!$E:$E,0),MATCH('38'!I$1,'38'!$E$1:$O$1,0))</f>
        <v>X1153</v>
      </c>
      <c r="K1006" s="2">
        <f>INDEX('38'!$E$1:$O$1361,MATCH('39'!$F1006,'38'!$E:$E,0),MATCH('38'!J$1,'38'!$E$1:$O$1,0))</f>
        <v>377076</v>
      </c>
      <c r="L1006" s="2" t="str">
        <f>INDEX('38'!$E$1:$O$1361,MATCH('39'!$F1006,'38'!$E:$E,0),MATCH('38'!K$1,'38'!$E$1:$O$1,0))</f>
        <v>Mr. Ujwal Hiraman Gurchale</v>
      </c>
      <c r="M1006" s="2" t="str">
        <f>INDEX('38'!$E$1:$O$1361,MATCH('39'!$F1006,'38'!$E:$E,0),MATCH('38'!L$1,'38'!$E$1:$O$1,0))</f>
        <v>Relationship Associate</v>
      </c>
      <c r="N1006" s="2" t="str">
        <f>INDEX('38'!$E$1:$O$1361,MATCH('39'!$F1006,'38'!$E:$E,0),MATCH('38'!M$1,'38'!$E$1:$O$1,0))</f>
        <v>BG 8</v>
      </c>
      <c r="O1006" s="2">
        <f>INDEX('38'!$E$1:$O$1361,MATCH('39'!$F1006,'38'!$E:$E,0),MATCH('38'!N$1,'38'!$E$1:$O$1,0))</f>
        <v>347909.33099999995</v>
      </c>
      <c r="P1006" s="2">
        <f>INDEX('38'!$E$1:$O$1361,MATCH('39'!$F1006,'38'!$E:$E,0),MATCH('38'!O$1,'38'!$E$1:$O$1,0))</f>
        <v>557662.00679999997</v>
      </c>
    </row>
    <row r="1007" spans="6:16">
      <c r="F1007" s="128">
        <v>453164</v>
      </c>
      <c r="G1007" s="2" t="str">
        <f>INDEX('38'!$E$1:$O$1361,MATCH('39'!$F1007,'38'!$E:$E,0),MATCH('38'!F$1,'38'!$E$1:$O$1,0))</f>
        <v>Praful Dilip Hambarde</v>
      </c>
      <c r="H1007" s="2">
        <f>INDEX('38'!$E$1:$O$1361,MATCH('39'!$F1007,'38'!$E:$E,0),MATCH('38'!G$1,'38'!$E$1:$O$1,0))</f>
        <v>41190</v>
      </c>
      <c r="I1007" s="2" t="str">
        <f>INDEX('38'!$E$1:$O$1361,MATCH('39'!$F1007,'38'!$E:$E,0),MATCH('38'!H$1,'38'!$E$1:$O$1,0))</f>
        <v>Active</v>
      </c>
      <c r="J1007" s="2" t="str">
        <f>INDEX('38'!$E$1:$O$1361,MATCH('39'!$F1007,'38'!$E:$E,0),MATCH('38'!I$1,'38'!$E$1:$O$1,0))</f>
        <v>X1062</v>
      </c>
      <c r="K1007" s="2">
        <f>INDEX('38'!$E$1:$O$1361,MATCH('39'!$F1007,'38'!$E:$E,0),MATCH('38'!J$1,'38'!$E$1:$O$1,0))</f>
        <v>419863</v>
      </c>
      <c r="L1007" s="2" t="str">
        <f>INDEX('38'!$E$1:$O$1361,MATCH('39'!$F1007,'38'!$E:$E,0),MATCH('38'!K$1,'38'!$E$1:$O$1,0))</f>
        <v>Mr. Arun Shivanand Pandey</v>
      </c>
      <c r="M1007" s="2" t="str">
        <f>INDEX('38'!$E$1:$O$1361,MATCH('39'!$F1007,'38'!$E:$E,0),MATCH('38'!L$1,'38'!$E$1:$O$1,0))</f>
        <v>Relationship Associate</v>
      </c>
      <c r="N1007" s="2" t="str">
        <f>INDEX('38'!$E$1:$O$1361,MATCH('39'!$F1007,'38'!$E:$E,0),MATCH('38'!M$1,'38'!$E$1:$O$1,0))</f>
        <v>BG 8</v>
      </c>
      <c r="O1007" s="2">
        <f>INDEX('38'!$E$1:$O$1361,MATCH('39'!$F1007,'38'!$E:$E,0),MATCH('38'!N$1,'38'!$E$1:$O$1,0))</f>
        <v>388755.31799999997</v>
      </c>
      <c r="P1007" s="2">
        <f>INDEX('38'!$E$1:$O$1361,MATCH('39'!$F1007,'38'!$E:$E,0),MATCH('38'!O$1,'38'!$E$1:$O$1,0))</f>
        <v>390029.90399999998</v>
      </c>
    </row>
    <row r="1008" spans="6:16">
      <c r="F1008" s="128">
        <v>453166</v>
      </c>
      <c r="G1008" s="2" t="str">
        <f>INDEX('38'!$E$1:$O$1361,MATCH('39'!$F1008,'38'!$E:$E,0),MATCH('38'!F$1,'38'!$E$1:$O$1,0))</f>
        <v>Devesh Prakash Pandey</v>
      </c>
      <c r="H1008" s="2">
        <f>INDEX('38'!$E$1:$O$1361,MATCH('39'!$F1008,'38'!$E:$E,0),MATCH('38'!G$1,'38'!$E$1:$O$1,0))</f>
        <v>41165</v>
      </c>
      <c r="I1008" s="2" t="str">
        <f>INDEX('38'!$E$1:$O$1361,MATCH('39'!$F1008,'38'!$E:$E,0),MATCH('38'!H$1,'38'!$E$1:$O$1,0))</f>
        <v>Active</v>
      </c>
      <c r="J1008" s="2" t="str">
        <f>INDEX('38'!$E$1:$O$1361,MATCH('39'!$F1008,'38'!$E:$E,0),MATCH('38'!I$1,'38'!$E$1:$O$1,0))</f>
        <v>X1494</v>
      </c>
      <c r="K1008" s="2">
        <f>INDEX('38'!$E$1:$O$1361,MATCH('39'!$F1008,'38'!$E:$E,0),MATCH('38'!J$1,'38'!$E$1:$O$1,0))</f>
        <v>379975</v>
      </c>
      <c r="L1008" s="2" t="str">
        <f>INDEX('38'!$E$1:$O$1361,MATCH('39'!$F1008,'38'!$E:$E,0),MATCH('38'!K$1,'38'!$E$1:$O$1,0))</f>
        <v>Mr Anil Tukaram Humane</v>
      </c>
      <c r="M1008" s="2" t="str">
        <f>INDEX('38'!$E$1:$O$1361,MATCH('39'!$F1008,'38'!$E:$E,0),MATCH('38'!L$1,'38'!$E$1:$O$1,0))</f>
        <v>Relationship Associate</v>
      </c>
      <c r="N1008" s="2" t="str">
        <f>INDEX('38'!$E$1:$O$1361,MATCH('39'!$F1008,'38'!$E:$E,0),MATCH('38'!M$1,'38'!$E$1:$O$1,0))</f>
        <v>BG 6</v>
      </c>
      <c r="O1008" s="2">
        <f>INDEX('38'!$E$1:$O$1361,MATCH('39'!$F1008,'38'!$E:$E,0),MATCH('38'!N$1,'38'!$E$1:$O$1,0))</f>
        <v>1064319.6059999999</v>
      </c>
      <c r="P1008" s="2">
        <f>INDEX('38'!$E$1:$O$1361,MATCH('39'!$F1008,'38'!$E:$E,0),MATCH('38'!O$1,'38'!$E$1:$O$1,0))</f>
        <v>1259519.2416000001</v>
      </c>
    </row>
    <row r="1009" spans="6:16">
      <c r="F1009" s="128">
        <v>453168</v>
      </c>
      <c r="G1009" s="2" t="str">
        <f>INDEX('38'!$E$1:$O$1361,MATCH('39'!$F1009,'38'!$E:$E,0),MATCH('38'!F$1,'38'!$E$1:$O$1,0))</f>
        <v>Rajnikant Ramavtar Jangid</v>
      </c>
      <c r="H1009" s="2">
        <f>INDEX('38'!$E$1:$O$1361,MATCH('39'!$F1009,'38'!$E:$E,0),MATCH('38'!G$1,'38'!$E$1:$O$1,0))</f>
        <v>41167</v>
      </c>
      <c r="I1009" s="2" t="str">
        <f>INDEX('38'!$E$1:$O$1361,MATCH('39'!$F1009,'38'!$E:$E,0),MATCH('38'!H$1,'38'!$E$1:$O$1,0))</f>
        <v>Active</v>
      </c>
      <c r="J1009" s="2" t="str">
        <f>INDEX('38'!$E$1:$O$1361,MATCH('39'!$F1009,'38'!$E:$E,0),MATCH('38'!I$1,'38'!$E$1:$O$1,0))</f>
        <v>X1572</v>
      </c>
      <c r="K1009" s="2">
        <f>INDEX('38'!$E$1:$O$1361,MATCH('39'!$F1009,'38'!$E:$E,0),MATCH('38'!J$1,'38'!$E$1:$O$1,0))</f>
        <v>399534</v>
      </c>
      <c r="L1009" s="2" t="str">
        <f>INDEX('38'!$E$1:$O$1361,MATCH('39'!$F1009,'38'!$E:$E,0),MATCH('38'!K$1,'38'!$E$1:$O$1,0))</f>
        <v>Mr. Shahsidhar Poojary</v>
      </c>
      <c r="M1009" s="2" t="str">
        <f>INDEX('38'!$E$1:$O$1361,MATCH('39'!$F1009,'38'!$E:$E,0),MATCH('38'!L$1,'38'!$E$1:$O$1,0))</f>
        <v>Relationship Associate</v>
      </c>
      <c r="N1009" s="2" t="str">
        <f>INDEX('38'!$E$1:$O$1361,MATCH('39'!$F1009,'38'!$E:$E,0),MATCH('38'!M$1,'38'!$E$1:$O$1,0))</f>
        <v>BG 8</v>
      </c>
      <c r="O1009" s="2">
        <f>INDEX('38'!$E$1:$O$1361,MATCH('39'!$F1009,'38'!$E:$E,0),MATCH('38'!N$1,'38'!$E$1:$O$1,0))</f>
        <v>226009.11900000001</v>
      </c>
      <c r="P1009" s="2">
        <f>INDEX('38'!$E$1:$O$1361,MATCH('39'!$F1009,'38'!$E:$E,0),MATCH('38'!O$1,'38'!$E$1:$O$1,0))</f>
        <v>942857.15040000004</v>
      </c>
    </row>
    <row r="1010" spans="6:16">
      <c r="F1010" s="128">
        <v>453170</v>
      </c>
      <c r="G1010" s="2" t="str">
        <f>INDEX('38'!$E$1:$O$1361,MATCH('39'!$F1010,'38'!$E:$E,0),MATCH('38'!F$1,'38'!$E$1:$O$1,0))</f>
        <v>Krunal Jitendra Soni</v>
      </c>
      <c r="H1010" s="2">
        <f>INDEX('38'!$E$1:$O$1361,MATCH('39'!$F1010,'38'!$E:$E,0),MATCH('38'!G$1,'38'!$E$1:$O$1,0))</f>
        <v>41166</v>
      </c>
      <c r="I1010" s="2" t="str">
        <f>INDEX('38'!$E$1:$O$1361,MATCH('39'!$F1010,'38'!$E:$E,0),MATCH('38'!H$1,'38'!$E$1:$O$1,0))</f>
        <v>Active</v>
      </c>
      <c r="J1010" s="2" t="str">
        <f>INDEX('38'!$E$1:$O$1361,MATCH('39'!$F1010,'38'!$E:$E,0),MATCH('38'!I$1,'38'!$E$1:$O$1,0))</f>
        <v>X0848</v>
      </c>
      <c r="K1010" s="2">
        <f>INDEX('38'!$E$1:$O$1361,MATCH('39'!$F1010,'38'!$E:$E,0),MATCH('38'!J$1,'38'!$E$1:$O$1,0))</f>
        <v>448841</v>
      </c>
      <c r="L1010" s="2" t="str">
        <f>INDEX('38'!$E$1:$O$1361,MATCH('39'!$F1010,'38'!$E:$E,0),MATCH('38'!K$1,'38'!$E$1:$O$1,0))</f>
        <v>Mr. Ashish Rakesh Sharma</v>
      </c>
      <c r="M1010" s="2" t="str">
        <f>INDEX('38'!$E$1:$O$1361,MATCH('39'!$F1010,'38'!$E:$E,0),MATCH('38'!L$1,'38'!$E$1:$O$1,0))</f>
        <v>Relationship Associate</v>
      </c>
      <c r="N1010" s="2" t="str">
        <f>INDEX('38'!$E$1:$O$1361,MATCH('39'!$F1010,'38'!$E:$E,0),MATCH('38'!M$1,'38'!$E$1:$O$1,0))</f>
        <v>BG 6</v>
      </c>
      <c r="O1010" s="2">
        <f>INDEX('38'!$E$1:$O$1361,MATCH('39'!$F1010,'38'!$E:$E,0),MATCH('38'!N$1,'38'!$E$1:$O$1,0))</f>
        <v>793302.99300000002</v>
      </c>
      <c r="P1010" s="2">
        <f>INDEX('38'!$E$1:$O$1361,MATCH('39'!$F1010,'38'!$E:$E,0),MATCH('38'!O$1,'38'!$E$1:$O$1,0))</f>
        <v>1313732.8332</v>
      </c>
    </row>
    <row r="1011" spans="6:16">
      <c r="F1011" s="128">
        <v>453183</v>
      </c>
      <c r="G1011" s="2" t="str">
        <f>INDEX('38'!$E$1:$O$1361,MATCH('39'!$F1011,'38'!$E:$E,0),MATCH('38'!F$1,'38'!$E$1:$O$1,0))</f>
        <v>Avinish Pramod Tripathi</v>
      </c>
      <c r="H1011" s="2">
        <f>INDEX('38'!$E$1:$O$1361,MATCH('39'!$F1011,'38'!$E:$E,0),MATCH('38'!G$1,'38'!$E$1:$O$1,0))</f>
        <v>41186</v>
      </c>
      <c r="I1011" s="2" t="str">
        <f>INDEX('38'!$E$1:$O$1361,MATCH('39'!$F1011,'38'!$E:$E,0),MATCH('38'!H$1,'38'!$E$1:$O$1,0))</f>
        <v>Active</v>
      </c>
      <c r="J1011" s="2" t="str">
        <f>INDEX('38'!$E$1:$O$1361,MATCH('39'!$F1011,'38'!$E:$E,0),MATCH('38'!I$1,'38'!$E$1:$O$1,0))</f>
        <v>X1841</v>
      </c>
      <c r="K1011" s="2">
        <f>INDEX('38'!$E$1:$O$1361,MATCH('39'!$F1011,'38'!$E:$E,0),MATCH('38'!J$1,'38'!$E$1:$O$1,0))</f>
        <v>399532</v>
      </c>
      <c r="L1011" s="2" t="str">
        <f>INDEX('38'!$E$1:$O$1361,MATCH('39'!$F1011,'38'!$E:$E,0),MATCH('38'!K$1,'38'!$E$1:$O$1,0))</f>
        <v>Mr. John Kunjukunju K.</v>
      </c>
      <c r="M1011" s="2" t="str">
        <f>INDEX('38'!$E$1:$O$1361,MATCH('39'!$F1011,'38'!$E:$E,0),MATCH('38'!L$1,'38'!$E$1:$O$1,0))</f>
        <v>Relationship Associate</v>
      </c>
      <c r="N1011" s="2" t="str">
        <f>INDEX('38'!$E$1:$O$1361,MATCH('39'!$F1011,'38'!$E:$E,0),MATCH('38'!M$1,'38'!$E$1:$O$1,0))</f>
        <v>BG 8</v>
      </c>
      <c r="O1011" s="2">
        <f>INDEX('38'!$E$1:$O$1361,MATCH('39'!$F1011,'38'!$E:$E,0),MATCH('38'!N$1,'38'!$E$1:$O$1,0))</f>
        <v>422972.277</v>
      </c>
      <c r="P1011" s="2">
        <f>INDEX('38'!$E$1:$O$1361,MATCH('39'!$F1011,'38'!$E:$E,0),MATCH('38'!O$1,'38'!$E$1:$O$1,0))</f>
        <v>658685.77919999999</v>
      </c>
    </row>
    <row r="1012" spans="6:16">
      <c r="F1012" s="128">
        <v>453195</v>
      </c>
      <c r="G1012" s="2" t="str">
        <f>INDEX('38'!$E$1:$O$1361,MATCH('39'!$F1012,'38'!$E:$E,0),MATCH('38'!F$1,'38'!$E$1:$O$1,0))</f>
        <v>Sadik Khan</v>
      </c>
      <c r="H1012" s="2">
        <f>INDEX('38'!$E$1:$O$1361,MATCH('39'!$F1012,'38'!$E:$E,0),MATCH('38'!G$1,'38'!$E$1:$O$1,0))</f>
        <v>41183</v>
      </c>
      <c r="I1012" s="2" t="str">
        <f>INDEX('38'!$E$1:$O$1361,MATCH('39'!$F1012,'38'!$E:$E,0),MATCH('38'!H$1,'38'!$E$1:$O$1,0))</f>
        <v>Active</v>
      </c>
      <c r="J1012" s="2" t="str">
        <f>INDEX('38'!$E$1:$O$1361,MATCH('39'!$F1012,'38'!$E:$E,0),MATCH('38'!I$1,'38'!$E$1:$O$1,0))</f>
        <v>X1313</v>
      </c>
      <c r="K1012" s="2">
        <f>INDEX('38'!$E$1:$O$1361,MATCH('39'!$F1012,'38'!$E:$E,0),MATCH('38'!J$1,'38'!$E$1:$O$1,0))</f>
        <v>436955</v>
      </c>
      <c r="L1012" s="2" t="str">
        <f>INDEX('38'!$E$1:$O$1361,MATCH('39'!$F1012,'38'!$E:$E,0),MATCH('38'!K$1,'38'!$E$1:$O$1,0))</f>
        <v>Ms. Swati Sundrani</v>
      </c>
      <c r="M1012" s="2" t="str">
        <f>INDEX('38'!$E$1:$O$1361,MATCH('39'!$F1012,'38'!$E:$E,0),MATCH('38'!L$1,'38'!$E$1:$O$1,0))</f>
        <v>Relationship Associate</v>
      </c>
      <c r="N1012" s="2" t="str">
        <f>INDEX('38'!$E$1:$O$1361,MATCH('39'!$F1012,'38'!$E:$E,0),MATCH('38'!M$1,'38'!$E$1:$O$1,0))</f>
        <v>BG 8</v>
      </c>
      <c r="O1012" s="2">
        <f>INDEX('38'!$E$1:$O$1361,MATCH('39'!$F1012,'38'!$E:$E,0),MATCH('38'!N$1,'38'!$E$1:$O$1,0))</f>
        <v>437472.44099999999</v>
      </c>
      <c r="P1012" s="2">
        <f>INDEX('38'!$E$1:$O$1361,MATCH('39'!$F1012,'38'!$E:$E,0),MATCH('38'!O$1,'38'!$E$1:$O$1,0))</f>
        <v>863446.77</v>
      </c>
    </row>
    <row r="1013" spans="6:16">
      <c r="F1013" s="128">
        <v>453197</v>
      </c>
      <c r="G1013" s="2" t="str">
        <f>INDEX('38'!$E$1:$O$1361,MATCH('39'!$F1013,'38'!$E:$E,0),MATCH('38'!F$1,'38'!$E$1:$O$1,0))</f>
        <v>Sumit Shaw</v>
      </c>
      <c r="H1013" s="2">
        <f>INDEX('38'!$E$1:$O$1361,MATCH('39'!$F1013,'38'!$E:$E,0),MATCH('38'!G$1,'38'!$E$1:$O$1,0))</f>
        <v>41191</v>
      </c>
      <c r="I1013" s="2" t="str">
        <f>INDEX('38'!$E$1:$O$1361,MATCH('39'!$F1013,'38'!$E:$E,0),MATCH('38'!H$1,'38'!$E$1:$O$1,0))</f>
        <v>Active</v>
      </c>
      <c r="J1013" s="2" t="str">
        <f>INDEX('38'!$E$1:$O$1361,MATCH('39'!$F1013,'38'!$E:$E,0),MATCH('38'!I$1,'38'!$E$1:$O$1,0))</f>
        <v>X1884</v>
      </c>
      <c r="K1013" s="2">
        <f>INDEX('38'!$E$1:$O$1361,MATCH('39'!$F1013,'38'!$E:$E,0),MATCH('38'!J$1,'38'!$E$1:$O$1,0))</f>
        <v>381325</v>
      </c>
      <c r="L1013" s="2" t="str">
        <f>INDEX('38'!$E$1:$O$1361,MATCH('39'!$F1013,'38'!$E:$E,0),MATCH('38'!K$1,'38'!$E$1:$O$1,0))</f>
        <v>Mr. Animesh Dutta</v>
      </c>
      <c r="M1013" s="2" t="str">
        <f>INDEX('38'!$E$1:$O$1361,MATCH('39'!$F1013,'38'!$E:$E,0),MATCH('38'!L$1,'38'!$E$1:$O$1,0))</f>
        <v>Relationship Associate</v>
      </c>
      <c r="N1013" s="2" t="str">
        <f>INDEX('38'!$E$1:$O$1361,MATCH('39'!$F1013,'38'!$E:$E,0),MATCH('38'!M$1,'38'!$E$1:$O$1,0))</f>
        <v>BG 8</v>
      </c>
      <c r="O1013" s="2">
        <f>INDEX('38'!$E$1:$O$1361,MATCH('39'!$F1013,'38'!$E:$E,0),MATCH('38'!N$1,'38'!$E$1:$O$1,0))</f>
        <v>59177.096999999994</v>
      </c>
      <c r="P1013" s="2">
        <f>INDEX('38'!$E$1:$O$1361,MATCH('39'!$F1013,'38'!$E:$E,0),MATCH('38'!O$1,'38'!$E$1:$O$1,0))</f>
        <v>163589.598</v>
      </c>
    </row>
    <row r="1014" spans="6:16">
      <c r="F1014" s="128">
        <v>453199</v>
      </c>
      <c r="G1014" s="2" t="str">
        <f>INDEX('38'!$E$1:$O$1361,MATCH('39'!$F1014,'38'!$E:$E,0),MATCH('38'!F$1,'38'!$E$1:$O$1,0))</f>
        <v>Shivkumar Digambarappa Paratkar</v>
      </c>
      <c r="H1014" s="2">
        <f>INDEX('38'!$E$1:$O$1361,MATCH('39'!$F1014,'38'!$E:$E,0),MATCH('38'!G$1,'38'!$E$1:$O$1,0))</f>
        <v>41180</v>
      </c>
      <c r="I1014" s="2" t="str">
        <f>INDEX('38'!$E$1:$O$1361,MATCH('39'!$F1014,'38'!$E:$E,0),MATCH('38'!H$1,'38'!$E$1:$O$1,0))</f>
        <v>Active</v>
      </c>
      <c r="J1014" s="2" t="str">
        <f>INDEX('38'!$E$1:$O$1361,MATCH('39'!$F1014,'38'!$E:$E,0),MATCH('38'!I$1,'38'!$E$1:$O$1,0))</f>
        <v>X0816</v>
      </c>
      <c r="K1014" s="2">
        <f>INDEX('38'!$E$1:$O$1361,MATCH('39'!$F1014,'38'!$E:$E,0),MATCH('38'!J$1,'38'!$E$1:$O$1,0))</f>
        <v>408446</v>
      </c>
      <c r="L1014" s="2" t="str">
        <f>INDEX('38'!$E$1:$O$1361,MATCH('39'!$F1014,'38'!$E:$E,0),MATCH('38'!K$1,'38'!$E$1:$O$1,0))</f>
        <v>Mr. Uday Kundlikrao Shinde</v>
      </c>
      <c r="M1014" s="2" t="str">
        <f>INDEX('38'!$E$1:$O$1361,MATCH('39'!$F1014,'38'!$E:$E,0),MATCH('38'!L$1,'38'!$E$1:$O$1,0))</f>
        <v>Relationship Associate</v>
      </c>
      <c r="N1014" s="2" t="str">
        <f>INDEX('38'!$E$1:$O$1361,MATCH('39'!$F1014,'38'!$E:$E,0),MATCH('38'!M$1,'38'!$E$1:$O$1,0))</f>
        <v>BG 8</v>
      </c>
      <c r="O1014" s="2">
        <f>INDEX('38'!$E$1:$O$1361,MATCH('39'!$F1014,'38'!$E:$E,0),MATCH('38'!N$1,'38'!$E$1:$O$1,0))</f>
        <v>418119.59700000001</v>
      </c>
      <c r="P1014" s="2">
        <f>INDEX('38'!$E$1:$O$1361,MATCH('39'!$F1014,'38'!$E:$E,0),MATCH('38'!O$1,'38'!$E$1:$O$1,0))</f>
        <v>358237.26359999995</v>
      </c>
    </row>
    <row r="1015" spans="6:16">
      <c r="F1015" s="128">
        <v>453203</v>
      </c>
      <c r="G1015" s="2" t="str">
        <f>INDEX('38'!$E$1:$O$1361,MATCH('39'!$F1015,'38'!$E:$E,0),MATCH('38'!F$1,'38'!$E$1:$O$1,0))</f>
        <v>Jayesh K. Joshi</v>
      </c>
      <c r="H1015" s="2">
        <f>INDEX('38'!$E$1:$O$1361,MATCH('39'!$F1015,'38'!$E:$E,0),MATCH('38'!G$1,'38'!$E$1:$O$1,0))</f>
        <v>41183</v>
      </c>
      <c r="I1015" s="2" t="str">
        <f>INDEX('38'!$E$1:$O$1361,MATCH('39'!$F1015,'38'!$E:$E,0),MATCH('38'!H$1,'38'!$E$1:$O$1,0))</f>
        <v>Active</v>
      </c>
      <c r="J1015" s="2" t="str">
        <f>INDEX('38'!$E$1:$O$1361,MATCH('39'!$F1015,'38'!$E:$E,0),MATCH('38'!I$1,'38'!$E$1:$O$1,0))</f>
        <v>X0395</v>
      </c>
      <c r="K1015" s="2">
        <f>INDEX('38'!$E$1:$O$1361,MATCH('39'!$F1015,'38'!$E:$E,0),MATCH('38'!J$1,'38'!$E$1:$O$1,0))</f>
        <v>419863</v>
      </c>
      <c r="L1015" s="2" t="str">
        <f>INDEX('38'!$E$1:$O$1361,MATCH('39'!$F1015,'38'!$E:$E,0),MATCH('38'!K$1,'38'!$E$1:$O$1,0))</f>
        <v>Mr. Arun Shivanand Pandey</v>
      </c>
      <c r="M1015" s="2" t="str">
        <f>INDEX('38'!$E$1:$O$1361,MATCH('39'!$F1015,'38'!$E:$E,0),MATCH('38'!L$1,'38'!$E$1:$O$1,0))</f>
        <v>Relationship Associate</v>
      </c>
      <c r="N1015" s="2" t="str">
        <f>INDEX('38'!$E$1:$O$1361,MATCH('39'!$F1015,'38'!$E:$E,0),MATCH('38'!M$1,'38'!$E$1:$O$1,0))</f>
        <v>BG 7</v>
      </c>
      <c r="O1015" s="2">
        <f>INDEX('38'!$E$1:$O$1361,MATCH('39'!$F1015,'38'!$E:$E,0),MATCH('38'!N$1,'38'!$E$1:$O$1,0))</f>
        <v>626346.31499999994</v>
      </c>
      <c r="P1015" s="2">
        <f>INDEX('38'!$E$1:$O$1361,MATCH('39'!$F1015,'38'!$E:$E,0),MATCH('38'!O$1,'38'!$E$1:$O$1,0))</f>
        <v>933969.29040000006</v>
      </c>
    </row>
    <row r="1016" spans="6:16">
      <c r="F1016" s="128">
        <v>453205</v>
      </c>
      <c r="G1016" s="2" t="str">
        <f>INDEX('38'!$E$1:$O$1361,MATCH('39'!$F1016,'38'!$E:$E,0),MATCH('38'!F$1,'38'!$E$1:$O$1,0))</f>
        <v>Abhijit Mandal</v>
      </c>
      <c r="H1016" s="2">
        <f>INDEX('38'!$E$1:$O$1361,MATCH('39'!$F1016,'38'!$E:$E,0),MATCH('38'!G$1,'38'!$E$1:$O$1,0))</f>
        <v>41155</v>
      </c>
      <c r="I1016" s="2" t="str">
        <f>INDEX('38'!$E$1:$O$1361,MATCH('39'!$F1016,'38'!$E:$E,0),MATCH('38'!H$1,'38'!$E$1:$O$1,0))</f>
        <v>Active</v>
      </c>
      <c r="J1016" s="2" t="str">
        <f>INDEX('38'!$E$1:$O$1361,MATCH('39'!$F1016,'38'!$E:$E,0),MATCH('38'!I$1,'38'!$E$1:$O$1,0))</f>
        <v>X1212</v>
      </c>
      <c r="K1016" s="2">
        <f>INDEX('38'!$E$1:$O$1361,MATCH('39'!$F1016,'38'!$E:$E,0),MATCH('38'!J$1,'38'!$E$1:$O$1,0))</f>
        <v>448126</v>
      </c>
      <c r="L1016" s="2" t="str">
        <f>INDEX('38'!$E$1:$O$1361,MATCH('39'!$F1016,'38'!$E:$E,0),MATCH('38'!K$1,'38'!$E$1:$O$1,0))</f>
        <v>Mr. Mohit Gupta</v>
      </c>
      <c r="M1016" s="2" t="str">
        <f>INDEX('38'!$E$1:$O$1361,MATCH('39'!$F1016,'38'!$E:$E,0),MATCH('38'!L$1,'38'!$E$1:$O$1,0))</f>
        <v>Relationship Associate</v>
      </c>
      <c r="N1016" s="2" t="str">
        <f>INDEX('38'!$E$1:$O$1361,MATCH('39'!$F1016,'38'!$E:$E,0),MATCH('38'!M$1,'38'!$E$1:$O$1,0))</f>
        <v>BG 7</v>
      </c>
      <c r="O1016" s="2">
        <f>INDEX('38'!$E$1:$O$1361,MATCH('39'!$F1016,'38'!$E:$E,0),MATCH('38'!N$1,'38'!$E$1:$O$1,0))</f>
        <v>740554.58400000003</v>
      </c>
      <c r="P1016" s="2">
        <f>INDEX('38'!$E$1:$O$1361,MATCH('39'!$F1016,'38'!$E:$E,0),MATCH('38'!O$1,'38'!$E$1:$O$1,0))</f>
        <v>1048017.6036</v>
      </c>
    </row>
    <row r="1017" spans="6:16">
      <c r="F1017" s="128">
        <v>453206</v>
      </c>
      <c r="G1017" s="2" t="str">
        <f>INDEX('38'!$E$1:$O$1361,MATCH('39'!$F1017,'38'!$E:$E,0),MATCH('38'!F$1,'38'!$E$1:$O$1,0))</f>
        <v>Pawan Kumar</v>
      </c>
      <c r="H1017" s="2">
        <f>INDEX('38'!$E$1:$O$1361,MATCH('39'!$F1017,'38'!$E:$E,0),MATCH('38'!G$1,'38'!$E$1:$O$1,0))</f>
        <v>41183</v>
      </c>
      <c r="I1017" s="2" t="str">
        <f>INDEX('38'!$E$1:$O$1361,MATCH('39'!$F1017,'38'!$E:$E,0),MATCH('38'!H$1,'38'!$E$1:$O$1,0))</f>
        <v>Active</v>
      </c>
      <c r="J1017" s="2" t="str">
        <f>INDEX('38'!$E$1:$O$1361,MATCH('39'!$F1017,'38'!$E:$E,0),MATCH('38'!I$1,'38'!$E$1:$O$1,0))</f>
        <v>X0067</v>
      </c>
      <c r="K1017" s="2">
        <f>INDEX('38'!$E$1:$O$1361,MATCH('39'!$F1017,'38'!$E:$E,0),MATCH('38'!J$1,'38'!$E$1:$O$1,0))</f>
        <v>425654</v>
      </c>
      <c r="L1017" s="2" t="str">
        <f>INDEX('38'!$E$1:$O$1361,MATCH('39'!$F1017,'38'!$E:$E,0),MATCH('38'!K$1,'38'!$E$1:$O$1,0))</f>
        <v>Mr. Himat Singh</v>
      </c>
      <c r="M1017" s="2" t="str">
        <f>INDEX('38'!$E$1:$O$1361,MATCH('39'!$F1017,'38'!$E:$E,0),MATCH('38'!L$1,'38'!$E$1:$O$1,0))</f>
        <v>Relationship Associate</v>
      </c>
      <c r="N1017" s="2" t="str">
        <f>INDEX('38'!$E$1:$O$1361,MATCH('39'!$F1017,'38'!$E:$E,0),MATCH('38'!M$1,'38'!$E$1:$O$1,0))</f>
        <v>BG 5</v>
      </c>
      <c r="O1017" s="2">
        <f>INDEX('38'!$E$1:$O$1361,MATCH('39'!$F1017,'38'!$E:$E,0),MATCH('38'!N$1,'38'!$E$1:$O$1,0))</f>
        <v>1484762.034</v>
      </c>
      <c r="P1017" s="2">
        <f>INDEX('38'!$E$1:$O$1361,MATCH('39'!$F1017,'38'!$E:$E,0),MATCH('38'!O$1,'38'!$E$1:$O$1,0))</f>
        <v>368368.24680000002</v>
      </c>
    </row>
    <row r="1018" spans="6:16">
      <c r="F1018" s="128">
        <v>453208</v>
      </c>
      <c r="G1018" s="2" t="str">
        <f>INDEX('38'!$E$1:$O$1361,MATCH('39'!$F1018,'38'!$E:$E,0),MATCH('38'!F$1,'38'!$E$1:$O$1,0))</f>
        <v>Prashant Sinha</v>
      </c>
      <c r="H1018" s="2">
        <f>INDEX('38'!$E$1:$O$1361,MATCH('39'!$F1018,'38'!$E:$E,0),MATCH('38'!G$1,'38'!$E$1:$O$1,0))</f>
        <v>41162</v>
      </c>
      <c r="I1018" s="2" t="str">
        <f>INDEX('38'!$E$1:$O$1361,MATCH('39'!$F1018,'38'!$E:$E,0),MATCH('38'!H$1,'38'!$E$1:$O$1,0))</f>
        <v>Active</v>
      </c>
      <c r="J1018" s="2" t="str">
        <f>INDEX('38'!$E$1:$O$1361,MATCH('39'!$F1018,'38'!$E:$E,0),MATCH('38'!I$1,'38'!$E$1:$O$1,0))</f>
        <v>X1263</v>
      </c>
      <c r="K1018" s="2">
        <f>INDEX('38'!$E$1:$O$1361,MATCH('39'!$F1018,'38'!$E:$E,0),MATCH('38'!J$1,'38'!$E$1:$O$1,0))</f>
        <v>377963</v>
      </c>
      <c r="L1018" s="2" t="str">
        <f>INDEX('38'!$E$1:$O$1361,MATCH('39'!$F1018,'38'!$E:$E,0),MATCH('38'!K$1,'38'!$E$1:$O$1,0))</f>
        <v>Mr. Shishir Mishra</v>
      </c>
      <c r="M1018" s="2" t="str">
        <f>INDEX('38'!$E$1:$O$1361,MATCH('39'!$F1018,'38'!$E:$E,0),MATCH('38'!L$1,'38'!$E$1:$O$1,0))</f>
        <v>Relationship Associate</v>
      </c>
      <c r="N1018" s="2" t="str">
        <f>INDEX('38'!$E$1:$O$1361,MATCH('39'!$F1018,'38'!$E:$E,0),MATCH('38'!M$1,'38'!$E$1:$O$1,0))</f>
        <v>BG 8</v>
      </c>
      <c r="O1018" s="2">
        <f>INDEX('38'!$E$1:$O$1361,MATCH('39'!$F1018,'38'!$E:$E,0),MATCH('38'!N$1,'38'!$E$1:$O$1,0))</f>
        <v>317032.48499999999</v>
      </c>
      <c r="P1018" s="2">
        <f>INDEX('38'!$E$1:$O$1361,MATCH('39'!$F1018,'38'!$E:$E,0),MATCH('38'!O$1,'38'!$E$1:$O$1,0))</f>
        <v>391132.94040000002</v>
      </c>
    </row>
    <row r="1019" spans="6:16">
      <c r="F1019" s="128">
        <v>453209</v>
      </c>
      <c r="G1019" s="2" t="str">
        <f>INDEX('38'!$E$1:$O$1361,MATCH('39'!$F1019,'38'!$E:$E,0),MATCH('38'!F$1,'38'!$E$1:$O$1,0))</f>
        <v>Prashanth C.</v>
      </c>
      <c r="H1019" s="2">
        <f>INDEX('38'!$E$1:$O$1361,MATCH('39'!$F1019,'38'!$E:$E,0),MATCH('38'!G$1,'38'!$E$1:$O$1,0))</f>
        <v>41159</v>
      </c>
      <c r="I1019" s="2" t="str">
        <f>INDEX('38'!$E$1:$O$1361,MATCH('39'!$F1019,'38'!$E:$E,0),MATCH('38'!H$1,'38'!$E$1:$O$1,0))</f>
        <v>Active</v>
      </c>
      <c r="J1019" s="2" t="str">
        <f>INDEX('38'!$E$1:$O$1361,MATCH('39'!$F1019,'38'!$E:$E,0),MATCH('38'!I$1,'38'!$E$1:$O$1,0))</f>
        <v>X1156</v>
      </c>
      <c r="K1019" s="2">
        <f>INDEX('38'!$E$1:$O$1361,MATCH('39'!$F1019,'38'!$E:$E,0),MATCH('38'!J$1,'38'!$E$1:$O$1,0))</f>
        <v>387266</v>
      </c>
      <c r="L1019" s="2" t="str">
        <f>INDEX('38'!$E$1:$O$1361,MATCH('39'!$F1019,'38'!$E:$E,0),MATCH('38'!K$1,'38'!$E$1:$O$1,0))</f>
        <v>Mr. Sajesh S.</v>
      </c>
      <c r="M1019" s="2" t="str">
        <f>INDEX('38'!$E$1:$O$1361,MATCH('39'!$F1019,'38'!$E:$E,0),MATCH('38'!L$1,'38'!$E$1:$O$1,0))</f>
        <v>Relationship Associate</v>
      </c>
      <c r="N1019" s="2" t="str">
        <f>INDEX('38'!$E$1:$O$1361,MATCH('39'!$F1019,'38'!$E:$E,0),MATCH('38'!M$1,'38'!$E$1:$O$1,0))</f>
        <v>BG 8</v>
      </c>
      <c r="O1019" s="2">
        <f>INDEX('38'!$E$1:$O$1361,MATCH('39'!$F1019,'38'!$E:$E,0),MATCH('38'!N$1,'38'!$E$1:$O$1,0))</f>
        <v>363541.41599999997</v>
      </c>
      <c r="P1019" s="2">
        <f>INDEX('38'!$E$1:$O$1361,MATCH('39'!$F1019,'38'!$E:$E,0),MATCH('38'!O$1,'38'!$E$1:$O$1,0))</f>
        <v>323951.31359999999</v>
      </c>
    </row>
    <row r="1020" spans="6:16">
      <c r="F1020" s="128">
        <v>453213</v>
      </c>
      <c r="G1020" s="2" t="str">
        <f>INDEX('38'!$E$1:$O$1361,MATCH('39'!$F1020,'38'!$E:$E,0),MATCH('38'!F$1,'38'!$E$1:$O$1,0))</f>
        <v>Ramesh Kumaar J.</v>
      </c>
      <c r="H1020" s="2">
        <f>INDEX('38'!$E$1:$O$1361,MATCH('39'!$F1020,'38'!$E:$E,0),MATCH('38'!G$1,'38'!$E$1:$O$1,0))</f>
        <v>41164</v>
      </c>
      <c r="I1020" s="2" t="str">
        <f>INDEX('38'!$E$1:$O$1361,MATCH('39'!$F1020,'38'!$E:$E,0),MATCH('38'!H$1,'38'!$E$1:$O$1,0))</f>
        <v>Active</v>
      </c>
      <c r="J1020" s="2" t="str">
        <f>INDEX('38'!$E$1:$O$1361,MATCH('39'!$F1020,'38'!$E:$E,0),MATCH('38'!I$1,'38'!$E$1:$O$1,0))</f>
        <v>X1595</v>
      </c>
      <c r="K1020" s="2">
        <f>INDEX('38'!$E$1:$O$1361,MATCH('39'!$F1020,'38'!$E:$E,0),MATCH('38'!J$1,'38'!$E$1:$O$1,0))</f>
        <v>420801</v>
      </c>
      <c r="L1020" s="2" t="str">
        <f>INDEX('38'!$E$1:$O$1361,MATCH('39'!$F1020,'38'!$E:$E,0),MATCH('38'!K$1,'38'!$E$1:$O$1,0))</f>
        <v>Mr. Ashok Kumar M.</v>
      </c>
      <c r="M1020" s="2" t="str">
        <f>INDEX('38'!$E$1:$O$1361,MATCH('39'!$F1020,'38'!$E:$E,0),MATCH('38'!L$1,'38'!$E$1:$O$1,0))</f>
        <v>Relationship Associate</v>
      </c>
      <c r="N1020" s="2" t="str">
        <f>INDEX('38'!$E$1:$O$1361,MATCH('39'!$F1020,'38'!$E:$E,0),MATCH('38'!M$1,'38'!$E$1:$O$1,0))</f>
        <v>BG 8</v>
      </c>
      <c r="O1020" s="2">
        <f>INDEX('38'!$E$1:$O$1361,MATCH('39'!$F1020,'38'!$E:$E,0),MATCH('38'!N$1,'38'!$E$1:$O$1,0))</f>
        <v>350336.78400000004</v>
      </c>
      <c r="P1020" s="2">
        <f>INDEX('38'!$E$1:$O$1361,MATCH('39'!$F1020,'38'!$E:$E,0),MATCH('38'!O$1,'38'!$E$1:$O$1,0))</f>
        <v>237502.45439999999</v>
      </c>
    </row>
    <row r="1021" spans="6:16">
      <c r="F1021" s="128">
        <v>453214</v>
      </c>
      <c r="G1021" s="2" t="str">
        <f>INDEX('38'!$E$1:$O$1361,MATCH('39'!$F1021,'38'!$E:$E,0),MATCH('38'!F$1,'38'!$E$1:$O$1,0))</f>
        <v>Iyappan M.</v>
      </c>
      <c r="H1021" s="2">
        <f>INDEX('38'!$E$1:$O$1361,MATCH('39'!$F1021,'38'!$E:$E,0),MATCH('38'!G$1,'38'!$E$1:$O$1,0))</f>
        <v>41178</v>
      </c>
      <c r="I1021" s="2" t="str">
        <f>INDEX('38'!$E$1:$O$1361,MATCH('39'!$F1021,'38'!$E:$E,0),MATCH('38'!H$1,'38'!$E$1:$O$1,0))</f>
        <v>Active</v>
      </c>
      <c r="J1021" s="2" t="str">
        <f>INDEX('38'!$E$1:$O$1361,MATCH('39'!$F1021,'38'!$E:$E,0),MATCH('38'!I$1,'38'!$E$1:$O$1,0))</f>
        <v>X1505</v>
      </c>
      <c r="K1021" s="2">
        <f>INDEX('38'!$E$1:$O$1361,MATCH('39'!$F1021,'38'!$E:$E,0),MATCH('38'!J$1,'38'!$E$1:$O$1,0))</f>
        <v>387266</v>
      </c>
      <c r="L1021" s="2" t="str">
        <f>INDEX('38'!$E$1:$O$1361,MATCH('39'!$F1021,'38'!$E:$E,0),MATCH('38'!K$1,'38'!$E$1:$O$1,0))</f>
        <v>Mr. Sajesh S.</v>
      </c>
      <c r="M1021" s="2" t="str">
        <f>INDEX('38'!$E$1:$O$1361,MATCH('39'!$F1021,'38'!$E:$E,0),MATCH('38'!L$1,'38'!$E$1:$O$1,0))</f>
        <v>Relationship Associate</v>
      </c>
      <c r="N1021" s="2" t="str">
        <f>INDEX('38'!$E$1:$O$1361,MATCH('39'!$F1021,'38'!$E:$E,0),MATCH('38'!M$1,'38'!$E$1:$O$1,0))</f>
        <v>BG 7</v>
      </c>
      <c r="O1021" s="2">
        <f>INDEX('38'!$E$1:$O$1361,MATCH('39'!$F1021,'38'!$E:$E,0),MATCH('38'!N$1,'38'!$E$1:$O$1,0))</f>
        <v>569907.19800000009</v>
      </c>
      <c r="P1021" s="2">
        <f>INDEX('38'!$E$1:$O$1361,MATCH('39'!$F1021,'38'!$E:$E,0),MATCH('38'!O$1,'38'!$E$1:$O$1,0))</f>
        <v>1114127.9783999999</v>
      </c>
    </row>
    <row r="1022" spans="6:16">
      <c r="F1022" s="128">
        <v>453215</v>
      </c>
      <c r="G1022" s="2" t="str">
        <f>INDEX('38'!$E$1:$O$1361,MATCH('39'!$F1022,'38'!$E:$E,0),MATCH('38'!F$1,'38'!$E$1:$O$1,0))</f>
        <v>Kirubanadam P.</v>
      </c>
      <c r="H1022" s="2">
        <f>INDEX('38'!$E$1:$O$1361,MATCH('39'!$F1022,'38'!$E:$E,0),MATCH('38'!G$1,'38'!$E$1:$O$1,0))</f>
        <v>41178</v>
      </c>
      <c r="I1022" s="2" t="str">
        <f>INDEX('38'!$E$1:$O$1361,MATCH('39'!$F1022,'38'!$E:$E,0),MATCH('38'!H$1,'38'!$E$1:$O$1,0))</f>
        <v>Active</v>
      </c>
      <c r="J1022" s="2" t="str">
        <f>INDEX('38'!$E$1:$O$1361,MATCH('39'!$F1022,'38'!$E:$E,0),MATCH('38'!I$1,'38'!$E$1:$O$1,0))</f>
        <v>X1107</v>
      </c>
      <c r="K1022" s="2">
        <f>INDEX('38'!$E$1:$O$1361,MATCH('39'!$F1022,'38'!$E:$E,0),MATCH('38'!J$1,'38'!$E$1:$O$1,0))</f>
        <v>387266</v>
      </c>
      <c r="L1022" s="2" t="str">
        <f>INDEX('38'!$E$1:$O$1361,MATCH('39'!$F1022,'38'!$E:$E,0),MATCH('38'!K$1,'38'!$E$1:$O$1,0))</f>
        <v>Mr. Sajesh S.</v>
      </c>
      <c r="M1022" s="2" t="str">
        <f>INDEX('38'!$E$1:$O$1361,MATCH('39'!$F1022,'38'!$E:$E,0),MATCH('38'!L$1,'38'!$E$1:$O$1,0))</f>
        <v>Relationship Associate</v>
      </c>
      <c r="N1022" s="2" t="str">
        <f>INDEX('38'!$E$1:$O$1361,MATCH('39'!$F1022,'38'!$E:$E,0),MATCH('38'!M$1,'38'!$E$1:$O$1,0))</f>
        <v>BG 7</v>
      </c>
      <c r="O1022" s="2">
        <f>INDEX('38'!$E$1:$O$1361,MATCH('39'!$F1022,'38'!$E:$E,0),MATCH('38'!N$1,'38'!$E$1:$O$1,0))</f>
        <v>459237.15599999996</v>
      </c>
      <c r="P1022" s="2">
        <f>INDEX('38'!$E$1:$O$1361,MATCH('39'!$F1022,'38'!$E:$E,0),MATCH('38'!O$1,'38'!$E$1:$O$1,0))</f>
        <v>315755.64720000001</v>
      </c>
    </row>
    <row r="1023" spans="6:16">
      <c r="F1023" s="128">
        <v>453216</v>
      </c>
      <c r="G1023" s="2" t="str">
        <f>INDEX('38'!$E$1:$O$1361,MATCH('39'!$F1023,'38'!$E:$E,0),MATCH('38'!F$1,'38'!$E$1:$O$1,0))</f>
        <v>Vijayasundaram M.</v>
      </c>
      <c r="H1023" s="2">
        <f>INDEX('38'!$E$1:$O$1361,MATCH('39'!$F1023,'38'!$E:$E,0),MATCH('38'!G$1,'38'!$E$1:$O$1,0))</f>
        <v>41162</v>
      </c>
      <c r="I1023" s="2" t="str">
        <f>INDEX('38'!$E$1:$O$1361,MATCH('39'!$F1023,'38'!$E:$E,0),MATCH('38'!H$1,'38'!$E$1:$O$1,0))</f>
        <v>Active</v>
      </c>
      <c r="J1023" s="2" t="str">
        <f>INDEX('38'!$E$1:$O$1361,MATCH('39'!$F1023,'38'!$E:$E,0),MATCH('38'!I$1,'38'!$E$1:$O$1,0))</f>
        <v>X1191</v>
      </c>
      <c r="K1023" s="2">
        <f>INDEX('38'!$E$1:$O$1361,MATCH('39'!$F1023,'38'!$E:$E,0),MATCH('38'!J$1,'38'!$E$1:$O$1,0))</f>
        <v>420801</v>
      </c>
      <c r="L1023" s="2" t="str">
        <f>INDEX('38'!$E$1:$O$1361,MATCH('39'!$F1023,'38'!$E:$E,0),MATCH('38'!K$1,'38'!$E$1:$O$1,0))</f>
        <v>Mr. Ashok Kumar M.</v>
      </c>
      <c r="M1023" s="2" t="str">
        <f>INDEX('38'!$E$1:$O$1361,MATCH('39'!$F1023,'38'!$E:$E,0),MATCH('38'!L$1,'38'!$E$1:$O$1,0))</f>
        <v>Relationship Associate</v>
      </c>
      <c r="N1023" s="2" t="str">
        <f>INDEX('38'!$E$1:$O$1361,MATCH('39'!$F1023,'38'!$E:$E,0),MATCH('38'!M$1,'38'!$E$1:$O$1,0))</f>
        <v>BG 7</v>
      </c>
      <c r="O1023" s="2">
        <f>INDEX('38'!$E$1:$O$1361,MATCH('39'!$F1023,'38'!$E:$E,0),MATCH('38'!N$1,'38'!$E$1:$O$1,0))</f>
        <v>738331.92300000007</v>
      </c>
      <c r="P1023" s="2">
        <f>INDEX('38'!$E$1:$O$1361,MATCH('39'!$F1023,'38'!$E:$E,0),MATCH('38'!O$1,'38'!$E$1:$O$1,0))</f>
        <v>641047.7916</v>
      </c>
    </row>
    <row r="1024" spans="6:16">
      <c r="F1024" s="128">
        <v>453224</v>
      </c>
      <c r="G1024" s="2" t="str">
        <f>INDEX('38'!$E$1:$O$1361,MATCH('39'!$F1024,'38'!$E:$E,0),MATCH('38'!F$1,'38'!$E$1:$O$1,0))</f>
        <v>Gugan S</v>
      </c>
      <c r="H1024" s="2">
        <f>INDEX('38'!$E$1:$O$1361,MATCH('39'!$F1024,'38'!$E:$E,0),MATCH('38'!G$1,'38'!$E$1:$O$1,0))</f>
        <v>41158</v>
      </c>
      <c r="I1024" s="2" t="str">
        <f>INDEX('38'!$E$1:$O$1361,MATCH('39'!$F1024,'38'!$E:$E,0),MATCH('38'!H$1,'38'!$E$1:$O$1,0))</f>
        <v>Active</v>
      </c>
      <c r="J1024" s="2" t="str">
        <f>INDEX('38'!$E$1:$O$1361,MATCH('39'!$F1024,'38'!$E:$E,0),MATCH('38'!I$1,'38'!$E$1:$O$1,0))</f>
        <v>X1595</v>
      </c>
      <c r="K1024" s="2">
        <f>INDEX('38'!$E$1:$O$1361,MATCH('39'!$F1024,'38'!$E:$E,0),MATCH('38'!J$1,'38'!$E$1:$O$1,0))</f>
        <v>451002</v>
      </c>
      <c r="L1024" s="2" t="str">
        <f>INDEX('38'!$E$1:$O$1361,MATCH('39'!$F1024,'38'!$E:$E,0),MATCH('38'!K$1,'38'!$E$1:$O$1,0))</f>
        <v>Mr. Abdul Akbar</v>
      </c>
      <c r="M1024" s="2" t="str">
        <f>INDEX('38'!$E$1:$O$1361,MATCH('39'!$F1024,'38'!$E:$E,0),MATCH('38'!L$1,'38'!$E$1:$O$1,0))</f>
        <v>Relationship Associate</v>
      </c>
      <c r="N1024" s="2" t="str">
        <f>INDEX('38'!$E$1:$O$1361,MATCH('39'!$F1024,'38'!$E:$E,0),MATCH('38'!M$1,'38'!$E$1:$O$1,0))</f>
        <v>BG 8</v>
      </c>
      <c r="O1024" s="2">
        <f>INDEX('38'!$E$1:$O$1361,MATCH('39'!$F1024,'38'!$E:$E,0),MATCH('38'!N$1,'38'!$E$1:$O$1,0))</f>
        <v>221596.07399999999</v>
      </c>
      <c r="P1024" s="2">
        <f>INDEX('38'!$E$1:$O$1361,MATCH('39'!$F1024,'38'!$E:$E,0),MATCH('38'!O$1,'38'!$E$1:$O$1,0))</f>
        <v>52068.733200000002</v>
      </c>
    </row>
    <row r="1025" spans="6:16">
      <c r="F1025" s="128">
        <v>453228</v>
      </c>
      <c r="G1025" s="2" t="str">
        <f>INDEX('38'!$E$1:$O$1361,MATCH('39'!$F1025,'38'!$E:$E,0),MATCH('38'!F$1,'38'!$E$1:$O$1,0))</f>
        <v>Nagamalleswara Reddy Bhupathi</v>
      </c>
      <c r="H1025" s="2">
        <f>INDEX('38'!$E$1:$O$1361,MATCH('39'!$F1025,'38'!$E:$E,0),MATCH('38'!G$1,'38'!$E$1:$O$1,0))</f>
        <v>41165</v>
      </c>
      <c r="I1025" s="2" t="str">
        <f>INDEX('38'!$E$1:$O$1361,MATCH('39'!$F1025,'38'!$E:$E,0),MATCH('38'!H$1,'38'!$E$1:$O$1,0))</f>
        <v>Active</v>
      </c>
      <c r="J1025" s="2" t="str">
        <f>INDEX('38'!$E$1:$O$1361,MATCH('39'!$F1025,'38'!$E:$E,0),MATCH('38'!I$1,'38'!$E$1:$O$1,0))</f>
        <v>X1112</v>
      </c>
      <c r="K1025" s="2">
        <f>INDEX('38'!$E$1:$O$1361,MATCH('39'!$F1025,'38'!$E:$E,0),MATCH('38'!J$1,'38'!$E$1:$O$1,0))</f>
        <v>423329</v>
      </c>
      <c r="L1025" s="2" t="str">
        <f>INDEX('38'!$E$1:$O$1361,MATCH('39'!$F1025,'38'!$E:$E,0),MATCH('38'!K$1,'38'!$E$1:$O$1,0))</f>
        <v>Mr. Kalyan Kumar Kanasani</v>
      </c>
      <c r="M1025" s="2" t="str">
        <f>INDEX('38'!$E$1:$O$1361,MATCH('39'!$F1025,'38'!$E:$E,0),MATCH('38'!L$1,'38'!$E$1:$O$1,0))</f>
        <v>Relationship Associate</v>
      </c>
      <c r="N1025" s="2" t="str">
        <f>INDEX('38'!$E$1:$O$1361,MATCH('39'!$F1025,'38'!$E:$E,0),MATCH('38'!M$1,'38'!$E$1:$O$1,0))</f>
        <v>BG 7</v>
      </c>
      <c r="O1025" s="2">
        <f>INDEX('38'!$E$1:$O$1361,MATCH('39'!$F1025,'38'!$E:$E,0),MATCH('38'!N$1,'38'!$E$1:$O$1,0))</f>
        <v>513441.36900000001</v>
      </c>
      <c r="P1025" s="2">
        <f>INDEX('38'!$E$1:$O$1361,MATCH('39'!$F1025,'38'!$E:$E,0),MATCH('38'!O$1,'38'!$E$1:$O$1,0))</f>
        <v>747813.94559999998</v>
      </c>
    </row>
    <row r="1026" spans="6:16">
      <c r="F1026" s="128">
        <v>453230</v>
      </c>
      <c r="G1026" s="2" t="str">
        <f>INDEX('38'!$E$1:$O$1361,MATCH('39'!$F1026,'38'!$E:$E,0),MATCH('38'!F$1,'38'!$E$1:$O$1,0))</f>
        <v>Venkateshwarlu Nelamarri</v>
      </c>
      <c r="H1026" s="2">
        <f>INDEX('38'!$E$1:$O$1361,MATCH('39'!$F1026,'38'!$E:$E,0),MATCH('38'!G$1,'38'!$E$1:$O$1,0))</f>
        <v>41166</v>
      </c>
      <c r="I1026" s="2" t="str">
        <f>INDEX('38'!$E$1:$O$1361,MATCH('39'!$F1026,'38'!$E:$E,0),MATCH('38'!H$1,'38'!$E$1:$O$1,0))</f>
        <v>Active</v>
      </c>
      <c r="J1026" s="2" t="str">
        <f>INDEX('38'!$E$1:$O$1361,MATCH('39'!$F1026,'38'!$E:$E,0),MATCH('38'!I$1,'38'!$E$1:$O$1,0))</f>
        <v>X0273</v>
      </c>
      <c r="K1026" s="2">
        <f>INDEX('38'!$E$1:$O$1361,MATCH('39'!$F1026,'38'!$E:$E,0),MATCH('38'!J$1,'38'!$E$1:$O$1,0))</f>
        <v>423329</v>
      </c>
      <c r="L1026" s="2" t="str">
        <f>INDEX('38'!$E$1:$O$1361,MATCH('39'!$F1026,'38'!$E:$E,0),MATCH('38'!K$1,'38'!$E$1:$O$1,0))</f>
        <v>Mr. Kalyan Kumar Kanasani</v>
      </c>
      <c r="M1026" s="2" t="str">
        <f>INDEX('38'!$E$1:$O$1361,MATCH('39'!$F1026,'38'!$E:$E,0),MATCH('38'!L$1,'38'!$E$1:$O$1,0))</f>
        <v>Relationship Associate</v>
      </c>
      <c r="N1026" s="2" t="str">
        <f>INDEX('38'!$E$1:$O$1361,MATCH('39'!$F1026,'38'!$E:$E,0),MATCH('38'!M$1,'38'!$E$1:$O$1,0))</f>
        <v>BG 7</v>
      </c>
      <c r="O1026" s="2">
        <f>INDEX('38'!$E$1:$O$1361,MATCH('39'!$F1026,'38'!$E:$E,0),MATCH('38'!N$1,'38'!$E$1:$O$1,0))</f>
        <v>752500.41300000006</v>
      </c>
      <c r="P1026" s="2">
        <f>INDEX('38'!$E$1:$O$1361,MATCH('39'!$F1026,'38'!$E:$E,0),MATCH('38'!O$1,'38'!$E$1:$O$1,0))</f>
        <v>261303.084</v>
      </c>
    </row>
    <row r="1027" spans="6:16">
      <c r="F1027" s="128">
        <v>453232</v>
      </c>
      <c r="G1027" s="2" t="str">
        <f>INDEX('38'!$E$1:$O$1361,MATCH('39'!$F1027,'38'!$E:$E,0),MATCH('38'!F$1,'38'!$E$1:$O$1,0))</f>
        <v>Hameer Singh</v>
      </c>
      <c r="H1027" s="2">
        <f>INDEX('38'!$E$1:$O$1361,MATCH('39'!$F1027,'38'!$E:$E,0),MATCH('38'!G$1,'38'!$E$1:$O$1,0))</f>
        <v>41165</v>
      </c>
      <c r="I1027" s="2" t="str">
        <f>INDEX('38'!$E$1:$O$1361,MATCH('39'!$F1027,'38'!$E:$E,0),MATCH('38'!H$1,'38'!$E$1:$O$1,0))</f>
        <v>Active</v>
      </c>
      <c r="J1027" s="2" t="str">
        <f>INDEX('38'!$E$1:$O$1361,MATCH('39'!$F1027,'38'!$E:$E,0),MATCH('38'!I$1,'38'!$E$1:$O$1,0))</f>
        <v>X1463</v>
      </c>
      <c r="K1027" s="2">
        <f>INDEX('38'!$E$1:$O$1361,MATCH('39'!$F1027,'38'!$E:$E,0),MATCH('38'!J$1,'38'!$E$1:$O$1,0))</f>
        <v>447935</v>
      </c>
      <c r="L1027" s="2" t="str">
        <f>INDEX('38'!$E$1:$O$1361,MATCH('39'!$F1027,'38'!$E:$E,0),MATCH('38'!K$1,'38'!$E$1:$O$1,0))</f>
        <v>Mr. Kiran Kumar Goud Dudela</v>
      </c>
      <c r="M1027" s="2" t="str">
        <f>INDEX('38'!$E$1:$O$1361,MATCH('39'!$F1027,'38'!$E:$E,0),MATCH('38'!L$1,'38'!$E$1:$O$1,0))</f>
        <v>Relationship Associate</v>
      </c>
      <c r="N1027" s="2" t="str">
        <f>INDEX('38'!$E$1:$O$1361,MATCH('39'!$F1027,'38'!$E:$E,0),MATCH('38'!M$1,'38'!$E$1:$O$1,0))</f>
        <v>BG 8</v>
      </c>
      <c r="O1027" s="2">
        <f>INDEX('38'!$E$1:$O$1361,MATCH('39'!$F1027,'38'!$E:$E,0),MATCH('38'!N$1,'38'!$E$1:$O$1,0))</f>
        <v>361274.23499999999</v>
      </c>
      <c r="P1027" s="2">
        <f>INDEX('38'!$E$1:$O$1361,MATCH('39'!$F1027,'38'!$E:$E,0),MATCH('38'!O$1,'38'!$E$1:$O$1,0))</f>
        <v>1854643.284</v>
      </c>
    </row>
    <row r="1028" spans="6:16">
      <c r="F1028" s="128">
        <v>453233</v>
      </c>
      <c r="G1028" s="2" t="str">
        <f>INDEX('38'!$E$1:$O$1361,MATCH('39'!$F1028,'38'!$E:$E,0),MATCH('38'!F$1,'38'!$E$1:$O$1,0))</f>
        <v>Manpreet Singh</v>
      </c>
      <c r="H1028" s="2">
        <f>INDEX('38'!$E$1:$O$1361,MATCH('39'!$F1028,'38'!$E:$E,0),MATCH('38'!G$1,'38'!$E$1:$O$1,0))</f>
        <v>41155</v>
      </c>
      <c r="I1028" s="2" t="str">
        <f>INDEX('38'!$E$1:$O$1361,MATCH('39'!$F1028,'38'!$E:$E,0),MATCH('38'!H$1,'38'!$E$1:$O$1,0))</f>
        <v>Active</v>
      </c>
      <c r="J1028" s="2" t="str">
        <f>INDEX('38'!$E$1:$O$1361,MATCH('39'!$F1028,'38'!$E:$E,0),MATCH('38'!I$1,'38'!$E$1:$O$1,0))</f>
        <v>X0881</v>
      </c>
      <c r="K1028" s="2">
        <f>INDEX('38'!$E$1:$O$1361,MATCH('39'!$F1028,'38'!$E:$E,0),MATCH('38'!J$1,'38'!$E$1:$O$1,0))</f>
        <v>447935</v>
      </c>
      <c r="L1028" s="2" t="str">
        <f>INDEX('38'!$E$1:$O$1361,MATCH('39'!$F1028,'38'!$E:$E,0),MATCH('38'!K$1,'38'!$E$1:$O$1,0))</f>
        <v>Mr. Kiran Kumar Goud Dudela</v>
      </c>
      <c r="M1028" s="2" t="str">
        <f>INDEX('38'!$E$1:$O$1361,MATCH('39'!$F1028,'38'!$E:$E,0),MATCH('38'!L$1,'38'!$E$1:$O$1,0))</f>
        <v>Relationship Associate</v>
      </c>
      <c r="N1028" s="2" t="str">
        <f>INDEX('38'!$E$1:$O$1361,MATCH('39'!$F1028,'38'!$E:$E,0),MATCH('38'!M$1,'38'!$E$1:$O$1,0))</f>
        <v>BG 6</v>
      </c>
      <c r="O1028" s="2">
        <f>INDEX('38'!$E$1:$O$1361,MATCH('39'!$F1028,'38'!$E:$E,0),MATCH('38'!N$1,'38'!$E$1:$O$1,0))</f>
        <v>808027.98300000001</v>
      </c>
      <c r="P1028" s="2">
        <f>INDEX('38'!$E$1:$O$1361,MATCH('39'!$F1028,'38'!$E:$E,0),MATCH('38'!O$1,'38'!$E$1:$O$1,0))</f>
        <v>910452.36600000004</v>
      </c>
    </row>
    <row r="1029" spans="6:16">
      <c r="F1029" s="128">
        <v>453235</v>
      </c>
      <c r="G1029" s="2" t="str">
        <f>INDEX('38'!$E$1:$O$1361,MATCH('39'!$F1029,'38'!$E:$E,0),MATCH('38'!F$1,'38'!$E$1:$O$1,0))</f>
        <v>Irfan Ali Asif Madar Patel</v>
      </c>
      <c r="H1029" s="2">
        <f>INDEX('38'!$E$1:$O$1361,MATCH('39'!$F1029,'38'!$E:$E,0),MATCH('38'!G$1,'38'!$E$1:$O$1,0))</f>
        <v>41185</v>
      </c>
      <c r="I1029" s="2" t="str">
        <f>INDEX('38'!$E$1:$O$1361,MATCH('39'!$F1029,'38'!$E:$E,0),MATCH('38'!H$1,'38'!$E$1:$O$1,0))</f>
        <v>Active</v>
      </c>
      <c r="J1029" s="2" t="str">
        <f>INDEX('38'!$E$1:$O$1361,MATCH('39'!$F1029,'38'!$E:$E,0),MATCH('38'!I$1,'38'!$E$1:$O$1,0))</f>
        <v>X2156</v>
      </c>
      <c r="K1029" s="2">
        <f>INDEX('38'!$E$1:$O$1361,MATCH('39'!$F1029,'38'!$E:$E,0),MATCH('38'!J$1,'38'!$E$1:$O$1,0))</f>
        <v>416178</v>
      </c>
      <c r="L1029" s="2" t="str">
        <f>INDEX('38'!$E$1:$O$1361,MATCH('39'!$F1029,'38'!$E:$E,0),MATCH('38'!K$1,'38'!$E$1:$O$1,0))</f>
        <v>Mr. Firoz Khan C. Pathan</v>
      </c>
      <c r="M1029" s="2" t="str">
        <f>INDEX('38'!$E$1:$O$1361,MATCH('39'!$F1029,'38'!$E:$E,0),MATCH('38'!L$1,'38'!$E$1:$O$1,0))</f>
        <v>Relationship Associate</v>
      </c>
      <c r="N1029" s="2" t="str">
        <f>INDEX('38'!$E$1:$O$1361,MATCH('39'!$F1029,'38'!$E:$E,0),MATCH('38'!M$1,'38'!$E$1:$O$1,0))</f>
        <v>BG 7</v>
      </c>
      <c r="O1029" s="2">
        <f>INDEX('38'!$E$1:$O$1361,MATCH('39'!$F1029,'38'!$E:$E,0),MATCH('38'!N$1,'38'!$E$1:$O$1,0))</f>
        <v>730693.40399999998</v>
      </c>
      <c r="P1029" s="2">
        <f>INDEX('38'!$E$1:$O$1361,MATCH('39'!$F1029,'38'!$E:$E,0),MATCH('38'!O$1,'38'!$E$1:$O$1,0))</f>
        <v>532311.0048</v>
      </c>
    </row>
    <row r="1030" spans="6:16">
      <c r="F1030" s="128">
        <v>453236</v>
      </c>
      <c r="G1030" s="2" t="str">
        <f>INDEX('38'!$E$1:$O$1361,MATCH('39'!$F1030,'38'!$E:$E,0),MATCH('38'!F$1,'38'!$E$1:$O$1,0))</f>
        <v>Banashankara Goud Gattana Gouda Malipatil</v>
      </c>
      <c r="H1030" s="2">
        <f>INDEX('38'!$E$1:$O$1361,MATCH('39'!$F1030,'38'!$E:$E,0),MATCH('38'!G$1,'38'!$E$1:$O$1,0))</f>
        <v>41139</v>
      </c>
      <c r="I1030" s="2" t="str">
        <f>INDEX('38'!$E$1:$O$1361,MATCH('39'!$F1030,'38'!$E:$E,0),MATCH('38'!H$1,'38'!$E$1:$O$1,0))</f>
        <v>Active</v>
      </c>
      <c r="J1030" s="2" t="str">
        <f>INDEX('38'!$E$1:$O$1361,MATCH('39'!$F1030,'38'!$E:$E,0),MATCH('38'!I$1,'38'!$E$1:$O$1,0))</f>
        <v>X0484</v>
      </c>
      <c r="K1030" s="2">
        <f>INDEX('38'!$E$1:$O$1361,MATCH('39'!$F1030,'38'!$E:$E,0),MATCH('38'!J$1,'38'!$E$1:$O$1,0))</f>
        <v>416178</v>
      </c>
      <c r="L1030" s="2" t="str">
        <f>INDEX('38'!$E$1:$O$1361,MATCH('39'!$F1030,'38'!$E:$E,0),MATCH('38'!K$1,'38'!$E$1:$O$1,0))</f>
        <v>Mr. Firoz Khan C. Pathan</v>
      </c>
      <c r="M1030" s="2" t="str">
        <f>INDEX('38'!$E$1:$O$1361,MATCH('39'!$F1030,'38'!$E:$E,0),MATCH('38'!L$1,'38'!$E$1:$O$1,0))</f>
        <v>Relationship Associate</v>
      </c>
      <c r="N1030" s="2" t="str">
        <f>INDEX('38'!$E$1:$O$1361,MATCH('39'!$F1030,'38'!$E:$E,0),MATCH('38'!M$1,'38'!$E$1:$O$1,0))</f>
        <v>BG 8</v>
      </c>
      <c r="O1030" s="2">
        <f>INDEX('38'!$E$1:$O$1361,MATCH('39'!$F1030,'38'!$E:$E,0),MATCH('38'!N$1,'38'!$E$1:$O$1,0))</f>
        <v>361079.46</v>
      </c>
      <c r="P1030" s="2">
        <f>INDEX('38'!$E$1:$O$1361,MATCH('39'!$F1030,'38'!$E:$E,0),MATCH('38'!O$1,'38'!$E$1:$O$1,0))</f>
        <v>29430</v>
      </c>
    </row>
    <row r="1031" spans="6:16">
      <c r="F1031" s="128">
        <v>453238</v>
      </c>
      <c r="G1031" s="2" t="str">
        <f>INDEX('38'!$E$1:$O$1361,MATCH('39'!$F1031,'38'!$E:$E,0),MATCH('38'!F$1,'38'!$E$1:$O$1,0))</f>
        <v>Ravichandra Basavaraj</v>
      </c>
      <c r="H1031" s="2">
        <f>INDEX('38'!$E$1:$O$1361,MATCH('39'!$F1031,'38'!$E:$E,0),MATCH('38'!G$1,'38'!$E$1:$O$1,0))</f>
        <v>41162</v>
      </c>
      <c r="I1031" s="2" t="str">
        <f>INDEX('38'!$E$1:$O$1361,MATCH('39'!$F1031,'38'!$E:$E,0),MATCH('38'!H$1,'38'!$E$1:$O$1,0))</f>
        <v>Active</v>
      </c>
      <c r="J1031" s="2" t="str">
        <f>INDEX('38'!$E$1:$O$1361,MATCH('39'!$F1031,'38'!$E:$E,0),MATCH('38'!I$1,'38'!$E$1:$O$1,0))</f>
        <v>X1320</v>
      </c>
      <c r="K1031" s="2">
        <f>INDEX('38'!$E$1:$O$1361,MATCH('39'!$F1031,'38'!$E:$E,0),MATCH('38'!J$1,'38'!$E$1:$O$1,0))</f>
        <v>416178</v>
      </c>
      <c r="L1031" s="2" t="str">
        <f>INDEX('38'!$E$1:$O$1361,MATCH('39'!$F1031,'38'!$E:$E,0),MATCH('38'!K$1,'38'!$E$1:$O$1,0))</f>
        <v>Mr. Firoz Khan C. Pathan</v>
      </c>
      <c r="M1031" s="2" t="str">
        <f>INDEX('38'!$E$1:$O$1361,MATCH('39'!$F1031,'38'!$E:$E,0),MATCH('38'!L$1,'38'!$E$1:$O$1,0))</f>
        <v>Relationship Associate</v>
      </c>
      <c r="N1031" s="2" t="str">
        <f>INDEX('38'!$E$1:$O$1361,MATCH('39'!$F1031,'38'!$E:$E,0),MATCH('38'!M$1,'38'!$E$1:$O$1,0))</f>
        <v>BG 7</v>
      </c>
      <c r="O1031" s="2">
        <f>INDEX('38'!$E$1:$O$1361,MATCH('39'!$F1031,'38'!$E:$E,0),MATCH('38'!N$1,'38'!$E$1:$O$1,0))</f>
        <v>730054.5419999999</v>
      </c>
      <c r="P1031" s="2">
        <f>INDEX('38'!$E$1:$O$1361,MATCH('39'!$F1031,'38'!$E:$E,0),MATCH('38'!O$1,'38'!$E$1:$O$1,0))</f>
        <v>682739.50679999997</v>
      </c>
    </row>
    <row r="1032" spans="6:16">
      <c r="F1032" s="128">
        <v>453239</v>
      </c>
      <c r="G1032" s="2" t="str">
        <f>INDEX('38'!$E$1:$O$1361,MATCH('39'!$F1032,'38'!$E:$E,0),MATCH('38'!F$1,'38'!$E$1:$O$1,0))</f>
        <v>Bhargava B R</v>
      </c>
      <c r="H1032" s="2">
        <f>INDEX('38'!$E$1:$O$1361,MATCH('39'!$F1032,'38'!$E:$E,0),MATCH('38'!G$1,'38'!$E$1:$O$1,0))</f>
        <v>41172</v>
      </c>
      <c r="I1032" s="2" t="str">
        <f>INDEX('38'!$E$1:$O$1361,MATCH('39'!$F1032,'38'!$E:$E,0),MATCH('38'!H$1,'38'!$E$1:$O$1,0))</f>
        <v>Active</v>
      </c>
      <c r="J1032" s="2" t="str">
        <f>INDEX('38'!$E$1:$O$1361,MATCH('39'!$F1032,'38'!$E:$E,0),MATCH('38'!I$1,'38'!$E$1:$O$1,0))</f>
        <v>X0225</v>
      </c>
      <c r="K1032" s="2">
        <f>INDEX('38'!$E$1:$O$1361,MATCH('39'!$F1032,'38'!$E:$E,0),MATCH('38'!J$1,'38'!$E$1:$O$1,0))</f>
        <v>471969</v>
      </c>
      <c r="L1032" s="2" t="str">
        <f>INDEX('38'!$E$1:$O$1361,MATCH('39'!$F1032,'38'!$E:$E,0),MATCH('38'!K$1,'38'!$E$1:$O$1,0))</f>
        <v>Mr. Harikishor B</v>
      </c>
      <c r="M1032" s="2" t="str">
        <f>INDEX('38'!$E$1:$O$1361,MATCH('39'!$F1032,'38'!$E:$E,0),MATCH('38'!L$1,'38'!$E$1:$O$1,0))</f>
        <v>Relationship Associate</v>
      </c>
      <c r="N1032" s="2" t="str">
        <f>INDEX('38'!$E$1:$O$1361,MATCH('39'!$F1032,'38'!$E:$E,0),MATCH('38'!M$1,'38'!$E$1:$O$1,0))</f>
        <v>BG 6</v>
      </c>
      <c r="O1032" s="2">
        <f>INDEX('38'!$E$1:$O$1361,MATCH('39'!$F1032,'38'!$E:$E,0),MATCH('38'!N$1,'38'!$E$1:$O$1,0))</f>
        <v>1005688.992</v>
      </c>
      <c r="P1032" s="2">
        <f>INDEX('38'!$E$1:$O$1361,MATCH('39'!$F1032,'38'!$E:$E,0),MATCH('38'!O$1,'38'!$E$1:$O$1,0))</f>
        <v>1456196.4</v>
      </c>
    </row>
    <row r="1033" spans="6:16">
      <c r="F1033" s="128">
        <v>453240</v>
      </c>
      <c r="G1033" s="2" t="str">
        <f>INDEX('38'!$E$1:$O$1361,MATCH('39'!$F1033,'38'!$E:$E,0),MATCH('38'!F$1,'38'!$E$1:$O$1,0))</f>
        <v>Sundara Pandian B</v>
      </c>
      <c r="H1033" s="2">
        <f>INDEX('38'!$E$1:$O$1361,MATCH('39'!$F1033,'38'!$E:$E,0),MATCH('38'!G$1,'38'!$E$1:$O$1,0))</f>
        <v>41155</v>
      </c>
      <c r="I1033" s="2" t="str">
        <f>INDEX('38'!$E$1:$O$1361,MATCH('39'!$F1033,'38'!$E:$E,0),MATCH('38'!H$1,'38'!$E$1:$O$1,0))</f>
        <v>Active</v>
      </c>
      <c r="J1033" s="2" t="str">
        <f>INDEX('38'!$E$1:$O$1361,MATCH('39'!$F1033,'38'!$E:$E,0),MATCH('38'!I$1,'38'!$E$1:$O$1,0))</f>
        <v>X1079</v>
      </c>
      <c r="K1033" s="2">
        <f>INDEX('38'!$E$1:$O$1361,MATCH('39'!$F1033,'38'!$E:$E,0),MATCH('38'!J$1,'38'!$E$1:$O$1,0))</f>
        <v>385698</v>
      </c>
      <c r="L1033" s="2" t="str">
        <f>INDEX('38'!$E$1:$O$1361,MATCH('39'!$F1033,'38'!$E:$E,0),MATCH('38'!K$1,'38'!$E$1:$O$1,0))</f>
        <v>Mr. Anandakarthikeyan G.</v>
      </c>
      <c r="M1033" s="2" t="str">
        <f>INDEX('38'!$E$1:$O$1361,MATCH('39'!$F1033,'38'!$E:$E,0),MATCH('38'!L$1,'38'!$E$1:$O$1,0))</f>
        <v>Relationship Associate</v>
      </c>
      <c r="N1033" s="2" t="str">
        <f>INDEX('38'!$E$1:$O$1361,MATCH('39'!$F1033,'38'!$E:$E,0),MATCH('38'!M$1,'38'!$E$1:$O$1,0))</f>
        <v>BG 7</v>
      </c>
      <c r="O1033" s="2">
        <f>INDEX('38'!$E$1:$O$1361,MATCH('39'!$F1033,'38'!$E:$E,0),MATCH('38'!N$1,'38'!$E$1:$O$1,0))</f>
        <v>446892.87299999996</v>
      </c>
      <c r="P1033" s="2">
        <f>INDEX('38'!$E$1:$O$1361,MATCH('39'!$F1033,'38'!$E:$E,0),MATCH('38'!O$1,'38'!$E$1:$O$1,0))</f>
        <v>579024.65520000004</v>
      </c>
    </row>
    <row r="1034" spans="6:16">
      <c r="F1034" s="128">
        <v>453241</v>
      </c>
      <c r="G1034" s="2" t="str">
        <f>INDEX('38'!$E$1:$O$1361,MATCH('39'!$F1034,'38'!$E:$E,0),MATCH('38'!F$1,'38'!$E$1:$O$1,0))</f>
        <v>Tirukovela Diwakar Swamy</v>
      </c>
      <c r="H1034" s="2">
        <f>INDEX('38'!$E$1:$O$1361,MATCH('39'!$F1034,'38'!$E:$E,0),MATCH('38'!G$1,'38'!$E$1:$O$1,0))</f>
        <v>41151</v>
      </c>
      <c r="I1034" s="2" t="str">
        <f>INDEX('38'!$E$1:$O$1361,MATCH('39'!$F1034,'38'!$E:$E,0),MATCH('38'!H$1,'38'!$E$1:$O$1,0))</f>
        <v>Active</v>
      </c>
      <c r="J1034" s="2" t="str">
        <f>INDEX('38'!$E$1:$O$1361,MATCH('39'!$F1034,'38'!$E:$E,0),MATCH('38'!I$1,'38'!$E$1:$O$1,0))</f>
        <v>X1454</v>
      </c>
      <c r="K1034" s="2">
        <f>INDEX('38'!$E$1:$O$1361,MATCH('39'!$F1034,'38'!$E:$E,0),MATCH('38'!J$1,'38'!$E$1:$O$1,0))</f>
        <v>420498</v>
      </c>
      <c r="L1034" s="2" t="str">
        <f>INDEX('38'!$E$1:$O$1361,MATCH('39'!$F1034,'38'!$E:$E,0),MATCH('38'!K$1,'38'!$E$1:$O$1,0))</f>
        <v>Mr. Srinivas C.</v>
      </c>
      <c r="M1034" s="2" t="str">
        <f>INDEX('38'!$E$1:$O$1361,MATCH('39'!$F1034,'38'!$E:$E,0),MATCH('38'!L$1,'38'!$E$1:$O$1,0))</f>
        <v>Relationship Associate</v>
      </c>
      <c r="N1034" s="2" t="str">
        <f>INDEX('38'!$E$1:$O$1361,MATCH('39'!$F1034,'38'!$E:$E,0),MATCH('38'!M$1,'38'!$E$1:$O$1,0))</f>
        <v>BG 8</v>
      </c>
      <c r="O1034" s="2">
        <f>INDEX('38'!$E$1:$O$1361,MATCH('39'!$F1034,'38'!$E:$E,0),MATCH('38'!N$1,'38'!$E$1:$O$1,0))</f>
        <v>228417.65100000001</v>
      </c>
      <c r="P1034" s="2">
        <f>INDEX('38'!$E$1:$O$1361,MATCH('39'!$F1034,'38'!$E:$E,0),MATCH('38'!O$1,'38'!$E$1:$O$1,0))</f>
        <v>70632</v>
      </c>
    </row>
    <row r="1035" spans="6:16">
      <c r="F1035" s="128">
        <v>453242</v>
      </c>
      <c r="G1035" s="2" t="str">
        <f>INDEX('38'!$E$1:$O$1361,MATCH('39'!$F1035,'38'!$E:$E,0),MATCH('38'!F$1,'38'!$E$1:$O$1,0))</f>
        <v>Faiz Ahmad</v>
      </c>
      <c r="H1035" s="2">
        <f>INDEX('38'!$E$1:$O$1361,MATCH('39'!$F1035,'38'!$E:$E,0),MATCH('38'!G$1,'38'!$E$1:$O$1,0))</f>
        <v>41165</v>
      </c>
      <c r="I1035" s="2" t="str">
        <f>INDEX('38'!$E$1:$O$1361,MATCH('39'!$F1035,'38'!$E:$E,0),MATCH('38'!H$1,'38'!$E$1:$O$1,0))</f>
        <v>Active</v>
      </c>
      <c r="J1035" s="2" t="str">
        <f>INDEX('38'!$E$1:$O$1361,MATCH('39'!$F1035,'38'!$E:$E,0),MATCH('38'!I$1,'38'!$E$1:$O$1,0))</f>
        <v>X0528</v>
      </c>
      <c r="K1035" s="2">
        <f>INDEX('38'!$E$1:$O$1361,MATCH('39'!$F1035,'38'!$E:$E,0),MATCH('38'!J$1,'38'!$E$1:$O$1,0))</f>
        <v>414224</v>
      </c>
      <c r="L1035" s="2" t="str">
        <f>INDEX('38'!$E$1:$O$1361,MATCH('39'!$F1035,'38'!$E:$E,0),MATCH('38'!K$1,'38'!$E$1:$O$1,0))</f>
        <v>Mr. Murari Dutt Bajpai</v>
      </c>
      <c r="M1035" s="2" t="str">
        <f>INDEX('38'!$E$1:$O$1361,MATCH('39'!$F1035,'38'!$E:$E,0),MATCH('38'!L$1,'38'!$E$1:$O$1,0))</f>
        <v>Relationship Associate</v>
      </c>
      <c r="N1035" s="2" t="str">
        <f>INDEX('38'!$E$1:$O$1361,MATCH('39'!$F1035,'38'!$E:$E,0),MATCH('38'!M$1,'38'!$E$1:$O$1,0))</f>
        <v>BG 5</v>
      </c>
      <c r="O1035" s="2">
        <f>INDEX('38'!$E$1:$O$1361,MATCH('39'!$F1035,'38'!$E:$E,0),MATCH('38'!N$1,'38'!$E$1:$O$1,0))</f>
        <v>1249696.4339999999</v>
      </c>
      <c r="P1035" s="2">
        <f>INDEX('38'!$E$1:$O$1361,MATCH('39'!$F1035,'38'!$E:$E,0),MATCH('38'!O$1,'38'!$E$1:$O$1,0))</f>
        <v>740093.8679999999</v>
      </c>
    </row>
    <row r="1036" spans="6:16">
      <c r="F1036" s="128">
        <v>453243</v>
      </c>
      <c r="G1036" s="2" t="str">
        <f>INDEX('38'!$E$1:$O$1361,MATCH('39'!$F1036,'38'!$E:$E,0),MATCH('38'!F$1,'38'!$E$1:$O$1,0))</f>
        <v>Rajiv Kumar</v>
      </c>
      <c r="H1036" s="2">
        <f>INDEX('38'!$E$1:$O$1361,MATCH('39'!$F1036,'38'!$E:$E,0),MATCH('38'!G$1,'38'!$E$1:$O$1,0))</f>
        <v>41185</v>
      </c>
      <c r="I1036" s="2" t="str">
        <f>INDEX('38'!$E$1:$O$1361,MATCH('39'!$F1036,'38'!$E:$E,0),MATCH('38'!H$1,'38'!$E$1:$O$1,0))</f>
        <v>Active</v>
      </c>
      <c r="J1036" s="2" t="str">
        <f>INDEX('38'!$E$1:$O$1361,MATCH('39'!$F1036,'38'!$E:$E,0),MATCH('38'!I$1,'38'!$E$1:$O$1,0))</f>
        <v>X0185</v>
      </c>
      <c r="K1036" s="2">
        <f>INDEX('38'!$E$1:$O$1361,MATCH('39'!$F1036,'38'!$E:$E,0),MATCH('38'!J$1,'38'!$E$1:$O$1,0))</f>
        <v>377143</v>
      </c>
      <c r="L1036" s="2" t="str">
        <f>INDEX('38'!$E$1:$O$1361,MATCH('39'!$F1036,'38'!$E:$E,0),MATCH('38'!K$1,'38'!$E$1:$O$1,0))</f>
        <v>Mr. Ausaf Ahmed</v>
      </c>
      <c r="M1036" s="2" t="str">
        <f>INDEX('38'!$E$1:$O$1361,MATCH('39'!$F1036,'38'!$E:$E,0),MATCH('38'!L$1,'38'!$E$1:$O$1,0))</f>
        <v>Relationship Associate</v>
      </c>
      <c r="N1036" s="2" t="str">
        <f>INDEX('38'!$E$1:$O$1361,MATCH('39'!$F1036,'38'!$E:$E,0),MATCH('38'!M$1,'38'!$E$1:$O$1,0))</f>
        <v>BG 6</v>
      </c>
      <c r="O1036" s="2">
        <f>INDEX('38'!$E$1:$O$1361,MATCH('39'!$F1036,'38'!$E:$E,0),MATCH('38'!N$1,'38'!$E$1:$O$1,0))</f>
        <v>897463.098</v>
      </c>
      <c r="P1036" s="2">
        <f>INDEX('38'!$E$1:$O$1361,MATCH('39'!$F1036,'38'!$E:$E,0),MATCH('38'!O$1,'38'!$E$1:$O$1,0))</f>
        <v>988856.24040000001</v>
      </c>
    </row>
    <row r="1037" spans="6:16">
      <c r="F1037" s="128">
        <v>453244</v>
      </c>
      <c r="G1037" s="2" t="str">
        <f>INDEX('38'!$E$1:$O$1361,MATCH('39'!$F1037,'38'!$E:$E,0),MATCH('38'!F$1,'38'!$E$1:$O$1,0))</f>
        <v>Vijay Garg</v>
      </c>
      <c r="H1037" s="2">
        <f>INDEX('38'!$E$1:$O$1361,MATCH('39'!$F1037,'38'!$E:$E,0),MATCH('38'!G$1,'38'!$E$1:$O$1,0))</f>
        <v>41155</v>
      </c>
      <c r="I1037" s="2" t="str">
        <f>INDEX('38'!$E$1:$O$1361,MATCH('39'!$F1037,'38'!$E:$E,0),MATCH('38'!H$1,'38'!$E$1:$O$1,0))</f>
        <v>Active</v>
      </c>
      <c r="J1037" s="2" t="str">
        <f>INDEX('38'!$E$1:$O$1361,MATCH('39'!$F1037,'38'!$E:$E,0),MATCH('38'!I$1,'38'!$E$1:$O$1,0))</f>
        <v>X1580</v>
      </c>
      <c r="K1037" s="2">
        <f>INDEX('38'!$E$1:$O$1361,MATCH('39'!$F1037,'38'!$E:$E,0),MATCH('38'!J$1,'38'!$E$1:$O$1,0))</f>
        <v>424950</v>
      </c>
      <c r="L1037" s="2" t="str">
        <f>INDEX('38'!$E$1:$O$1361,MATCH('39'!$F1037,'38'!$E:$E,0),MATCH('38'!K$1,'38'!$E$1:$O$1,0))</f>
        <v>Mr. Namit Srivastava</v>
      </c>
      <c r="M1037" s="2" t="str">
        <f>INDEX('38'!$E$1:$O$1361,MATCH('39'!$F1037,'38'!$E:$E,0),MATCH('38'!L$1,'38'!$E$1:$O$1,0))</f>
        <v>Relationship Associate</v>
      </c>
      <c r="N1037" s="2" t="str">
        <f>INDEX('38'!$E$1:$O$1361,MATCH('39'!$F1037,'38'!$E:$E,0),MATCH('38'!M$1,'38'!$E$1:$O$1,0))</f>
        <v>BG 8</v>
      </c>
      <c r="O1037" s="2">
        <f>INDEX('38'!$E$1:$O$1361,MATCH('39'!$F1037,'38'!$E:$E,0),MATCH('38'!N$1,'38'!$E$1:$O$1,0))</f>
        <v>344640.45</v>
      </c>
      <c r="P1037" s="2">
        <f>INDEX('38'!$E$1:$O$1361,MATCH('39'!$F1037,'38'!$E:$E,0),MATCH('38'!O$1,'38'!$E$1:$O$1,0))</f>
        <v>884537.4852</v>
      </c>
    </row>
    <row r="1038" spans="6:16">
      <c r="F1038" s="128">
        <v>453245</v>
      </c>
      <c r="G1038" s="2" t="str">
        <f>INDEX('38'!$E$1:$O$1361,MATCH('39'!$F1038,'38'!$E:$E,0),MATCH('38'!F$1,'38'!$E$1:$O$1,0))</f>
        <v>Roopesh Aggarwal</v>
      </c>
      <c r="H1038" s="2">
        <f>INDEX('38'!$E$1:$O$1361,MATCH('39'!$F1038,'38'!$E:$E,0),MATCH('38'!G$1,'38'!$E$1:$O$1,0))</f>
        <v>41162</v>
      </c>
      <c r="I1038" s="2" t="str">
        <f>INDEX('38'!$E$1:$O$1361,MATCH('39'!$F1038,'38'!$E:$E,0),MATCH('38'!H$1,'38'!$E$1:$O$1,0))</f>
        <v>Active</v>
      </c>
      <c r="J1038" s="2" t="str">
        <f>INDEX('38'!$E$1:$O$1361,MATCH('39'!$F1038,'38'!$E:$E,0),MATCH('38'!I$1,'38'!$E$1:$O$1,0))</f>
        <v>X1389</v>
      </c>
      <c r="K1038" s="2">
        <f>INDEX('38'!$E$1:$O$1361,MATCH('39'!$F1038,'38'!$E:$E,0),MATCH('38'!J$1,'38'!$E$1:$O$1,0))</f>
        <v>424950</v>
      </c>
      <c r="L1038" s="2" t="str">
        <f>INDEX('38'!$E$1:$O$1361,MATCH('39'!$F1038,'38'!$E:$E,0),MATCH('38'!K$1,'38'!$E$1:$O$1,0))</f>
        <v>Mr. Namit Srivastava</v>
      </c>
      <c r="M1038" s="2" t="str">
        <f>INDEX('38'!$E$1:$O$1361,MATCH('39'!$F1038,'38'!$E:$E,0),MATCH('38'!L$1,'38'!$E$1:$O$1,0))</f>
        <v>Relationship Associate</v>
      </c>
      <c r="N1038" s="2" t="str">
        <f>INDEX('38'!$E$1:$O$1361,MATCH('39'!$F1038,'38'!$E:$E,0),MATCH('38'!M$1,'38'!$E$1:$O$1,0))</f>
        <v>BG 7</v>
      </c>
      <c r="O1038" s="2">
        <f>INDEX('38'!$E$1:$O$1361,MATCH('39'!$F1038,'38'!$E:$E,0),MATCH('38'!N$1,'38'!$E$1:$O$1,0))</f>
        <v>638222.02500000002</v>
      </c>
      <c r="P1038" s="2">
        <f>INDEX('38'!$E$1:$O$1361,MATCH('39'!$F1038,'38'!$E:$E,0),MATCH('38'!O$1,'38'!$E$1:$O$1,0))</f>
        <v>1098779.6447999999</v>
      </c>
    </row>
    <row r="1039" spans="6:16">
      <c r="F1039" s="128">
        <v>453246</v>
      </c>
      <c r="G1039" s="2" t="str">
        <f>INDEX('38'!$E$1:$O$1361,MATCH('39'!$F1039,'38'!$E:$E,0),MATCH('38'!F$1,'38'!$E$1:$O$1,0))</f>
        <v>Vikas Birawat</v>
      </c>
      <c r="H1039" s="2">
        <f>INDEX('38'!$E$1:$O$1361,MATCH('39'!$F1039,'38'!$E:$E,0),MATCH('38'!G$1,'38'!$E$1:$O$1,0))</f>
        <v>41163</v>
      </c>
      <c r="I1039" s="2" t="str">
        <f>INDEX('38'!$E$1:$O$1361,MATCH('39'!$F1039,'38'!$E:$E,0),MATCH('38'!H$1,'38'!$E$1:$O$1,0))</f>
        <v>Active</v>
      </c>
      <c r="J1039" s="2" t="str">
        <f>INDEX('38'!$E$1:$O$1361,MATCH('39'!$F1039,'38'!$E:$E,0),MATCH('38'!I$1,'38'!$E$1:$O$1,0))</f>
        <v>X1126</v>
      </c>
      <c r="K1039" s="2">
        <f>INDEX('38'!$E$1:$O$1361,MATCH('39'!$F1039,'38'!$E:$E,0),MATCH('38'!J$1,'38'!$E$1:$O$1,0))</f>
        <v>471701</v>
      </c>
      <c r="L1039" s="2" t="str">
        <f>INDEX('38'!$E$1:$O$1361,MATCH('39'!$F1039,'38'!$E:$E,0),MATCH('38'!K$1,'38'!$E$1:$O$1,0))</f>
        <v>Mr. Anupam Nayyar</v>
      </c>
      <c r="M1039" s="2" t="str">
        <f>INDEX('38'!$E$1:$O$1361,MATCH('39'!$F1039,'38'!$E:$E,0),MATCH('38'!L$1,'38'!$E$1:$O$1,0))</f>
        <v>Relationship Associate</v>
      </c>
      <c r="N1039" s="2" t="str">
        <f>INDEX('38'!$E$1:$O$1361,MATCH('39'!$F1039,'38'!$E:$E,0),MATCH('38'!M$1,'38'!$E$1:$O$1,0))</f>
        <v>BG 8</v>
      </c>
      <c r="O1039" s="2">
        <f>INDEX('38'!$E$1:$O$1361,MATCH('39'!$F1039,'38'!$E:$E,0),MATCH('38'!N$1,'38'!$E$1:$O$1,0))</f>
        <v>389463.18599999999</v>
      </c>
      <c r="P1039" s="2">
        <f>INDEX('38'!$E$1:$O$1361,MATCH('39'!$F1039,'38'!$E:$E,0),MATCH('38'!O$1,'38'!$E$1:$O$1,0))</f>
        <v>570388.71600000001</v>
      </c>
    </row>
    <row r="1040" spans="6:16">
      <c r="F1040" s="128">
        <v>453247</v>
      </c>
      <c r="G1040" s="2" t="str">
        <f>INDEX('38'!$E$1:$O$1361,MATCH('39'!$F1040,'38'!$E:$E,0),MATCH('38'!F$1,'38'!$E$1:$O$1,0))</f>
        <v>Mohit Chaturvedi</v>
      </c>
      <c r="H1040" s="2">
        <f>INDEX('38'!$E$1:$O$1361,MATCH('39'!$F1040,'38'!$E:$E,0),MATCH('38'!G$1,'38'!$E$1:$O$1,0))</f>
        <v>41165</v>
      </c>
      <c r="I1040" s="2" t="str">
        <f>INDEX('38'!$E$1:$O$1361,MATCH('39'!$F1040,'38'!$E:$E,0),MATCH('38'!H$1,'38'!$E$1:$O$1,0))</f>
        <v>Active</v>
      </c>
      <c r="J1040" s="2" t="str">
        <f>INDEX('38'!$E$1:$O$1361,MATCH('39'!$F1040,'38'!$E:$E,0),MATCH('38'!I$1,'38'!$E$1:$O$1,0))</f>
        <v>X0287</v>
      </c>
      <c r="K1040" s="2">
        <f>INDEX('38'!$E$1:$O$1361,MATCH('39'!$F1040,'38'!$E:$E,0),MATCH('38'!J$1,'38'!$E$1:$O$1,0))</f>
        <v>414224</v>
      </c>
      <c r="L1040" s="2" t="str">
        <f>INDEX('38'!$E$1:$O$1361,MATCH('39'!$F1040,'38'!$E:$E,0),MATCH('38'!K$1,'38'!$E$1:$O$1,0))</f>
        <v>Mr. Murari Dutt Bajpai</v>
      </c>
      <c r="M1040" s="2" t="str">
        <f>INDEX('38'!$E$1:$O$1361,MATCH('39'!$F1040,'38'!$E:$E,0),MATCH('38'!L$1,'38'!$E$1:$O$1,0))</f>
        <v>Relationship Associate</v>
      </c>
      <c r="N1040" s="2" t="str">
        <f>INDEX('38'!$E$1:$O$1361,MATCH('39'!$F1040,'38'!$E:$E,0),MATCH('38'!M$1,'38'!$E$1:$O$1,0))</f>
        <v>BG 5</v>
      </c>
      <c r="O1040" s="2">
        <f>INDEX('38'!$E$1:$O$1361,MATCH('39'!$F1040,'38'!$E:$E,0),MATCH('38'!N$1,'38'!$E$1:$O$1,0))</f>
        <v>1242112.452</v>
      </c>
      <c r="P1040" s="2">
        <f>INDEX('38'!$E$1:$O$1361,MATCH('39'!$F1040,'38'!$E:$E,0),MATCH('38'!O$1,'38'!$E$1:$O$1,0))</f>
        <v>1362849.1488000001</v>
      </c>
    </row>
    <row r="1041" spans="6:16">
      <c r="F1041" s="128">
        <v>453348</v>
      </c>
      <c r="G1041" s="2" t="str">
        <f>INDEX('38'!$E$1:$O$1361,MATCH('39'!$F1041,'38'!$E:$E,0),MATCH('38'!F$1,'38'!$E$1:$O$1,0))</f>
        <v>Amit Kumar</v>
      </c>
      <c r="H1041" s="2">
        <f>INDEX('38'!$E$1:$O$1361,MATCH('39'!$F1041,'38'!$E:$E,0),MATCH('38'!G$1,'38'!$E$1:$O$1,0))</f>
        <v>41162</v>
      </c>
      <c r="I1041" s="2" t="str">
        <f>INDEX('38'!$E$1:$O$1361,MATCH('39'!$F1041,'38'!$E:$E,0),MATCH('38'!H$1,'38'!$E$1:$O$1,0))</f>
        <v>Active</v>
      </c>
      <c r="J1041" s="2" t="str">
        <f>INDEX('38'!$E$1:$O$1361,MATCH('39'!$F1041,'38'!$E:$E,0),MATCH('38'!I$1,'38'!$E$1:$O$1,0))</f>
        <v>X0399</v>
      </c>
      <c r="K1041" s="2">
        <f>INDEX('38'!$E$1:$O$1361,MATCH('39'!$F1041,'38'!$E:$E,0),MATCH('38'!J$1,'38'!$E$1:$O$1,0))</f>
        <v>377143</v>
      </c>
      <c r="L1041" s="2" t="str">
        <f>INDEX('38'!$E$1:$O$1361,MATCH('39'!$F1041,'38'!$E:$E,0),MATCH('38'!K$1,'38'!$E$1:$O$1,0))</f>
        <v>Mr. Ausaf Ahmed</v>
      </c>
      <c r="M1041" s="2" t="str">
        <f>INDEX('38'!$E$1:$O$1361,MATCH('39'!$F1041,'38'!$E:$E,0),MATCH('38'!L$1,'38'!$E$1:$O$1,0))</f>
        <v>Relationship Associate</v>
      </c>
      <c r="N1041" s="2" t="str">
        <f>INDEX('38'!$E$1:$O$1361,MATCH('39'!$F1041,'38'!$E:$E,0),MATCH('38'!M$1,'38'!$E$1:$O$1,0))</f>
        <v>BG 7</v>
      </c>
      <c r="O1041" s="2">
        <f>INDEX('38'!$E$1:$O$1361,MATCH('39'!$F1041,'38'!$E:$E,0),MATCH('38'!N$1,'38'!$E$1:$O$1,0))</f>
        <v>748533.68099999998</v>
      </c>
      <c r="P1041" s="2">
        <f>INDEX('38'!$E$1:$O$1361,MATCH('39'!$F1041,'38'!$E:$E,0),MATCH('38'!O$1,'38'!$E$1:$O$1,0))</f>
        <v>401771.29680000001</v>
      </c>
    </row>
    <row r="1042" spans="6:16">
      <c r="F1042" s="128">
        <v>453361</v>
      </c>
      <c r="G1042" s="2" t="str">
        <f>INDEX('38'!$E$1:$O$1361,MATCH('39'!$F1042,'38'!$E:$E,0),MATCH('38'!F$1,'38'!$E$1:$O$1,0))</f>
        <v>Aman Atul</v>
      </c>
      <c r="H1042" s="2">
        <f>INDEX('38'!$E$1:$O$1361,MATCH('39'!$F1042,'38'!$E:$E,0),MATCH('38'!G$1,'38'!$E$1:$O$1,0))</f>
        <v>41180</v>
      </c>
      <c r="I1042" s="2" t="str">
        <f>INDEX('38'!$E$1:$O$1361,MATCH('39'!$F1042,'38'!$E:$E,0),MATCH('38'!H$1,'38'!$E$1:$O$1,0))</f>
        <v>Active</v>
      </c>
      <c r="J1042" s="2" t="str">
        <f>INDEX('38'!$E$1:$O$1361,MATCH('39'!$F1042,'38'!$E:$E,0),MATCH('38'!I$1,'38'!$E$1:$O$1,0))</f>
        <v>X1343</v>
      </c>
      <c r="K1042" s="2">
        <f>INDEX('38'!$E$1:$O$1361,MATCH('39'!$F1042,'38'!$E:$E,0),MATCH('38'!J$1,'38'!$E$1:$O$1,0))</f>
        <v>419863</v>
      </c>
      <c r="L1042" s="2" t="str">
        <f>INDEX('38'!$E$1:$O$1361,MATCH('39'!$F1042,'38'!$E:$E,0),MATCH('38'!K$1,'38'!$E$1:$O$1,0))</f>
        <v>Mr. Arun Shivanand Pandey</v>
      </c>
      <c r="M1042" s="2" t="str">
        <f>INDEX('38'!$E$1:$O$1361,MATCH('39'!$F1042,'38'!$E:$E,0),MATCH('38'!L$1,'38'!$E$1:$O$1,0))</f>
        <v>Relationship Associate</v>
      </c>
      <c r="N1042" s="2" t="str">
        <f>INDEX('38'!$E$1:$O$1361,MATCH('39'!$F1042,'38'!$E:$E,0),MATCH('38'!M$1,'38'!$E$1:$O$1,0))</f>
        <v>BG 7</v>
      </c>
      <c r="O1042" s="2">
        <f>INDEX('38'!$E$1:$O$1361,MATCH('39'!$F1042,'38'!$E:$E,0),MATCH('38'!N$1,'38'!$E$1:$O$1,0))</f>
        <v>534494.87699999998</v>
      </c>
      <c r="P1042" s="2">
        <f>INDEX('38'!$E$1:$O$1361,MATCH('39'!$F1042,'38'!$E:$E,0),MATCH('38'!O$1,'38'!$E$1:$O$1,0))</f>
        <v>861241.87440000009</v>
      </c>
    </row>
    <row r="1043" spans="6:16">
      <c r="F1043" s="128">
        <v>453422</v>
      </c>
      <c r="G1043" s="2" t="str">
        <f>INDEX('38'!$E$1:$O$1361,MATCH('39'!$F1043,'38'!$E:$E,0),MATCH('38'!F$1,'38'!$E$1:$O$1,0))</f>
        <v>Santosh Rammanohar Teli</v>
      </c>
      <c r="H1043" s="2">
        <f>INDEX('38'!$E$1:$O$1361,MATCH('39'!$F1043,'38'!$E:$E,0),MATCH('38'!G$1,'38'!$E$1:$O$1,0))</f>
        <v>41150</v>
      </c>
      <c r="I1043" s="2" t="str">
        <f>INDEX('38'!$E$1:$O$1361,MATCH('39'!$F1043,'38'!$E:$E,0),MATCH('38'!H$1,'38'!$E$1:$O$1,0))</f>
        <v>Active</v>
      </c>
      <c r="J1043" s="2" t="str">
        <f>INDEX('38'!$E$1:$O$1361,MATCH('39'!$F1043,'38'!$E:$E,0),MATCH('38'!I$1,'38'!$E$1:$O$1,0))</f>
        <v>X0465</v>
      </c>
      <c r="K1043" s="2">
        <f>INDEX('38'!$E$1:$O$1361,MATCH('39'!$F1043,'38'!$E:$E,0),MATCH('38'!J$1,'38'!$E$1:$O$1,0))</f>
        <v>380836</v>
      </c>
      <c r="L1043" s="2" t="str">
        <f>INDEX('38'!$E$1:$O$1361,MATCH('39'!$F1043,'38'!$E:$E,0),MATCH('38'!K$1,'38'!$E$1:$O$1,0))</f>
        <v>Mr. Arunkumar Manikchand Sharma</v>
      </c>
      <c r="M1043" s="2" t="str">
        <f>INDEX('38'!$E$1:$O$1361,MATCH('39'!$F1043,'38'!$E:$E,0),MATCH('38'!L$1,'38'!$E$1:$O$1,0))</f>
        <v>Relationship Associate</v>
      </c>
      <c r="N1043" s="2" t="str">
        <f>INDEX('38'!$E$1:$O$1361,MATCH('39'!$F1043,'38'!$E:$E,0),MATCH('38'!M$1,'38'!$E$1:$O$1,0))</f>
        <v>BG 7</v>
      </c>
      <c r="O1043" s="2">
        <f>INDEX('38'!$E$1:$O$1361,MATCH('39'!$F1043,'38'!$E:$E,0),MATCH('38'!N$1,'38'!$E$1:$O$1,0))</f>
        <v>522983.11800000002</v>
      </c>
      <c r="P1043" s="2">
        <f>INDEX('38'!$E$1:$O$1361,MATCH('39'!$F1043,'38'!$E:$E,0),MATCH('38'!O$1,'38'!$E$1:$O$1,0))</f>
        <v>372234.1716</v>
      </c>
    </row>
    <row r="1044" spans="6:16">
      <c r="F1044" s="128">
        <v>453423</v>
      </c>
      <c r="G1044" s="2" t="str">
        <f>INDEX('38'!$E$1:$O$1361,MATCH('39'!$F1044,'38'!$E:$E,0),MATCH('38'!F$1,'38'!$E$1:$O$1,0))</f>
        <v>Jim Pravindoss C.</v>
      </c>
      <c r="H1044" s="2">
        <f>INDEX('38'!$E$1:$O$1361,MATCH('39'!$F1044,'38'!$E:$E,0),MATCH('38'!G$1,'38'!$E$1:$O$1,0))</f>
        <v>41179</v>
      </c>
      <c r="I1044" s="2" t="str">
        <f>INDEX('38'!$E$1:$O$1361,MATCH('39'!$F1044,'38'!$E:$E,0),MATCH('38'!H$1,'38'!$E$1:$O$1,0))</f>
        <v>Active</v>
      </c>
      <c r="J1044" s="2" t="str">
        <f>INDEX('38'!$E$1:$O$1361,MATCH('39'!$F1044,'38'!$E:$E,0),MATCH('38'!I$1,'38'!$E$1:$O$1,0))</f>
        <v>X0703</v>
      </c>
      <c r="K1044" s="2">
        <f>INDEX('38'!$E$1:$O$1361,MATCH('39'!$F1044,'38'!$E:$E,0),MATCH('38'!J$1,'38'!$E$1:$O$1,0))</f>
        <v>385698</v>
      </c>
      <c r="L1044" s="2" t="str">
        <f>INDEX('38'!$E$1:$O$1361,MATCH('39'!$F1044,'38'!$E:$E,0),MATCH('38'!K$1,'38'!$E$1:$O$1,0))</f>
        <v>Mr. Anandakarthikeyan G.</v>
      </c>
      <c r="M1044" s="2" t="str">
        <f>INDEX('38'!$E$1:$O$1361,MATCH('39'!$F1044,'38'!$E:$E,0),MATCH('38'!L$1,'38'!$E$1:$O$1,0))</f>
        <v>Relationship Associate</v>
      </c>
      <c r="N1044" s="2" t="str">
        <f>INDEX('38'!$E$1:$O$1361,MATCH('39'!$F1044,'38'!$E:$E,0),MATCH('38'!M$1,'38'!$E$1:$O$1,0))</f>
        <v>BG 7</v>
      </c>
      <c r="O1044" s="2">
        <f>INDEX('38'!$E$1:$O$1361,MATCH('39'!$F1044,'38'!$E:$E,0),MATCH('38'!N$1,'38'!$E$1:$O$1,0))</f>
        <v>451672.09499999997</v>
      </c>
      <c r="P1044" s="2">
        <f>INDEX('38'!$E$1:$O$1361,MATCH('39'!$F1044,'38'!$E:$E,0),MATCH('38'!O$1,'38'!$E$1:$O$1,0))</f>
        <v>498873.81599999999</v>
      </c>
    </row>
    <row r="1045" spans="6:16">
      <c r="F1045" s="128">
        <v>453425</v>
      </c>
      <c r="G1045" s="2" t="str">
        <f>INDEX('38'!$E$1:$O$1361,MATCH('39'!$F1045,'38'!$E:$E,0),MATCH('38'!F$1,'38'!$E$1:$O$1,0))</f>
        <v>Mukesh E</v>
      </c>
      <c r="H1045" s="2">
        <f>INDEX('38'!$E$1:$O$1361,MATCH('39'!$F1045,'38'!$E:$E,0),MATCH('38'!G$1,'38'!$E$1:$O$1,0))</f>
        <v>41155</v>
      </c>
      <c r="I1045" s="2" t="str">
        <f>INDEX('38'!$E$1:$O$1361,MATCH('39'!$F1045,'38'!$E:$E,0),MATCH('38'!H$1,'38'!$E$1:$O$1,0))</f>
        <v>Active</v>
      </c>
      <c r="J1045" s="2" t="str">
        <f>INDEX('38'!$E$1:$O$1361,MATCH('39'!$F1045,'38'!$E:$E,0),MATCH('38'!I$1,'38'!$E$1:$O$1,0))</f>
        <v>X1461</v>
      </c>
      <c r="K1045" s="2">
        <f>INDEX('38'!$E$1:$O$1361,MATCH('39'!$F1045,'38'!$E:$E,0),MATCH('38'!J$1,'38'!$E$1:$O$1,0))</f>
        <v>385791</v>
      </c>
      <c r="L1045" s="2" t="str">
        <f>INDEX('38'!$E$1:$O$1361,MATCH('39'!$F1045,'38'!$E:$E,0),MATCH('38'!K$1,'38'!$E$1:$O$1,0))</f>
        <v>Mr. Fasal T.</v>
      </c>
      <c r="M1045" s="2" t="str">
        <f>INDEX('38'!$E$1:$O$1361,MATCH('39'!$F1045,'38'!$E:$E,0),MATCH('38'!L$1,'38'!$E$1:$O$1,0))</f>
        <v>Relationship Associate</v>
      </c>
      <c r="N1045" s="2" t="str">
        <f>INDEX('38'!$E$1:$O$1361,MATCH('39'!$F1045,'38'!$E:$E,0),MATCH('38'!M$1,'38'!$E$1:$O$1,0))</f>
        <v>BG 8</v>
      </c>
      <c r="O1045" s="2">
        <f>INDEX('38'!$E$1:$O$1361,MATCH('39'!$F1045,'38'!$E:$E,0),MATCH('38'!N$1,'38'!$E$1:$O$1,0))</f>
        <v>403530.39299999998</v>
      </c>
      <c r="P1045" s="2">
        <f>INDEX('38'!$E$1:$O$1361,MATCH('39'!$F1045,'38'!$E:$E,0),MATCH('38'!O$1,'38'!$E$1:$O$1,0))</f>
        <v>1861283.8691999998</v>
      </c>
    </row>
    <row r="1046" spans="6:16">
      <c r="F1046" s="128">
        <v>453426</v>
      </c>
      <c r="G1046" s="2" t="str">
        <f>INDEX('38'!$E$1:$O$1361,MATCH('39'!$F1046,'38'!$E:$E,0),MATCH('38'!F$1,'38'!$E$1:$O$1,0))</f>
        <v>Gowthaman V.</v>
      </c>
      <c r="H1046" s="2">
        <f>INDEX('38'!$E$1:$O$1361,MATCH('39'!$F1046,'38'!$E:$E,0),MATCH('38'!G$1,'38'!$E$1:$O$1,0))</f>
        <v>41159</v>
      </c>
      <c r="I1046" s="2" t="str">
        <f>INDEX('38'!$E$1:$O$1361,MATCH('39'!$F1046,'38'!$E:$E,0),MATCH('38'!H$1,'38'!$E$1:$O$1,0))</f>
        <v>Active</v>
      </c>
      <c r="J1046" s="2" t="str">
        <f>INDEX('38'!$E$1:$O$1361,MATCH('39'!$F1046,'38'!$E:$E,0),MATCH('38'!I$1,'38'!$E$1:$O$1,0))</f>
        <v>X0285</v>
      </c>
      <c r="K1046" s="2">
        <f>INDEX('38'!$E$1:$O$1361,MATCH('39'!$F1046,'38'!$E:$E,0),MATCH('38'!J$1,'38'!$E$1:$O$1,0))</f>
        <v>387266</v>
      </c>
      <c r="L1046" s="2" t="str">
        <f>INDEX('38'!$E$1:$O$1361,MATCH('39'!$F1046,'38'!$E:$E,0),MATCH('38'!K$1,'38'!$E$1:$O$1,0))</f>
        <v>Mr. Sajesh S.</v>
      </c>
      <c r="M1046" s="2" t="str">
        <f>INDEX('38'!$E$1:$O$1361,MATCH('39'!$F1046,'38'!$E:$E,0),MATCH('38'!L$1,'38'!$E$1:$O$1,0))</f>
        <v>Relationship Associate</v>
      </c>
      <c r="N1046" s="2" t="str">
        <f>INDEX('38'!$E$1:$O$1361,MATCH('39'!$F1046,'38'!$E:$E,0),MATCH('38'!M$1,'38'!$E$1:$O$1,0))</f>
        <v>BG 6</v>
      </c>
      <c r="O1046" s="2">
        <f>INDEX('38'!$E$1:$O$1361,MATCH('39'!$F1046,'38'!$E:$E,0),MATCH('38'!N$1,'38'!$E$1:$O$1,0))</f>
        <v>1177471.638</v>
      </c>
      <c r="P1046" s="2">
        <f>INDEX('38'!$E$1:$O$1361,MATCH('39'!$F1046,'38'!$E:$E,0),MATCH('38'!O$1,'38'!$E$1:$O$1,0))</f>
        <v>2119748.7239999999</v>
      </c>
    </row>
    <row r="1047" spans="6:16">
      <c r="F1047" s="128">
        <v>453431</v>
      </c>
      <c r="G1047" s="2" t="str">
        <f>INDEX('38'!$E$1:$O$1361,MATCH('39'!$F1047,'38'!$E:$E,0),MATCH('38'!F$1,'38'!$E$1:$O$1,0))</f>
        <v>Devang Yogesh Joshi</v>
      </c>
      <c r="H1047" s="2">
        <f>INDEX('38'!$E$1:$O$1361,MATCH('39'!$F1047,'38'!$E:$E,0),MATCH('38'!G$1,'38'!$E$1:$O$1,0))</f>
        <v>41190</v>
      </c>
      <c r="I1047" s="2" t="str">
        <f>INDEX('38'!$E$1:$O$1361,MATCH('39'!$F1047,'38'!$E:$E,0),MATCH('38'!H$1,'38'!$E$1:$O$1,0))</f>
        <v>Active</v>
      </c>
      <c r="J1047" s="2" t="str">
        <f>INDEX('38'!$E$1:$O$1361,MATCH('39'!$F1047,'38'!$E:$E,0),MATCH('38'!I$1,'38'!$E$1:$O$1,0))</f>
        <v>X1345</v>
      </c>
      <c r="K1047" s="2">
        <f>INDEX('38'!$E$1:$O$1361,MATCH('39'!$F1047,'38'!$E:$E,0),MATCH('38'!J$1,'38'!$E$1:$O$1,0))</f>
        <v>380836</v>
      </c>
      <c r="L1047" s="2" t="str">
        <f>INDEX('38'!$E$1:$O$1361,MATCH('39'!$F1047,'38'!$E:$E,0),MATCH('38'!K$1,'38'!$E$1:$O$1,0))</f>
        <v>Mr. Arunkumar Manikchand Sharma</v>
      </c>
      <c r="M1047" s="2" t="str">
        <f>INDEX('38'!$E$1:$O$1361,MATCH('39'!$F1047,'38'!$E:$E,0),MATCH('38'!L$1,'38'!$E$1:$O$1,0))</f>
        <v>Relationship Associate</v>
      </c>
      <c r="N1047" s="2" t="str">
        <f>INDEX('38'!$E$1:$O$1361,MATCH('39'!$F1047,'38'!$E:$E,0),MATCH('38'!M$1,'38'!$E$1:$O$1,0))</f>
        <v>BG 8</v>
      </c>
      <c r="O1047" s="2">
        <f>INDEX('38'!$E$1:$O$1361,MATCH('39'!$F1047,'38'!$E:$E,0),MATCH('38'!N$1,'38'!$E$1:$O$1,0))</f>
        <v>410827.22099999996</v>
      </c>
      <c r="P1047" s="2">
        <f>INDEX('38'!$E$1:$O$1361,MATCH('39'!$F1047,'38'!$E:$E,0),MATCH('38'!O$1,'38'!$E$1:$O$1,0))</f>
        <v>599050.00439999998</v>
      </c>
    </row>
    <row r="1048" spans="6:16">
      <c r="F1048" s="128">
        <v>453481</v>
      </c>
      <c r="G1048" s="2" t="str">
        <f>INDEX('38'!$E$1:$O$1361,MATCH('39'!$F1048,'38'!$E:$E,0),MATCH('38'!F$1,'38'!$E$1:$O$1,0))</f>
        <v>Kumar Harshvardhan</v>
      </c>
      <c r="H1048" s="2">
        <f>INDEX('38'!$E$1:$O$1361,MATCH('39'!$F1048,'38'!$E:$E,0),MATCH('38'!G$1,'38'!$E$1:$O$1,0))</f>
        <v>41155</v>
      </c>
      <c r="I1048" s="2" t="str">
        <f>INDEX('38'!$E$1:$O$1361,MATCH('39'!$F1048,'38'!$E:$E,0),MATCH('38'!H$1,'38'!$E$1:$O$1,0))</f>
        <v>Active</v>
      </c>
      <c r="J1048" s="2" t="str">
        <f>INDEX('38'!$E$1:$O$1361,MATCH('39'!$F1048,'38'!$E:$E,0),MATCH('38'!I$1,'38'!$E$1:$O$1,0))</f>
        <v>X1377</v>
      </c>
      <c r="K1048" s="2">
        <f>INDEX('38'!$E$1:$O$1361,MATCH('39'!$F1048,'38'!$E:$E,0),MATCH('38'!J$1,'38'!$E$1:$O$1,0))</f>
        <v>398778</v>
      </c>
      <c r="L1048" s="2" t="str">
        <f>INDEX('38'!$E$1:$O$1361,MATCH('39'!$F1048,'38'!$E:$E,0),MATCH('38'!K$1,'38'!$E$1:$O$1,0))</f>
        <v>Mr. Goutam Ghosh</v>
      </c>
      <c r="M1048" s="2" t="str">
        <f>INDEX('38'!$E$1:$O$1361,MATCH('39'!$F1048,'38'!$E:$E,0),MATCH('38'!L$1,'38'!$E$1:$O$1,0))</f>
        <v>Relationship Associate</v>
      </c>
      <c r="N1048" s="2" t="str">
        <f>INDEX('38'!$E$1:$O$1361,MATCH('39'!$F1048,'38'!$E:$E,0),MATCH('38'!M$1,'38'!$E$1:$O$1,0))</f>
        <v>BG 8</v>
      </c>
      <c r="O1048" s="2">
        <f>INDEX('38'!$E$1:$O$1361,MATCH('39'!$F1048,'38'!$E:$E,0),MATCH('38'!N$1,'38'!$E$1:$O$1,0))</f>
        <v>434347.13699999999</v>
      </c>
      <c r="P1048" s="2">
        <f>INDEX('38'!$E$1:$O$1361,MATCH('39'!$F1048,'38'!$E:$E,0),MATCH('38'!O$1,'38'!$E$1:$O$1,0))</f>
        <v>638885.27520000003</v>
      </c>
    </row>
    <row r="1049" spans="6:16">
      <c r="F1049" s="128">
        <v>453483</v>
      </c>
      <c r="G1049" s="2" t="str">
        <f>INDEX('38'!$E$1:$O$1361,MATCH('39'!$F1049,'38'!$E:$E,0),MATCH('38'!F$1,'38'!$E$1:$O$1,0))</f>
        <v>Raman Kumar</v>
      </c>
      <c r="H1049" s="2">
        <f>INDEX('38'!$E$1:$O$1361,MATCH('39'!$F1049,'38'!$E:$E,0),MATCH('38'!G$1,'38'!$E$1:$O$1,0))</f>
        <v>41191</v>
      </c>
      <c r="I1049" s="2" t="str">
        <f>INDEX('38'!$E$1:$O$1361,MATCH('39'!$F1049,'38'!$E:$E,0),MATCH('38'!H$1,'38'!$E$1:$O$1,0))</f>
        <v>Active</v>
      </c>
      <c r="J1049" s="2" t="str">
        <f>INDEX('38'!$E$1:$O$1361,MATCH('39'!$F1049,'38'!$E:$E,0),MATCH('38'!I$1,'38'!$E$1:$O$1,0))</f>
        <v>X0085</v>
      </c>
      <c r="K1049" s="2">
        <f>INDEX('38'!$E$1:$O$1361,MATCH('39'!$F1049,'38'!$E:$E,0),MATCH('38'!J$1,'38'!$E$1:$O$1,0))</f>
        <v>377364</v>
      </c>
      <c r="L1049" s="2" t="str">
        <f>INDEX('38'!$E$1:$O$1361,MATCH('39'!$F1049,'38'!$E:$E,0),MATCH('38'!K$1,'38'!$E$1:$O$1,0))</f>
        <v>Mr. Sanjiv Sen</v>
      </c>
      <c r="M1049" s="2" t="str">
        <f>INDEX('38'!$E$1:$O$1361,MATCH('39'!$F1049,'38'!$E:$E,0),MATCH('38'!L$1,'38'!$E$1:$O$1,0))</f>
        <v>Relationship Associate</v>
      </c>
      <c r="N1049" s="2" t="str">
        <f>INDEX('38'!$E$1:$O$1361,MATCH('39'!$F1049,'38'!$E:$E,0),MATCH('38'!M$1,'38'!$E$1:$O$1,0))</f>
        <v>BG 5</v>
      </c>
      <c r="O1049" s="2">
        <f>INDEX('38'!$E$1:$O$1361,MATCH('39'!$F1049,'38'!$E:$E,0),MATCH('38'!N$1,'38'!$E$1:$O$1,0))</f>
        <v>1339702.5180000002</v>
      </c>
      <c r="P1049" s="2">
        <f>INDEX('38'!$E$1:$O$1361,MATCH('39'!$F1049,'38'!$E:$E,0),MATCH('38'!O$1,'38'!$E$1:$O$1,0))</f>
        <v>698446.88639999996</v>
      </c>
    </row>
    <row r="1050" spans="6:16">
      <c r="F1050" s="128">
        <v>453488</v>
      </c>
      <c r="G1050" s="2" t="str">
        <f>INDEX('38'!$E$1:$O$1361,MATCH('39'!$F1050,'38'!$E:$E,0),MATCH('38'!F$1,'38'!$E$1:$O$1,0))</f>
        <v>Syed Pasha Zaidi</v>
      </c>
      <c r="H1050" s="2">
        <f>INDEX('38'!$E$1:$O$1361,MATCH('39'!$F1050,'38'!$E:$E,0),MATCH('38'!G$1,'38'!$E$1:$O$1,0))</f>
        <v>41164</v>
      </c>
      <c r="I1050" s="2" t="str">
        <f>INDEX('38'!$E$1:$O$1361,MATCH('39'!$F1050,'38'!$E:$E,0),MATCH('38'!H$1,'38'!$E$1:$O$1,0))</f>
        <v>Active</v>
      </c>
      <c r="J1050" s="2" t="str">
        <f>INDEX('38'!$E$1:$O$1361,MATCH('39'!$F1050,'38'!$E:$E,0),MATCH('38'!I$1,'38'!$E$1:$O$1,0))</f>
        <v>X0513</v>
      </c>
      <c r="K1050" s="2">
        <f>INDEX('38'!$E$1:$O$1361,MATCH('39'!$F1050,'38'!$E:$E,0),MATCH('38'!J$1,'38'!$E$1:$O$1,0))</f>
        <v>454526</v>
      </c>
      <c r="L1050" s="2" t="str">
        <f>INDEX('38'!$E$1:$O$1361,MATCH('39'!$F1050,'38'!$E:$E,0),MATCH('38'!K$1,'38'!$E$1:$O$1,0))</f>
        <v>Mr. Amit Srivastava</v>
      </c>
      <c r="M1050" s="2" t="str">
        <f>INDEX('38'!$E$1:$O$1361,MATCH('39'!$F1050,'38'!$E:$E,0),MATCH('38'!L$1,'38'!$E$1:$O$1,0))</f>
        <v>Relationship Associate</v>
      </c>
      <c r="N1050" s="2" t="str">
        <f>INDEX('38'!$E$1:$O$1361,MATCH('39'!$F1050,'38'!$E:$E,0),MATCH('38'!M$1,'38'!$E$1:$O$1,0))</f>
        <v>BG 8</v>
      </c>
      <c r="O1050" s="2">
        <f>INDEX('38'!$E$1:$O$1361,MATCH('39'!$F1050,'38'!$E:$E,0),MATCH('38'!N$1,'38'!$E$1:$O$1,0))</f>
        <v>363677.20199999999</v>
      </c>
      <c r="P1050" s="2">
        <f>INDEX('38'!$E$1:$O$1361,MATCH('39'!$F1050,'38'!$E:$E,0),MATCH('38'!O$1,'38'!$E$1:$O$1,0))</f>
        <v>974793.40919999999</v>
      </c>
    </row>
    <row r="1051" spans="6:16">
      <c r="F1051" s="128">
        <v>453489</v>
      </c>
      <c r="G1051" s="2" t="str">
        <f>INDEX('38'!$E$1:$O$1361,MATCH('39'!$F1051,'38'!$E:$E,0),MATCH('38'!F$1,'38'!$E$1:$O$1,0))</f>
        <v>Akhilesh Kumar</v>
      </c>
      <c r="H1051" s="2">
        <f>INDEX('38'!$E$1:$O$1361,MATCH('39'!$F1051,'38'!$E:$E,0),MATCH('38'!G$1,'38'!$E$1:$O$1,0))</f>
        <v>41192</v>
      </c>
      <c r="I1051" s="2" t="str">
        <f>INDEX('38'!$E$1:$O$1361,MATCH('39'!$F1051,'38'!$E:$E,0),MATCH('38'!H$1,'38'!$E$1:$O$1,0))</f>
        <v>Active</v>
      </c>
      <c r="J1051" s="2" t="str">
        <f>INDEX('38'!$E$1:$O$1361,MATCH('39'!$F1051,'38'!$E:$E,0),MATCH('38'!I$1,'38'!$E$1:$O$1,0))</f>
        <v>X0420</v>
      </c>
      <c r="K1051" s="2">
        <f>INDEX('38'!$E$1:$O$1361,MATCH('39'!$F1051,'38'!$E:$E,0),MATCH('38'!J$1,'38'!$E$1:$O$1,0))</f>
        <v>407302</v>
      </c>
      <c r="L1051" s="2" t="str">
        <f>INDEX('38'!$E$1:$O$1361,MATCH('39'!$F1051,'38'!$E:$E,0),MATCH('38'!K$1,'38'!$E$1:$O$1,0))</f>
        <v>Mr. Ankit Verma</v>
      </c>
      <c r="M1051" s="2" t="str">
        <f>INDEX('38'!$E$1:$O$1361,MATCH('39'!$F1051,'38'!$E:$E,0),MATCH('38'!L$1,'38'!$E$1:$O$1,0))</f>
        <v>Relationship Associate</v>
      </c>
      <c r="N1051" s="2" t="str">
        <f>INDEX('38'!$E$1:$O$1361,MATCH('39'!$F1051,'38'!$E:$E,0),MATCH('38'!M$1,'38'!$E$1:$O$1,0))</f>
        <v>BG 6</v>
      </c>
      <c r="O1051" s="2">
        <f>INDEX('38'!$E$1:$O$1361,MATCH('39'!$F1051,'38'!$E:$E,0),MATCH('38'!N$1,'38'!$E$1:$O$1,0))</f>
        <v>1139388.1169999999</v>
      </c>
      <c r="P1051" s="2">
        <f>INDEX('38'!$E$1:$O$1361,MATCH('39'!$F1051,'38'!$E:$E,0),MATCH('38'!O$1,'38'!$E$1:$O$1,0))</f>
        <v>1225747.7279999999</v>
      </c>
    </row>
    <row r="1052" spans="6:16">
      <c r="F1052" s="128">
        <v>453529</v>
      </c>
      <c r="G1052" s="2" t="str">
        <f>INDEX('38'!$E$1:$O$1361,MATCH('39'!$F1052,'38'!$E:$E,0),MATCH('38'!F$1,'38'!$E$1:$O$1,0))</f>
        <v>Prasath R</v>
      </c>
      <c r="H1052" s="2">
        <f>INDEX('38'!$E$1:$O$1361,MATCH('39'!$F1052,'38'!$E:$E,0),MATCH('38'!G$1,'38'!$E$1:$O$1,0))</f>
        <v>41164</v>
      </c>
      <c r="I1052" s="2" t="str">
        <f>INDEX('38'!$E$1:$O$1361,MATCH('39'!$F1052,'38'!$E:$E,0),MATCH('38'!H$1,'38'!$E$1:$O$1,0))</f>
        <v>Active</v>
      </c>
      <c r="J1052" s="2" t="str">
        <f>INDEX('38'!$E$1:$O$1361,MATCH('39'!$F1052,'38'!$E:$E,0),MATCH('38'!I$1,'38'!$E$1:$O$1,0))</f>
        <v>X1009</v>
      </c>
      <c r="K1052" s="2">
        <f>INDEX('38'!$E$1:$O$1361,MATCH('39'!$F1052,'38'!$E:$E,0),MATCH('38'!J$1,'38'!$E$1:$O$1,0))</f>
        <v>380150</v>
      </c>
      <c r="L1052" s="2" t="str">
        <f>INDEX('38'!$E$1:$O$1361,MATCH('39'!$F1052,'38'!$E:$E,0),MATCH('38'!K$1,'38'!$E$1:$O$1,0))</f>
        <v>Mr. Thivingston Kingsly A.</v>
      </c>
      <c r="M1052" s="2" t="str">
        <f>INDEX('38'!$E$1:$O$1361,MATCH('39'!$F1052,'38'!$E:$E,0),MATCH('38'!L$1,'38'!$E$1:$O$1,0))</f>
        <v>Relationship Associate</v>
      </c>
      <c r="N1052" s="2" t="str">
        <f>INDEX('38'!$E$1:$O$1361,MATCH('39'!$F1052,'38'!$E:$E,0),MATCH('38'!M$1,'38'!$E$1:$O$1,0))</f>
        <v>BG 7</v>
      </c>
      <c r="O1052" s="2">
        <f>INDEX('38'!$E$1:$O$1361,MATCH('39'!$F1052,'38'!$E:$E,0),MATCH('38'!N$1,'38'!$E$1:$O$1,0))</f>
        <v>635399.45699999994</v>
      </c>
      <c r="P1052" s="2">
        <f>INDEX('38'!$E$1:$O$1361,MATCH('39'!$F1052,'38'!$E:$E,0),MATCH('38'!O$1,'38'!$E$1:$O$1,0))</f>
        <v>423726.07680000004</v>
      </c>
    </row>
    <row r="1053" spans="6:16">
      <c r="F1053" s="128">
        <v>453540</v>
      </c>
      <c r="G1053" s="2" t="str">
        <f>INDEX('38'!$E$1:$O$1361,MATCH('39'!$F1053,'38'!$E:$E,0),MATCH('38'!F$1,'38'!$E$1:$O$1,0))</f>
        <v>Rajesh P. K.</v>
      </c>
      <c r="H1053" s="2">
        <f>INDEX('38'!$E$1:$O$1361,MATCH('39'!$F1053,'38'!$E:$E,0),MATCH('38'!G$1,'38'!$E$1:$O$1,0))</f>
        <v>41179</v>
      </c>
      <c r="I1053" s="2" t="str">
        <f>INDEX('38'!$E$1:$O$1361,MATCH('39'!$F1053,'38'!$E:$E,0),MATCH('38'!H$1,'38'!$E$1:$O$1,0))</f>
        <v>Active</v>
      </c>
      <c r="J1053" s="2" t="str">
        <f>INDEX('38'!$E$1:$O$1361,MATCH('39'!$F1053,'38'!$E:$E,0),MATCH('38'!I$1,'38'!$E$1:$O$1,0))</f>
        <v>X0803</v>
      </c>
      <c r="K1053" s="2">
        <f>INDEX('38'!$E$1:$O$1361,MATCH('39'!$F1053,'38'!$E:$E,0),MATCH('38'!J$1,'38'!$E$1:$O$1,0))</f>
        <v>419555</v>
      </c>
      <c r="L1053" s="2" t="str">
        <f>INDEX('38'!$E$1:$O$1361,MATCH('39'!$F1053,'38'!$E:$E,0),MATCH('38'!K$1,'38'!$E$1:$O$1,0))</f>
        <v>Mr. Remesh T. V.</v>
      </c>
      <c r="M1053" s="2" t="str">
        <f>INDEX('38'!$E$1:$O$1361,MATCH('39'!$F1053,'38'!$E:$E,0),MATCH('38'!L$1,'38'!$E$1:$O$1,0))</f>
        <v>Relationship Associate</v>
      </c>
      <c r="N1053" s="2" t="str">
        <f>INDEX('38'!$E$1:$O$1361,MATCH('39'!$F1053,'38'!$E:$E,0),MATCH('38'!M$1,'38'!$E$1:$O$1,0))</f>
        <v>BG 8</v>
      </c>
      <c r="O1053" s="2">
        <f>INDEX('38'!$E$1:$O$1361,MATCH('39'!$F1053,'38'!$E:$E,0),MATCH('38'!N$1,'38'!$E$1:$O$1,0))</f>
        <v>377801.17200000002</v>
      </c>
      <c r="P1053" s="2">
        <f>INDEX('38'!$E$1:$O$1361,MATCH('39'!$F1053,'38'!$E:$E,0),MATCH('38'!O$1,'38'!$E$1:$O$1,0))</f>
        <v>890706.01319999993</v>
      </c>
    </row>
    <row r="1054" spans="6:16">
      <c r="F1054" s="128">
        <v>453542</v>
      </c>
      <c r="G1054" s="2" t="str">
        <f>INDEX('38'!$E$1:$O$1361,MATCH('39'!$F1054,'38'!$E:$E,0),MATCH('38'!F$1,'38'!$E$1:$O$1,0))</f>
        <v>Jagath Kiran</v>
      </c>
      <c r="H1054" s="2">
        <f>INDEX('38'!$E$1:$O$1361,MATCH('39'!$F1054,'38'!$E:$E,0),MATCH('38'!G$1,'38'!$E$1:$O$1,0))</f>
        <v>41166</v>
      </c>
      <c r="I1054" s="2" t="str">
        <f>INDEX('38'!$E$1:$O$1361,MATCH('39'!$F1054,'38'!$E:$E,0),MATCH('38'!H$1,'38'!$E$1:$O$1,0))</f>
        <v>Active</v>
      </c>
      <c r="J1054" s="2" t="str">
        <f>INDEX('38'!$E$1:$O$1361,MATCH('39'!$F1054,'38'!$E:$E,0),MATCH('38'!I$1,'38'!$E$1:$O$1,0))</f>
        <v>X1114</v>
      </c>
      <c r="K1054" s="2">
        <f>INDEX('38'!$E$1:$O$1361,MATCH('39'!$F1054,'38'!$E:$E,0),MATCH('38'!J$1,'38'!$E$1:$O$1,0))</f>
        <v>423329</v>
      </c>
      <c r="L1054" s="2" t="str">
        <f>INDEX('38'!$E$1:$O$1361,MATCH('39'!$F1054,'38'!$E:$E,0),MATCH('38'!K$1,'38'!$E$1:$O$1,0))</f>
        <v>Mr. Kalyan Kumar Kanasani</v>
      </c>
      <c r="M1054" s="2" t="str">
        <f>INDEX('38'!$E$1:$O$1361,MATCH('39'!$F1054,'38'!$E:$E,0),MATCH('38'!L$1,'38'!$E$1:$O$1,0))</f>
        <v>Relationship Associate</v>
      </c>
      <c r="N1054" s="2" t="str">
        <f>INDEX('38'!$E$1:$O$1361,MATCH('39'!$F1054,'38'!$E:$E,0),MATCH('38'!M$1,'38'!$E$1:$O$1,0))</f>
        <v>BG 8</v>
      </c>
      <c r="O1054" s="2">
        <f>INDEX('38'!$E$1:$O$1361,MATCH('39'!$F1054,'38'!$E:$E,0),MATCH('38'!N$1,'38'!$E$1:$O$1,0))</f>
        <v>150483.16500000001</v>
      </c>
      <c r="P1054" s="2">
        <f>INDEX('38'!$E$1:$O$1361,MATCH('39'!$F1054,'38'!$E:$E,0),MATCH('38'!O$1,'38'!$E$1:$O$1,0))</f>
        <v>211156.71840000001</v>
      </c>
    </row>
    <row r="1055" spans="6:16">
      <c r="F1055" s="128">
        <v>453567</v>
      </c>
      <c r="G1055" s="2" t="str">
        <f>INDEX('38'!$E$1:$O$1361,MATCH('39'!$F1055,'38'!$E:$E,0),MATCH('38'!F$1,'38'!$E$1:$O$1,0))</f>
        <v>Rama Krishna Panda</v>
      </c>
      <c r="H1055" s="2">
        <f>INDEX('38'!$E$1:$O$1361,MATCH('39'!$F1055,'38'!$E:$E,0),MATCH('38'!G$1,'38'!$E$1:$O$1,0))</f>
        <v>41197</v>
      </c>
      <c r="I1055" s="2" t="str">
        <f>INDEX('38'!$E$1:$O$1361,MATCH('39'!$F1055,'38'!$E:$E,0),MATCH('38'!H$1,'38'!$E$1:$O$1,0))</f>
        <v>Active</v>
      </c>
      <c r="J1055" s="2" t="str">
        <f>INDEX('38'!$E$1:$O$1361,MATCH('39'!$F1055,'38'!$E:$E,0),MATCH('38'!I$1,'38'!$E$1:$O$1,0))</f>
        <v>X1708</v>
      </c>
      <c r="K1055" s="2">
        <f>INDEX('38'!$E$1:$O$1361,MATCH('39'!$F1055,'38'!$E:$E,0),MATCH('38'!J$1,'38'!$E$1:$O$1,0))</f>
        <v>381248</v>
      </c>
      <c r="L1055" s="2" t="str">
        <f>INDEX('38'!$E$1:$O$1361,MATCH('39'!$F1055,'38'!$E:$E,0),MATCH('38'!K$1,'38'!$E$1:$O$1,0))</f>
        <v>Mr. Nirjhar Saha</v>
      </c>
      <c r="M1055" s="2" t="str">
        <f>INDEX('38'!$E$1:$O$1361,MATCH('39'!$F1055,'38'!$E:$E,0),MATCH('38'!L$1,'38'!$E$1:$O$1,0))</f>
        <v>Relationship Associate</v>
      </c>
      <c r="N1055" s="2" t="str">
        <f>INDEX('38'!$E$1:$O$1361,MATCH('39'!$F1055,'38'!$E:$E,0),MATCH('38'!M$1,'38'!$E$1:$O$1,0))</f>
        <v>BG 8</v>
      </c>
      <c r="O1055" s="2">
        <f>INDEX('38'!$E$1:$O$1361,MATCH('39'!$F1055,'38'!$E:$E,0),MATCH('38'!N$1,'38'!$E$1:$O$1,0))</f>
        <v>280972.39799999999</v>
      </c>
      <c r="P1055" s="2">
        <f>INDEX('38'!$E$1:$O$1361,MATCH('39'!$F1055,'38'!$E:$E,0),MATCH('38'!O$1,'38'!$E$1:$O$1,0))</f>
        <v>837503.63639999996</v>
      </c>
    </row>
    <row r="1056" spans="6:16">
      <c r="F1056" s="128">
        <v>453594</v>
      </c>
      <c r="G1056" s="2" t="str">
        <f>INDEX('38'!$E$1:$O$1361,MATCH('39'!$F1056,'38'!$E:$E,0),MATCH('38'!F$1,'38'!$E$1:$O$1,0))</f>
        <v>Sanjiv Kumar Navin Chandra Vagheshvari</v>
      </c>
      <c r="H1056" s="2">
        <f>INDEX('38'!$E$1:$O$1361,MATCH('39'!$F1056,'38'!$E:$E,0),MATCH('38'!G$1,'38'!$E$1:$O$1,0))</f>
        <v>41176</v>
      </c>
      <c r="I1056" s="2" t="str">
        <f>INDEX('38'!$E$1:$O$1361,MATCH('39'!$F1056,'38'!$E:$E,0),MATCH('38'!H$1,'38'!$E$1:$O$1,0))</f>
        <v>Active</v>
      </c>
      <c r="J1056" s="2" t="str">
        <f>INDEX('38'!$E$1:$O$1361,MATCH('39'!$F1056,'38'!$E:$E,0),MATCH('38'!I$1,'38'!$E$1:$O$1,0))</f>
        <v>X0448</v>
      </c>
      <c r="K1056" s="2">
        <f>INDEX('38'!$E$1:$O$1361,MATCH('39'!$F1056,'38'!$E:$E,0),MATCH('38'!J$1,'38'!$E$1:$O$1,0))</f>
        <v>462852</v>
      </c>
      <c r="L1056" s="2" t="str">
        <f>INDEX('38'!$E$1:$O$1361,MATCH('39'!$F1056,'38'!$E:$E,0),MATCH('38'!K$1,'38'!$E$1:$O$1,0))</f>
        <v>Mr. Dhwanil Milan Bhai Acharya</v>
      </c>
      <c r="M1056" s="2" t="str">
        <f>INDEX('38'!$E$1:$O$1361,MATCH('39'!$F1056,'38'!$E:$E,0),MATCH('38'!L$1,'38'!$E$1:$O$1,0))</f>
        <v>Relationship Associate</v>
      </c>
      <c r="N1056" s="2" t="str">
        <f>INDEX('38'!$E$1:$O$1361,MATCH('39'!$F1056,'38'!$E:$E,0),MATCH('38'!M$1,'38'!$E$1:$O$1,0))</f>
        <v>BG 5</v>
      </c>
      <c r="O1056" s="2">
        <f>INDEX('38'!$E$1:$O$1361,MATCH('39'!$F1056,'38'!$E:$E,0),MATCH('38'!N$1,'38'!$E$1:$O$1,0))</f>
        <v>1306968.075</v>
      </c>
      <c r="P1056" s="2">
        <f>INDEX('38'!$E$1:$O$1361,MATCH('39'!$F1056,'38'!$E:$E,0),MATCH('38'!O$1,'38'!$E$1:$O$1,0))</f>
        <v>2028033.0720000002</v>
      </c>
    </row>
    <row r="1057" spans="6:16">
      <c r="F1057" s="128">
        <v>453684</v>
      </c>
      <c r="G1057" s="2" t="str">
        <f>INDEX('38'!$E$1:$O$1361,MATCH('39'!$F1057,'38'!$E:$E,0),MATCH('38'!F$1,'38'!$E$1:$O$1,0))</f>
        <v>Gagan Sohal</v>
      </c>
      <c r="H1057" s="2">
        <f>INDEX('38'!$E$1:$O$1361,MATCH('39'!$F1057,'38'!$E:$E,0),MATCH('38'!G$1,'38'!$E$1:$O$1,0))</f>
        <v>41192</v>
      </c>
      <c r="I1057" s="2" t="str">
        <f>INDEX('38'!$E$1:$O$1361,MATCH('39'!$F1057,'38'!$E:$E,0),MATCH('38'!H$1,'38'!$E$1:$O$1,0))</f>
        <v>Active</v>
      </c>
      <c r="J1057" s="2" t="str">
        <f>INDEX('38'!$E$1:$O$1361,MATCH('39'!$F1057,'38'!$E:$E,0),MATCH('38'!I$1,'38'!$E$1:$O$1,0))</f>
        <v>X1820</v>
      </c>
      <c r="K1057" s="2">
        <f>INDEX('38'!$E$1:$O$1361,MATCH('39'!$F1057,'38'!$E:$E,0),MATCH('38'!J$1,'38'!$E$1:$O$1,0))</f>
        <v>472010</v>
      </c>
      <c r="L1057" s="2" t="str">
        <f>INDEX('38'!$E$1:$O$1361,MATCH('39'!$F1057,'38'!$E:$E,0),MATCH('38'!K$1,'38'!$E$1:$O$1,0))</f>
        <v>Mr. Sandeep Kumar</v>
      </c>
      <c r="M1057" s="2" t="str">
        <f>INDEX('38'!$E$1:$O$1361,MATCH('39'!$F1057,'38'!$E:$E,0),MATCH('38'!L$1,'38'!$E$1:$O$1,0))</f>
        <v>Relationship Associate</v>
      </c>
      <c r="N1057" s="2" t="str">
        <f>INDEX('38'!$E$1:$O$1361,MATCH('39'!$F1057,'38'!$E:$E,0),MATCH('38'!M$1,'38'!$E$1:$O$1,0))</f>
        <v>BG 7</v>
      </c>
      <c r="O1057" s="2">
        <f>INDEX('38'!$E$1:$O$1361,MATCH('39'!$F1057,'38'!$E:$E,0),MATCH('38'!N$1,'38'!$E$1:$O$1,0))</f>
        <v>555628.52099999995</v>
      </c>
      <c r="P1057" s="2">
        <f>INDEX('38'!$E$1:$O$1361,MATCH('39'!$F1057,'38'!$E:$E,0),MATCH('38'!O$1,'38'!$E$1:$O$1,0))</f>
        <v>553324.02480000001</v>
      </c>
    </row>
    <row r="1058" spans="6:16">
      <c r="F1058" s="128">
        <v>453687</v>
      </c>
      <c r="G1058" s="2" t="str">
        <f>INDEX('38'!$E$1:$O$1361,MATCH('39'!$F1058,'38'!$E:$E,0),MATCH('38'!F$1,'38'!$E$1:$O$1,0))</f>
        <v>Balwinder Singh</v>
      </c>
      <c r="H1058" s="2">
        <f>INDEX('38'!$E$1:$O$1361,MATCH('39'!$F1058,'38'!$E:$E,0),MATCH('38'!G$1,'38'!$E$1:$O$1,0))</f>
        <v>41162</v>
      </c>
      <c r="I1058" s="2" t="str">
        <f>INDEX('38'!$E$1:$O$1361,MATCH('39'!$F1058,'38'!$E:$E,0),MATCH('38'!H$1,'38'!$E$1:$O$1,0))</f>
        <v>Active</v>
      </c>
      <c r="J1058" s="2" t="str">
        <f>INDEX('38'!$E$1:$O$1361,MATCH('39'!$F1058,'38'!$E:$E,0),MATCH('38'!I$1,'38'!$E$1:$O$1,0))</f>
        <v>X1639</v>
      </c>
      <c r="K1058" s="2">
        <f>INDEX('38'!$E$1:$O$1361,MATCH('39'!$F1058,'38'!$E:$E,0),MATCH('38'!J$1,'38'!$E$1:$O$1,0))</f>
        <v>377143</v>
      </c>
      <c r="L1058" s="2" t="str">
        <f>INDEX('38'!$E$1:$O$1361,MATCH('39'!$F1058,'38'!$E:$E,0),MATCH('38'!K$1,'38'!$E$1:$O$1,0))</f>
        <v>Mr. Ausaf Ahmed</v>
      </c>
      <c r="M1058" s="2" t="str">
        <f>INDEX('38'!$E$1:$O$1361,MATCH('39'!$F1058,'38'!$E:$E,0),MATCH('38'!L$1,'38'!$E$1:$O$1,0))</f>
        <v>Relationship Associate</v>
      </c>
      <c r="N1058" s="2" t="str">
        <f>INDEX('38'!$E$1:$O$1361,MATCH('39'!$F1058,'38'!$E:$E,0),MATCH('38'!M$1,'38'!$E$1:$O$1,0))</f>
        <v>BG 7</v>
      </c>
      <c r="O1058" s="2">
        <f>INDEX('38'!$E$1:$O$1361,MATCH('39'!$F1058,'38'!$E:$E,0),MATCH('38'!N$1,'38'!$E$1:$O$1,0))</f>
        <v>562757.28599999996</v>
      </c>
      <c r="P1058" s="2">
        <f>INDEX('38'!$E$1:$O$1361,MATCH('39'!$F1058,'38'!$E:$E,0),MATCH('38'!O$1,'38'!$E$1:$O$1,0))</f>
        <v>475971.39</v>
      </c>
    </row>
    <row r="1059" spans="6:16">
      <c r="F1059" s="128">
        <v>453756</v>
      </c>
      <c r="G1059" s="2" t="str">
        <f>INDEX('38'!$E$1:$O$1361,MATCH('39'!$F1059,'38'!$E:$E,0),MATCH('38'!F$1,'38'!$E$1:$O$1,0))</f>
        <v>Hari Shankar Singh</v>
      </c>
      <c r="H1059" s="2">
        <f>INDEX('38'!$E$1:$O$1361,MATCH('39'!$F1059,'38'!$E:$E,0),MATCH('38'!G$1,'38'!$E$1:$O$1,0))</f>
        <v>41165</v>
      </c>
      <c r="I1059" s="2" t="str">
        <f>INDEX('38'!$E$1:$O$1361,MATCH('39'!$F1059,'38'!$E:$E,0),MATCH('38'!H$1,'38'!$E$1:$O$1,0))</f>
        <v>Active</v>
      </c>
      <c r="J1059" s="2" t="str">
        <f>INDEX('38'!$E$1:$O$1361,MATCH('39'!$F1059,'38'!$E:$E,0),MATCH('38'!I$1,'38'!$E$1:$O$1,0))</f>
        <v>X1160</v>
      </c>
      <c r="K1059" s="2">
        <f>INDEX('38'!$E$1:$O$1361,MATCH('39'!$F1059,'38'!$E:$E,0),MATCH('38'!J$1,'38'!$E$1:$O$1,0))</f>
        <v>414224</v>
      </c>
      <c r="L1059" s="2" t="str">
        <f>INDEX('38'!$E$1:$O$1361,MATCH('39'!$F1059,'38'!$E:$E,0),MATCH('38'!K$1,'38'!$E$1:$O$1,0))</f>
        <v>Mr. Murari Dutt Bajpai</v>
      </c>
      <c r="M1059" s="2" t="str">
        <f>INDEX('38'!$E$1:$O$1361,MATCH('39'!$F1059,'38'!$E:$E,0),MATCH('38'!L$1,'38'!$E$1:$O$1,0))</f>
        <v>Relationship Associate</v>
      </c>
      <c r="N1059" s="2" t="str">
        <f>INDEX('38'!$E$1:$O$1361,MATCH('39'!$F1059,'38'!$E:$E,0),MATCH('38'!M$1,'38'!$E$1:$O$1,0))</f>
        <v>BG 7</v>
      </c>
      <c r="O1059" s="2">
        <f>INDEX('38'!$E$1:$O$1361,MATCH('39'!$F1059,'38'!$E:$E,0),MATCH('38'!N$1,'38'!$E$1:$O$1,0))</f>
        <v>464842.22400000005</v>
      </c>
      <c r="P1059" s="2">
        <f>INDEX('38'!$E$1:$O$1361,MATCH('39'!$F1059,'38'!$E:$E,0),MATCH('38'!O$1,'38'!$E$1:$O$1,0))</f>
        <v>769300.2</v>
      </c>
    </row>
    <row r="1060" spans="6:16">
      <c r="F1060" s="128">
        <v>453757</v>
      </c>
      <c r="G1060" s="2" t="str">
        <f>INDEX('38'!$E$1:$O$1361,MATCH('39'!$F1060,'38'!$E:$E,0),MATCH('38'!F$1,'38'!$E$1:$O$1,0))</f>
        <v>Kanchan Ashok Bhatade</v>
      </c>
      <c r="H1060" s="2">
        <f>INDEX('38'!$E$1:$O$1361,MATCH('39'!$F1060,'38'!$E:$E,0),MATCH('38'!G$1,'38'!$E$1:$O$1,0))</f>
        <v>41200</v>
      </c>
      <c r="I1060" s="2" t="str">
        <f>INDEX('38'!$E$1:$O$1361,MATCH('39'!$F1060,'38'!$E:$E,0),MATCH('38'!H$1,'38'!$E$1:$O$1,0))</f>
        <v>Active</v>
      </c>
      <c r="J1060" s="2" t="str">
        <f>INDEX('38'!$E$1:$O$1361,MATCH('39'!$F1060,'38'!$E:$E,0),MATCH('38'!I$1,'38'!$E$1:$O$1,0))</f>
        <v>X0251</v>
      </c>
      <c r="K1060" s="2">
        <f>INDEX('38'!$E$1:$O$1361,MATCH('39'!$F1060,'38'!$E:$E,0),MATCH('38'!J$1,'38'!$E$1:$O$1,0))</f>
        <v>376834</v>
      </c>
      <c r="L1060" s="2" t="str">
        <f>INDEX('38'!$E$1:$O$1361,MATCH('39'!$F1060,'38'!$E:$E,0),MATCH('38'!K$1,'38'!$E$1:$O$1,0))</f>
        <v>Mr. Sushant Anant Pednekar</v>
      </c>
      <c r="M1060" s="2" t="str">
        <f>INDEX('38'!$E$1:$O$1361,MATCH('39'!$F1060,'38'!$E:$E,0),MATCH('38'!L$1,'38'!$E$1:$O$1,0))</f>
        <v>Relationship Associate</v>
      </c>
      <c r="N1060" s="2" t="str">
        <f>INDEX('38'!$E$1:$O$1361,MATCH('39'!$F1060,'38'!$E:$E,0),MATCH('38'!M$1,'38'!$E$1:$O$1,0))</f>
        <v>BG 6</v>
      </c>
      <c r="O1060" s="2">
        <f>INDEX('38'!$E$1:$O$1361,MATCH('39'!$F1060,'38'!$E:$E,0),MATCH('38'!N$1,'38'!$E$1:$O$1,0))</f>
        <v>915323.40899999999</v>
      </c>
      <c r="P1060" s="2">
        <f>INDEX('38'!$E$1:$O$1361,MATCH('39'!$F1060,'38'!$E:$E,0),MATCH('38'!O$1,'38'!$E$1:$O$1,0))</f>
        <v>1590949.3067999999</v>
      </c>
    </row>
    <row r="1061" spans="6:16">
      <c r="F1061" s="128">
        <v>453758</v>
      </c>
      <c r="G1061" s="2" t="str">
        <f>INDEX('38'!$E$1:$O$1361,MATCH('39'!$F1061,'38'!$E:$E,0),MATCH('38'!F$1,'38'!$E$1:$O$1,0))</f>
        <v>Jignesh Dineshbhai Gondaliya</v>
      </c>
      <c r="H1061" s="2">
        <f>INDEX('38'!$E$1:$O$1361,MATCH('39'!$F1061,'38'!$E:$E,0),MATCH('38'!G$1,'38'!$E$1:$O$1,0))</f>
        <v>41173</v>
      </c>
      <c r="I1061" s="2" t="str">
        <f>INDEX('38'!$E$1:$O$1361,MATCH('39'!$F1061,'38'!$E:$E,0),MATCH('38'!H$1,'38'!$E$1:$O$1,0))</f>
        <v>Active</v>
      </c>
      <c r="J1061" s="2" t="str">
        <f>INDEX('38'!$E$1:$O$1361,MATCH('39'!$F1061,'38'!$E:$E,0),MATCH('38'!I$1,'38'!$E$1:$O$1,0))</f>
        <v>X1306</v>
      </c>
      <c r="K1061" s="2">
        <f>INDEX('38'!$E$1:$O$1361,MATCH('39'!$F1061,'38'!$E:$E,0),MATCH('38'!J$1,'38'!$E$1:$O$1,0))</f>
        <v>448841</v>
      </c>
      <c r="L1061" s="2" t="str">
        <f>INDEX('38'!$E$1:$O$1361,MATCH('39'!$F1061,'38'!$E:$E,0),MATCH('38'!K$1,'38'!$E$1:$O$1,0))</f>
        <v>Mr. Ashish Rakesh Sharma</v>
      </c>
      <c r="M1061" s="2" t="str">
        <f>INDEX('38'!$E$1:$O$1361,MATCH('39'!$F1061,'38'!$E:$E,0),MATCH('38'!L$1,'38'!$E$1:$O$1,0))</f>
        <v>Relationship Associate</v>
      </c>
      <c r="N1061" s="2" t="str">
        <f>INDEX('38'!$E$1:$O$1361,MATCH('39'!$F1061,'38'!$E:$E,0),MATCH('38'!M$1,'38'!$E$1:$O$1,0))</f>
        <v>BG 8</v>
      </c>
      <c r="O1061" s="2">
        <f>INDEX('38'!$E$1:$O$1361,MATCH('39'!$F1061,'38'!$E:$E,0),MATCH('38'!N$1,'38'!$E$1:$O$1,0))</f>
        <v>258867.10500000001</v>
      </c>
      <c r="P1061" s="2">
        <f>INDEX('38'!$E$1:$O$1361,MATCH('39'!$F1061,'38'!$E:$E,0),MATCH('38'!O$1,'38'!$E$1:$O$1,0))</f>
        <v>970546.07160000002</v>
      </c>
    </row>
    <row r="1062" spans="6:16">
      <c r="F1062" s="128">
        <v>453759</v>
      </c>
      <c r="G1062" s="2" t="str">
        <f>INDEX('38'!$E$1:$O$1361,MATCH('39'!$F1062,'38'!$E:$E,0),MATCH('38'!F$1,'38'!$E$1:$O$1,0))</f>
        <v>Deepak Sharma</v>
      </c>
      <c r="H1062" s="2">
        <f>INDEX('38'!$E$1:$O$1361,MATCH('39'!$F1062,'38'!$E:$E,0),MATCH('38'!G$1,'38'!$E$1:$O$1,0))</f>
        <v>41165</v>
      </c>
      <c r="I1062" s="2" t="str">
        <f>INDEX('38'!$E$1:$O$1361,MATCH('39'!$F1062,'38'!$E:$E,0),MATCH('38'!H$1,'38'!$E$1:$O$1,0))</f>
        <v>Active</v>
      </c>
      <c r="J1062" s="2" t="str">
        <f>INDEX('38'!$E$1:$O$1361,MATCH('39'!$F1062,'38'!$E:$E,0),MATCH('38'!I$1,'38'!$E$1:$O$1,0))</f>
        <v>X1793</v>
      </c>
      <c r="K1062" s="2">
        <f>INDEX('38'!$E$1:$O$1361,MATCH('39'!$F1062,'38'!$E:$E,0),MATCH('38'!J$1,'38'!$E$1:$O$1,0))</f>
        <v>152562</v>
      </c>
      <c r="L1062" s="2" t="str">
        <f>INDEX('38'!$E$1:$O$1361,MATCH('39'!$F1062,'38'!$E:$E,0),MATCH('38'!K$1,'38'!$E$1:$O$1,0))</f>
        <v>Mr. Shailesh Vishwakarma</v>
      </c>
      <c r="M1062" s="2" t="str">
        <f>INDEX('38'!$E$1:$O$1361,MATCH('39'!$F1062,'38'!$E:$E,0),MATCH('38'!L$1,'38'!$E$1:$O$1,0))</f>
        <v>Relationship Associate</v>
      </c>
      <c r="N1062" s="2" t="str">
        <f>INDEX('38'!$E$1:$O$1361,MATCH('39'!$F1062,'38'!$E:$E,0),MATCH('38'!M$1,'38'!$E$1:$O$1,0))</f>
        <v>BG 7</v>
      </c>
      <c r="O1062" s="2">
        <f>INDEX('38'!$E$1:$O$1361,MATCH('39'!$F1062,'38'!$E:$E,0),MATCH('38'!N$1,'38'!$E$1:$O$1,0))</f>
        <v>607719.147</v>
      </c>
      <c r="P1062" s="2">
        <f>INDEX('38'!$E$1:$O$1361,MATCH('39'!$F1062,'38'!$E:$E,0),MATCH('38'!O$1,'38'!$E$1:$O$1,0))</f>
        <v>1442070</v>
      </c>
    </row>
    <row r="1063" spans="6:16">
      <c r="F1063" s="128">
        <v>453842</v>
      </c>
      <c r="G1063" s="2" t="str">
        <f>INDEX('38'!$E$1:$O$1361,MATCH('39'!$F1063,'38'!$E:$E,0),MATCH('38'!F$1,'38'!$E$1:$O$1,0))</f>
        <v>Avil Jesan Rodrigues</v>
      </c>
      <c r="H1063" s="2">
        <f>INDEX('38'!$E$1:$O$1361,MATCH('39'!$F1063,'38'!$E:$E,0),MATCH('38'!G$1,'38'!$E$1:$O$1,0))</f>
        <v>41198</v>
      </c>
      <c r="I1063" s="2" t="str">
        <f>INDEX('38'!$E$1:$O$1361,MATCH('39'!$F1063,'38'!$E:$E,0),MATCH('38'!H$1,'38'!$E$1:$O$1,0))</f>
        <v>Active</v>
      </c>
      <c r="J1063" s="2" t="str">
        <f>INDEX('38'!$E$1:$O$1361,MATCH('39'!$F1063,'38'!$E:$E,0),MATCH('38'!I$1,'38'!$E$1:$O$1,0))</f>
        <v>X1137</v>
      </c>
      <c r="K1063" s="2">
        <f>INDEX('38'!$E$1:$O$1361,MATCH('39'!$F1063,'38'!$E:$E,0),MATCH('38'!J$1,'38'!$E$1:$O$1,0))</f>
        <v>382950</v>
      </c>
      <c r="L1063" s="2" t="str">
        <f>INDEX('38'!$E$1:$O$1361,MATCH('39'!$F1063,'38'!$E:$E,0),MATCH('38'!K$1,'38'!$E$1:$O$1,0))</f>
        <v>Mr. Shiva Prasad Rao</v>
      </c>
      <c r="M1063" s="2" t="str">
        <f>INDEX('38'!$E$1:$O$1361,MATCH('39'!$F1063,'38'!$E:$E,0),MATCH('38'!L$1,'38'!$E$1:$O$1,0))</f>
        <v>Relationship Associate</v>
      </c>
      <c r="N1063" s="2" t="str">
        <f>INDEX('38'!$E$1:$O$1361,MATCH('39'!$F1063,'38'!$E:$E,0),MATCH('38'!M$1,'38'!$E$1:$O$1,0))</f>
        <v>BG 8</v>
      </c>
      <c r="O1063" s="2">
        <f>INDEX('38'!$E$1:$O$1361,MATCH('39'!$F1063,'38'!$E:$E,0),MATCH('38'!N$1,'38'!$E$1:$O$1,0))</f>
        <v>439377.897</v>
      </c>
      <c r="P1063" s="2">
        <f>INDEX('38'!$E$1:$O$1361,MATCH('39'!$F1063,'38'!$E:$E,0),MATCH('38'!O$1,'38'!$E$1:$O$1,0))</f>
        <v>995811.13799999992</v>
      </c>
    </row>
    <row r="1064" spans="6:16">
      <c r="F1064" s="128">
        <v>453888</v>
      </c>
      <c r="G1064" s="2" t="str">
        <f>INDEX('38'!$E$1:$O$1361,MATCH('39'!$F1064,'38'!$E:$E,0),MATCH('38'!F$1,'38'!$E$1:$O$1,0))</f>
        <v>Vishnu Pramoth B</v>
      </c>
      <c r="H1064" s="2">
        <f>INDEX('38'!$E$1:$O$1361,MATCH('39'!$F1064,'38'!$E:$E,0),MATCH('38'!G$1,'38'!$E$1:$O$1,0))</f>
        <v>41162</v>
      </c>
      <c r="I1064" s="2" t="str">
        <f>INDEX('38'!$E$1:$O$1361,MATCH('39'!$F1064,'38'!$E:$E,0),MATCH('38'!H$1,'38'!$E$1:$O$1,0))</f>
        <v>Active</v>
      </c>
      <c r="J1064" s="2" t="str">
        <f>INDEX('38'!$E$1:$O$1361,MATCH('39'!$F1064,'38'!$E:$E,0),MATCH('38'!I$1,'38'!$E$1:$O$1,0))</f>
        <v>X0339</v>
      </c>
      <c r="K1064" s="2">
        <f>INDEX('38'!$E$1:$O$1361,MATCH('39'!$F1064,'38'!$E:$E,0),MATCH('38'!J$1,'38'!$E$1:$O$1,0))</f>
        <v>474340</v>
      </c>
      <c r="L1064" s="2" t="str">
        <f>INDEX('38'!$E$1:$O$1361,MATCH('39'!$F1064,'38'!$E:$E,0),MATCH('38'!K$1,'38'!$E$1:$O$1,0))</f>
        <v>Mr. Zulfikhar Ahamed T A</v>
      </c>
      <c r="M1064" s="2" t="str">
        <f>INDEX('38'!$E$1:$O$1361,MATCH('39'!$F1064,'38'!$E:$E,0),MATCH('38'!L$1,'38'!$E$1:$O$1,0))</f>
        <v>Relationship Associate</v>
      </c>
      <c r="N1064" s="2" t="str">
        <f>INDEX('38'!$E$1:$O$1361,MATCH('39'!$F1064,'38'!$E:$E,0),MATCH('38'!M$1,'38'!$E$1:$O$1,0))</f>
        <v>BG 6</v>
      </c>
      <c r="O1064" s="2">
        <f>INDEX('38'!$E$1:$O$1361,MATCH('39'!$F1064,'38'!$E:$E,0),MATCH('38'!N$1,'38'!$E$1:$O$1,0))</f>
        <v>844892.76899999997</v>
      </c>
      <c r="P1064" s="2">
        <f>INDEX('38'!$E$1:$O$1361,MATCH('39'!$F1064,'38'!$E:$E,0),MATCH('38'!O$1,'38'!$E$1:$O$1,0))</f>
        <v>851692.42799999996</v>
      </c>
    </row>
    <row r="1065" spans="6:16">
      <c r="F1065" s="128">
        <v>453891</v>
      </c>
      <c r="G1065" s="2" t="str">
        <f>INDEX('38'!$E$1:$O$1361,MATCH('39'!$F1065,'38'!$E:$E,0),MATCH('38'!F$1,'38'!$E$1:$O$1,0))</f>
        <v>Alagappan S.</v>
      </c>
      <c r="H1065" s="2">
        <f>INDEX('38'!$E$1:$O$1361,MATCH('39'!$F1065,'38'!$E:$E,0),MATCH('38'!G$1,'38'!$E$1:$O$1,0))</f>
        <v>41162</v>
      </c>
      <c r="I1065" s="2" t="str">
        <f>INDEX('38'!$E$1:$O$1361,MATCH('39'!$F1065,'38'!$E:$E,0),MATCH('38'!H$1,'38'!$E$1:$O$1,0))</f>
        <v>Active</v>
      </c>
      <c r="J1065" s="2" t="str">
        <f>INDEX('38'!$E$1:$O$1361,MATCH('39'!$F1065,'38'!$E:$E,0),MATCH('38'!I$1,'38'!$E$1:$O$1,0))</f>
        <v>X1292</v>
      </c>
      <c r="K1065" s="2">
        <f>INDEX('38'!$E$1:$O$1361,MATCH('39'!$F1065,'38'!$E:$E,0),MATCH('38'!J$1,'38'!$E$1:$O$1,0))</f>
        <v>474340</v>
      </c>
      <c r="L1065" s="2" t="str">
        <f>INDEX('38'!$E$1:$O$1361,MATCH('39'!$F1065,'38'!$E:$E,0),MATCH('38'!K$1,'38'!$E$1:$O$1,0))</f>
        <v>Mr. Zulfikhar Ahamed T A</v>
      </c>
      <c r="M1065" s="2" t="str">
        <f>INDEX('38'!$E$1:$O$1361,MATCH('39'!$F1065,'38'!$E:$E,0),MATCH('38'!L$1,'38'!$E$1:$O$1,0))</f>
        <v>Relationship Associate</v>
      </c>
      <c r="N1065" s="2" t="str">
        <f>INDEX('38'!$E$1:$O$1361,MATCH('39'!$F1065,'38'!$E:$E,0),MATCH('38'!M$1,'38'!$E$1:$O$1,0))</f>
        <v>BG 7</v>
      </c>
      <c r="O1065" s="2">
        <f>INDEX('38'!$E$1:$O$1361,MATCH('39'!$F1065,'38'!$E:$E,0),MATCH('38'!N$1,'38'!$E$1:$O$1,0))</f>
        <v>601931.5469999999</v>
      </c>
      <c r="P1065" s="2">
        <f>INDEX('38'!$E$1:$O$1361,MATCH('39'!$F1065,'38'!$E:$E,0),MATCH('38'!O$1,'38'!$E$1:$O$1,0))</f>
        <v>360665.8272</v>
      </c>
    </row>
    <row r="1066" spans="6:16">
      <c r="F1066" s="128">
        <v>453983</v>
      </c>
      <c r="G1066" s="2" t="str">
        <f>INDEX('38'!$E$1:$O$1361,MATCH('39'!$F1066,'38'!$E:$E,0),MATCH('38'!F$1,'38'!$E$1:$O$1,0))</f>
        <v>Naresh Gundapaneni</v>
      </c>
      <c r="H1066" s="2">
        <f>INDEX('38'!$E$1:$O$1361,MATCH('39'!$F1066,'38'!$E:$E,0),MATCH('38'!G$1,'38'!$E$1:$O$1,0))</f>
        <v>41160</v>
      </c>
      <c r="I1066" s="2" t="str">
        <f>INDEX('38'!$E$1:$O$1361,MATCH('39'!$F1066,'38'!$E:$E,0),MATCH('38'!H$1,'38'!$E$1:$O$1,0))</f>
        <v>Active</v>
      </c>
      <c r="J1066" s="2" t="str">
        <f>INDEX('38'!$E$1:$O$1361,MATCH('39'!$F1066,'38'!$E:$E,0),MATCH('38'!I$1,'38'!$E$1:$O$1,0))</f>
        <v>X1017</v>
      </c>
      <c r="K1066" s="2">
        <f>INDEX('38'!$E$1:$O$1361,MATCH('39'!$F1066,'38'!$E:$E,0),MATCH('38'!J$1,'38'!$E$1:$O$1,0))</f>
        <v>459093</v>
      </c>
      <c r="L1066" s="2" t="str">
        <f>INDEX('38'!$E$1:$O$1361,MATCH('39'!$F1066,'38'!$E:$E,0),MATCH('38'!K$1,'38'!$E$1:$O$1,0))</f>
        <v>Mr. Naveen Golla</v>
      </c>
      <c r="M1066" s="2" t="str">
        <f>INDEX('38'!$E$1:$O$1361,MATCH('39'!$F1066,'38'!$E:$E,0),MATCH('38'!L$1,'38'!$E$1:$O$1,0))</f>
        <v>Relationship Associate</v>
      </c>
      <c r="N1066" s="2" t="str">
        <f>INDEX('38'!$E$1:$O$1361,MATCH('39'!$F1066,'38'!$E:$E,0),MATCH('38'!M$1,'38'!$E$1:$O$1,0))</f>
        <v>BG 5</v>
      </c>
      <c r="O1066" s="2">
        <f>INDEX('38'!$E$1:$O$1361,MATCH('39'!$F1066,'38'!$E:$E,0),MATCH('38'!N$1,'38'!$E$1:$O$1,0))</f>
        <v>1370868.7439999999</v>
      </c>
      <c r="P1066" s="2">
        <f>INDEX('38'!$E$1:$O$1361,MATCH('39'!$F1066,'38'!$E:$E,0),MATCH('38'!O$1,'38'!$E$1:$O$1,0))</f>
        <v>1676815.452</v>
      </c>
    </row>
    <row r="1067" spans="6:16">
      <c r="F1067" s="128">
        <v>454452</v>
      </c>
      <c r="G1067" s="2" t="str">
        <f>INDEX('38'!$E$1:$O$1361,MATCH('39'!$F1067,'38'!$E:$E,0),MATCH('38'!F$1,'38'!$E$1:$O$1,0))</f>
        <v>Kunal Ratanprakash Sanwal</v>
      </c>
      <c r="H1067" s="2">
        <f>INDEX('38'!$E$1:$O$1361,MATCH('39'!$F1067,'38'!$E:$E,0),MATCH('38'!G$1,'38'!$E$1:$O$1,0))</f>
        <v>41194</v>
      </c>
      <c r="I1067" s="2" t="str">
        <f>INDEX('38'!$E$1:$O$1361,MATCH('39'!$F1067,'38'!$E:$E,0),MATCH('38'!H$1,'38'!$E$1:$O$1,0))</f>
        <v>Active</v>
      </c>
      <c r="J1067" s="2" t="str">
        <f>INDEX('38'!$E$1:$O$1361,MATCH('39'!$F1067,'38'!$E:$E,0),MATCH('38'!I$1,'38'!$E$1:$O$1,0))</f>
        <v>X0059</v>
      </c>
      <c r="K1067" s="2">
        <f>INDEX('38'!$E$1:$O$1361,MATCH('39'!$F1067,'38'!$E:$E,0),MATCH('38'!J$1,'38'!$E$1:$O$1,0))</f>
        <v>160376</v>
      </c>
      <c r="L1067" s="2" t="str">
        <f>INDEX('38'!$E$1:$O$1361,MATCH('39'!$F1067,'38'!$E:$E,0),MATCH('38'!K$1,'38'!$E$1:$O$1,0))</f>
        <v>Mr. Anant J. Chokshi</v>
      </c>
      <c r="M1067" s="2" t="str">
        <f>INDEX('38'!$E$1:$O$1361,MATCH('39'!$F1067,'38'!$E:$E,0),MATCH('38'!L$1,'38'!$E$1:$O$1,0))</f>
        <v>Relationship Associate</v>
      </c>
      <c r="N1067" s="2" t="str">
        <f>INDEX('38'!$E$1:$O$1361,MATCH('39'!$F1067,'38'!$E:$E,0),MATCH('38'!M$1,'38'!$E$1:$O$1,0))</f>
        <v>BG 7</v>
      </c>
      <c r="O1067" s="2">
        <f>INDEX('38'!$E$1:$O$1361,MATCH('39'!$F1067,'38'!$E:$E,0),MATCH('38'!N$1,'38'!$E$1:$O$1,0))</f>
        <v>776763.81300000008</v>
      </c>
      <c r="P1067" s="2">
        <f>INDEX('38'!$E$1:$O$1361,MATCH('39'!$F1067,'38'!$E:$E,0),MATCH('38'!O$1,'38'!$E$1:$O$1,0))</f>
        <v>1385266.5684</v>
      </c>
    </row>
    <row r="1068" spans="6:16">
      <c r="F1068" s="128">
        <v>454464</v>
      </c>
      <c r="G1068" s="2" t="str">
        <f>INDEX('38'!$E$1:$O$1361,MATCH('39'!$F1068,'38'!$E:$E,0),MATCH('38'!F$1,'38'!$E$1:$O$1,0))</f>
        <v>Damandeep Singh</v>
      </c>
      <c r="H1068" s="2">
        <f>INDEX('38'!$E$1:$O$1361,MATCH('39'!$F1068,'38'!$E:$E,0),MATCH('38'!G$1,'38'!$E$1:$O$1,0))</f>
        <v>41198</v>
      </c>
      <c r="I1068" s="2" t="str">
        <f>INDEX('38'!$E$1:$O$1361,MATCH('39'!$F1068,'38'!$E:$E,0),MATCH('38'!H$1,'38'!$E$1:$O$1,0))</f>
        <v>Active</v>
      </c>
      <c r="J1068" s="2" t="str">
        <f>INDEX('38'!$E$1:$O$1361,MATCH('39'!$F1068,'38'!$E:$E,0),MATCH('38'!I$1,'38'!$E$1:$O$1,0))</f>
        <v>X0416</v>
      </c>
      <c r="K1068" s="2">
        <f>INDEX('38'!$E$1:$O$1361,MATCH('39'!$F1068,'38'!$E:$E,0),MATCH('38'!J$1,'38'!$E$1:$O$1,0))</f>
        <v>412289</v>
      </c>
      <c r="L1068" s="2" t="str">
        <f>INDEX('38'!$E$1:$O$1361,MATCH('39'!$F1068,'38'!$E:$E,0),MATCH('38'!K$1,'38'!$E$1:$O$1,0))</f>
        <v>Mr. Sunil Mahajan</v>
      </c>
      <c r="M1068" s="2" t="str">
        <f>INDEX('38'!$E$1:$O$1361,MATCH('39'!$F1068,'38'!$E:$E,0),MATCH('38'!L$1,'38'!$E$1:$O$1,0))</f>
        <v>Relationship Associate</v>
      </c>
      <c r="N1068" s="2" t="str">
        <f>INDEX('38'!$E$1:$O$1361,MATCH('39'!$F1068,'38'!$E:$E,0),MATCH('38'!M$1,'38'!$E$1:$O$1,0))</f>
        <v>BG 6</v>
      </c>
      <c r="O1068" s="2">
        <f>INDEX('38'!$E$1:$O$1361,MATCH('39'!$F1068,'38'!$E:$E,0),MATCH('38'!N$1,'38'!$E$1:$O$1,0))</f>
        <v>986930.49</v>
      </c>
      <c r="P1068" s="2">
        <f>INDEX('38'!$E$1:$O$1361,MATCH('39'!$F1068,'38'!$E:$E,0),MATCH('38'!O$1,'38'!$E$1:$O$1,0))</f>
        <v>1262778.9084000001</v>
      </c>
    </row>
    <row r="1069" spans="6:16">
      <c r="F1069" s="128">
        <v>454466</v>
      </c>
      <c r="G1069" s="2" t="str">
        <f>INDEX('38'!$E$1:$O$1361,MATCH('39'!$F1069,'38'!$E:$E,0),MATCH('38'!F$1,'38'!$E$1:$O$1,0))</f>
        <v>Mahesh Chandra</v>
      </c>
      <c r="H1069" s="2">
        <f>INDEX('38'!$E$1:$O$1361,MATCH('39'!$F1069,'38'!$E:$E,0),MATCH('38'!G$1,'38'!$E$1:$O$1,0))</f>
        <v>41193</v>
      </c>
      <c r="I1069" s="2" t="str">
        <f>INDEX('38'!$E$1:$O$1361,MATCH('39'!$F1069,'38'!$E:$E,0),MATCH('38'!H$1,'38'!$E$1:$O$1,0))</f>
        <v>Active</v>
      </c>
      <c r="J1069" s="2" t="str">
        <f>INDEX('38'!$E$1:$O$1361,MATCH('39'!$F1069,'38'!$E:$E,0),MATCH('38'!I$1,'38'!$E$1:$O$1,0))</f>
        <v>X0608</v>
      </c>
      <c r="K1069" s="2">
        <f>INDEX('38'!$E$1:$O$1361,MATCH('39'!$F1069,'38'!$E:$E,0),MATCH('38'!J$1,'38'!$E$1:$O$1,0))</f>
        <v>410827</v>
      </c>
      <c r="L1069" s="2" t="str">
        <f>INDEX('38'!$E$1:$O$1361,MATCH('39'!$F1069,'38'!$E:$E,0),MATCH('38'!K$1,'38'!$E$1:$O$1,0))</f>
        <v>Mr. Pradipta Pranjal Mahanta</v>
      </c>
      <c r="M1069" s="2" t="str">
        <f>INDEX('38'!$E$1:$O$1361,MATCH('39'!$F1069,'38'!$E:$E,0),MATCH('38'!L$1,'38'!$E$1:$O$1,0))</f>
        <v>Relationship Associate</v>
      </c>
      <c r="N1069" s="2" t="str">
        <f>INDEX('38'!$E$1:$O$1361,MATCH('39'!$F1069,'38'!$E:$E,0),MATCH('38'!M$1,'38'!$E$1:$O$1,0))</f>
        <v>BG 7</v>
      </c>
      <c r="O1069" s="2">
        <f>INDEX('38'!$E$1:$O$1361,MATCH('39'!$F1069,'38'!$E:$E,0),MATCH('38'!N$1,'38'!$E$1:$O$1,0))</f>
        <v>475790.80499999999</v>
      </c>
      <c r="P1069" s="2">
        <f>INDEX('38'!$E$1:$O$1361,MATCH('39'!$F1069,'38'!$E:$E,0),MATCH('38'!O$1,'38'!$E$1:$O$1,0))</f>
        <v>517838.50800000003</v>
      </c>
    </row>
    <row r="1070" spans="6:16">
      <c r="F1070" s="128">
        <v>454470</v>
      </c>
      <c r="G1070" s="2" t="str">
        <f>INDEX('38'!$E$1:$O$1361,MATCH('39'!$F1070,'38'!$E:$E,0),MATCH('38'!F$1,'38'!$E$1:$O$1,0))</f>
        <v>Jhutan Debnath</v>
      </c>
      <c r="H1070" s="2">
        <f>INDEX('38'!$E$1:$O$1361,MATCH('39'!$F1070,'38'!$E:$E,0),MATCH('38'!G$1,'38'!$E$1:$O$1,0))</f>
        <v>41201</v>
      </c>
      <c r="I1070" s="2" t="str">
        <f>INDEX('38'!$E$1:$O$1361,MATCH('39'!$F1070,'38'!$E:$E,0),MATCH('38'!H$1,'38'!$E$1:$O$1,0))</f>
        <v>Active</v>
      </c>
      <c r="J1070" s="2" t="str">
        <f>INDEX('38'!$E$1:$O$1361,MATCH('39'!$F1070,'38'!$E:$E,0),MATCH('38'!I$1,'38'!$E$1:$O$1,0))</f>
        <v>X1175</v>
      </c>
      <c r="K1070" s="2">
        <f>INDEX('38'!$E$1:$O$1361,MATCH('39'!$F1070,'38'!$E:$E,0),MATCH('38'!J$1,'38'!$E$1:$O$1,0))</f>
        <v>410827</v>
      </c>
      <c r="L1070" s="2" t="str">
        <f>INDEX('38'!$E$1:$O$1361,MATCH('39'!$F1070,'38'!$E:$E,0),MATCH('38'!K$1,'38'!$E$1:$O$1,0))</f>
        <v>Mr. Pradipta Pranjal Mahanta</v>
      </c>
      <c r="M1070" s="2" t="str">
        <f>INDEX('38'!$E$1:$O$1361,MATCH('39'!$F1070,'38'!$E:$E,0),MATCH('38'!L$1,'38'!$E$1:$O$1,0))</f>
        <v>Relationship Associate</v>
      </c>
      <c r="N1070" s="2" t="str">
        <f>INDEX('38'!$E$1:$O$1361,MATCH('39'!$F1070,'38'!$E:$E,0),MATCH('38'!M$1,'38'!$E$1:$O$1,0))</f>
        <v>BG 7</v>
      </c>
      <c r="O1070" s="2">
        <f>INDEX('38'!$E$1:$O$1361,MATCH('39'!$F1070,'38'!$E:$E,0),MATCH('38'!N$1,'38'!$E$1:$O$1,0))</f>
        <v>631864.56900000002</v>
      </c>
      <c r="P1070" s="2">
        <f>INDEX('38'!$E$1:$O$1361,MATCH('39'!$F1070,'38'!$E:$E,0),MATCH('38'!O$1,'38'!$E$1:$O$1,0))</f>
        <v>792289.73879999993</v>
      </c>
    </row>
    <row r="1071" spans="6:16">
      <c r="F1071" s="128">
        <v>454854</v>
      </c>
      <c r="G1071" s="2" t="str">
        <f>INDEX('38'!$E$1:$O$1361,MATCH('39'!$F1071,'38'!$E:$E,0),MATCH('38'!F$1,'38'!$E$1:$O$1,0))</f>
        <v>Chinmay Mohapatra</v>
      </c>
      <c r="H1071" s="2">
        <f>INDEX('38'!$E$1:$O$1361,MATCH('39'!$F1071,'38'!$E:$E,0),MATCH('38'!G$1,'38'!$E$1:$O$1,0))</f>
        <v>41201</v>
      </c>
      <c r="I1071" s="2" t="str">
        <f>INDEX('38'!$E$1:$O$1361,MATCH('39'!$F1071,'38'!$E:$E,0),MATCH('38'!H$1,'38'!$E$1:$O$1,0))</f>
        <v>Active</v>
      </c>
      <c r="J1071" s="2" t="str">
        <f>INDEX('38'!$E$1:$O$1361,MATCH('39'!$F1071,'38'!$E:$E,0),MATCH('38'!I$1,'38'!$E$1:$O$1,0))</f>
        <v>X1184</v>
      </c>
      <c r="K1071" s="2">
        <f>INDEX('38'!$E$1:$O$1361,MATCH('39'!$F1071,'38'!$E:$E,0),MATCH('38'!J$1,'38'!$E$1:$O$1,0))</f>
        <v>381248</v>
      </c>
      <c r="L1071" s="2" t="str">
        <f>INDEX('38'!$E$1:$O$1361,MATCH('39'!$F1071,'38'!$E:$E,0),MATCH('38'!K$1,'38'!$E$1:$O$1,0))</f>
        <v>Mr. Nirjhar Saha</v>
      </c>
      <c r="M1071" s="2" t="str">
        <f>INDEX('38'!$E$1:$O$1361,MATCH('39'!$F1071,'38'!$E:$E,0),MATCH('38'!L$1,'38'!$E$1:$O$1,0))</f>
        <v>Relationship Associate</v>
      </c>
      <c r="N1071" s="2" t="str">
        <f>INDEX('38'!$E$1:$O$1361,MATCH('39'!$F1071,'38'!$E:$E,0),MATCH('38'!M$1,'38'!$E$1:$O$1,0))</f>
        <v>BG 8</v>
      </c>
      <c r="O1071" s="2">
        <f>INDEX('38'!$E$1:$O$1361,MATCH('39'!$F1071,'38'!$E:$E,0),MATCH('38'!N$1,'38'!$E$1:$O$1,0))</f>
        <v>325782.89099999995</v>
      </c>
      <c r="P1071" s="2">
        <f>INDEX('38'!$E$1:$O$1361,MATCH('39'!$F1071,'38'!$E:$E,0),MATCH('38'!O$1,'38'!$E$1:$O$1,0))</f>
        <v>982564.10639999993</v>
      </c>
    </row>
    <row r="1072" spans="6:16">
      <c r="F1072" s="128">
        <v>454856</v>
      </c>
      <c r="G1072" s="2" t="str">
        <f>INDEX('38'!$E$1:$O$1361,MATCH('39'!$F1072,'38'!$E:$E,0),MATCH('38'!F$1,'38'!$E$1:$O$1,0))</f>
        <v>Nadir Khan</v>
      </c>
      <c r="H1072" s="2">
        <f>INDEX('38'!$E$1:$O$1361,MATCH('39'!$F1072,'38'!$E:$E,0),MATCH('38'!G$1,'38'!$E$1:$O$1,0))</f>
        <v>41206</v>
      </c>
      <c r="I1072" s="2" t="str">
        <f>INDEX('38'!$E$1:$O$1361,MATCH('39'!$F1072,'38'!$E:$E,0),MATCH('38'!H$1,'38'!$E$1:$O$1,0))</f>
        <v>Active</v>
      </c>
      <c r="J1072" s="2" t="str">
        <f>INDEX('38'!$E$1:$O$1361,MATCH('39'!$F1072,'38'!$E:$E,0),MATCH('38'!I$1,'38'!$E$1:$O$1,0))</f>
        <v>X1687</v>
      </c>
      <c r="K1072" s="2">
        <f>INDEX('38'!$E$1:$O$1361,MATCH('39'!$F1072,'38'!$E:$E,0),MATCH('38'!J$1,'38'!$E$1:$O$1,0))</f>
        <v>436955</v>
      </c>
      <c r="L1072" s="2" t="str">
        <f>INDEX('38'!$E$1:$O$1361,MATCH('39'!$F1072,'38'!$E:$E,0),MATCH('38'!K$1,'38'!$E$1:$O$1,0))</f>
        <v>Ms. Swati Sundrani</v>
      </c>
      <c r="M1072" s="2" t="str">
        <f>INDEX('38'!$E$1:$O$1361,MATCH('39'!$F1072,'38'!$E:$E,0),MATCH('38'!L$1,'38'!$E$1:$O$1,0))</f>
        <v>Relationship Associate</v>
      </c>
      <c r="N1072" s="2" t="str">
        <f>INDEX('38'!$E$1:$O$1361,MATCH('39'!$F1072,'38'!$E:$E,0),MATCH('38'!M$1,'38'!$E$1:$O$1,0))</f>
        <v>BG 7</v>
      </c>
      <c r="O1072" s="2">
        <f>INDEX('38'!$E$1:$O$1361,MATCH('39'!$F1072,'38'!$E:$E,0),MATCH('38'!N$1,'38'!$E$1:$O$1,0))</f>
        <v>534793.16099999996</v>
      </c>
      <c r="P1072" s="2">
        <f>INDEX('38'!$E$1:$O$1361,MATCH('39'!$F1072,'38'!$E:$E,0),MATCH('38'!O$1,'38'!$E$1:$O$1,0))</f>
        <v>1528598.9088000001</v>
      </c>
    </row>
    <row r="1073" spans="6:16">
      <c r="F1073" s="128">
        <v>454858</v>
      </c>
      <c r="G1073" s="2" t="str">
        <f>INDEX('38'!$E$1:$O$1361,MATCH('39'!$F1073,'38'!$E:$E,0),MATCH('38'!F$1,'38'!$E$1:$O$1,0))</f>
        <v>Haridas Kapila</v>
      </c>
      <c r="H1073" s="2">
        <f>INDEX('38'!$E$1:$O$1361,MATCH('39'!$F1073,'38'!$E:$E,0),MATCH('38'!G$1,'38'!$E$1:$O$1,0))</f>
        <v>41198</v>
      </c>
      <c r="I1073" s="2" t="str">
        <f>INDEX('38'!$E$1:$O$1361,MATCH('39'!$F1073,'38'!$E:$E,0),MATCH('38'!H$1,'38'!$E$1:$O$1,0))</f>
        <v>Active</v>
      </c>
      <c r="J1073" s="2" t="str">
        <f>INDEX('38'!$E$1:$O$1361,MATCH('39'!$F1073,'38'!$E:$E,0),MATCH('38'!I$1,'38'!$E$1:$O$1,0))</f>
        <v>X1649</v>
      </c>
      <c r="K1073" s="2">
        <f>INDEX('38'!$E$1:$O$1361,MATCH('39'!$F1073,'38'!$E:$E,0),MATCH('38'!J$1,'38'!$E$1:$O$1,0))</f>
        <v>473035</v>
      </c>
      <c r="L1073" s="2" t="str">
        <f>INDEX('38'!$E$1:$O$1361,MATCH('39'!$F1073,'38'!$E:$E,0),MATCH('38'!K$1,'38'!$E$1:$O$1,0))</f>
        <v>Mr. Vinay Vishal</v>
      </c>
      <c r="M1073" s="2" t="str">
        <f>INDEX('38'!$E$1:$O$1361,MATCH('39'!$F1073,'38'!$E:$E,0),MATCH('38'!L$1,'38'!$E$1:$O$1,0))</f>
        <v>Relationship Associate</v>
      </c>
      <c r="N1073" s="2" t="str">
        <f>INDEX('38'!$E$1:$O$1361,MATCH('39'!$F1073,'38'!$E:$E,0),MATCH('38'!M$1,'38'!$E$1:$O$1,0))</f>
        <v>BG 6</v>
      </c>
      <c r="O1073" s="2">
        <f>INDEX('38'!$E$1:$O$1361,MATCH('39'!$F1073,'38'!$E:$E,0),MATCH('38'!N$1,'38'!$E$1:$O$1,0))</f>
        <v>817305.951</v>
      </c>
      <c r="P1073" s="2">
        <f>INDEX('38'!$E$1:$O$1361,MATCH('39'!$F1073,'38'!$E:$E,0),MATCH('38'!O$1,'38'!$E$1:$O$1,0))</f>
        <v>1720084.6152000001</v>
      </c>
    </row>
    <row r="1074" spans="6:16">
      <c r="F1074" s="128">
        <v>454870</v>
      </c>
      <c r="G1074" s="2" t="str">
        <f>INDEX('38'!$E$1:$O$1361,MATCH('39'!$F1074,'38'!$E:$E,0),MATCH('38'!F$1,'38'!$E$1:$O$1,0))</f>
        <v>Lopamudra Jena</v>
      </c>
      <c r="H1074" s="2">
        <f>INDEX('38'!$E$1:$O$1361,MATCH('39'!$F1074,'38'!$E:$E,0),MATCH('38'!G$1,'38'!$E$1:$O$1,0))</f>
        <v>41188</v>
      </c>
      <c r="I1074" s="2" t="str">
        <f>INDEX('38'!$E$1:$O$1361,MATCH('39'!$F1074,'38'!$E:$E,0),MATCH('38'!H$1,'38'!$E$1:$O$1,0))</f>
        <v>Active</v>
      </c>
      <c r="J1074" s="2" t="str">
        <f>INDEX('38'!$E$1:$O$1361,MATCH('39'!$F1074,'38'!$E:$E,0),MATCH('38'!I$1,'38'!$E$1:$O$1,0))</f>
        <v>X1122</v>
      </c>
      <c r="K1074" s="2">
        <f>INDEX('38'!$E$1:$O$1361,MATCH('39'!$F1074,'38'!$E:$E,0),MATCH('38'!J$1,'38'!$E$1:$O$1,0))</f>
        <v>460392</v>
      </c>
      <c r="L1074" s="2" t="str">
        <f>INDEX('38'!$E$1:$O$1361,MATCH('39'!$F1074,'38'!$E:$E,0),MATCH('38'!K$1,'38'!$E$1:$O$1,0))</f>
        <v>Mr. Sanjay Kumar Mohanty</v>
      </c>
      <c r="M1074" s="2" t="str">
        <f>INDEX('38'!$E$1:$O$1361,MATCH('39'!$F1074,'38'!$E:$E,0),MATCH('38'!L$1,'38'!$E$1:$O$1,0))</f>
        <v>Relationship Associate</v>
      </c>
      <c r="N1074" s="2" t="str">
        <f>INDEX('38'!$E$1:$O$1361,MATCH('39'!$F1074,'38'!$E:$E,0),MATCH('38'!M$1,'38'!$E$1:$O$1,0))</f>
        <v>BG 7</v>
      </c>
      <c r="O1074" s="2">
        <f>INDEX('38'!$E$1:$O$1361,MATCH('39'!$F1074,'38'!$E:$E,0),MATCH('38'!N$1,'38'!$E$1:$O$1,0))</f>
        <v>537468.81299999997</v>
      </c>
      <c r="P1074" s="2">
        <f>INDEX('38'!$E$1:$O$1361,MATCH('39'!$F1074,'38'!$E:$E,0),MATCH('38'!O$1,'38'!$E$1:$O$1,0))</f>
        <v>479174.55119999999</v>
      </c>
    </row>
    <row r="1075" spans="6:16">
      <c r="F1075" s="128">
        <v>454941</v>
      </c>
      <c r="G1075" s="2" t="str">
        <f>INDEX('38'!$E$1:$O$1361,MATCH('39'!$F1075,'38'!$E:$E,0),MATCH('38'!F$1,'38'!$E$1:$O$1,0))</f>
        <v>Chetan Digamber Usapkar</v>
      </c>
      <c r="H1075" s="2">
        <f>INDEX('38'!$E$1:$O$1361,MATCH('39'!$F1075,'38'!$E:$E,0),MATCH('38'!G$1,'38'!$E$1:$O$1,0))</f>
        <v>41208</v>
      </c>
      <c r="I1075" s="2" t="str">
        <f>INDEX('38'!$E$1:$O$1361,MATCH('39'!$F1075,'38'!$E:$E,0),MATCH('38'!H$1,'38'!$E$1:$O$1,0))</f>
        <v>Active</v>
      </c>
      <c r="J1075" s="2" t="str">
        <f>INDEX('38'!$E$1:$O$1361,MATCH('39'!$F1075,'38'!$E:$E,0),MATCH('38'!I$1,'38'!$E$1:$O$1,0))</f>
        <v>X1054</v>
      </c>
      <c r="K1075" s="2">
        <f>INDEX('38'!$E$1:$O$1361,MATCH('39'!$F1075,'38'!$E:$E,0),MATCH('38'!J$1,'38'!$E$1:$O$1,0))</f>
        <v>376834</v>
      </c>
      <c r="L1075" s="2" t="str">
        <f>INDEX('38'!$E$1:$O$1361,MATCH('39'!$F1075,'38'!$E:$E,0),MATCH('38'!K$1,'38'!$E$1:$O$1,0))</f>
        <v>Mr. Sushant Anant Pednekar</v>
      </c>
      <c r="M1075" s="2" t="str">
        <f>INDEX('38'!$E$1:$O$1361,MATCH('39'!$F1075,'38'!$E:$E,0),MATCH('38'!L$1,'38'!$E$1:$O$1,0))</f>
        <v>Relationship Associate</v>
      </c>
      <c r="N1075" s="2" t="str">
        <f>INDEX('38'!$E$1:$O$1361,MATCH('39'!$F1075,'38'!$E:$E,0),MATCH('38'!M$1,'38'!$E$1:$O$1,0))</f>
        <v>BG 8</v>
      </c>
      <c r="O1075" s="2">
        <f>INDEX('38'!$E$1:$O$1361,MATCH('39'!$F1075,'38'!$E:$E,0),MATCH('38'!N$1,'38'!$E$1:$O$1,0))</f>
        <v>328203.66599999997</v>
      </c>
      <c r="P1075" s="2">
        <f>INDEX('38'!$E$1:$O$1361,MATCH('39'!$F1075,'38'!$E:$E,0),MATCH('38'!O$1,'38'!$E$1:$O$1,0))</f>
        <v>546697.56599999999</v>
      </c>
    </row>
    <row r="1076" spans="6:16">
      <c r="F1076" s="128">
        <v>454946</v>
      </c>
      <c r="G1076" s="2" t="str">
        <f>INDEX('38'!$E$1:$O$1361,MATCH('39'!$F1076,'38'!$E:$E,0),MATCH('38'!F$1,'38'!$E$1:$O$1,0))</f>
        <v>Kimberly Libby Rodrigues</v>
      </c>
      <c r="H1076" s="2">
        <f>INDEX('38'!$E$1:$O$1361,MATCH('39'!$F1076,'38'!$E:$E,0),MATCH('38'!G$1,'38'!$E$1:$O$1,0))</f>
        <v>41204</v>
      </c>
      <c r="I1076" s="2" t="str">
        <f>INDEX('38'!$E$1:$O$1361,MATCH('39'!$F1076,'38'!$E:$E,0),MATCH('38'!H$1,'38'!$E$1:$O$1,0))</f>
        <v>Active</v>
      </c>
      <c r="J1076" s="2" t="str">
        <f>INDEX('38'!$E$1:$O$1361,MATCH('39'!$F1076,'38'!$E:$E,0),MATCH('38'!I$1,'38'!$E$1:$O$1,0))</f>
        <v>X0180</v>
      </c>
      <c r="K1076" s="2">
        <f>INDEX('38'!$E$1:$O$1361,MATCH('39'!$F1076,'38'!$E:$E,0),MATCH('38'!J$1,'38'!$E$1:$O$1,0))</f>
        <v>376834</v>
      </c>
      <c r="L1076" s="2" t="str">
        <f>INDEX('38'!$E$1:$O$1361,MATCH('39'!$F1076,'38'!$E:$E,0),MATCH('38'!K$1,'38'!$E$1:$O$1,0))</f>
        <v>Mr. Sushant Anant Pednekar</v>
      </c>
      <c r="M1076" s="2" t="str">
        <f>INDEX('38'!$E$1:$O$1361,MATCH('39'!$F1076,'38'!$E:$E,0),MATCH('38'!L$1,'38'!$E$1:$O$1,0))</f>
        <v>Relationship Associate</v>
      </c>
      <c r="N1076" s="2" t="str">
        <f>INDEX('38'!$E$1:$O$1361,MATCH('39'!$F1076,'38'!$E:$E,0),MATCH('38'!M$1,'38'!$E$1:$O$1,0))</f>
        <v>BG 6</v>
      </c>
      <c r="O1076" s="2">
        <f>INDEX('38'!$E$1:$O$1361,MATCH('39'!$F1076,'38'!$E:$E,0),MATCH('38'!N$1,'38'!$E$1:$O$1,0))</f>
        <v>975812.73300000001</v>
      </c>
      <c r="P1076" s="2">
        <f>INDEX('38'!$E$1:$O$1361,MATCH('39'!$F1076,'38'!$E:$E,0),MATCH('38'!O$1,'38'!$E$1:$O$1,0))</f>
        <v>1379918.5488</v>
      </c>
    </row>
    <row r="1077" spans="6:16">
      <c r="F1077" s="128">
        <v>454947</v>
      </c>
      <c r="G1077" s="2" t="str">
        <f>INDEX('38'!$E$1:$O$1361,MATCH('39'!$F1077,'38'!$E:$E,0),MATCH('38'!F$1,'38'!$E$1:$O$1,0))</f>
        <v>Ankur Singh</v>
      </c>
      <c r="H1077" s="2">
        <f>INDEX('38'!$E$1:$O$1361,MATCH('39'!$F1077,'38'!$E:$E,0),MATCH('38'!G$1,'38'!$E$1:$O$1,0))</f>
        <v>41194</v>
      </c>
      <c r="I1077" s="2" t="str">
        <f>INDEX('38'!$E$1:$O$1361,MATCH('39'!$F1077,'38'!$E:$E,0),MATCH('38'!H$1,'38'!$E$1:$O$1,0))</f>
        <v>Active</v>
      </c>
      <c r="J1077" s="2" t="str">
        <f>INDEX('38'!$E$1:$O$1361,MATCH('39'!$F1077,'38'!$E:$E,0),MATCH('38'!I$1,'38'!$E$1:$O$1,0))</f>
        <v>X0897</v>
      </c>
      <c r="K1077" s="2">
        <f>INDEX('38'!$E$1:$O$1361,MATCH('39'!$F1077,'38'!$E:$E,0),MATCH('38'!J$1,'38'!$E$1:$O$1,0))</f>
        <v>414224</v>
      </c>
      <c r="L1077" s="2" t="str">
        <f>INDEX('38'!$E$1:$O$1361,MATCH('39'!$F1077,'38'!$E:$E,0),MATCH('38'!K$1,'38'!$E$1:$O$1,0))</f>
        <v>Mr. Murari Dutt Bajpai</v>
      </c>
      <c r="M1077" s="2" t="str">
        <f>INDEX('38'!$E$1:$O$1361,MATCH('39'!$F1077,'38'!$E:$E,0),MATCH('38'!L$1,'38'!$E$1:$O$1,0))</f>
        <v>Relationship Associate</v>
      </c>
      <c r="N1077" s="2" t="str">
        <f>INDEX('38'!$E$1:$O$1361,MATCH('39'!$F1077,'38'!$E:$E,0),MATCH('38'!M$1,'38'!$E$1:$O$1,0))</f>
        <v>BG 6</v>
      </c>
      <c r="O1077" s="2">
        <f>INDEX('38'!$E$1:$O$1361,MATCH('39'!$F1077,'38'!$E:$E,0),MATCH('38'!N$1,'38'!$E$1:$O$1,0))</f>
        <v>967396.22699999996</v>
      </c>
      <c r="P1077" s="2">
        <f>INDEX('38'!$E$1:$O$1361,MATCH('39'!$F1077,'38'!$E:$E,0),MATCH('38'!O$1,'38'!$E$1:$O$1,0))</f>
        <v>854936.79120000009</v>
      </c>
    </row>
    <row r="1078" spans="6:16">
      <c r="F1078" s="128">
        <v>454950</v>
      </c>
      <c r="G1078" s="2" t="str">
        <f>INDEX('38'!$E$1:$O$1361,MATCH('39'!$F1078,'38'!$E:$E,0),MATCH('38'!F$1,'38'!$E$1:$O$1,0))</f>
        <v>Ambrish Singh</v>
      </c>
      <c r="H1078" s="2">
        <f>INDEX('38'!$E$1:$O$1361,MATCH('39'!$F1078,'38'!$E:$E,0),MATCH('38'!G$1,'38'!$E$1:$O$1,0))</f>
        <v>41194</v>
      </c>
      <c r="I1078" s="2" t="str">
        <f>INDEX('38'!$E$1:$O$1361,MATCH('39'!$F1078,'38'!$E:$E,0),MATCH('38'!H$1,'38'!$E$1:$O$1,0))</f>
        <v>Active</v>
      </c>
      <c r="J1078" s="2" t="str">
        <f>INDEX('38'!$E$1:$O$1361,MATCH('39'!$F1078,'38'!$E:$E,0),MATCH('38'!I$1,'38'!$E$1:$O$1,0))</f>
        <v>X1424</v>
      </c>
      <c r="K1078" s="2">
        <f>INDEX('38'!$E$1:$O$1361,MATCH('39'!$F1078,'38'!$E:$E,0),MATCH('38'!J$1,'38'!$E$1:$O$1,0))</f>
        <v>414224</v>
      </c>
      <c r="L1078" s="2" t="str">
        <f>INDEX('38'!$E$1:$O$1361,MATCH('39'!$F1078,'38'!$E:$E,0),MATCH('38'!K$1,'38'!$E$1:$O$1,0))</f>
        <v>Mr. Murari Dutt Bajpai</v>
      </c>
      <c r="M1078" s="2" t="str">
        <f>INDEX('38'!$E$1:$O$1361,MATCH('39'!$F1078,'38'!$E:$E,0),MATCH('38'!L$1,'38'!$E$1:$O$1,0))</f>
        <v>Relationship Associate</v>
      </c>
      <c r="N1078" s="2" t="str">
        <f>INDEX('38'!$E$1:$O$1361,MATCH('39'!$F1078,'38'!$E:$E,0),MATCH('38'!M$1,'38'!$E$1:$O$1,0))</f>
        <v>BG 7</v>
      </c>
      <c r="O1078" s="2">
        <f>INDEX('38'!$E$1:$O$1361,MATCH('39'!$F1078,'38'!$E:$E,0),MATCH('38'!N$1,'38'!$E$1:$O$1,0))</f>
        <v>497979.57299999997</v>
      </c>
      <c r="P1078" s="2">
        <f>INDEX('38'!$E$1:$O$1361,MATCH('39'!$F1078,'38'!$E:$E,0),MATCH('38'!O$1,'38'!$E$1:$O$1,0))</f>
        <v>312094.5552</v>
      </c>
    </row>
    <row r="1079" spans="6:16">
      <c r="F1079" s="128">
        <v>454951</v>
      </c>
      <c r="G1079" s="2" t="str">
        <f>INDEX('38'!$E$1:$O$1361,MATCH('39'!$F1079,'38'!$E:$E,0),MATCH('38'!F$1,'38'!$E$1:$O$1,0))</f>
        <v>Anil Motilal Gupta</v>
      </c>
      <c r="H1079" s="2">
        <f>INDEX('38'!$E$1:$O$1361,MATCH('39'!$F1079,'38'!$E:$E,0),MATCH('38'!G$1,'38'!$E$1:$O$1,0))</f>
        <v>41183</v>
      </c>
      <c r="I1079" s="2" t="str">
        <f>INDEX('38'!$E$1:$O$1361,MATCH('39'!$F1079,'38'!$E:$E,0),MATCH('38'!H$1,'38'!$E$1:$O$1,0))</f>
        <v>Active</v>
      </c>
      <c r="J1079" s="2" t="str">
        <f>INDEX('38'!$E$1:$O$1361,MATCH('39'!$F1079,'38'!$E:$E,0),MATCH('38'!I$1,'38'!$E$1:$O$1,0))</f>
        <v>X1004</v>
      </c>
      <c r="K1079" s="2">
        <f>INDEX('38'!$E$1:$O$1361,MATCH('39'!$F1079,'38'!$E:$E,0),MATCH('38'!J$1,'38'!$E$1:$O$1,0))</f>
        <v>380836</v>
      </c>
      <c r="L1079" s="2" t="str">
        <f>INDEX('38'!$E$1:$O$1361,MATCH('39'!$F1079,'38'!$E:$E,0),MATCH('38'!K$1,'38'!$E$1:$O$1,0))</f>
        <v>Mr. Arunkumar Manikchand Sharma</v>
      </c>
      <c r="M1079" s="2" t="str">
        <f>INDEX('38'!$E$1:$O$1361,MATCH('39'!$F1079,'38'!$E:$E,0),MATCH('38'!L$1,'38'!$E$1:$O$1,0))</f>
        <v>Relationship Associate</v>
      </c>
      <c r="N1079" s="2" t="str">
        <f>INDEX('38'!$E$1:$O$1361,MATCH('39'!$F1079,'38'!$E:$E,0),MATCH('38'!M$1,'38'!$E$1:$O$1,0))</f>
        <v>BG 8</v>
      </c>
      <c r="O1079" s="2">
        <f>INDEX('38'!$E$1:$O$1361,MATCH('39'!$F1079,'38'!$E:$E,0),MATCH('38'!N$1,'38'!$E$1:$O$1,0))</f>
        <v>261839.92799999999</v>
      </c>
      <c r="P1079" s="2">
        <f>INDEX('38'!$E$1:$O$1361,MATCH('39'!$F1079,'38'!$E:$E,0),MATCH('38'!O$1,'38'!$E$1:$O$1,0))</f>
        <v>66228.094800000006</v>
      </c>
    </row>
    <row r="1080" spans="6:16">
      <c r="F1080" s="128">
        <v>454952</v>
      </c>
      <c r="G1080" s="2" t="str">
        <f>INDEX('38'!$E$1:$O$1361,MATCH('39'!$F1080,'38'!$E:$E,0),MATCH('38'!F$1,'38'!$E$1:$O$1,0))</f>
        <v>Indrajeet Nawal Singh Yadav</v>
      </c>
      <c r="H1080" s="2">
        <f>INDEX('38'!$E$1:$O$1361,MATCH('39'!$F1080,'38'!$E:$E,0),MATCH('38'!G$1,'38'!$E$1:$O$1,0))</f>
        <v>41193</v>
      </c>
      <c r="I1080" s="2" t="str">
        <f>INDEX('38'!$E$1:$O$1361,MATCH('39'!$F1080,'38'!$E:$E,0),MATCH('38'!H$1,'38'!$E$1:$O$1,0))</f>
        <v>Active</v>
      </c>
      <c r="J1080" s="2" t="str">
        <f>INDEX('38'!$E$1:$O$1361,MATCH('39'!$F1080,'38'!$E:$E,0),MATCH('38'!I$1,'38'!$E$1:$O$1,0))</f>
        <v>X0110</v>
      </c>
      <c r="K1080" s="2">
        <f>INDEX('38'!$E$1:$O$1361,MATCH('39'!$F1080,'38'!$E:$E,0),MATCH('38'!J$1,'38'!$E$1:$O$1,0))</f>
        <v>376339</v>
      </c>
      <c r="L1080" s="2" t="str">
        <f>INDEX('38'!$E$1:$O$1361,MATCH('39'!$F1080,'38'!$E:$E,0),MATCH('38'!K$1,'38'!$E$1:$O$1,0))</f>
        <v>Mr. Amol Vijay Sarda</v>
      </c>
      <c r="M1080" s="2" t="str">
        <f>INDEX('38'!$E$1:$O$1361,MATCH('39'!$F1080,'38'!$E:$E,0),MATCH('38'!L$1,'38'!$E$1:$O$1,0))</f>
        <v>Relationship Associate</v>
      </c>
      <c r="N1080" s="2" t="str">
        <f>INDEX('38'!$E$1:$O$1361,MATCH('39'!$F1080,'38'!$E:$E,0),MATCH('38'!M$1,'38'!$E$1:$O$1,0))</f>
        <v>BG 4</v>
      </c>
      <c r="O1080" s="2">
        <f>INDEX('38'!$E$1:$O$1361,MATCH('39'!$F1080,'38'!$E:$E,0),MATCH('38'!N$1,'38'!$E$1:$O$1,0))</f>
        <v>1801403.8560000001</v>
      </c>
      <c r="P1080" s="2">
        <f>INDEX('38'!$E$1:$O$1361,MATCH('39'!$F1080,'38'!$E:$E,0),MATCH('38'!O$1,'38'!$E$1:$O$1,0))</f>
        <v>3526586.3051999998</v>
      </c>
    </row>
    <row r="1081" spans="6:16">
      <c r="F1081" s="128">
        <v>454953</v>
      </c>
      <c r="G1081" s="2" t="str">
        <f>INDEX('38'!$E$1:$O$1361,MATCH('39'!$F1081,'38'!$E:$E,0),MATCH('38'!F$1,'38'!$E$1:$O$1,0))</f>
        <v>Nishang SunilKumar Sukhadia</v>
      </c>
      <c r="H1081" s="2">
        <f>INDEX('38'!$E$1:$O$1361,MATCH('39'!$F1081,'38'!$E:$E,0),MATCH('38'!G$1,'38'!$E$1:$O$1,0))</f>
        <v>41204</v>
      </c>
      <c r="I1081" s="2" t="str">
        <f>INDEX('38'!$E$1:$O$1361,MATCH('39'!$F1081,'38'!$E:$E,0),MATCH('38'!H$1,'38'!$E$1:$O$1,0))</f>
        <v>Active</v>
      </c>
      <c r="J1081" s="2" t="str">
        <f>INDEX('38'!$E$1:$O$1361,MATCH('39'!$F1081,'38'!$E:$E,0),MATCH('38'!I$1,'38'!$E$1:$O$1,0))</f>
        <v>X0885</v>
      </c>
      <c r="K1081" s="2">
        <f>INDEX('38'!$E$1:$O$1361,MATCH('39'!$F1081,'38'!$E:$E,0),MATCH('38'!J$1,'38'!$E$1:$O$1,0))</f>
        <v>399532</v>
      </c>
      <c r="L1081" s="2" t="str">
        <f>INDEX('38'!$E$1:$O$1361,MATCH('39'!$F1081,'38'!$E:$E,0),MATCH('38'!K$1,'38'!$E$1:$O$1,0))</f>
        <v>Mr. John Kunjukunju K.</v>
      </c>
      <c r="M1081" s="2" t="str">
        <f>INDEX('38'!$E$1:$O$1361,MATCH('39'!$F1081,'38'!$E:$E,0),MATCH('38'!L$1,'38'!$E$1:$O$1,0))</f>
        <v>Relationship Associate</v>
      </c>
      <c r="N1081" s="2" t="str">
        <f>INDEX('38'!$E$1:$O$1361,MATCH('39'!$F1081,'38'!$E:$E,0),MATCH('38'!M$1,'38'!$E$1:$O$1,0))</f>
        <v>BG 8</v>
      </c>
      <c r="O1081" s="2">
        <f>INDEX('38'!$E$1:$O$1361,MATCH('39'!$F1081,'38'!$E:$E,0),MATCH('38'!N$1,'38'!$E$1:$O$1,0))</f>
        <v>410009.16599999997</v>
      </c>
      <c r="P1081" s="2">
        <f>INDEX('38'!$E$1:$O$1361,MATCH('39'!$F1081,'38'!$E:$E,0),MATCH('38'!O$1,'38'!$E$1:$O$1,0))</f>
        <v>545565.09959999996</v>
      </c>
    </row>
    <row r="1082" spans="6:16">
      <c r="F1082" s="128">
        <v>454995</v>
      </c>
      <c r="G1082" s="2" t="str">
        <f>INDEX('38'!$E$1:$O$1361,MATCH('39'!$F1082,'38'!$E:$E,0),MATCH('38'!F$1,'38'!$E$1:$O$1,0))</f>
        <v>Satish T</v>
      </c>
      <c r="H1082" s="2">
        <f>INDEX('38'!$E$1:$O$1361,MATCH('39'!$F1082,'38'!$E:$E,0),MATCH('38'!G$1,'38'!$E$1:$O$1,0))</f>
        <v>41160</v>
      </c>
      <c r="I1082" s="2" t="str">
        <f>INDEX('38'!$E$1:$O$1361,MATCH('39'!$F1082,'38'!$E:$E,0),MATCH('38'!H$1,'38'!$E$1:$O$1,0))</f>
        <v>Active</v>
      </c>
      <c r="J1082" s="2" t="str">
        <f>INDEX('38'!$E$1:$O$1361,MATCH('39'!$F1082,'38'!$E:$E,0),MATCH('38'!I$1,'38'!$E$1:$O$1,0))</f>
        <v>X0374</v>
      </c>
      <c r="K1082" s="2">
        <f>INDEX('38'!$E$1:$O$1361,MATCH('39'!$F1082,'38'!$E:$E,0),MATCH('38'!J$1,'38'!$E$1:$O$1,0))</f>
        <v>386578</v>
      </c>
      <c r="L1082" s="2" t="str">
        <f>INDEX('38'!$E$1:$O$1361,MATCH('39'!$F1082,'38'!$E:$E,0),MATCH('38'!K$1,'38'!$E$1:$O$1,0))</f>
        <v>Mr. Ramireddy Y. V.</v>
      </c>
      <c r="M1082" s="2" t="str">
        <f>INDEX('38'!$E$1:$O$1361,MATCH('39'!$F1082,'38'!$E:$E,0),MATCH('38'!L$1,'38'!$E$1:$O$1,0))</f>
        <v>Relationship Associate</v>
      </c>
      <c r="N1082" s="2" t="str">
        <f>INDEX('38'!$E$1:$O$1361,MATCH('39'!$F1082,'38'!$E:$E,0),MATCH('38'!M$1,'38'!$E$1:$O$1,0))</f>
        <v>BG 6</v>
      </c>
      <c r="O1082" s="2">
        <f>INDEX('38'!$E$1:$O$1361,MATCH('39'!$F1082,'38'!$E:$E,0),MATCH('38'!N$1,'38'!$E$1:$O$1,0))</f>
        <v>919924.55099999998</v>
      </c>
      <c r="P1082" s="2">
        <f>INDEX('38'!$E$1:$O$1361,MATCH('39'!$F1082,'38'!$E:$E,0),MATCH('38'!O$1,'38'!$E$1:$O$1,0))</f>
        <v>799763.78159999999</v>
      </c>
    </row>
    <row r="1083" spans="6:16">
      <c r="F1083" s="128">
        <v>455048</v>
      </c>
      <c r="G1083" s="2" t="str">
        <f>INDEX('38'!$E$1:$O$1361,MATCH('39'!$F1083,'38'!$E:$E,0),MATCH('38'!F$1,'38'!$E$1:$O$1,0))</f>
        <v>Jyoti Sharma</v>
      </c>
      <c r="H1083" s="2">
        <f>INDEX('38'!$E$1:$O$1361,MATCH('39'!$F1083,'38'!$E:$E,0),MATCH('38'!G$1,'38'!$E$1:$O$1,0))</f>
        <v>41204</v>
      </c>
      <c r="I1083" s="2" t="str">
        <f>INDEX('38'!$E$1:$O$1361,MATCH('39'!$F1083,'38'!$E:$E,0),MATCH('38'!H$1,'38'!$E$1:$O$1,0))</f>
        <v>Active</v>
      </c>
      <c r="J1083" s="2" t="str">
        <f>INDEX('38'!$E$1:$O$1361,MATCH('39'!$F1083,'38'!$E:$E,0),MATCH('38'!I$1,'38'!$E$1:$O$1,0))</f>
        <v>X0762</v>
      </c>
      <c r="K1083" s="2">
        <f>INDEX('38'!$E$1:$O$1361,MATCH('39'!$F1083,'38'!$E:$E,0),MATCH('38'!J$1,'38'!$E$1:$O$1,0))</f>
        <v>473035</v>
      </c>
      <c r="L1083" s="2" t="str">
        <f>INDEX('38'!$E$1:$O$1361,MATCH('39'!$F1083,'38'!$E:$E,0),MATCH('38'!K$1,'38'!$E$1:$O$1,0))</f>
        <v>Mr. Vinay Vishal</v>
      </c>
      <c r="M1083" s="2" t="str">
        <f>INDEX('38'!$E$1:$O$1361,MATCH('39'!$F1083,'38'!$E:$E,0),MATCH('38'!L$1,'38'!$E$1:$O$1,0))</f>
        <v>Relationship Associate</v>
      </c>
      <c r="N1083" s="2" t="str">
        <f>INDEX('38'!$E$1:$O$1361,MATCH('39'!$F1083,'38'!$E:$E,0),MATCH('38'!M$1,'38'!$E$1:$O$1,0))</f>
        <v>BG 7</v>
      </c>
      <c r="O1083" s="2">
        <f>INDEX('38'!$E$1:$O$1361,MATCH('39'!$F1083,'38'!$E:$E,0),MATCH('38'!N$1,'38'!$E$1:$O$1,0))</f>
        <v>738555.63599999994</v>
      </c>
      <c r="P1083" s="2">
        <f>INDEX('38'!$E$1:$O$1361,MATCH('39'!$F1083,'38'!$E:$E,0),MATCH('38'!O$1,'38'!$E$1:$O$1,0))</f>
        <v>904441.58280000009</v>
      </c>
    </row>
    <row r="1084" spans="6:16">
      <c r="F1084" s="128">
        <v>455110</v>
      </c>
      <c r="G1084" s="2" t="str">
        <f>INDEX('38'!$E$1:$O$1361,MATCH('39'!$F1084,'38'!$E:$E,0),MATCH('38'!F$1,'38'!$E$1:$O$1,0))</f>
        <v>Rajendra Kumar Jangir</v>
      </c>
      <c r="H1084" s="2">
        <f>INDEX('38'!$E$1:$O$1361,MATCH('39'!$F1084,'38'!$E:$E,0),MATCH('38'!G$1,'38'!$E$1:$O$1,0))</f>
        <v>41214</v>
      </c>
      <c r="I1084" s="2" t="str">
        <f>INDEX('38'!$E$1:$O$1361,MATCH('39'!$F1084,'38'!$E:$E,0),MATCH('38'!H$1,'38'!$E$1:$O$1,0))</f>
        <v>Active</v>
      </c>
      <c r="J1084" s="2" t="str">
        <f>INDEX('38'!$E$1:$O$1361,MATCH('39'!$F1084,'38'!$E:$E,0),MATCH('38'!I$1,'38'!$E$1:$O$1,0))</f>
        <v>X0853</v>
      </c>
      <c r="K1084" s="2">
        <f>INDEX('38'!$E$1:$O$1361,MATCH('39'!$F1084,'38'!$E:$E,0),MATCH('38'!J$1,'38'!$E$1:$O$1,0))</f>
        <v>424426</v>
      </c>
      <c r="L1084" s="2" t="str">
        <f>INDEX('38'!$E$1:$O$1361,MATCH('39'!$F1084,'38'!$E:$E,0),MATCH('38'!K$1,'38'!$E$1:$O$1,0))</f>
        <v>Mr. Manish Bahl</v>
      </c>
      <c r="M1084" s="2" t="str">
        <f>INDEX('38'!$E$1:$O$1361,MATCH('39'!$F1084,'38'!$E:$E,0),MATCH('38'!L$1,'38'!$E$1:$O$1,0))</f>
        <v>Relationship Associate</v>
      </c>
      <c r="N1084" s="2" t="str">
        <f>INDEX('38'!$E$1:$O$1361,MATCH('39'!$F1084,'38'!$E:$E,0),MATCH('38'!M$1,'38'!$E$1:$O$1,0))</f>
        <v>BG 7</v>
      </c>
      <c r="O1084" s="2">
        <f>INDEX('38'!$E$1:$O$1361,MATCH('39'!$F1084,'38'!$E:$E,0),MATCH('38'!N$1,'38'!$E$1:$O$1,0))</f>
        <v>703686.45900000003</v>
      </c>
      <c r="P1084" s="2">
        <f>INDEX('38'!$E$1:$O$1361,MATCH('39'!$F1084,'38'!$E:$E,0),MATCH('38'!O$1,'38'!$E$1:$O$1,0))</f>
        <v>753450.37919999997</v>
      </c>
    </row>
    <row r="1085" spans="6:16">
      <c r="F1085" s="128">
        <v>455112</v>
      </c>
      <c r="G1085" s="2" t="str">
        <f>INDEX('38'!$E$1:$O$1361,MATCH('39'!$F1085,'38'!$E:$E,0),MATCH('38'!F$1,'38'!$E$1:$O$1,0))</f>
        <v>Gurpreet Singh</v>
      </c>
      <c r="H1085" s="2">
        <f>INDEX('38'!$E$1:$O$1361,MATCH('39'!$F1085,'38'!$E:$E,0),MATCH('38'!G$1,'38'!$E$1:$O$1,0))</f>
        <v>41199</v>
      </c>
      <c r="I1085" s="2" t="str">
        <f>INDEX('38'!$E$1:$O$1361,MATCH('39'!$F1085,'38'!$E:$E,0),MATCH('38'!H$1,'38'!$E$1:$O$1,0))</f>
        <v>Active</v>
      </c>
      <c r="J1085" s="2" t="str">
        <f>INDEX('38'!$E$1:$O$1361,MATCH('39'!$F1085,'38'!$E:$E,0),MATCH('38'!I$1,'38'!$E$1:$O$1,0))</f>
        <v>X1552</v>
      </c>
      <c r="K1085" s="2">
        <f>INDEX('38'!$E$1:$O$1361,MATCH('39'!$F1085,'38'!$E:$E,0),MATCH('38'!J$1,'38'!$E$1:$O$1,0))</f>
        <v>472696</v>
      </c>
      <c r="L1085" s="2" t="str">
        <f>INDEX('38'!$E$1:$O$1361,MATCH('39'!$F1085,'38'!$E:$E,0),MATCH('38'!K$1,'38'!$E$1:$O$1,0))</f>
        <v>Mr. Priyank Pathak</v>
      </c>
      <c r="M1085" s="2" t="str">
        <f>INDEX('38'!$E$1:$O$1361,MATCH('39'!$F1085,'38'!$E:$E,0),MATCH('38'!L$1,'38'!$E$1:$O$1,0))</f>
        <v>Relationship Associate</v>
      </c>
      <c r="N1085" s="2" t="str">
        <f>INDEX('38'!$E$1:$O$1361,MATCH('39'!$F1085,'38'!$E:$E,0),MATCH('38'!M$1,'38'!$E$1:$O$1,0))</f>
        <v>BG 7</v>
      </c>
      <c r="O1085" s="2">
        <f>INDEX('38'!$E$1:$O$1361,MATCH('39'!$F1085,'38'!$E:$E,0),MATCH('38'!N$1,'38'!$E$1:$O$1,0))</f>
        <v>581623.74900000007</v>
      </c>
      <c r="P1085" s="2">
        <f>INDEX('38'!$E$1:$O$1361,MATCH('39'!$F1085,'38'!$E:$E,0),MATCH('38'!O$1,'38'!$E$1:$O$1,0))</f>
        <v>589128.56280000007</v>
      </c>
    </row>
    <row r="1086" spans="6:16">
      <c r="F1086" s="128">
        <v>455290</v>
      </c>
      <c r="G1086" s="2" t="str">
        <f>INDEX('38'!$E$1:$O$1361,MATCH('39'!$F1086,'38'!$E:$E,0),MATCH('38'!F$1,'38'!$E$1:$O$1,0))</f>
        <v>Subavardhanaa D.V.R</v>
      </c>
      <c r="H1086" s="2">
        <f>INDEX('38'!$E$1:$O$1361,MATCH('39'!$F1086,'38'!$E:$E,0),MATCH('38'!G$1,'38'!$E$1:$O$1,0))</f>
        <v>41218</v>
      </c>
      <c r="I1086" s="2" t="str">
        <f>INDEX('38'!$E$1:$O$1361,MATCH('39'!$F1086,'38'!$E:$E,0),MATCH('38'!H$1,'38'!$E$1:$O$1,0))</f>
        <v>Active</v>
      </c>
      <c r="J1086" s="2" t="str">
        <f>INDEX('38'!$E$1:$O$1361,MATCH('39'!$F1086,'38'!$E:$E,0),MATCH('38'!I$1,'38'!$E$1:$O$1,0))</f>
        <v>X0477</v>
      </c>
      <c r="K1086" s="2">
        <f>INDEX('38'!$E$1:$O$1361,MATCH('39'!$F1086,'38'!$E:$E,0),MATCH('38'!J$1,'38'!$E$1:$O$1,0))</f>
        <v>474340</v>
      </c>
      <c r="L1086" s="2" t="str">
        <f>INDEX('38'!$E$1:$O$1361,MATCH('39'!$F1086,'38'!$E:$E,0),MATCH('38'!K$1,'38'!$E$1:$O$1,0))</f>
        <v>Mr. Zulfikhar Ahamed T A</v>
      </c>
      <c r="M1086" s="2" t="str">
        <f>INDEX('38'!$E$1:$O$1361,MATCH('39'!$F1086,'38'!$E:$E,0),MATCH('38'!L$1,'38'!$E$1:$O$1,0))</f>
        <v>Relationship Associate</v>
      </c>
      <c r="N1086" s="2" t="str">
        <f>INDEX('38'!$E$1:$O$1361,MATCH('39'!$F1086,'38'!$E:$E,0),MATCH('38'!M$1,'38'!$E$1:$O$1,0))</f>
        <v>BG 6</v>
      </c>
      <c r="O1086" s="2">
        <f>INDEX('38'!$E$1:$O$1361,MATCH('39'!$F1086,'38'!$E:$E,0),MATCH('38'!N$1,'38'!$E$1:$O$1,0))</f>
        <v>894125.21100000001</v>
      </c>
      <c r="P1086" s="2">
        <f>INDEX('38'!$E$1:$O$1361,MATCH('39'!$F1086,'38'!$E:$E,0),MATCH('38'!O$1,'38'!$E$1:$O$1,0))</f>
        <v>1407934.7316000001</v>
      </c>
    </row>
    <row r="1087" spans="6:16">
      <c r="F1087" s="128">
        <v>455292</v>
      </c>
      <c r="G1087" s="2" t="str">
        <f>INDEX('38'!$E$1:$O$1361,MATCH('39'!$F1087,'38'!$E:$E,0),MATCH('38'!F$1,'38'!$E$1:$O$1,0))</f>
        <v>Sonali Vinod Sakpal</v>
      </c>
      <c r="H1087" s="2">
        <f>INDEX('38'!$E$1:$O$1361,MATCH('39'!$F1087,'38'!$E:$E,0),MATCH('38'!G$1,'38'!$E$1:$O$1,0))</f>
        <v>41211</v>
      </c>
      <c r="I1087" s="2" t="str">
        <f>INDEX('38'!$E$1:$O$1361,MATCH('39'!$F1087,'38'!$E:$E,0),MATCH('38'!H$1,'38'!$E$1:$O$1,0))</f>
        <v>Active</v>
      </c>
      <c r="J1087" s="2" t="str">
        <f>INDEX('38'!$E$1:$O$1361,MATCH('39'!$F1087,'38'!$E:$E,0),MATCH('38'!I$1,'38'!$E$1:$O$1,0))</f>
        <v>X0028</v>
      </c>
      <c r="K1087" s="2">
        <f>INDEX('38'!$E$1:$O$1361,MATCH('39'!$F1087,'38'!$E:$E,0),MATCH('38'!J$1,'38'!$E$1:$O$1,0))</f>
        <v>449173</v>
      </c>
      <c r="L1087" s="2" t="str">
        <f>INDEX('38'!$E$1:$O$1361,MATCH('39'!$F1087,'38'!$E:$E,0),MATCH('38'!K$1,'38'!$E$1:$O$1,0))</f>
        <v>Mrs. Prabha Singh</v>
      </c>
      <c r="M1087" s="2" t="str">
        <f>INDEX('38'!$E$1:$O$1361,MATCH('39'!$F1087,'38'!$E:$E,0),MATCH('38'!L$1,'38'!$E$1:$O$1,0))</f>
        <v>Relationship Associate</v>
      </c>
      <c r="N1087" s="2" t="str">
        <f>INDEX('38'!$E$1:$O$1361,MATCH('39'!$F1087,'38'!$E:$E,0),MATCH('38'!M$1,'38'!$E$1:$O$1,0))</f>
        <v>BG 6</v>
      </c>
      <c r="O1087" s="2">
        <f>INDEX('38'!$E$1:$O$1361,MATCH('39'!$F1087,'38'!$E:$E,0),MATCH('38'!N$1,'38'!$E$1:$O$1,0))</f>
        <v>1210420.8899999999</v>
      </c>
      <c r="P1087" s="2">
        <f>INDEX('38'!$E$1:$O$1361,MATCH('39'!$F1087,'38'!$E:$E,0),MATCH('38'!O$1,'38'!$E$1:$O$1,0))</f>
        <v>1324418.2775999999</v>
      </c>
    </row>
    <row r="1088" spans="6:16">
      <c r="F1088" s="128">
        <v>455295</v>
      </c>
      <c r="G1088" s="2" t="str">
        <f>INDEX('38'!$E$1:$O$1361,MATCH('39'!$F1088,'38'!$E:$E,0),MATCH('38'!F$1,'38'!$E$1:$O$1,0))</f>
        <v>Deepak Chandrakant Mistry</v>
      </c>
      <c r="H1088" s="2">
        <f>INDEX('38'!$E$1:$O$1361,MATCH('39'!$F1088,'38'!$E:$E,0),MATCH('38'!G$1,'38'!$E$1:$O$1,0))</f>
        <v>41214</v>
      </c>
      <c r="I1088" s="2" t="str">
        <f>INDEX('38'!$E$1:$O$1361,MATCH('39'!$F1088,'38'!$E:$E,0),MATCH('38'!H$1,'38'!$E$1:$O$1,0))</f>
        <v>Active</v>
      </c>
      <c r="J1088" s="2" t="str">
        <f>INDEX('38'!$E$1:$O$1361,MATCH('39'!$F1088,'38'!$E:$E,0),MATCH('38'!I$1,'38'!$E$1:$O$1,0))</f>
        <v>X0447</v>
      </c>
      <c r="K1088" s="2">
        <f>INDEX('38'!$E$1:$O$1361,MATCH('39'!$F1088,'38'!$E:$E,0),MATCH('38'!J$1,'38'!$E$1:$O$1,0))</f>
        <v>380836</v>
      </c>
      <c r="L1088" s="2" t="str">
        <f>INDEX('38'!$E$1:$O$1361,MATCH('39'!$F1088,'38'!$E:$E,0),MATCH('38'!K$1,'38'!$E$1:$O$1,0))</f>
        <v>Mr. Arunkumar Manikchand Sharma</v>
      </c>
      <c r="M1088" s="2" t="str">
        <f>INDEX('38'!$E$1:$O$1361,MATCH('39'!$F1088,'38'!$E:$E,0),MATCH('38'!L$1,'38'!$E$1:$O$1,0))</f>
        <v>Relationship Associate</v>
      </c>
      <c r="N1088" s="2" t="str">
        <f>INDEX('38'!$E$1:$O$1361,MATCH('39'!$F1088,'38'!$E:$E,0),MATCH('38'!M$1,'38'!$E$1:$O$1,0))</f>
        <v>BG 6</v>
      </c>
      <c r="O1088" s="2">
        <f>INDEX('38'!$E$1:$O$1361,MATCH('39'!$F1088,'38'!$E:$E,0),MATCH('38'!N$1,'38'!$E$1:$O$1,0))</f>
        <v>873621.52500000002</v>
      </c>
      <c r="P1088" s="2">
        <f>INDEX('38'!$E$1:$O$1361,MATCH('39'!$F1088,'38'!$E:$E,0),MATCH('38'!O$1,'38'!$E$1:$O$1,0))</f>
        <v>982192.11120000004</v>
      </c>
    </row>
    <row r="1089" spans="6:16">
      <c r="F1089" s="128">
        <v>455341</v>
      </c>
      <c r="G1089" s="2" t="str">
        <f>INDEX('38'!$E$1:$O$1361,MATCH('39'!$F1089,'38'!$E:$E,0),MATCH('38'!F$1,'38'!$E$1:$O$1,0))</f>
        <v>Tejpartap .</v>
      </c>
      <c r="H1089" s="2">
        <f>INDEX('38'!$E$1:$O$1361,MATCH('39'!$F1089,'38'!$E:$E,0),MATCH('38'!G$1,'38'!$E$1:$O$1,0))</f>
        <v>41205</v>
      </c>
      <c r="I1089" s="2" t="str">
        <f>INDEX('38'!$E$1:$O$1361,MATCH('39'!$F1089,'38'!$E:$E,0),MATCH('38'!H$1,'38'!$E$1:$O$1,0))</f>
        <v>Active</v>
      </c>
      <c r="J1089" s="2" t="str">
        <f>INDEX('38'!$E$1:$O$1361,MATCH('39'!$F1089,'38'!$E:$E,0),MATCH('38'!I$1,'38'!$E$1:$O$1,0))</f>
        <v>X0314</v>
      </c>
      <c r="K1089" s="2">
        <f>INDEX('38'!$E$1:$O$1361,MATCH('39'!$F1089,'38'!$E:$E,0),MATCH('38'!J$1,'38'!$E$1:$O$1,0))</f>
        <v>378015</v>
      </c>
      <c r="L1089" s="2" t="str">
        <f>INDEX('38'!$E$1:$O$1361,MATCH('39'!$F1089,'38'!$E:$E,0),MATCH('38'!K$1,'38'!$E$1:$O$1,0))</f>
        <v>Mr. Ashish Gulati</v>
      </c>
      <c r="M1089" s="2" t="str">
        <f>INDEX('38'!$E$1:$O$1361,MATCH('39'!$F1089,'38'!$E:$E,0),MATCH('38'!L$1,'38'!$E$1:$O$1,0))</f>
        <v>Relationship Associate</v>
      </c>
      <c r="N1089" s="2" t="str">
        <f>INDEX('38'!$E$1:$O$1361,MATCH('39'!$F1089,'38'!$E:$E,0),MATCH('38'!M$1,'38'!$E$1:$O$1,0))</f>
        <v>BG 6</v>
      </c>
      <c r="O1089" s="2">
        <f>INDEX('38'!$E$1:$O$1361,MATCH('39'!$F1089,'38'!$E:$E,0),MATCH('38'!N$1,'38'!$E$1:$O$1,0))</f>
        <v>901708.08</v>
      </c>
      <c r="P1089" s="2">
        <f>INDEX('38'!$E$1:$O$1361,MATCH('39'!$F1089,'38'!$E:$E,0),MATCH('38'!O$1,'38'!$E$1:$O$1,0))</f>
        <v>1523196.7379999999</v>
      </c>
    </row>
    <row r="1090" spans="6:16">
      <c r="F1090" s="128">
        <v>455455</v>
      </c>
      <c r="G1090" s="2" t="str">
        <f>INDEX('38'!$E$1:$O$1361,MATCH('39'!$F1090,'38'!$E:$E,0),MATCH('38'!F$1,'38'!$E$1:$O$1,0))</f>
        <v>Alpeshkumar Govindbhai Prajapati</v>
      </c>
      <c r="H1090" s="2">
        <f>INDEX('38'!$E$1:$O$1361,MATCH('39'!$F1090,'38'!$E:$E,0),MATCH('38'!G$1,'38'!$E$1:$O$1,0))</f>
        <v>41212</v>
      </c>
      <c r="I1090" s="2" t="str">
        <f>INDEX('38'!$E$1:$O$1361,MATCH('39'!$F1090,'38'!$E:$E,0),MATCH('38'!H$1,'38'!$E$1:$O$1,0))</f>
        <v>Active</v>
      </c>
      <c r="J1090" s="2" t="str">
        <f>INDEX('38'!$E$1:$O$1361,MATCH('39'!$F1090,'38'!$E:$E,0),MATCH('38'!I$1,'38'!$E$1:$O$1,0))</f>
        <v>X0877</v>
      </c>
      <c r="K1090" s="2">
        <f>INDEX('38'!$E$1:$O$1361,MATCH('39'!$F1090,'38'!$E:$E,0),MATCH('38'!J$1,'38'!$E$1:$O$1,0))</f>
        <v>411975</v>
      </c>
      <c r="L1090" s="2" t="str">
        <f>INDEX('38'!$E$1:$O$1361,MATCH('39'!$F1090,'38'!$E:$E,0),MATCH('38'!K$1,'38'!$E$1:$O$1,0))</f>
        <v>Mr. Mahendra Kesharbhai Chaudhary</v>
      </c>
      <c r="M1090" s="2" t="str">
        <f>INDEX('38'!$E$1:$O$1361,MATCH('39'!$F1090,'38'!$E:$E,0),MATCH('38'!L$1,'38'!$E$1:$O$1,0))</f>
        <v>Relationship Associate</v>
      </c>
      <c r="N1090" s="2" t="str">
        <f>INDEX('38'!$E$1:$O$1361,MATCH('39'!$F1090,'38'!$E:$E,0),MATCH('38'!M$1,'38'!$E$1:$O$1,0))</f>
        <v>BG 7</v>
      </c>
      <c r="O1090" s="2">
        <f>INDEX('38'!$E$1:$O$1361,MATCH('39'!$F1090,'38'!$E:$E,0),MATCH('38'!N$1,'38'!$E$1:$O$1,0))</f>
        <v>602111.853</v>
      </c>
      <c r="P1090" s="2">
        <f>INDEX('38'!$E$1:$O$1361,MATCH('39'!$F1090,'38'!$E:$E,0),MATCH('38'!O$1,'38'!$E$1:$O$1,0))</f>
        <v>1984660.3152000001</v>
      </c>
    </row>
    <row r="1091" spans="6:16">
      <c r="F1091" s="128">
        <v>455552</v>
      </c>
      <c r="G1091" s="2" t="str">
        <f>INDEX('38'!$E$1:$O$1361,MATCH('39'!$F1091,'38'!$E:$E,0),MATCH('38'!F$1,'38'!$E$1:$O$1,0))</f>
        <v>Udayan Mukherjee</v>
      </c>
      <c r="H1091" s="2">
        <f>INDEX('38'!$E$1:$O$1361,MATCH('39'!$F1091,'38'!$E:$E,0),MATCH('38'!G$1,'38'!$E$1:$O$1,0))</f>
        <v>41225</v>
      </c>
      <c r="I1091" s="2" t="str">
        <f>INDEX('38'!$E$1:$O$1361,MATCH('39'!$F1091,'38'!$E:$E,0),MATCH('38'!H$1,'38'!$E$1:$O$1,0))</f>
        <v>Active</v>
      </c>
      <c r="J1091" s="2" t="str">
        <f>INDEX('38'!$E$1:$O$1361,MATCH('39'!$F1091,'38'!$E:$E,0),MATCH('38'!I$1,'38'!$E$1:$O$1,0))</f>
        <v>X0491</v>
      </c>
      <c r="K1091" s="2">
        <f>INDEX('38'!$E$1:$O$1361,MATCH('39'!$F1091,'38'!$E:$E,0),MATCH('38'!J$1,'38'!$E$1:$O$1,0))</f>
        <v>448126</v>
      </c>
      <c r="L1091" s="2" t="str">
        <f>INDEX('38'!$E$1:$O$1361,MATCH('39'!$F1091,'38'!$E:$E,0),MATCH('38'!K$1,'38'!$E$1:$O$1,0))</f>
        <v>Mr. Mohit Gupta</v>
      </c>
      <c r="M1091" s="2" t="str">
        <f>INDEX('38'!$E$1:$O$1361,MATCH('39'!$F1091,'38'!$E:$E,0),MATCH('38'!L$1,'38'!$E$1:$O$1,0))</f>
        <v>Relationship Associate</v>
      </c>
      <c r="N1091" s="2" t="str">
        <f>INDEX('38'!$E$1:$O$1361,MATCH('39'!$F1091,'38'!$E:$E,0),MATCH('38'!M$1,'38'!$E$1:$O$1,0))</f>
        <v>BG 4</v>
      </c>
      <c r="O1091" s="2">
        <f>INDEX('38'!$E$1:$O$1361,MATCH('39'!$F1091,'38'!$E:$E,0),MATCH('38'!N$1,'38'!$E$1:$O$1,0))</f>
        <v>1884339.051</v>
      </c>
      <c r="P1091" s="2">
        <f>INDEX('38'!$E$1:$O$1361,MATCH('39'!$F1091,'38'!$E:$E,0),MATCH('38'!O$1,'38'!$E$1:$O$1,0))</f>
        <v>2711158.7004</v>
      </c>
    </row>
    <row r="1092" spans="6:16">
      <c r="F1092" s="128">
        <v>455556</v>
      </c>
      <c r="G1092" s="2" t="str">
        <f>INDEX('38'!$E$1:$O$1361,MATCH('39'!$F1092,'38'!$E:$E,0),MATCH('38'!F$1,'38'!$E$1:$O$1,0))</f>
        <v>Pradeep C M</v>
      </c>
      <c r="H1092" s="2">
        <f>INDEX('38'!$E$1:$O$1361,MATCH('39'!$F1092,'38'!$E:$E,0),MATCH('38'!G$1,'38'!$E$1:$O$1,0))</f>
        <v>41220</v>
      </c>
      <c r="I1092" s="2" t="str">
        <f>INDEX('38'!$E$1:$O$1361,MATCH('39'!$F1092,'38'!$E:$E,0),MATCH('38'!H$1,'38'!$E$1:$O$1,0))</f>
        <v>Active</v>
      </c>
      <c r="J1092" s="2" t="str">
        <f>INDEX('38'!$E$1:$O$1361,MATCH('39'!$F1092,'38'!$E:$E,0),MATCH('38'!I$1,'38'!$E$1:$O$1,0))</f>
        <v>X0785</v>
      </c>
      <c r="K1092" s="2">
        <f>INDEX('38'!$E$1:$O$1361,MATCH('39'!$F1092,'38'!$E:$E,0),MATCH('38'!J$1,'38'!$E$1:$O$1,0))</f>
        <v>460862</v>
      </c>
      <c r="L1092" s="2" t="str">
        <f>INDEX('38'!$E$1:$O$1361,MATCH('39'!$F1092,'38'!$E:$E,0),MATCH('38'!K$1,'38'!$E$1:$O$1,0))</f>
        <v>Mr. Mallikarjunappa T K</v>
      </c>
      <c r="M1092" s="2" t="str">
        <f>INDEX('38'!$E$1:$O$1361,MATCH('39'!$F1092,'38'!$E:$E,0),MATCH('38'!L$1,'38'!$E$1:$O$1,0))</f>
        <v>Relationship Associate</v>
      </c>
      <c r="N1092" s="2" t="str">
        <f>INDEX('38'!$E$1:$O$1361,MATCH('39'!$F1092,'38'!$E:$E,0),MATCH('38'!M$1,'38'!$E$1:$O$1,0))</f>
        <v>BG 5</v>
      </c>
      <c r="O1092" s="2">
        <f>INDEX('38'!$E$1:$O$1361,MATCH('39'!$F1092,'38'!$E:$E,0),MATCH('38'!N$1,'38'!$E$1:$O$1,0))</f>
        <v>1489704.8669999999</v>
      </c>
      <c r="P1092" s="2">
        <f>INDEX('38'!$E$1:$O$1361,MATCH('39'!$F1092,'38'!$E:$E,0),MATCH('38'!O$1,'38'!$E$1:$O$1,0))</f>
        <v>1425994.1568</v>
      </c>
    </row>
    <row r="1093" spans="6:16">
      <c r="F1093" s="128">
        <v>455692</v>
      </c>
      <c r="G1093" s="2" t="str">
        <f>INDEX('38'!$E$1:$O$1361,MATCH('39'!$F1093,'38'!$E:$E,0),MATCH('38'!F$1,'38'!$E$1:$O$1,0))</f>
        <v>Dhananjay Trimbakrao Joshi</v>
      </c>
      <c r="H1093" s="2">
        <f>INDEX('38'!$E$1:$O$1361,MATCH('39'!$F1093,'38'!$E:$E,0),MATCH('38'!G$1,'38'!$E$1:$O$1,0))</f>
        <v>41212</v>
      </c>
      <c r="I1093" s="2" t="str">
        <f>INDEX('38'!$E$1:$O$1361,MATCH('39'!$F1093,'38'!$E:$E,0),MATCH('38'!H$1,'38'!$E$1:$O$1,0))</f>
        <v>Active</v>
      </c>
      <c r="J1093" s="2" t="str">
        <f>INDEX('38'!$E$1:$O$1361,MATCH('39'!$F1093,'38'!$E:$E,0),MATCH('38'!I$1,'38'!$E$1:$O$1,0))</f>
        <v>X0318</v>
      </c>
      <c r="K1093" s="2">
        <f>INDEX('38'!$E$1:$O$1361,MATCH('39'!$F1093,'38'!$E:$E,0),MATCH('38'!J$1,'38'!$E$1:$O$1,0))</f>
        <v>408446</v>
      </c>
      <c r="L1093" s="2" t="str">
        <f>INDEX('38'!$E$1:$O$1361,MATCH('39'!$F1093,'38'!$E:$E,0),MATCH('38'!K$1,'38'!$E$1:$O$1,0))</f>
        <v>Mr. Uday Kundlikrao Shinde</v>
      </c>
      <c r="M1093" s="2" t="str">
        <f>INDEX('38'!$E$1:$O$1361,MATCH('39'!$F1093,'38'!$E:$E,0),MATCH('38'!L$1,'38'!$E$1:$O$1,0))</f>
        <v>Relationship Associate</v>
      </c>
      <c r="N1093" s="2" t="str">
        <f>INDEX('38'!$E$1:$O$1361,MATCH('39'!$F1093,'38'!$E:$E,0),MATCH('38'!M$1,'38'!$E$1:$O$1,0))</f>
        <v>BG 5</v>
      </c>
      <c r="O1093" s="2">
        <f>INDEX('38'!$E$1:$O$1361,MATCH('39'!$F1093,'38'!$E:$E,0),MATCH('38'!N$1,'38'!$E$1:$O$1,0))</f>
        <v>1315379.0160000001</v>
      </c>
      <c r="P1093" s="2">
        <f>INDEX('38'!$E$1:$O$1361,MATCH('39'!$F1093,'38'!$E:$E,0),MATCH('38'!O$1,'38'!$E$1:$O$1,0))</f>
        <v>997237.9044</v>
      </c>
    </row>
    <row r="1094" spans="6:16">
      <c r="F1094" s="128">
        <v>455797</v>
      </c>
      <c r="G1094" s="2" t="str">
        <f>INDEX('38'!$E$1:$O$1361,MATCH('39'!$F1094,'38'!$E:$E,0),MATCH('38'!F$1,'38'!$E$1:$O$1,0))</f>
        <v>Vishal Ravindra Mali</v>
      </c>
      <c r="H1094" s="2">
        <f>INDEX('38'!$E$1:$O$1361,MATCH('39'!$F1094,'38'!$E:$E,0),MATCH('38'!G$1,'38'!$E$1:$O$1,0))</f>
        <v>41213</v>
      </c>
      <c r="I1094" s="2" t="str">
        <f>INDEX('38'!$E$1:$O$1361,MATCH('39'!$F1094,'38'!$E:$E,0),MATCH('38'!H$1,'38'!$E$1:$O$1,0))</f>
        <v>Active</v>
      </c>
      <c r="J1094" s="2" t="str">
        <f>INDEX('38'!$E$1:$O$1361,MATCH('39'!$F1094,'38'!$E:$E,0),MATCH('38'!I$1,'38'!$E$1:$O$1,0))</f>
        <v>X1323</v>
      </c>
      <c r="K1094" s="2">
        <f>INDEX('38'!$E$1:$O$1361,MATCH('39'!$F1094,'38'!$E:$E,0),MATCH('38'!J$1,'38'!$E$1:$O$1,0))</f>
        <v>376834</v>
      </c>
      <c r="L1094" s="2" t="str">
        <f>INDEX('38'!$E$1:$O$1361,MATCH('39'!$F1094,'38'!$E:$E,0),MATCH('38'!K$1,'38'!$E$1:$O$1,0))</f>
        <v>Mr. Sushant Anant Pednekar</v>
      </c>
      <c r="M1094" s="2" t="str">
        <f>INDEX('38'!$E$1:$O$1361,MATCH('39'!$F1094,'38'!$E:$E,0),MATCH('38'!L$1,'38'!$E$1:$O$1,0))</f>
        <v>Relationship Associate</v>
      </c>
      <c r="N1094" s="2" t="str">
        <f>INDEX('38'!$E$1:$O$1361,MATCH('39'!$F1094,'38'!$E:$E,0),MATCH('38'!M$1,'38'!$E$1:$O$1,0))</f>
        <v>BG 7</v>
      </c>
      <c r="O1094" s="2">
        <f>INDEX('38'!$E$1:$O$1361,MATCH('39'!$F1094,'38'!$E:$E,0),MATCH('38'!N$1,'38'!$E$1:$O$1,0))</f>
        <v>697906.65</v>
      </c>
      <c r="P1094" s="2">
        <f>INDEX('38'!$E$1:$O$1361,MATCH('39'!$F1094,'38'!$E:$E,0),MATCH('38'!O$1,'38'!$E$1:$O$1,0))</f>
        <v>1107467.3807999999</v>
      </c>
    </row>
    <row r="1095" spans="6:16">
      <c r="F1095" s="128">
        <v>455800</v>
      </c>
      <c r="G1095" s="2" t="str">
        <f>INDEX('38'!$E$1:$O$1361,MATCH('39'!$F1095,'38'!$E:$E,0),MATCH('38'!F$1,'38'!$E$1:$O$1,0))</f>
        <v>Philipson Frank Fernandes</v>
      </c>
      <c r="H1095" s="2">
        <f>INDEX('38'!$E$1:$O$1361,MATCH('39'!$F1095,'38'!$E:$E,0),MATCH('38'!G$1,'38'!$E$1:$O$1,0))</f>
        <v>41216</v>
      </c>
      <c r="I1095" s="2" t="str">
        <f>INDEX('38'!$E$1:$O$1361,MATCH('39'!$F1095,'38'!$E:$E,0),MATCH('38'!H$1,'38'!$E$1:$O$1,0))</f>
        <v>Active</v>
      </c>
      <c r="J1095" s="2" t="str">
        <f>INDEX('38'!$E$1:$O$1361,MATCH('39'!$F1095,'38'!$E:$E,0),MATCH('38'!I$1,'38'!$E$1:$O$1,0))</f>
        <v>X0121</v>
      </c>
      <c r="K1095" s="2">
        <f>INDEX('38'!$E$1:$O$1361,MATCH('39'!$F1095,'38'!$E:$E,0),MATCH('38'!J$1,'38'!$E$1:$O$1,0))</f>
        <v>376834</v>
      </c>
      <c r="L1095" s="2" t="str">
        <f>INDEX('38'!$E$1:$O$1361,MATCH('39'!$F1095,'38'!$E:$E,0),MATCH('38'!K$1,'38'!$E$1:$O$1,0))</f>
        <v>Mr. Sushant Anant Pednekar</v>
      </c>
      <c r="M1095" s="2" t="str">
        <f>INDEX('38'!$E$1:$O$1361,MATCH('39'!$F1095,'38'!$E:$E,0),MATCH('38'!L$1,'38'!$E$1:$O$1,0))</f>
        <v>Relationship Associate</v>
      </c>
      <c r="N1095" s="2" t="str">
        <f>INDEX('38'!$E$1:$O$1361,MATCH('39'!$F1095,'38'!$E:$E,0),MATCH('38'!M$1,'38'!$E$1:$O$1,0))</f>
        <v>BG 5</v>
      </c>
      <c r="O1095" s="2">
        <f>INDEX('38'!$E$1:$O$1361,MATCH('39'!$F1095,'38'!$E:$E,0),MATCH('38'!N$1,'38'!$E$1:$O$1,0))</f>
        <v>1594504.9469999999</v>
      </c>
      <c r="P1095" s="2">
        <f>INDEX('38'!$E$1:$O$1361,MATCH('39'!$F1095,'38'!$E:$E,0),MATCH('38'!O$1,'38'!$E$1:$O$1,0))</f>
        <v>3933730.3427999998</v>
      </c>
    </row>
    <row r="1096" spans="6:16">
      <c r="F1096" s="128">
        <v>455945</v>
      </c>
      <c r="G1096" s="2" t="str">
        <f>INDEX('38'!$E$1:$O$1361,MATCH('39'!$F1096,'38'!$E:$E,0),MATCH('38'!F$1,'38'!$E$1:$O$1,0))</f>
        <v>Shailender Bhati</v>
      </c>
      <c r="H1096" s="2">
        <f>INDEX('38'!$E$1:$O$1361,MATCH('39'!$F1096,'38'!$E:$E,0),MATCH('38'!G$1,'38'!$E$1:$O$1,0))</f>
        <v>41221</v>
      </c>
      <c r="I1096" s="2" t="str">
        <f>INDEX('38'!$E$1:$O$1361,MATCH('39'!$F1096,'38'!$E:$E,0),MATCH('38'!H$1,'38'!$E$1:$O$1,0))</f>
        <v>Active</v>
      </c>
      <c r="J1096" s="2" t="str">
        <f>INDEX('38'!$E$1:$O$1361,MATCH('39'!$F1096,'38'!$E:$E,0),MATCH('38'!I$1,'38'!$E$1:$O$1,0))</f>
        <v>X1255</v>
      </c>
      <c r="K1096" s="2">
        <f>INDEX('38'!$E$1:$O$1361,MATCH('39'!$F1096,'38'!$E:$E,0),MATCH('38'!J$1,'38'!$E$1:$O$1,0))</f>
        <v>373036</v>
      </c>
      <c r="L1096" s="2" t="str">
        <f>INDEX('38'!$E$1:$O$1361,MATCH('39'!$F1096,'38'!$E:$E,0),MATCH('38'!K$1,'38'!$E$1:$O$1,0))</f>
        <v>Mr. Sumit Sehgal</v>
      </c>
      <c r="M1096" s="2" t="str">
        <f>INDEX('38'!$E$1:$O$1361,MATCH('39'!$F1096,'38'!$E:$E,0),MATCH('38'!L$1,'38'!$E$1:$O$1,0))</f>
        <v>Relationship Associate</v>
      </c>
      <c r="N1096" s="2" t="str">
        <f>INDEX('38'!$E$1:$O$1361,MATCH('39'!$F1096,'38'!$E:$E,0),MATCH('38'!M$1,'38'!$E$1:$O$1,0))</f>
        <v>BG 7</v>
      </c>
      <c r="O1096" s="2">
        <f>INDEX('38'!$E$1:$O$1361,MATCH('39'!$F1096,'38'!$E:$E,0),MATCH('38'!N$1,'38'!$E$1:$O$1,0))</f>
        <v>587731.89300000004</v>
      </c>
      <c r="P1096" s="2">
        <f>INDEX('38'!$E$1:$O$1361,MATCH('39'!$F1096,'38'!$E:$E,0),MATCH('38'!O$1,'38'!$E$1:$O$1,0))</f>
        <v>894846.22560000001</v>
      </c>
    </row>
    <row r="1097" spans="6:16">
      <c r="F1097" s="128">
        <v>456182</v>
      </c>
      <c r="G1097" s="2" t="str">
        <f>INDEX('38'!$E$1:$O$1361,MATCH('39'!$F1097,'38'!$E:$E,0),MATCH('38'!F$1,'38'!$E$1:$O$1,0))</f>
        <v>Savita Rai</v>
      </c>
      <c r="H1097" s="2">
        <f>INDEX('38'!$E$1:$O$1361,MATCH('39'!$F1097,'38'!$E:$E,0),MATCH('38'!G$1,'38'!$E$1:$O$1,0))</f>
        <v>41236</v>
      </c>
      <c r="I1097" s="2" t="str">
        <f>INDEX('38'!$E$1:$O$1361,MATCH('39'!$F1097,'38'!$E:$E,0),MATCH('38'!H$1,'38'!$E$1:$O$1,0))</f>
        <v>Active</v>
      </c>
      <c r="J1097" s="2" t="str">
        <f>INDEX('38'!$E$1:$O$1361,MATCH('39'!$F1097,'38'!$E:$E,0),MATCH('38'!I$1,'38'!$E$1:$O$1,0))</f>
        <v>X0644</v>
      </c>
      <c r="K1097" s="2">
        <f>INDEX('38'!$E$1:$O$1361,MATCH('39'!$F1097,'38'!$E:$E,0),MATCH('38'!J$1,'38'!$E$1:$O$1,0))</f>
        <v>391321</v>
      </c>
      <c r="L1097" s="2" t="str">
        <f>INDEX('38'!$E$1:$O$1361,MATCH('39'!$F1097,'38'!$E:$E,0),MATCH('38'!K$1,'38'!$E$1:$O$1,0))</f>
        <v>Mr. Ashish Rawat</v>
      </c>
      <c r="M1097" s="2" t="str">
        <f>INDEX('38'!$E$1:$O$1361,MATCH('39'!$F1097,'38'!$E:$E,0),MATCH('38'!L$1,'38'!$E$1:$O$1,0))</f>
        <v>Relationship Associate</v>
      </c>
      <c r="N1097" s="2" t="str">
        <f>INDEX('38'!$E$1:$O$1361,MATCH('39'!$F1097,'38'!$E:$E,0),MATCH('38'!M$1,'38'!$E$1:$O$1,0))</f>
        <v>BG 7</v>
      </c>
      <c r="O1097" s="2">
        <f>INDEX('38'!$E$1:$O$1361,MATCH('39'!$F1097,'38'!$E:$E,0),MATCH('38'!N$1,'38'!$E$1:$O$1,0))</f>
        <v>634667.103</v>
      </c>
      <c r="P1097" s="2">
        <f>INDEX('38'!$E$1:$O$1361,MATCH('39'!$F1097,'38'!$E:$E,0),MATCH('38'!O$1,'38'!$E$1:$O$1,0))</f>
        <v>947140.98120000004</v>
      </c>
    </row>
    <row r="1098" spans="6:16">
      <c r="F1098" s="128">
        <v>456186</v>
      </c>
      <c r="G1098" s="2" t="str">
        <f>INDEX('38'!$E$1:$O$1361,MATCH('39'!$F1098,'38'!$E:$E,0),MATCH('38'!F$1,'38'!$E$1:$O$1,0))</f>
        <v>Kalaiyarasan K.</v>
      </c>
      <c r="H1098" s="2">
        <f>INDEX('38'!$E$1:$O$1361,MATCH('39'!$F1098,'38'!$E:$E,0),MATCH('38'!G$1,'38'!$E$1:$O$1,0))</f>
        <v>41199</v>
      </c>
      <c r="I1098" s="2" t="str">
        <f>INDEX('38'!$E$1:$O$1361,MATCH('39'!$F1098,'38'!$E:$E,0),MATCH('38'!H$1,'38'!$E$1:$O$1,0))</f>
        <v>Active</v>
      </c>
      <c r="J1098" s="2" t="str">
        <f>INDEX('38'!$E$1:$O$1361,MATCH('39'!$F1098,'38'!$E:$E,0),MATCH('38'!I$1,'38'!$E$1:$O$1,0))</f>
        <v>X1500</v>
      </c>
      <c r="K1098" s="2">
        <f>INDEX('38'!$E$1:$O$1361,MATCH('39'!$F1098,'38'!$E:$E,0),MATCH('38'!J$1,'38'!$E$1:$O$1,0))</f>
        <v>398449</v>
      </c>
      <c r="L1098" s="2" t="str">
        <f>INDEX('38'!$E$1:$O$1361,MATCH('39'!$F1098,'38'!$E:$E,0),MATCH('38'!K$1,'38'!$E$1:$O$1,0))</f>
        <v>Mr. Ahamed Mustaq M.</v>
      </c>
      <c r="M1098" s="2" t="str">
        <f>INDEX('38'!$E$1:$O$1361,MATCH('39'!$F1098,'38'!$E:$E,0),MATCH('38'!L$1,'38'!$E$1:$O$1,0))</f>
        <v>Relationship Associate</v>
      </c>
      <c r="N1098" s="2" t="str">
        <f>INDEX('38'!$E$1:$O$1361,MATCH('39'!$F1098,'38'!$E:$E,0),MATCH('38'!M$1,'38'!$E$1:$O$1,0))</f>
        <v>BG 7</v>
      </c>
      <c r="O1098" s="2">
        <f>INDEX('38'!$E$1:$O$1361,MATCH('39'!$F1098,'38'!$E:$E,0),MATCH('38'!N$1,'38'!$E$1:$O$1,0))</f>
        <v>636658.26</v>
      </c>
      <c r="P1098" s="2">
        <f>INDEX('38'!$E$1:$O$1361,MATCH('39'!$F1098,'38'!$E:$E,0),MATCH('38'!O$1,'38'!$E$1:$O$1,0))</f>
        <v>353377.78200000001</v>
      </c>
    </row>
    <row r="1099" spans="6:16">
      <c r="F1099" s="128">
        <v>456342</v>
      </c>
      <c r="G1099" s="2" t="str">
        <f>INDEX('38'!$E$1:$O$1361,MATCH('39'!$F1099,'38'!$E:$E,0),MATCH('38'!F$1,'38'!$E$1:$O$1,0))</f>
        <v>Ashesh Atul Kumar Bhatt</v>
      </c>
      <c r="H1099" s="2">
        <f>INDEX('38'!$E$1:$O$1361,MATCH('39'!$F1099,'38'!$E:$E,0),MATCH('38'!G$1,'38'!$E$1:$O$1,0))</f>
        <v>41214</v>
      </c>
      <c r="I1099" s="2" t="str">
        <f>INDEX('38'!$E$1:$O$1361,MATCH('39'!$F1099,'38'!$E:$E,0),MATCH('38'!H$1,'38'!$E$1:$O$1,0))</f>
        <v>Active</v>
      </c>
      <c r="J1099" s="2" t="str">
        <f>INDEX('38'!$E$1:$O$1361,MATCH('39'!$F1099,'38'!$E:$E,0),MATCH('38'!I$1,'38'!$E$1:$O$1,0))</f>
        <v>X0058</v>
      </c>
      <c r="K1099" s="2">
        <f>INDEX('38'!$E$1:$O$1361,MATCH('39'!$F1099,'38'!$E:$E,0),MATCH('38'!J$1,'38'!$E$1:$O$1,0))</f>
        <v>462852</v>
      </c>
      <c r="L1099" s="2" t="str">
        <f>INDEX('38'!$E$1:$O$1361,MATCH('39'!$F1099,'38'!$E:$E,0),MATCH('38'!K$1,'38'!$E$1:$O$1,0))</f>
        <v>Mr. Dhwanil Milan Bhai Acharya</v>
      </c>
      <c r="M1099" s="2" t="str">
        <f>INDEX('38'!$E$1:$O$1361,MATCH('39'!$F1099,'38'!$E:$E,0),MATCH('38'!L$1,'38'!$E$1:$O$1,0))</f>
        <v>Relationship Associate</v>
      </c>
      <c r="N1099" s="2" t="str">
        <f>INDEX('38'!$E$1:$O$1361,MATCH('39'!$F1099,'38'!$E:$E,0),MATCH('38'!M$1,'38'!$E$1:$O$1,0))</f>
        <v>BG 4</v>
      </c>
      <c r="O1099" s="2">
        <f>INDEX('38'!$E$1:$O$1361,MATCH('39'!$F1099,'38'!$E:$E,0),MATCH('38'!N$1,'38'!$E$1:$O$1,0))</f>
        <v>1903859.9580000001</v>
      </c>
      <c r="P1099" s="2">
        <f>INDEX('38'!$E$1:$O$1361,MATCH('39'!$F1099,'38'!$E:$E,0),MATCH('38'!O$1,'38'!$E$1:$O$1,0))</f>
        <v>1468451.0520000001</v>
      </c>
    </row>
    <row r="1100" spans="6:16">
      <c r="F1100" s="128">
        <v>456697</v>
      </c>
      <c r="G1100" s="2" t="str">
        <f>INDEX('38'!$E$1:$O$1361,MATCH('39'!$F1100,'38'!$E:$E,0),MATCH('38'!F$1,'38'!$E$1:$O$1,0))</f>
        <v>Pooja Bharti</v>
      </c>
      <c r="H1100" s="2">
        <f>INDEX('38'!$E$1:$O$1361,MATCH('39'!$F1100,'38'!$E:$E,0),MATCH('38'!G$1,'38'!$E$1:$O$1,0))</f>
        <v>41228</v>
      </c>
      <c r="I1100" s="2" t="str">
        <f>INDEX('38'!$E$1:$O$1361,MATCH('39'!$F1100,'38'!$E:$E,0),MATCH('38'!H$1,'38'!$E$1:$O$1,0))</f>
        <v>Active</v>
      </c>
      <c r="J1100" s="2" t="str">
        <f>INDEX('38'!$E$1:$O$1361,MATCH('39'!$F1100,'38'!$E:$E,0),MATCH('38'!I$1,'38'!$E$1:$O$1,0))</f>
        <v>X0480</v>
      </c>
      <c r="K1100" s="2">
        <f>INDEX('38'!$E$1:$O$1361,MATCH('39'!$F1100,'38'!$E:$E,0),MATCH('38'!J$1,'38'!$E$1:$O$1,0))</f>
        <v>377364</v>
      </c>
      <c r="L1100" s="2" t="str">
        <f>INDEX('38'!$E$1:$O$1361,MATCH('39'!$F1100,'38'!$E:$E,0),MATCH('38'!K$1,'38'!$E$1:$O$1,0))</f>
        <v>Mr. Sanjiv Sen</v>
      </c>
      <c r="M1100" s="2" t="str">
        <f>INDEX('38'!$E$1:$O$1361,MATCH('39'!$F1100,'38'!$E:$E,0),MATCH('38'!L$1,'38'!$E$1:$O$1,0))</f>
        <v>Relationship Associate</v>
      </c>
      <c r="N1100" s="2" t="str">
        <f>INDEX('38'!$E$1:$O$1361,MATCH('39'!$F1100,'38'!$E:$E,0),MATCH('38'!M$1,'38'!$E$1:$O$1,0))</f>
        <v>BG 6</v>
      </c>
      <c r="O1100" s="2">
        <f>INDEX('38'!$E$1:$O$1361,MATCH('39'!$F1100,'38'!$E:$E,0),MATCH('38'!N$1,'38'!$E$1:$O$1,0))</f>
        <v>969190.38300000003</v>
      </c>
      <c r="P1100" s="2">
        <f>INDEX('38'!$E$1:$O$1361,MATCH('39'!$F1100,'38'!$E:$E,0),MATCH('38'!O$1,'38'!$E$1:$O$1,0))</f>
        <v>874450.05839999998</v>
      </c>
    </row>
    <row r="1101" spans="6:16">
      <c r="F1101" s="128">
        <v>456924</v>
      </c>
      <c r="G1101" s="2" t="str">
        <f>INDEX('38'!$E$1:$O$1361,MATCH('39'!$F1101,'38'!$E:$E,0),MATCH('38'!F$1,'38'!$E$1:$O$1,0))</f>
        <v>Ravinder Kumar</v>
      </c>
      <c r="H1101" s="2">
        <f>INDEX('38'!$E$1:$O$1361,MATCH('39'!$F1101,'38'!$E:$E,0),MATCH('38'!G$1,'38'!$E$1:$O$1,0))</f>
        <v>41233</v>
      </c>
      <c r="I1101" s="2" t="str">
        <f>INDEX('38'!$E$1:$O$1361,MATCH('39'!$F1101,'38'!$E:$E,0),MATCH('38'!H$1,'38'!$E$1:$O$1,0))</f>
        <v>Active</v>
      </c>
      <c r="J1101" s="2" t="str">
        <f>INDEX('38'!$E$1:$O$1361,MATCH('39'!$F1101,'38'!$E:$E,0),MATCH('38'!I$1,'38'!$E$1:$O$1,0))</f>
        <v>X1021</v>
      </c>
      <c r="K1101" s="2">
        <f>INDEX('38'!$E$1:$O$1361,MATCH('39'!$F1101,'38'!$E:$E,0),MATCH('38'!J$1,'38'!$E$1:$O$1,0))</f>
        <v>382987</v>
      </c>
      <c r="L1101" s="2" t="str">
        <f>INDEX('38'!$E$1:$O$1361,MATCH('39'!$F1101,'38'!$E:$E,0),MATCH('38'!K$1,'38'!$E$1:$O$1,0))</f>
        <v>Mr. Varun Hassija</v>
      </c>
      <c r="M1101" s="2" t="str">
        <f>INDEX('38'!$E$1:$O$1361,MATCH('39'!$F1101,'38'!$E:$E,0),MATCH('38'!L$1,'38'!$E$1:$O$1,0))</f>
        <v>Relationship Associate</v>
      </c>
      <c r="N1101" s="2" t="str">
        <f>INDEX('38'!$E$1:$O$1361,MATCH('39'!$F1101,'38'!$E:$E,0),MATCH('38'!M$1,'38'!$E$1:$O$1,0))</f>
        <v>BG 6</v>
      </c>
      <c r="O1101" s="2">
        <f>INDEX('38'!$E$1:$O$1361,MATCH('39'!$F1101,'38'!$E:$E,0),MATCH('38'!N$1,'38'!$E$1:$O$1,0))</f>
        <v>972517.14</v>
      </c>
      <c r="P1101" s="2">
        <f>INDEX('38'!$E$1:$O$1361,MATCH('39'!$F1101,'38'!$E:$E,0),MATCH('38'!O$1,'38'!$E$1:$O$1,0))</f>
        <v>1030572.6768</v>
      </c>
    </row>
    <row r="1102" spans="6:16">
      <c r="F1102" s="128">
        <v>457175</v>
      </c>
      <c r="G1102" s="2" t="str">
        <f>INDEX('38'!$E$1:$O$1361,MATCH('39'!$F1102,'38'!$E:$E,0),MATCH('38'!F$1,'38'!$E$1:$O$1,0))</f>
        <v>Anusha Jyesta</v>
      </c>
      <c r="H1102" s="2">
        <f>INDEX('38'!$E$1:$O$1361,MATCH('39'!$F1102,'38'!$E:$E,0),MATCH('38'!G$1,'38'!$E$1:$O$1,0))</f>
        <v>41220</v>
      </c>
      <c r="I1102" s="2" t="str">
        <f>INDEX('38'!$E$1:$O$1361,MATCH('39'!$F1102,'38'!$E:$E,0),MATCH('38'!H$1,'38'!$E$1:$O$1,0))</f>
        <v>Active</v>
      </c>
      <c r="J1102" s="2" t="str">
        <f>INDEX('38'!$E$1:$O$1361,MATCH('39'!$F1102,'38'!$E:$E,0),MATCH('38'!I$1,'38'!$E$1:$O$1,0))</f>
        <v>X0585</v>
      </c>
      <c r="K1102" s="2">
        <f>INDEX('38'!$E$1:$O$1361,MATCH('39'!$F1102,'38'!$E:$E,0),MATCH('38'!J$1,'38'!$E$1:$O$1,0))</f>
        <v>421959</v>
      </c>
      <c r="L1102" s="2" t="str">
        <f>INDEX('38'!$E$1:$O$1361,MATCH('39'!$F1102,'38'!$E:$E,0),MATCH('38'!K$1,'38'!$E$1:$O$1,0))</f>
        <v>Mr. Kunapareddy Subrahmanyam</v>
      </c>
      <c r="M1102" s="2" t="str">
        <f>INDEX('38'!$E$1:$O$1361,MATCH('39'!$F1102,'38'!$E:$E,0),MATCH('38'!L$1,'38'!$E$1:$O$1,0))</f>
        <v>Relationship Associate</v>
      </c>
      <c r="N1102" s="2" t="str">
        <f>INDEX('38'!$E$1:$O$1361,MATCH('39'!$F1102,'38'!$E:$E,0),MATCH('38'!M$1,'38'!$E$1:$O$1,0))</f>
        <v>BG 7</v>
      </c>
      <c r="O1102" s="2">
        <f>INDEX('38'!$E$1:$O$1361,MATCH('39'!$F1102,'38'!$E:$E,0),MATCH('38'!N$1,'38'!$E$1:$O$1,0))</f>
        <v>734931.7080000001</v>
      </c>
      <c r="P1102" s="2">
        <f>INDEX('38'!$E$1:$O$1361,MATCH('39'!$F1102,'38'!$E:$E,0),MATCH('38'!O$1,'38'!$E$1:$O$1,0))</f>
        <v>232641.79559999998</v>
      </c>
    </row>
    <row r="1103" spans="6:16">
      <c r="F1103" s="128">
        <v>457236</v>
      </c>
      <c r="G1103" s="2" t="str">
        <f>INDEX('38'!$E$1:$O$1361,MATCH('39'!$F1103,'38'!$E:$E,0),MATCH('38'!F$1,'38'!$E$1:$O$1,0))</f>
        <v>Saswat Sambit</v>
      </c>
      <c r="H1103" s="2">
        <f>INDEX('38'!$E$1:$O$1361,MATCH('39'!$F1103,'38'!$E:$E,0),MATCH('38'!G$1,'38'!$E$1:$O$1,0))</f>
        <v>41241</v>
      </c>
      <c r="I1103" s="2" t="str">
        <f>INDEX('38'!$E$1:$O$1361,MATCH('39'!$F1103,'38'!$E:$E,0),MATCH('38'!H$1,'38'!$E$1:$O$1,0))</f>
        <v>Active</v>
      </c>
      <c r="J1103" s="2" t="str">
        <f>INDEX('38'!$E$1:$O$1361,MATCH('39'!$F1103,'38'!$E:$E,0),MATCH('38'!I$1,'38'!$E$1:$O$1,0))</f>
        <v>X0718</v>
      </c>
      <c r="K1103" s="2">
        <f>INDEX('38'!$E$1:$O$1361,MATCH('39'!$F1103,'38'!$E:$E,0),MATCH('38'!J$1,'38'!$E$1:$O$1,0))</f>
        <v>176466</v>
      </c>
      <c r="L1103" s="2" t="str">
        <f>INDEX('38'!$E$1:$O$1361,MATCH('39'!$F1103,'38'!$E:$E,0),MATCH('38'!K$1,'38'!$E$1:$O$1,0))</f>
        <v>Mr. Ayan Dam</v>
      </c>
      <c r="M1103" s="2" t="str">
        <f>INDEX('38'!$E$1:$O$1361,MATCH('39'!$F1103,'38'!$E:$E,0),MATCH('38'!L$1,'38'!$E$1:$O$1,0))</f>
        <v>Relationship Associate</v>
      </c>
      <c r="N1103" s="2" t="str">
        <f>INDEX('38'!$E$1:$O$1361,MATCH('39'!$F1103,'38'!$E:$E,0),MATCH('38'!M$1,'38'!$E$1:$O$1,0))</f>
        <v>BG 8</v>
      </c>
      <c r="O1103" s="2">
        <f>INDEX('38'!$E$1:$O$1361,MATCH('39'!$F1103,'38'!$E:$E,0),MATCH('38'!N$1,'38'!$E$1:$O$1,0))</f>
        <v>275163.65100000001</v>
      </c>
      <c r="P1103" s="2">
        <f>INDEX('38'!$E$1:$O$1361,MATCH('39'!$F1103,'38'!$E:$E,0),MATCH('38'!O$1,'38'!$E$1:$O$1,0))</f>
        <v>308412.27359999996</v>
      </c>
    </row>
    <row r="1104" spans="6:16">
      <c r="F1104" s="128">
        <v>457238</v>
      </c>
      <c r="G1104" s="2" t="str">
        <f>INDEX('38'!$E$1:$O$1361,MATCH('39'!$F1104,'38'!$E:$E,0),MATCH('38'!F$1,'38'!$E$1:$O$1,0))</f>
        <v>Sanatan Sahu</v>
      </c>
      <c r="H1104" s="2">
        <f>INDEX('38'!$E$1:$O$1361,MATCH('39'!$F1104,'38'!$E:$E,0),MATCH('38'!G$1,'38'!$E$1:$O$1,0))</f>
        <v>41241</v>
      </c>
      <c r="I1104" s="2" t="str">
        <f>INDEX('38'!$E$1:$O$1361,MATCH('39'!$F1104,'38'!$E:$E,0),MATCH('38'!H$1,'38'!$E$1:$O$1,0))</f>
        <v>Active</v>
      </c>
      <c r="J1104" s="2" t="str">
        <f>INDEX('38'!$E$1:$O$1361,MATCH('39'!$F1104,'38'!$E:$E,0),MATCH('38'!I$1,'38'!$E$1:$O$1,0))</f>
        <v>X1712</v>
      </c>
      <c r="K1104" s="2">
        <f>INDEX('38'!$E$1:$O$1361,MATCH('39'!$F1104,'38'!$E:$E,0),MATCH('38'!J$1,'38'!$E$1:$O$1,0))</f>
        <v>381248</v>
      </c>
      <c r="L1104" s="2" t="str">
        <f>INDEX('38'!$E$1:$O$1361,MATCH('39'!$F1104,'38'!$E:$E,0),MATCH('38'!K$1,'38'!$E$1:$O$1,0))</f>
        <v>Mr. Nirjhar Saha</v>
      </c>
      <c r="M1104" s="2" t="str">
        <f>INDEX('38'!$E$1:$O$1361,MATCH('39'!$F1104,'38'!$E:$E,0),MATCH('38'!L$1,'38'!$E$1:$O$1,0))</f>
        <v>Relationship Associate</v>
      </c>
      <c r="N1104" s="2" t="str">
        <f>INDEX('38'!$E$1:$O$1361,MATCH('39'!$F1104,'38'!$E:$E,0),MATCH('38'!M$1,'38'!$E$1:$O$1,0))</f>
        <v>BG 7</v>
      </c>
      <c r="O1104" s="2">
        <f>INDEX('38'!$E$1:$O$1361,MATCH('39'!$F1104,'38'!$E:$E,0),MATCH('38'!N$1,'38'!$E$1:$O$1,0))</f>
        <v>545169.66</v>
      </c>
      <c r="P1104" s="2">
        <f>INDEX('38'!$E$1:$O$1361,MATCH('39'!$F1104,'38'!$E:$E,0),MATCH('38'!O$1,'38'!$E$1:$O$1,0))</f>
        <v>753856.51319999993</v>
      </c>
    </row>
    <row r="1105" spans="6:16">
      <c r="F1105" s="128">
        <v>457246</v>
      </c>
      <c r="G1105" s="2" t="str">
        <f>INDEX('38'!$E$1:$O$1361,MATCH('39'!$F1105,'38'!$E:$E,0),MATCH('38'!F$1,'38'!$E$1:$O$1,0))</f>
        <v>Manavwaar Ali</v>
      </c>
      <c r="H1105" s="2">
        <f>INDEX('38'!$E$1:$O$1361,MATCH('39'!$F1105,'38'!$E:$E,0),MATCH('38'!G$1,'38'!$E$1:$O$1,0))</f>
        <v>41244</v>
      </c>
      <c r="I1105" s="2" t="str">
        <f>INDEX('38'!$E$1:$O$1361,MATCH('39'!$F1105,'38'!$E:$E,0),MATCH('38'!H$1,'38'!$E$1:$O$1,0))</f>
        <v>Active</v>
      </c>
      <c r="J1105" s="2" t="str">
        <f>INDEX('38'!$E$1:$O$1361,MATCH('39'!$F1105,'38'!$E:$E,0),MATCH('38'!I$1,'38'!$E$1:$O$1,0))</f>
        <v>X0223</v>
      </c>
      <c r="K1105" s="2">
        <f>INDEX('38'!$E$1:$O$1361,MATCH('39'!$F1105,'38'!$E:$E,0),MATCH('38'!J$1,'38'!$E$1:$O$1,0))</f>
        <v>391321</v>
      </c>
      <c r="L1105" s="2" t="str">
        <f>INDEX('38'!$E$1:$O$1361,MATCH('39'!$F1105,'38'!$E:$E,0),MATCH('38'!K$1,'38'!$E$1:$O$1,0))</f>
        <v>Mr. Ashish Rawat</v>
      </c>
      <c r="M1105" s="2" t="str">
        <f>INDEX('38'!$E$1:$O$1361,MATCH('39'!$F1105,'38'!$E:$E,0),MATCH('38'!L$1,'38'!$E$1:$O$1,0))</f>
        <v>Relationship Associate</v>
      </c>
      <c r="N1105" s="2" t="str">
        <f>INDEX('38'!$E$1:$O$1361,MATCH('39'!$F1105,'38'!$E:$E,0),MATCH('38'!M$1,'38'!$E$1:$O$1,0))</f>
        <v>BG 4</v>
      </c>
      <c r="O1105" s="2">
        <f>INDEX('38'!$E$1:$O$1361,MATCH('39'!$F1105,'38'!$E:$E,0),MATCH('38'!N$1,'38'!$E$1:$O$1,0))</f>
        <v>1787662.7580000001</v>
      </c>
      <c r="P1105" s="2">
        <f>INDEX('38'!$E$1:$O$1361,MATCH('39'!$F1105,'38'!$E:$E,0),MATCH('38'!O$1,'38'!$E$1:$O$1,0))</f>
        <v>3473492.2308</v>
      </c>
    </row>
    <row r="1106" spans="6:16">
      <c r="F1106" s="128">
        <v>457247</v>
      </c>
      <c r="G1106" s="2" t="str">
        <f>INDEX('38'!$E$1:$O$1361,MATCH('39'!$F1106,'38'!$E:$E,0),MATCH('38'!F$1,'38'!$E$1:$O$1,0))</f>
        <v>Saurav Kumar Panday</v>
      </c>
      <c r="H1106" s="2">
        <f>INDEX('38'!$E$1:$O$1361,MATCH('39'!$F1106,'38'!$E:$E,0),MATCH('38'!G$1,'38'!$E$1:$O$1,0))</f>
        <v>41244</v>
      </c>
      <c r="I1106" s="2" t="str">
        <f>INDEX('38'!$E$1:$O$1361,MATCH('39'!$F1106,'38'!$E:$E,0),MATCH('38'!H$1,'38'!$E$1:$O$1,0))</f>
        <v>Active</v>
      </c>
      <c r="J1106" s="2" t="str">
        <f>INDEX('38'!$E$1:$O$1361,MATCH('39'!$F1106,'38'!$E:$E,0),MATCH('38'!I$1,'38'!$E$1:$O$1,0))</f>
        <v>X0119</v>
      </c>
      <c r="K1106" s="2">
        <f>INDEX('38'!$E$1:$O$1361,MATCH('39'!$F1106,'38'!$E:$E,0),MATCH('38'!J$1,'38'!$E$1:$O$1,0))</f>
        <v>382987</v>
      </c>
      <c r="L1106" s="2" t="str">
        <f>INDEX('38'!$E$1:$O$1361,MATCH('39'!$F1106,'38'!$E:$E,0),MATCH('38'!K$1,'38'!$E$1:$O$1,0))</f>
        <v>Mr. Varun Hassija</v>
      </c>
      <c r="M1106" s="2" t="str">
        <f>INDEX('38'!$E$1:$O$1361,MATCH('39'!$F1106,'38'!$E:$E,0),MATCH('38'!L$1,'38'!$E$1:$O$1,0))</f>
        <v>Relationship Associate</v>
      </c>
      <c r="N1106" s="2" t="str">
        <f>INDEX('38'!$E$1:$O$1361,MATCH('39'!$F1106,'38'!$E:$E,0),MATCH('38'!M$1,'38'!$E$1:$O$1,0))</f>
        <v>BG 5</v>
      </c>
      <c r="O1106" s="2">
        <f>INDEX('38'!$E$1:$O$1361,MATCH('39'!$F1106,'38'!$E:$E,0),MATCH('38'!N$1,'38'!$E$1:$O$1,0))</f>
        <v>1226609.4750000001</v>
      </c>
      <c r="P1106" s="2">
        <f>INDEX('38'!$E$1:$O$1361,MATCH('39'!$F1106,'38'!$E:$E,0),MATCH('38'!O$1,'38'!$E$1:$O$1,0))</f>
        <v>922917.73680000007</v>
      </c>
    </row>
    <row r="1107" spans="6:16">
      <c r="F1107" s="128">
        <v>457248</v>
      </c>
      <c r="G1107" s="2" t="str">
        <f>INDEX('38'!$E$1:$O$1361,MATCH('39'!$F1107,'38'!$E:$E,0),MATCH('38'!F$1,'38'!$E$1:$O$1,0))</f>
        <v>Ravi Shankar Ojha</v>
      </c>
      <c r="H1107" s="2">
        <f>INDEX('38'!$E$1:$O$1361,MATCH('39'!$F1107,'38'!$E:$E,0),MATCH('38'!G$1,'38'!$E$1:$O$1,0))</f>
        <v>41242</v>
      </c>
      <c r="I1107" s="2" t="str">
        <f>INDEX('38'!$E$1:$O$1361,MATCH('39'!$F1107,'38'!$E:$E,0),MATCH('38'!H$1,'38'!$E$1:$O$1,0))</f>
        <v>Active</v>
      </c>
      <c r="J1107" s="2" t="str">
        <f>INDEX('38'!$E$1:$O$1361,MATCH('39'!$F1107,'38'!$E:$E,0),MATCH('38'!I$1,'38'!$E$1:$O$1,0))</f>
        <v>X0066</v>
      </c>
      <c r="K1107" s="2">
        <f>INDEX('38'!$E$1:$O$1361,MATCH('39'!$F1107,'38'!$E:$E,0),MATCH('38'!J$1,'38'!$E$1:$O$1,0))</f>
        <v>460909</v>
      </c>
      <c r="L1107" s="2" t="str">
        <f>INDEX('38'!$E$1:$O$1361,MATCH('39'!$F1107,'38'!$E:$E,0),MATCH('38'!K$1,'38'!$E$1:$O$1,0))</f>
        <v>Mr. Manish Banga</v>
      </c>
      <c r="M1107" s="2" t="str">
        <f>INDEX('38'!$E$1:$O$1361,MATCH('39'!$F1107,'38'!$E:$E,0),MATCH('38'!L$1,'38'!$E$1:$O$1,0))</f>
        <v>Relationship Associate</v>
      </c>
      <c r="N1107" s="2" t="str">
        <f>INDEX('38'!$E$1:$O$1361,MATCH('39'!$F1107,'38'!$E:$E,0),MATCH('38'!M$1,'38'!$E$1:$O$1,0))</f>
        <v>BG 4</v>
      </c>
      <c r="O1107" s="2">
        <f>INDEX('38'!$E$1:$O$1361,MATCH('39'!$F1107,'38'!$E:$E,0),MATCH('38'!N$1,'38'!$E$1:$O$1,0))</f>
        <v>1807164.7439999999</v>
      </c>
      <c r="P1107" s="2">
        <f>INDEX('38'!$E$1:$O$1361,MATCH('39'!$F1107,'38'!$E:$E,0),MATCH('38'!O$1,'38'!$E$1:$O$1,0))</f>
        <v>1738666.7172000001</v>
      </c>
    </row>
    <row r="1108" spans="6:16">
      <c r="F1108" s="128">
        <v>457249</v>
      </c>
      <c r="G1108" s="2" t="str">
        <f>INDEX('38'!$E$1:$O$1361,MATCH('39'!$F1108,'38'!$E:$E,0),MATCH('38'!F$1,'38'!$E$1:$O$1,0))</f>
        <v>Arindam Majie</v>
      </c>
      <c r="H1108" s="2">
        <f>INDEX('38'!$E$1:$O$1361,MATCH('39'!$F1108,'38'!$E:$E,0),MATCH('38'!G$1,'38'!$E$1:$O$1,0))</f>
        <v>41246</v>
      </c>
      <c r="I1108" s="2" t="str">
        <f>INDEX('38'!$E$1:$O$1361,MATCH('39'!$F1108,'38'!$E:$E,0),MATCH('38'!H$1,'38'!$E$1:$O$1,0))</f>
        <v>Active</v>
      </c>
      <c r="J1108" s="2" t="str">
        <f>INDEX('38'!$E$1:$O$1361,MATCH('39'!$F1108,'38'!$E:$E,0),MATCH('38'!I$1,'38'!$E$1:$O$1,0))</f>
        <v>X0277</v>
      </c>
      <c r="K1108" s="2">
        <f>INDEX('38'!$E$1:$O$1361,MATCH('39'!$F1108,'38'!$E:$E,0),MATCH('38'!J$1,'38'!$E$1:$O$1,0))</f>
        <v>410449</v>
      </c>
      <c r="L1108" s="2" t="str">
        <f>INDEX('38'!$E$1:$O$1361,MATCH('39'!$F1108,'38'!$E:$E,0),MATCH('38'!K$1,'38'!$E$1:$O$1,0))</f>
        <v>Mr. Sudipta Roy</v>
      </c>
      <c r="M1108" s="2" t="str">
        <f>INDEX('38'!$E$1:$O$1361,MATCH('39'!$F1108,'38'!$E:$E,0),MATCH('38'!L$1,'38'!$E$1:$O$1,0))</f>
        <v>Relationship Associate</v>
      </c>
      <c r="N1108" s="2" t="str">
        <f>INDEX('38'!$E$1:$O$1361,MATCH('39'!$F1108,'38'!$E:$E,0),MATCH('38'!M$1,'38'!$E$1:$O$1,0))</f>
        <v>BG 6</v>
      </c>
      <c r="O1108" s="2">
        <f>INDEX('38'!$E$1:$O$1361,MATCH('39'!$F1108,'38'!$E:$E,0),MATCH('38'!N$1,'38'!$E$1:$O$1,0))</f>
        <v>1148238.693</v>
      </c>
      <c r="P1108" s="2">
        <f>INDEX('38'!$E$1:$O$1361,MATCH('39'!$F1108,'38'!$E:$E,0),MATCH('38'!O$1,'38'!$E$1:$O$1,0))</f>
        <v>1200281.3604000001</v>
      </c>
    </row>
    <row r="1109" spans="6:16">
      <c r="F1109" s="128">
        <v>457312</v>
      </c>
      <c r="G1109" s="2" t="str">
        <f>INDEX('38'!$E$1:$O$1361,MATCH('39'!$F1109,'38'!$E:$E,0),MATCH('38'!F$1,'38'!$E$1:$O$1,0))</f>
        <v>Shanmughavelu C.M</v>
      </c>
      <c r="H1109" s="2">
        <f>INDEX('38'!$E$1:$O$1361,MATCH('39'!$F1109,'38'!$E:$E,0),MATCH('38'!G$1,'38'!$E$1:$O$1,0))</f>
        <v>41244</v>
      </c>
      <c r="I1109" s="2" t="str">
        <f>INDEX('38'!$E$1:$O$1361,MATCH('39'!$F1109,'38'!$E:$E,0),MATCH('38'!H$1,'38'!$E$1:$O$1,0))</f>
        <v>Active</v>
      </c>
      <c r="J1109" s="2" t="str">
        <f>INDEX('38'!$E$1:$O$1361,MATCH('39'!$F1109,'38'!$E:$E,0),MATCH('38'!I$1,'38'!$E$1:$O$1,0))</f>
        <v>X1078</v>
      </c>
      <c r="K1109" s="2">
        <f>INDEX('38'!$E$1:$O$1361,MATCH('39'!$F1109,'38'!$E:$E,0),MATCH('38'!J$1,'38'!$E$1:$O$1,0))</f>
        <v>474340</v>
      </c>
      <c r="L1109" s="2" t="str">
        <f>INDEX('38'!$E$1:$O$1361,MATCH('39'!$F1109,'38'!$E:$E,0),MATCH('38'!K$1,'38'!$E$1:$O$1,0))</f>
        <v>Mr. Zulfikhar Ahamed T A</v>
      </c>
      <c r="M1109" s="2" t="str">
        <f>INDEX('38'!$E$1:$O$1361,MATCH('39'!$F1109,'38'!$E:$E,0),MATCH('38'!L$1,'38'!$E$1:$O$1,0))</f>
        <v>Relationship Associate</v>
      </c>
      <c r="N1109" s="2" t="str">
        <f>INDEX('38'!$E$1:$O$1361,MATCH('39'!$F1109,'38'!$E:$E,0),MATCH('38'!M$1,'38'!$E$1:$O$1,0))</f>
        <v>BG 6</v>
      </c>
      <c r="O1109" s="2">
        <f>INDEX('38'!$E$1:$O$1361,MATCH('39'!$F1109,'38'!$E:$E,0),MATCH('38'!N$1,'38'!$E$1:$O$1,0))</f>
        <v>999824.59499999997</v>
      </c>
      <c r="P1109" s="2">
        <f>INDEX('38'!$E$1:$O$1361,MATCH('39'!$F1109,'38'!$E:$E,0),MATCH('38'!O$1,'38'!$E$1:$O$1,0))</f>
        <v>115738.7724</v>
      </c>
    </row>
    <row r="1110" spans="6:16">
      <c r="F1110" s="128">
        <v>457314</v>
      </c>
      <c r="G1110" s="2" t="str">
        <f>INDEX('38'!$E$1:$O$1361,MATCH('39'!$F1110,'38'!$E:$E,0),MATCH('38'!F$1,'38'!$E$1:$O$1,0))</f>
        <v>Deepesh Pande</v>
      </c>
      <c r="H1110" s="2">
        <f>INDEX('38'!$E$1:$O$1361,MATCH('39'!$F1110,'38'!$E:$E,0),MATCH('38'!G$1,'38'!$E$1:$O$1,0))</f>
        <v>41244</v>
      </c>
      <c r="I1110" s="2" t="str">
        <f>INDEX('38'!$E$1:$O$1361,MATCH('39'!$F1110,'38'!$E:$E,0),MATCH('38'!H$1,'38'!$E$1:$O$1,0))</f>
        <v>Active</v>
      </c>
      <c r="J1110" s="2" t="str">
        <f>INDEX('38'!$E$1:$O$1361,MATCH('39'!$F1110,'38'!$E:$E,0),MATCH('38'!I$1,'38'!$E$1:$O$1,0))</f>
        <v>X0517</v>
      </c>
      <c r="K1110" s="2">
        <f>INDEX('38'!$E$1:$O$1361,MATCH('39'!$F1110,'38'!$E:$E,0),MATCH('38'!J$1,'38'!$E$1:$O$1,0))</f>
        <v>407302</v>
      </c>
      <c r="L1110" s="2" t="str">
        <f>INDEX('38'!$E$1:$O$1361,MATCH('39'!$F1110,'38'!$E:$E,0),MATCH('38'!K$1,'38'!$E$1:$O$1,0))</f>
        <v>Mr. Ankit Verma</v>
      </c>
      <c r="M1110" s="2" t="str">
        <f>INDEX('38'!$E$1:$O$1361,MATCH('39'!$F1110,'38'!$E:$E,0),MATCH('38'!L$1,'38'!$E$1:$O$1,0))</f>
        <v>Relationship Associate</v>
      </c>
      <c r="N1110" s="2" t="str">
        <f>INDEX('38'!$E$1:$O$1361,MATCH('39'!$F1110,'38'!$E:$E,0),MATCH('38'!M$1,'38'!$E$1:$O$1,0))</f>
        <v>BG 6</v>
      </c>
      <c r="O1110" s="2">
        <f>INDEX('38'!$E$1:$O$1361,MATCH('39'!$F1110,'38'!$E:$E,0),MATCH('38'!N$1,'38'!$E$1:$O$1,0))</f>
        <v>974417.03099999996</v>
      </c>
      <c r="P1110" s="2">
        <f>INDEX('38'!$E$1:$O$1361,MATCH('39'!$F1110,'38'!$E:$E,0),MATCH('38'!O$1,'38'!$E$1:$O$1,0))</f>
        <v>1058498.2152</v>
      </c>
    </row>
    <row r="1111" spans="6:16">
      <c r="F1111" s="128">
        <v>457792</v>
      </c>
      <c r="G1111" s="2" t="str">
        <f>INDEX('38'!$E$1:$O$1361,MATCH('39'!$F1111,'38'!$E:$E,0),MATCH('38'!F$1,'38'!$E$1:$O$1,0))</f>
        <v>Mohan Kumar Gupta</v>
      </c>
      <c r="H1111" s="2">
        <f>INDEX('38'!$E$1:$O$1361,MATCH('39'!$F1111,'38'!$E:$E,0),MATCH('38'!G$1,'38'!$E$1:$O$1,0))</f>
        <v>41251</v>
      </c>
      <c r="I1111" s="2" t="str">
        <f>INDEX('38'!$E$1:$O$1361,MATCH('39'!$F1111,'38'!$E:$E,0),MATCH('38'!H$1,'38'!$E$1:$O$1,0))</f>
        <v>Active</v>
      </c>
      <c r="J1111" s="2" t="str">
        <f>INDEX('38'!$E$1:$O$1361,MATCH('39'!$F1111,'38'!$E:$E,0),MATCH('38'!I$1,'38'!$E$1:$O$1,0))</f>
        <v>X1065</v>
      </c>
      <c r="K1111" s="2">
        <f>INDEX('38'!$E$1:$O$1361,MATCH('39'!$F1111,'38'!$E:$E,0),MATCH('38'!J$1,'38'!$E$1:$O$1,0))</f>
        <v>381721</v>
      </c>
      <c r="L1111" s="2" t="str">
        <f>INDEX('38'!$E$1:$O$1361,MATCH('39'!$F1111,'38'!$E:$E,0),MATCH('38'!K$1,'38'!$E$1:$O$1,0))</f>
        <v>Mr. Abhijit Shome</v>
      </c>
      <c r="M1111" s="2" t="str">
        <f>INDEX('38'!$E$1:$O$1361,MATCH('39'!$F1111,'38'!$E:$E,0),MATCH('38'!L$1,'38'!$E$1:$O$1,0))</f>
        <v>Relationship Associate</v>
      </c>
      <c r="N1111" s="2" t="str">
        <f>INDEX('38'!$E$1:$O$1361,MATCH('39'!$F1111,'38'!$E:$E,0),MATCH('38'!M$1,'38'!$E$1:$O$1,0))</f>
        <v>BG 8</v>
      </c>
      <c r="O1111" s="2">
        <f>INDEX('38'!$E$1:$O$1361,MATCH('39'!$F1111,'38'!$E:$E,0),MATCH('38'!N$1,'38'!$E$1:$O$1,0))</f>
        <v>375177.83099999995</v>
      </c>
      <c r="P1111" s="2">
        <f>INDEX('38'!$E$1:$O$1361,MATCH('39'!$F1111,'38'!$E:$E,0),MATCH('38'!O$1,'38'!$E$1:$O$1,0))</f>
        <v>969527.79359999998</v>
      </c>
    </row>
    <row r="1112" spans="6:16">
      <c r="F1112" s="128">
        <v>457861</v>
      </c>
      <c r="G1112" s="2" t="str">
        <f>INDEX('38'!$E$1:$O$1361,MATCH('39'!$F1112,'38'!$E:$E,0),MATCH('38'!F$1,'38'!$E$1:$O$1,0))</f>
        <v>Awesh Rameshchand Tated</v>
      </c>
      <c r="H1112" s="2">
        <f>INDEX('38'!$E$1:$O$1361,MATCH('39'!$F1112,'38'!$E:$E,0),MATCH('38'!G$1,'38'!$E$1:$O$1,0))</f>
        <v>41246</v>
      </c>
      <c r="I1112" s="2" t="str">
        <f>INDEX('38'!$E$1:$O$1361,MATCH('39'!$F1112,'38'!$E:$E,0),MATCH('38'!H$1,'38'!$E$1:$O$1,0))</f>
        <v>Active</v>
      </c>
      <c r="J1112" s="2" t="str">
        <f>INDEX('38'!$E$1:$O$1361,MATCH('39'!$F1112,'38'!$E:$E,0),MATCH('38'!I$1,'38'!$E$1:$O$1,0))</f>
        <v>X0103</v>
      </c>
      <c r="K1112" s="2">
        <f>INDEX('38'!$E$1:$O$1361,MATCH('39'!$F1112,'38'!$E:$E,0),MATCH('38'!J$1,'38'!$E$1:$O$1,0))</f>
        <v>379975</v>
      </c>
      <c r="L1112" s="2" t="str">
        <f>INDEX('38'!$E$1:$O$1361,MATCH('39'!$F1112,'38'!$E:$E,0),MATCH('38'!K$1,'38'!$E$1:$O$1,0))</f>
        <v>Mr Anil Tukaram Humane</v>
      </c>
      <c r="M1112" s="2" t="str">
        <f>INDEX('38'!$E$1:$O$1361,MATCH('39'!$F1112,'38'!$E:$E,0),MATCH('38'!L$1,'38'!$E$1:$O$1,0))</f>
        <v>Relationship Associate</v>
      </c>
      <c r="N1112" s="2" t="str">
        <f>INDEX('38'!$E$1:$O$1361,MATCH('39'!$F1112,'38'!$E:$E,0),MATCH('38'!M$1,'38'!$E$1:$O$1,0))</f>
        <v>BG 4</v>
      </c>
      <c r="O1112" s="2">
        <f>INDEX('38'!$E$1:$O$1361,MATCH('39'!$F1112,'38'!$E:$E,0),MATCH('38'!N$1,'38'!$E$1:$O$1,0))</f>
        <v>1866777.024</v>
      </c>
      <c r="P1112" s="2">
        <f>INDEX('38'!$E$1:$O$1361,MATCH('39'!$F1112,'38'!$E:$E,0),MATCH('38'!O$1,'38'!$E$1:$O$1,0))</f>
        <v>2018297.628</v>
      </c>
    </row>
    <row r="1113" spans="6:16">
      <c r="F1113" s="128">
        <v>457869</v>
      </c>
      <c r="G1113" s="2" t="str">
        <f>INDEX('38'!$E$1:$O$1361,MATCH('39'!$F1113,'38'!$E:$E,0),MATCH('38'!F$1,'38'!$E$1:$O$1,0))</f>
        <v>Ravi Kumar</v>
      </c>
      <c r="H1113" s="2">
        <f>INDEX('38'!$E$1:$O$1361,MATCH('39'!$F1113,'38'!$E:$E,0),MATCH('38'!G$1,'38'!$E$1:$O$1,0))</f>
        <v>41259</v>
      </c>
      <c r="I1113" s="2" t="str">
        <f>INDEX('38'!$E$1:$O$1361,MATCH('39'!$F1113,'38'!$E:$E,0),MATCH('38'!H$1,'38'!$E$1:$O$1,0))</f>
        <v>Active</v>
      </c>
      <c r="J1113" s="2" t="str">
        <f>INDEX('38'!$E$1:$O$1361,MATCH('39'!$F1113,'38'!$E:$E,0),MATCH('38'!I$1,'38'!$E$1:$O$1,0))</f>
        <v>X0007</v>
      </c>
      <c r="K1113" s="2">
        <f>INDEX('38'!$E$1:$O$1361,MATCH('39'!$F1113,'38'!$E:$E,0),MATCH('38'!J$1,'38'!$E$1:$O$1,0))</f>
        <v>359519</v>
      </c>
      <c r="L1113" s="2" t="str">
        <f>INDEX('38'!$E$1:$O$1361,MATCH('39'!$F1113,'38'!$E:$E,0),MATCH('38'!K$1,'38'!$E$1:$O$1,0))</f>
        <v>Mr. Akash Pandey</v>
      </c>
      <c r="M1113" s="2" t="str">
        <f>INDEX('38'!$E$1:$O$1361,MATCH('39'!$F1113,'38'!$E:$E,0),MATCH('38'!L$1,'38'!$E$1:$O$1,0))</f>
        <v>Relationship Associate</v>
      </c>
      <c r="N1113" s="2" t="str">
        <f>INDEX('38'!$E$1:$O$1361,MATCH('39'!$F1113,'38'!$E:$E,0),MATCH('38'!M$1,'38'!$E$1:$O$1,0))</f>
        <v>BG 2</v>
      </c>
      <c r="O1113" s="2">
        <f>INDEX('38'!$E$1:$O$1361,MATCH('39'!$F1113,'38'!$E:$E,0),MATCH('38'!N$1,'38'!$E$1:$O$1,0))</f>
        <v>3892627.3470000001</v>
      </c>
      <c r="P1113" s="2">
        <f>INDEX('38'!$E$1:$O$1361,MATCH('39'!$F1113,'38'!$E:$E,0),MATCH('38'!O$1,'38'!$E$1:$O$1,0))</f>
        <v>254422.35</v>
      </c>
    </row>
    <row r="1114" spans="6:16">
      <c r="F1114" s="128">
        <v>457944</v>
      </c>
      <c r="G1114" s="2" t="str">
        <f>INDEX('38'!$E$1:$O$1361,MATCH('39'!$F1114,'38'!$E:$E,0),MATCH('38'!F$1,'38'!$E$1:$O$1,0))</f>
        <v>Priyanka Jangir</v>
      </c>
      <c r="H1114" s="2">
        <f>INDEX('38'!$E$1:$O$1361,MATCH('39'!$F1114,'38'!$E:$E,0),MATCH('38'!G$1,'38'!$E$1:$O$1,0))</f>
        <v>41248</v>
      </c>
      <c r="I1114" s="2" t="str">
        <f>INDEX('38'!$E$1:$O$1361,MATCH('39'!$F1114,'38'!$E:$E,0),MATCH('38'!H$1,'38'!$E$1:$O$1,0))</f>
        <v>Active</v>
      </c>
      <c r="J1114" s="2" t="str">
        <f>INDEX('38'!$E$1:$O$1361,MATCH('39'!$F1114,'38'!$E:$E,0),MATCH('38'!I$1,'38'!$E$1:$O$1,0))</f>
        <v>X1430</v>
      </c>
      <c r="K1114" s="2">
        <f>INDEX('38'!$E$1:$O$1361,MATCH('39'!$F1114,'38'!$E:$E,0),MATCH('38'!J$1,'38'!$E$1:$O$1,0))</f>
        <v>452815</v>
      </c>
      <c r="L1114" s="2" t="str">
        <f>INDEX('38'!$E$1:$O$1361,MATCH('39'!$F1114,'38'!$E:$E,0),MATCH('38'!K$1,'38'!$E$1:$O$1,0))</f>
        <v>Mr. Rajeev Gandhi</v>
      </c>
      <c r="M1114" s="2" t="str">
        <f>INDEX('38'!$E$1:$O$1361,MATCH('39'!$F1114,'38'!$E:$E,0),MATCH('38'!L$1,'38'!$E$1:$O$1,0))</f>
        <v>Relationship Associate</v>
      </c>
      <c r="N1114" s="2" t="str">
        <f>INDEX('38'!$E$1:$O$1361,MATCH('39'!$F1114,'38'!$E:$E,0),MATCH('38'!M$1,'38'!$E$1:$O$1,0))</f>
        <v>BG 7</v>
      </c>
      <c r="O1114" s="2">
        <f>INDEX('38'!$E$1:$O$1361,MATCH('39'!$F1114,'38'!$E:$E,0),MATCH('38'!N$1,'38'!$E$1:$O$1,0))</f>
        <v>445491.60599999997</v>
      </c>
      <c r="P1114" s="2">
        <f>INDEX('38'!$E$1:$O$1361,MATCH('39'!$F1114,'38'!$E:$E,0),MATCH('38'!O$1,'38'!$E$1:$O$1,0))</f>
        <v>612428.8824</v>
      </c>
    </row>
    <row r="1115" spans="6:16">
      <c r="F1115" s="128">
        <v>458144</v>
      </c>
      <c r="G1115" s="2" t="str">
        <f>INDEX('38'!$E$1:$O$1361,MATCH('39'!$F1115,'38'!$E:$E,0),MATCH('38'!F$1,'38'!$E$1:$O$1,0))</f>
        <v>Kawaljeet Singh</v>
      </c>
      <c r="H1115" s="2">
        <f>INDEX('38'!$E$1:$O$1361,MATCH('39'!$F1115,'38'!$E:$E,0),MATCH('38'!G$1,'38'!$E$1:$O$1,0))</f>
        <v>41200</v>
      </c>
      <c r="I1115" s="2" t="str">
        <f>INDEX('38'!$E$1:$O$1361,MATCH('39'!$F1115,'38'!$E:$E,0),MATCH('38'!H$1,'38'!$E$1:$O$1,0))</f>
        <v>Active</v>
      </c>
      <c r="J1115" s="2" t="str">
        <f>INDEX('38'!$E$1:$O$1361,MATCH('39'!$F1115,'38'!$E:$E,0),MATCH('38'!I$1,'38'!$E$1:$O$1,0))</f>
        <v>X1559</v>
      </c>
      <c r="K1115" s="2">
        <f>INDEX('38'!$E$1:$O$1361,MATCH('39'!$F1115,'38'!$E:$E,0),MATCH('38'!J$1,'38'!$E$1:$O$1,0))</f>
        <v>416871</v>
      </c>
      <c r="L1115" s="2" t="str">
        <f>INDEX('38'!$E$1:$O$1361,MATCH('39'!$F1115,'38'!$E:$E,0),MATCH('38'!K$1,'38'!$E$1:$O$1,0))</f>
        <v>Ms. Shivani Sambyal</v>
      </c>
      <c r="M1115" s="2" t="str">
        <f>INDEX('38'!$E$1:$O$1361,MATCH('39'!$F1115,'38'!$E:$E,0),MATCH('38'!L$1,'38'!$E$1:$O$1,0))</f>
        <v>Relationship Associate</v>
      </c>
      <c r="N1115" s="2" t="str">
        <f>INDEX('38'!$E$1:$O$1361,MATCH('39'!$F1115,'38'!$E:$E,0),MATCH('38'!M$1,'38'!$E$1:$O$1,0))</f>
        <v>BG 8</v>
      </c>
      <c r="O1115" s="2">
        <f>INDEX('38'!$E$1:$O$1361,MATCH('39'!$F1115,'38'!$E:$E,0),MATCH('38'!N$1,'38'!$E$1:$O$1,0))</f>
        <v>274419.054</v>
      </c>
      <c r="P1115" s="2">
        <f>INDEX('38'!$E$1:$O$1361,MATCH('39'!$F1115,'38'!$E:$E,0),MATCH('38'!O$1,'38'!$E$1:$O$1,0))</f>
        <v>331829.136</v>
      </c>
    </row>
    <row r="1116" spans="6:16">
      <c r="F1116" s="128">
        <v>458632</v>
      </c>
      <c r="G1116" s="2" t="str">
        <f>INDEX('38'!$E$1:$O$1361,MATCH('39'!$F1116,'38'!$E:$E,0),MATCH('38'!F$1,'38'!$E$1:$O$1,0))</f>
        <v>Faizan Khan</v>
      </c>
      <c r="H1116" s="2">
        <f>INDEX('38'!$E$1:$O$1361,MATCH('39'!$F1116,'38'!$E:$E,0),MATCH('38'!G$1,'38'!$E$1:$O$1,0))</f>
        <v>41237</v>
      </c>
      <c r="I1116" s="2" t="str">
        <f>INDEX('38'!$E$1:$O$1361,MATCH('39'!$F1116,'38'!$E:$E,0),MATCH('38'!H$1,'38'!$E$1:$O$1,0))</f>
        <v>Active</v>
      </c>
      <c r="J1116" s="2" t="str">
        <f>INDEX('38'!$E$1:$O$1361,MATCH('39'!$F1116,'38'!$E:$E,0),MATCH('38'!I$1,'38'!$E$1:$O$1,0))</f>
        <v>X1022</v>
      </c>
      <c r="K1116" s="2">
        <f>INDEX('38'!$E$1:$O$1361,MATCH('39'!$F1116,'38'!$E:$E,0),MATCH('38'!J$1,'38'!$E$1:$O$1,0))</f>
        <v>454526</v>
      </c>
      <c r="L1116" s="2" t="str">
        <f>INDEX('38'!$E$1:$O$1361,MATCH('39'!$F1116,'38'!$E:$E,0),MATCH('38'!K$1,'38'!$E$1:$O$1,0))</f>
        <v>Mr. Amit Srivastava</v>
      </c>
      <c r="M1116" s="2" t="str">
        <f>INDEX('38'!$E$1:$O$1361,MATCH('39'!$F1116,'38'!$E:$E,0),MATCH('38'!L$1,'38'!$E$1:$O$1,0))</f>
        <v>Relationship Associate</v>
      </c>
      <c r="N1116" s="2" t="str">
        <f>INDEX('38'!$E$1:$O$1361,MATCH('39'!$F1116,'38'!$E:$E,0),MATCH('38'!M$1,'38'!$E$1:$O$1,0))</f>
        <v>BG 6</v>
      </c>
      <c r="O1116" s="2">
        <f>INDEX('38'!$E$1:$O$1361,MATCH('39'!$F1116,'38'!$E:$E,0),MATCH('38'!N$1,'38'!$E$1:$O$1,0))</f>
        <v>875236.48800000001</v>
      </c>
      <c r="P1116" s="2">
        <f>INDEX('38'!$E$1:$O$1361,MATCH('39'!$F1116,'38'!$E:$E,0),MATCH('38'!O$1,'38'!$E$1:$O$1,0))</f>
        <v>1020778.3728</v>
      </c>
    </row>
    <row r="1117" spans="6:16">
      <c r="F1117" s="128">
        <v>459058</v>
      </c>
      <c r="G1117" s="2" t="str">
        <f>INDEX('38'!$E$1:$O$1361,MATCH('39'!$F1117,'38'!$E:$E,0),MATCH('38'!F$1,'38'!$E$1:$O$1,0))</f>
        <v>Soumitra Chatterjee</v>
      </c>
      <c r="H1117" s="2">
        <f>INDEX('38'!$E$1:$O$1361,MATCH('39'!$F1117,'38'!$E:$E,0),MATCH('38'!G$1,'38'!$E$1:$O$1,0))</f>
        <v>41260</v>
      </c>
      <c r="I1117" s="2" t="str">
        <f>INDEX('38'!$E$1:$O$1361,MATCH('39'!$F1117,'38'!$E:$E,0),MATCH('38'!H$1,'38'!$E$1:$O$1,0))</f>
        <v>Active</v>
      </c>
      <c r="J1117" s="2" t="str">
        <f>INDEX('38'!$E$1:$O$1361,MATCH('39'!$F1117,'38'!$E:$E,0),MATCH('38'!I$1,'38'!$E$1:$O$1,0))</f>
        <v>X0514</v>
      </c>
      <c r="K1117" s="2">
        <f>INDEX('38'!$E$1:$O$1361,MATCH('39'!$F1117,'38'!$E:$E,0),MATCH('38'!J$1,'38'!$E$1:$O$1,0))</f>
        <v>460862</v>
      </c>
      <c r="L1117" s="2" t="str">
        <f>INDEX('38'!$E$1:$O$1361,MATCH('39'!$F1117,'38'!$E:$E,0),MATCH('38'!K$1,'38'!$E$1:$O$1,0))</f>
        <v>Mr. Mallikarjunappa T K</v>
      </c>
      <c r="M1117" s="2" t="str">
        <f>INDEX('38'!$E$1:$O$1361,MATCH('39'!$F1117,'38'!$E:$E,0),MATCH('38'!L$1,'38'!$E$1:$O$1,0))</f>
        <v>Relationship Associate</v>
      </c>
      <c r="N1117" s="2" t="str">
        <f>INDEX('38'!$E$1:$O$1361,MATCH('39'!$F1117,'38'!$E:$E,0),MATCH('38'!M$1,'38'!$E$1:$O$1,0))</f>
        <v>BG 6</v>
      </c>
      <c r="O1117" s="2">
        <f>INDEX('38'!$E$1:$O$1361,MATCH('39'!$F1117,'38'!$E:$E,0),MATCH('38'!N$1,'38'!$E$1:$O$1,0))</f>
        <v>1135645.098</v>
      </c>
      <c r="P1117" s="2">
        <f>INDEX('38'!$E$1:$O$1361,MATCH('39'!$F1117,'38'!$E:$E,0),MATCH('38'!O$1,'38'!$E$1:$O$1,0))</f>
        <v>1627489.5948000001</v>
      </c>
    </row>
    <row r="1118" spans="6:16">
      <c r="F1118" s="128">
        <v>460214</v>
      </c>
      <c r="G1118" s="2" t="str">
        <f>INDEX('38'!$E$1:$O$1361,MATCH('39'!$F1118,'38'!$E:$E,0),MATCH('38'!F$1,'38'!$E$1:$O$1,0))</f>
        <v>Ashish Kumar Sakhuja</v>
      </c>
      <c r="H1118" s="2">
        <f>INDEX('38'!$E$1:$O$1361,MATCH('39'!$F1118,'38'!$E:$E,0),MATCH('38'!G$1,'38'!$E$1:$O$1,0))</f>
        <v>41265</v>
      </c>
      <c r="I1118" s="2" t="str">
        <f>INDEX('38'!$E$1:$O$1361,MATCH('39'!$F1118,'38'!$E:$E,0),MATCH('38'!H$1,'38'!$E$1:$O$1,0))</f>
        <v>Active</v>
      </c>
      <c r="J1118" s="2" t="str">
        <f>INDEX('38'!$E$1:$O$1361,MATCH('39'!$F1118,'38'!$E:$E,0),MATCH('38'!I$1,'38'!$E$1:$O$1,0))</f>
        <v>X0322</v>
      </c>
      <c r="K1118" s="2">
        <f>INDEX('38'!$E$1:$O$1361,MATCH('39'!$F1118,'38'!$E:$E,0),MATCH('38'!J$1,'38'!$E$1:$O$1,0))</f>
        <v>472010</v>
      </c>
      <c r="L1118" s="2" t="str">
        <f>INDEX('38'!$E$1:$O$1361,MATCH('39'!$F1118,'38'!$E:$E,0),MATCH('38'!K$1,'38'!$E$1:$O$1,0))</f>
        <v>Mr. Sandeep Kumar</v>
      </c>
      <c r="M1118" s="2" t="str">
        <f>INDEX('38'!$E$1:$O$1361,MATCH('39'!$F1118,'38'!$E:$E,0),MATCH('38'!L$1,'38'!$E$1:$O$1,0))</f>
        <v>Relationship Associate</v>
      </c>
      <c r="N1118" s="2" t="str">
        <f>INDEX('38'!$E$1:$O$1361,MATCH('39'!$F1118,'38'!$E:$E,0),MATCH('38'!M$1,'38'!$E$1:$O$1,0))</f>
        <v>BG 7</v>
      </c>
      <c r="O1118" s="2">
        <f>INDEX('38'!$E$1:$O$1361,MATCH('39'!$F1118,'38'!$E:$E,0),MATCH('38'!N$1,'38'!$E$1:$O$1,0))</f>
        <v>743430.576</v>
      </c>
      <c r="P1118" s="2">
        <f>INDEX('38'!$E$1:$O$1361,MATCH('39'!$F1118,'38'!$E:$E,0),MATCH('38'!O$1,'38'!$E$1:$O$1,0))</f>
        <v>1006175.2068</v>
      </c>
    </row>
    <row r="1119" spans="6:16">
      <c r="F1119" s="128">
        <v>460215</v>
      </c>
      <c r="G1119" s="2" t="str">
        <f>INDEX('38'!$E$1:$O$1361,MATCH('39'!$F1119,'38'!$E:$E,0),MATCH('38'!F$1,'38'!$E$1:$O$1,0))</f>
        <v>Ketan Devendrabhai Modi</v>
      </c>
      <c r="H1119" s="2">
        <f>INDEX('38'!$E$1:$O$1361,MATCH('39'!$F1119,'38'!$E:$E,0),MATCH('38'!G$1,'38'!$E$1:$O$1,0))</f>
        <v>41248</v>
      </c>
      <c r="I1119" s="2" t="str">
        <f>INDEX('38'!$E$1:$O$1361,MATCH('39'!$F1119,'38'!$E:$E,0),MATCH('38'!H$1,'38'!$E$1:$O$1,0))</f>
        <v>Active</v>
      </c>
      <c r="J1119" s="2" t="str">
        <f>INDEX('38'!$E$1:$O$1361,MATCH('39'!$F1119,'38'!$E:$E,0),MATCH('38'!I$1,'38'!$E$1:$O$1,0))</f>
        <v>X0631</v>
      </c>
      <c r="K1119" s="2">
        <f>INDEX('38'!$E$1:$O$1361,MATCH('39'!$F1119,'38'!$E:$E,0),MATCH('38'!J$1,'38'!$E$1:$O$1,0))</f>
        <v>417062</v>
      </c>
      <c r="L1119" s="2" t="str">
        <f>INDEX('38'!$E$1:$O$1361,MATCH('39'!$F1119,'38'!$E:$E,0),MATCH('38'!K$1,'38'!$E$1:$O$1,0))</f>
        <v>Mr. Komalkumar Maganbhai Bhut</v>
      </c>
      <c r="M1119" s="2" t="str">
        <f>INDEX('38'!$E$1:$O$1361,MATCH('39'!$F1119,'38'!$E:$E,0),MATCH('38'!L$1,'38'!$E$1:$O$1,0))</f>
        <v>Relationship Associate</v>
      </c>
      <c r="N1119" s="2" t="str">
        <f>INDEX('38'!$E$1:$O$1361,MATCH('39'!$F1119,'38'!$E:$E,0),MATCH('38'!M$1,'38'!$E$1:$O$1,0))</f>
        <v>BG 7</v>
      </c>
      <c r="O1119" s="2">
        <f>INDEX('38'!$E$1:$O$1361,MATCH('39'!$F1119,'38'!$E:$E,0),MATCH('38'!N$1,'38'!$E$1:$O$1,0))</f>
        <v>676693.98300000001</v>
      </c>
      <c r="P1119" s="2">
        <f>INDEX('38'!$E$1:$O$1361,MATCH('39'!$F1119,'38'!$E:$E,0),MATCH('38'!O$1,'38'!$E$1:$O$1,0))</f>
        <v>1050782.8463999999</v>
      </c>
    </row>
    <row r="1120" spans="6:16">
      <c r="F1120" s="128">
        <v>460293</v>
      </c>
      <c r="G1120" s="2" t="str">
        <f>INDEX('38'!$E$1:$O$1361,MATCH('39'!$F1120,'38'!$E:$E,0),MATCH('38'!F$1,'38'!$E$1:$O$1,0))</f>
        <v>Sangeeta Sable</v>
      </c>
      <c r="H1120" s="2">
        <f>INDEX('38'!$E$1:$O$1361,MATCH('39'!$F1120,'38'!$E:$E,0),MATCH('38'!G$1,'38'!$E$1:$O$1,0))</f>
        <v>40868</v>
      </c>
      <c r="I1120" s="2" t="str">
        <f>INDEX('38'!$E$1:$O$1361,MATCH('39'!$F1120,'38'!$E:$E,0),MATCH('38'!H$1,'38'!$E$1:$O$1,0))</f>
        <v>Active</v>
      </c>
      <c r="J1120" s="2" t="str">
        <f>INDEX('38'!$E$1:$O$1361,MATCH('39'!$F1120,'38'!$E:$E,0),MATCH('38'!I$1,'38'!$E$1:$O$1,0))</f>
        <v>X0741</v>
      </c>
      <c r="K1120" s="2">
        <f>INDEX('38'!$E$1:$O$1361,MATCH('39'!$F1120,'38'!$E:$E,0),MATCH('38'!J$1,'38'!$E$1:$O$1,0))</f>
        <v>458160</v>
      </c>
      <c r="L1120" s="2" t="str">
        <f>INDEX('38'!$E$1:$O$1361,MATCH('39'!$F1120,'38'!$E:$E,0),MATCH('38'!K$1,'38'!$E$1:$O$1,0))</f>
        <v>Mr. Ashish Chaturbhai Kapadia</v>
      </c>
      <c r="M1120" s="2" t="str">
        <f>INDEX('38'!$E$1:$O$1361,MATCH('39'!$F1120,'38'!$E:$E,0),MATCH('38'!L$1,'38'!$E$1:$O$1,0))</f>
        <v>Associate Sales Manager</v>
      </c>
      <c r="N1120" s="2" t="str">
        <f>INDEX('38'!$E$1:$O$1361,MATCH('39'!$F1120,'38'!$E:$E,0),MATCH('38'!M$1,'38'!$E$1:$O$1,0))</f>
        <v>BG 6</v>
      </c>
      <c r="O1120" s="2">
        <f>INDEX('38'!$E$1:$O$1361,MATCH('39'!$F1120,'38'!$E:$E,0),MATCH('38'!N$1,'38'!$E$1:$O$1,0))</f>
        <v>816135.07499999995</v>
      </c>
      <c r="P1120" s="2">
        <f>INDEX('38'!$E$1:$O$1361,MATCH('39'!$F1120,'38'!$E:$E,0),MATCH('38'!O$1,'38'!$E$1:$O$1,0))</f>
        <v>690556.11479999998</v>
      </c>
    </row>
    <row r="1121" spans="6:16">
      <c r="F1121" s="128">
        <v>460294</v>
      </c>
      <c r="G1121" s="2" t="str">
        <f>INDEX('38'!$E$1:$O$1361,MATCH('39'!$F1121,'38'!$E:$E,0),MATCH('38'!F$1,'38'!$E$1:$O$1,0))</f>
        <v>Vishal Kumar</v>
      </c>
      <c r="H1121" s="2">
        <f>INDEX('38'!$E$1:$O$1361,MATCH('39'!$F1121,'38'!$E:$E,0),MATCH('38'!G$1,'38'!$E$1:$O$1,0))</f>
        <v>41243</v>
      </c>
      <c r="I1121" s="2" t="str">
        <f>INDEX('38'!$E$1:$O$1361,MATCH('39'!$F1121,'38'!$E:$E,0),MATCH('38'!H$1,'38'!$E$1:$O$1,0))</f>
        <v>Active</v>
      </c>
      <c r="J1121" s="2" t="str">
        <f>INDEX('38'!$E$1:$O$1361,MATCH('39'!$F1121,'38'!$E:$E,0),MATCH('38'!I$1,'38'!$E$1:$O$1,0))</f>
        <v>X0298</v>
      </c>
      <c r="K1121" s="2">
        <f>INDEX('38'!$E$1:$O$1361,MATCH('39'!$F1121,'38'!$E:$E,0),MATCH('38'!J$1,'38'!$E$1:$O$1,0))</f>
        <v>462852</v>
      </c>
      <c r="L1121" s="2" t="str">
        <f>INDEX('38'!$E$1:$O$1361,MATCH('39'!$F1121,'38'!$E:$E,0),MATCH('38'!K$1,'38'!$E$1:$O$1,0))</f>
        <v>Mr. Dhwanil Milan Bhai Acharya</v>
      </c>
      <c r="M1121" s="2" t="str">
        <f>INDEX('38'!$E$1:$O$1361,MATCH('39'!$F1121,'38'!$E:$E,0),MATCH('38'!L$1,'38'!$E$1:$O$1,0))</f>
        <v>Relationship Associate</v>
      </c>
      <c r="N1121" s="2" t="str">
        <f>INDEX('38'!$E$1:$O$1361,MATCH('39'!$F1121,'38'!$E:$E,0),MATCH('38'!M$1,'38'!$E$1:$O$1,0))</f>
        <v>BG 6</v>
      </c>
      <c r="O1121" s="2">
        <f>INDEX('38'!$E$1:$O$1361,MATCH('39'!$F1121,'38'!$E:$E,0),MATCH('38'!N$1,'38'!$E$1:$O$1,0))</f>
        <v>788204.34</v>
      </c>
      <c r="P1121" s="2">
        <f>INDEX('38'!$E$1:$O$1361,MATCH('39'!$F1121,'38'!$E:$E,0),MATCH('38'!O$1,'38'!$E$1:$O$1,0))</f>
        <v>1438953.9516</v>
      </c>
    </row>
    <row r="1122" spans="6:16">
      <c r="F1122" s="128">
        <v>460295</v>
      </c>
      <c r="G1122" s="2" t="str">
        <f>INDEX('38'!$E$1:$O$1361,MATCH('39'!$F1122,'38'!$E:$E,0),MATCH('38'!F$1,'38'!$E$1:$O$1,0))</f>
        <v>Amandeep Singh</v>
      </c>
      <c r="H1122" s="2">
        <f>INDEX('38'!$E$1:$O$1361,MATCH('39'!$F1122,'38'!$E:$E,0),MATCH('38'!G$1,'38'!$E$1:$O$1,0))</f>
        <v>41276</v>
      </c>
      <c r="I1122" s="2" t="str">
        <f>INDEX('38'!$E$1:$O$1361,MATCH('39'!$F1122,'38'!$E:$E,0),MATCH('38'!H$1,'38'!$E$1:$O$1,0))</f>
        <v>Active</v>
      </c>
      <c r="J1122" s="2" t="str">
        <f>INDEX('38'!$E$1:$O$1361,MATCH('39'!$F1122,'38'!$E:$E,0),MATCH('38'!I$1,'38'!$E$1:$O$1,0))</f>
        <v>X0495</v>
      </c>
      <c r="K1122" s="2">
        <f>INDEX('38'!$E$1:$O$1361,MATCH('39'!$F1122,'38'!$E:$E,0),MATCH('38'!J$1,'38'!$E$1:$O$1,0))</f>
        <v>412289</v>
      </c>
      <c r="L1122" s="2" t="str">
        <f>INDEX('38'!$E$1:$O$1361,MATCH('39'!$F1122,'38'!$E:$E,0),MATCH('38'!K$1,'38'!$E$1:$O$1,0))</f>
        <v>Mr. Sunil Mahajan</v>
      </c>
      <c r="M1122" s="2" t="str">
        <f>INDEX('38'!$E$1:$O$1361,MATCH('39'!$F1122,'38'!$E:$E,0),MATCH('38'!L$1,'38'!$E$1:$O$1,0))</f>
        <v>Relationship Associate</v>
      </c>
      <c r="N1122" s="2" t="str">
        <f>INDEX('38'!$E$1:$O$1361,MATCH('39'!$F1122,'38'!$E:$E,0),MATCH('38'!M$1,'38'!$E$1:$O$1,0))</f>
        <v>BG 6</v>
      </c>
      <c r="O1122" s="2">
        <f>INDEX('38'!$E$1:$O$1361,MATCH('39'!$F1122,'38'!$E:$E,0),MATCH('38'!N$1,'38'!$E$1:$O$1,0))</f>
        <v>1107923.6069999998</v>
      </c>
      <c r="P1122" s="2">
        <f>INDEX('38'!$E$1:$O$1361,MATCH('39'!$F1122,'38'!$E:$E,0),MATCH('38'!O$1,'38'!$E$1:$O$1,0))</f>
        <v>1086597.9791999999</v>
      </c>
    </row>
    <row r="1123" spans="6:16">
      <c r="F1123" s="128">
        <v>460308</v>
      </c>
      <c r="G1123" s="2" t="str">
        <f>INDEX('38'!$E$1:$O$1361,MATCH('39'!$F1123,'38'!$E:$E,0),MATCH('38'!F$1,'38'!$E$1:$O$1,0))</f>
        <v>Prashant Harshadbhai Vyas</v>
      </c>
      <c r="H1123" s="2">
        <f>INDEX('38'!$E$1:$O$1361,MATCH('39'!$F1123,'38'!$E:$E,0),MATCH('38'!G$1,'38'!$E$1:$O$1,0))</f>
        <v>41244</v>
      </c>
      <c r="I1123" s="2" t="str">
        <f>INDEX('38'!$E$1:$O$1361,MATCH('39'!$F1123,'38'!$E:$E,0),MATCH('38'!H$1,'38'!$E$1:$O$1,0))</f>
        <v>Active</v>
      </c>
      <c r="J1123" s="2" t="str">
        <f>INDEX('38'!$E$1:$O$1361,MATCH('39'!$F1123,'38'!$E:$E,0),MATCH('38'!I$1,'38'!$E$1:$O$1,0))</f>
        <v>X0297</v>
      </c>
      <c r="K1123" s="2">
        <f>INDEX('38'!$E$1:$O$1361,MATCH('39'!$F1123,'38'!$E:$E,0),MATCH('38'!J$1,'38'!$E$1:$O$1,0))</f>
        <v>382658</v>
      </c>
      <c r="L1123" s="2" t="str">
        <f>INDEX('38'!$E$1:$O$1361,MATCH('39'!$F1123,'38'!$E:$E,0),MATCH('38'!K$1,'38'!$E$1:$O$1,0))</f>
        <v>Mr. Dhaval Dashrathbhai Limbachiya</v>
      </c>
      <c r="M1123" s="2" t="str">
        <f>INDEX('38'!$E$1:$O$1361,MATCH('39'!$F1123,'38'!$E:$E,0),MATCH('38'!L$1,'38'!$E$1:$O$1,0))</f>
        <v>Relationship Associate</v>
      </c>
      <c r="N1123" s="2" t="str">
        <f>INDEX('38'!$E$1:$O$1361,MATCH('39'!$F1123,'38'!$E:$E,0),MATCH('38'!M$1,'38'!$E$1:$O$1,0))</f>
        <v>BG 6</v>
      </c>
      <c r="O1123" s="2">
        <f>INDEX('38'!$E$1:$O$1361,MATCH('39'!$F1123,'38'!$E:$E,0),MATCH('38'!N$1,'38'!$E$1:$O$1,0))</f>
        <v>788034.05099999998</v>
      </c>
      <c r="P1123" s="2">
        <f>INDEX('38'!$E$1:$O$1361,MATCH('39'!$F1123,'38'!$E:$E,0),MATCH('38'!O$1,'38'!$E$1:$O$1,0))</f>
        <v>1137893.2920000001</v>
      </c>
    </row>
    <row r="1124" spans="6:16">
      <c r="F1124" s="128">
        <v>460337</v>
      </c>
      <c r="G1124" s="2" t="str">
        <f>INDEX('38'!$E$1:$O$1361,MATCH('39'!$F1124,'38'!$E:$E,0),MATCH('38'!F$1,'38'!$E$1:$O$1,0))</f>
        <v>Laljee Singh</v>
      </c>
      <c r="H1124" s="2">
        <f>INDEX('38'!$E$1:$O$1361,MATCH('39'!$F1124,'38'!$E:$E,0),MATCH('38'!G$1,'38'!$E$1:$O$1,0))</f>
        <v>41253</v>
      </c>
      <c r="I1124" s="2" t="str">
        <f>INDEX('38'!$E$1:$O$1361,MATCH('39'!$F1124,'38'!$E:$E,0),MATCH('38'!H$1,'38'!$E$1:$O$1,0))</f>
        <v>Active</v>
      </c>
      <c r="J1124" s="2" t="str">
        <f>INDEX('38'!$E$1:$O$1361,MATCH('39'!$F1124,'38'!$E:$E,0),MATCH('38'!I$1,'38'!$E$1:$O$1,0))</f>
        <v>X1727</v>
      </c>
      <c r="K1124" s="2">
        <f>INDEX('38'!$E$1:$O$1361,MATCH('39'!$F1124,'38'!$E:$E,0),MATCH('38'!J$1,'38'!$E$1:$O$1,0))</f>
        <v>473191</v>
      </c>
      <c r="L1124" s="2" t="str">
        <f>INDEX('38'!$E$1:$O$1361,MATCH('39'!$F1124,'38'!$E:$E,0),MATCH('38'!K$1,'38'!$E$1:$O$1,0))</f>
        <v>Mr. Sandeep Chatterjee</v>
      </c>
      <c r="M1124" s="2" t="str">
        <f>INDEX('38'!$E$1:$O$1361,MATCH('39'!$F1124,'38'!$E:$E,0),MATCH('38'!L$1,'38'!$E$1:$O$1,0))</f>
        <v>Relationship Associate</v>
      </c>
      <c r="N1124" s="2" t="str">
        <f>INDEX('38'!$E$1:$O$1361,MATCH('39'!$F1124,'38'!$E:$E,0),MATCH('38'!M$1,'38'!$E$1:$O$1,0))</f>
        <v>BG 7</v>
      </c>
      <c r="O1124" s="2">
        <f>INDEX('38'!$E$1:$O$1361,MATCH('39'!$F1124,'38'!$E:$E,0),MATCH('38'!N$1,'38'!$E$1:$O$1,0))</f>
        <v>523343.73</v>
      </c>
      <c r="P1124" s="2">
        <f>INDEX('38'!$E$1:$O$1361,MATCH('39'!$F1124,'38'!$E:$E,0),MATCH('38'!O$1,'38'!$E$1:$O$1,0))</f>
        <v>1355564.6352000001</v>
      </c>
    </row>
    <row r="1125" spans="6:16">
      <c r="F1125" s="128">
        <v>460339</v>
      </c>
      <c r="G1125" s="2" t="str">
        <f>INDEX('38'!$E$1:$O$1361,MATCH('39'!$F1125,'38'!$E:$E,0),MATCH('38'!F$1,'38'!$E$1:$O$1,0))</f>
        <v>Anuj Singh Nandan Singh Kathayat</v>
      </c>
      <c r="H1125" s="2">
        <f>INDEX('38'!$E$1:$O$1361,MATCH('39'!$F1125,'38'!$E:$E,0),MATCH('38'!G$1,'38'!$E$1:$O$1,0))</f>
        <v>41219</v>
      </c>
      <c r="I1125" s="2" t="str">
        <f>INDEX('38'!$E$1:$O$1361,MATCH('39'!$F1125,'38'!$E:$E,0),MATCH('38'!H$1,'38'!$E$1:$O$1,0))</f>
        <v>Active</v>
      </c>
      <c r="J1125" s="2" t="str">
        <f>INDEX('38'!$E$1:$O$1361,MATCH('39'!$F1125,'38'!$E:$E,0),MATCH('38'!I$1,'38'!$E$1:$O$1,0))</f>
        <v>X0458</v>
      </c>
      <c r="K1125" s="2">
        <f>INDEX('38'!$E$1:$O$1361,MATCH('39'!$F1125,'38'!$E:$E,0),MATCH('38'!J$1,'38'!$E$1:$O$1,0))</f>
        <v>160376</v>
      </c>
      <c r="L1125" s="2" t="str">
        <f>INDEX('38'!$E$1:$O$1361,MATCH('39'!$F1125,'38'!$E:$E,0),MATCH('38'!K$1,'38'!$E$1:$O$1,0))</f>
        <v>Mr. Anant J. Chokshi</v>
      </c>
      <c r="M1125" s="2" t="str">
        <f>INDEX('38'!$E$1:$O$1361,MATCH('39'!$F1125,'38'!$E:$E,0),MATCH('38'!L$1,'38'!$E$1:$O$1,0))</f>
        <v>Relationship Associate</v>
      </c>
      <c r="N1125" s="2" t="str">
        <f>INDEX('38'!$E$1:$O$1361,MATCH('39'!$F1125,'38'!$E:$E,0),MATCH('38'!M$1,'38'!$E$1:$O$1,0))</f>
        <v>BG 5</v>
      </c>
      <c r="O1125" s="2">
        <f>INDEX('38'!$E$1:$O$1361,MATCH('39'!$F1125,'38'!$E:$E,0),MATCH('38'!N$1,'38'!$E$1:$O$1,0))</f>
        <v>1266626.277</v>
      </c>
      <c r="P1125" s="2">
        <f>INDEX('38'!$E$1:$O$1361,MATCH('39'!$F1125,'38'!$E:$E,0),MATCH('38'!O$1,'38'!$E$1:$O$1,0))</f>
        <v>1906185.8088</v>
      </c>
    </row>
    <row r="1126" spans="6:16">
      <c r="F1126" s="128">
        <v>460345</v>
      </c>
      <c r="G1126" s="2" t="str">
        <f>INDEX('38'!$E$1:$O$1361,MATCH('39'!$F1126,'38'!$E:$E,0),MATCH('38'!F$1,'38'!$E$1:$O$1,0))</f>
        <v>Brijesh Jayesh Bhai Dave</v>
      </c>
      <c r="H1126" s="2">
        <f>INDEX('38'!$E$1:$O$1361,MATCH('39'!$F1126,'38'!$E:$E,0),MATCH('38'!G$1,'38'!$E$1:$O$1,0))</f>
        <v>41276</v>
      </c>
      <c r="I1126" s="2" t="str">
        <f>INDEX('38'!$E$1:$O$1361,MATCH('39'!$F1126,'38'!$E:$E,0),MATCH('38'!H$1,'38'!$E$1:$O$1,0))</f>
        <v>Active</v>
      </c>
      <c r="J1126" s="2" t="str">
        <f>INDEX('38'!$E$1:$O$1361,MATCH('39'!$F1126,'38'!$E:$E,0),MATCH('38'!I$1,'38'!$E$1:$O$1,0))</f>
        <v>X0003</v>
      </c>
      <c r="K1126" s="2">
        <f>INDEX('38'!$E$1:$O$1361,MATCH('39'!$F1126,'38'!$E:$E,0),MATCH('38'!J$1,'38'!$E$1:$O$1,0))</f>
        <v>382658</v>
      </c>
      <c r="L1126" s="2" t="str">
        <f>INDEX('38'!$E$1:$O$1361,MATCH('39'!$F1126,'38'!$E:$E,0),MATCH('38'!K$1,'38'!$E$1:$O$1,0))</f>
        <v>Mr. Dhaval Dashrathbhai Limbachiya</v>
      </c>
      <c r="M1126" s="2" t="str">
        <f>INDEX('38'!$E$1:$O$1361,MATCH('39'!$F1126,'38'!$E:$E,0),MATCH('38'!L$1,'38'!$E$1:$O$1,0))</f>
        <v>Relationship Associate</v>
      </c>
      <c r="N1126" s="2" t="str">
        <f>INDEX('38'!$E$1:$O$1361,MATCH('39'!$F1126,'38'!$E:$E,0),MATCH('38'!M$1,'38'!$E$1:$O$1,0))</f>
        <v>BG 4</v>
      </c>
      <c r="O1126" s="2">
        <f>INDEX('38'!$E$1:$O$1361,MATCH('39'!$F1126,'38'!$E:$E,0),MATCH('38'!N$1,'38'!$E$1:$O$1,0))</f>
        <v>2167254.747</v>
      </c>
      <c r="P1126" s="2">
        <f>INDEX('38'!$E$1:$O$1361,MATCH('39'!$F1126,'38'!$E:$E,0),MATCH('38'!O$1,'38'!$E$1:$O$1,0))</f>
        <v>503298.91080000001</v>
      </c>
    </row>
    <row r="1127" spans="6:16">
      <c r="F1127" s="128">
        <v>460390</v>
      </c>
      <c r="G1127" s="2" t="str">
        <f>INDEX('38'!$E$1:$O$1361,MATCH('39'!$F1127,'38'!$E:$E,0),MATCH('38'!F$1,'38'!$E$1:$O$1,0))</f>
        <v>Amit Indrajit Bodkhe</v>
      </c>
      <c r="H1127" s="2">
        <f>INDEX('38'!$E$1:$O$1361,MATCH('39'!$F1127,'38'!$E:$E,0),MATCH('38'!G$1,'38'!$E$1:$O$1,0))</f>
        <v>41258</v>
      </c>
      <c r="I1127" s="2" t="str">
        <f>INDEX('38'!$E$1:$O$1361,MATCH('39'!$F1127,'38'!$E:$E,0),MATCH('38'!H$1,'38'!$E$1:$O$1,0))</f>
        <v>Active</v>
      </c>
      <c r="J1127" s="2" t="str">
        <f>INDEX('38'!$E$1:$O$1361,MATCH('39'!$F1127,'38'!$E:$E,0),MATCH('38'!I$1,'38'!$E$1:$O$1,0))</f>
        <v>X0639</v>
      </c>
      <c r="K1127" s="2">
        <f>INDEX('38'!$E$1:$O$1361,MATCH('39'!$F1127,'38'!$E:$E,0),MATCH('38'!J$1,'38'!$E$1:$O$1,0))</f>
        <v>381123</v>
      </c>
      <c r="L1127" s="2" t="str">
        <f>INDEX('38'!$E$1:$O$1361,MATCH('39'!$F1127,'38'!$E:$E,0),MATCH('38'!K$1,'38'!$E$1:$O$1,0))</f>
        <v>Mr. Himanshu Gupta</v>
      </c>
      <c r="M1127" s="2" t="str">
        <f>INDEX('38'!$E$1:$O$1361,MATCH('39'!$F1127,'38'!$E:$E,0),MATCH('38'!L$1,'38'!$E$1:$O$1,0))</f>
        <v>Relationship Associate</v>
      </c>
      <c r="N1127" s="2" t="str">
        <f>INDEX('38'!$E$1:$O$1361,MATCH('39'!$F1127,'38'!$E:$E,0),MATCH('38'!M$1,'38'!$E$1:$O$1,0))</f>
        <v>BG 7</v>
      </c>
      <c r="O1127" s="2">
        <f>INDEX('38'!$E$1:$O$1361,MATCH('39'!$F1127,'38'!$E:$E,0),MATCH('38'!N$1,'38'!$E$1:$O$1,0))</f>
        <v>536892.27899999998</v>
      </c>
      <c r="P1127" s="2">
        <f>INDEX('38'!$E$1:$O$1361,MATCH('39'!$F1127,'38'!$E:$E,0),MATCH('38'!O$1,'38'!$E$1:$O$1,0))</f>
        <v>684000.28799999994</v>
      </c>
    </row>
    <row r="1128" spans="6:16">
      <c r="F1128" s="128">
        <v>460394</v>
      </c>
      <c r="G1128" s="2" t="str">
        <f>INDEX('38'!$E$1:$O$1361,MATCH('39'!$F1128,'38'!$E:$E,0),MATCH('38'!F$1,'38'!$E$1:$O$1,0))</f>
        <v>Bhuwan Singh</v>
      </c>
      <c r="H1128" s="2">
        <f>INDEX('38'!$E$1:$O$1361,MATCH('39'!$F1128,'38'!$E:$E,0),MATCH('38'!G$1,'38'!$E$1:$O$1,0))</f>
        <v>41276</v>
      </c>
      <c r="I1128" s="2" t="str">
        <f>INDEX('38'!$E$1:$O$1361,MATCH('39'!$F1128,'38'!$E:$E,0),MATCH('38'!H$1,'38'!$E$1:$O$1,0))</f>
        <v>Active</v>
      </c>
      <c r="J1128" s="2" t="str">
        <f>INDEX('38'!$E$1:$O$1361,MATCH('39'!$F1128,'38'!$E:$E,0),MATCH('38'!I$1,'38'!$E$1:$O$1,0))</f>
        <v>X1601</v>
      </c>
      <c r="K1128" s="2">
        <f>INDEX('38'!$E$1:$O$1361,MATCH('39'!$F1128,'38'!$E:$E,0),MATCH('38'!J$1,'38'!$E$1:$O$1,0))</f>
        <v>460909</v>
      </c>
      <c r="L1128" s="2" t="str">
        <f>INDEX('38'!$E$1:$O$1361,MATCH('39'!$F1128,'38'!$E:$E,0),MATCH('38'!K$1,'38'!$E$1:$O$1,0))</f>
        <v>Mr. Manish Banga</v>
      </c>
      <c r="M1128" s="2" t="str">
        <f>INDEX('38'!$E$1:$O$1361,MATCH('39'!$F1128,'38'!$E:$E,0),MATCH('38'!L$1,'38'!$E$1:$O$1,0))</f>
        <v>Relationship Associate</v>
      </c>
      <c r="N1128" s="2" t="str">
        <f>INDEX('38'!$E$1:$O$1361,MATCH('39'!$F1128,'38'!$E:$E,0),MATCH('38'!M$1,'38'!$E$1:$O$1,0))</f>
        <v>BG 8</v>
      </c>
      <c r="O1128" s="2">
        <f>INDEX('38'!$E$1:$O$1361,MATCH('39'!$F1128,'38'!$E:$E,0),MATCH('38'!N$1,'38'!$E$1:$O$1,0))</f>
        <v>267402.70199999999</v>
      </c>
      <c r="P1128" s="2">
        <f>INDEX('38'!$E$1:$O$1361,MATCH('39'!$F1128,'38'!$E:$E,0),MATCH('38'!O$1,'38'!$E$1:$O$1,0))</f>
        <v>889897.27679999999</v>
      </c>
    </row>
    <row r="1129" spans="6:16">
      <c r="F1129" s="128">
        <v>460395</v>
      </c>
      <c r="G1129" s="2" t="str">
        <f>INDEX('38'!$E$1:$O$1361,MATCH('39'!$F1129,'38'!$E:$E,0),MATCH('38'!F$1,'38'!$E$1:$O$1,0))</f>
        <v>Ganeswar Mishra</v>
      </c>
      <c r="H1129" s="2">
        <f>INDEX('38'!$E$1:$O$1361,MATCH('39'!$F1129,'38'!$E:$E,0),MATCH('38'!G$1,'38'!$E$1:$O$1,0))</f>
        <v>41281</v>
      </c>
      <c r="I1129" s="2" t="str">
        <f>INDEX('38'!$E$1:$O$1361,MATCH('39'!$F1129,'38'!$E:$E,0),MATCH('38'!H$1,'38'!$E$1:$O$1,0))</f>
        <v>Active</v>
      </c>
      <c r="J1129" s="2" t="str">
        <f>INDEX('38'!$E$1:$O$1361,MATCH('39'!$F1129,'38'!$E:$E,0),MATCH('38'!I$1,'38'!$E$1:$O$1,0))</f>
        <v>X0288</v>
      </c>
      <c r="K1129" s="2">
        <f>INDEX('38'!$E$1:$O$1361,MATCH('39'!$F1129,'38'!$E:$E,0),MATCH('38'!J$1,'38'!$E$1:$O$1,0))</f>
        <v>460392</v>
      </c>
      <c r="L1129" s="2" t="str">
        <f>INDEX('38'!$E$1:$O$1361,MATCH('39'!$F1129,'38'!$E:$E,0),MATCH('38'!K$1,'38'!$E$1:$O$1,0))</f>
        <v>Mr. Sanjay Kumar Mohanty</v>
      </c>
      <c r="M1129" s="2" t="str">
        <f>INDEX('38'!$E$1:$O$1361,MATCH('39'!$F1129,'38'!$E:$E,0),MATCH('38'!L$1,'38'!$E$1:$O$1,0))</f>
        <v>Relationship Associate</v>
      </c>
      <c r="N1129" s="2" t="str">
        <f>INDEX('38'!$E$1:$O$1361,MATCH('39'!$F1129,'38'!$E:$E,0),MATCH('38'!M$1,'38'!$E$1:$O$1,0))</f>
        <v>BG 5</v>
      </c>
      <c r="O1129" s="2">
        <f>INDEX('38'!$E$1:$O$1361,MATCH('39'!$F1129,'38'!$E:$E,0),MATCH('38'!N$1,'38'!$E$1:$O$1,0))</f>
        <v>1253963.676</v>
      </c>
      <c r="P1129" s="2">
        <f>INDEX('38'!$E$1:$O$1361,MATCH('39'!$F1129,'38'!$E:$E,0),MATCH('38'!O$1,'38'!$E$1:$O$1,0))</f>
        <v>1163208.9779999999</v>
      </c>
    </row>
    <row r="1130" spans="6:16">
      <c r="F1130" s="128">
        <v>460445</v>
      </c>
      <c r="G1130" s="2" t="str">
        <f>INDEX('38'!$E$1:$O$1361,MATCH('39'!$F1130,'38'!$E:$E,0),MATCH('38'!F$1,'38'!$E$1:$O$1,0))</f>
        <v>Ritika Sharma</v>
      </c>
      <c r="H1130" s="2">
        <f>INDEX('38'!$E$1:$O$1361,MATCH('39'!$F1130,'38'!$E:$E,0),MATCH('38'!G$1,'38'!$E$1:$O$1,0))</f>
        <v>41162</v>
      </c>
      <c r="I1130" s="2" t="str">
        <f>INDEX('38'!$E$1:$O$1361,MATCH('39'!$F1130,'38'!$E:$E,0),MATCH('38'!H$1,'38'!$E$1:$O$1,0))</f>
        <v>Active</v>
      </c>
      <c r="J1130" s="2" t="str">
        <f>INDEX('38'!$E$1:$O$1361,MATCH('39'!$F1130,'38'!$E:$E,0),MATCH('38'!I$1,'38'!$E$1:$O$1,0))</f>
        <v>X0417</v>
      </c>
      <c r="K1130" s="2">
        <f>INDEX('38'!$E$1:$O$1361,MATCH('39'!$F1130,'38'!$E:$E,0),MATCH('38'!J$1,'38'!$E$1:$O$1,0))</f>
        <v>386562</v>
      </c>
      <c r="L1130" s="2" t="str">
        <f>INDEX('38'!$E$1:$O$1361,MATCH('39'!$F1130,'38'!$E:$E,0),MATCH('38'!K$1,'38'!$E$1:$O$1,0))</f>
        <v>Mr. Saurabh Kant Mehta</v>
      </c>
      <c r="M1130" s="2" t="str">
        <f>INDEX('38'!$E$1:$O$1361,MATCH('39'!$F1130,'38'!$E:$E,0),MATCH('38'!L$1,'38'!$E$1:$O$1,0))</f>
        <v>Relationship Associate</v>
      </c>
      <c r="N1130" s="2" t="str">
        <f>INDEX('38'!$E$1:$O$1361,MATCH('39'!$F1130,'38'!$E:$E,0),MATCH('38'!M$1,'38'!$E$1:$O$1,0))</f>
        <v>BG 8</v>
      </c>
      <c r="O1130" s="2">
        <f>INDEX('38'!$E$1:$O$1361,MATCH('39'!$F1130,'38'!$E:$E,0),MATCH('38'!N$1,'38'!$E$1:$O$1,0))</f>
        <v>377616.41400000005</v>
      </c>
      <c r="P1130" s="2">
        <f>INDEX('38'!$E$1:$O$1361,MATCH('39'!$F1130,'38'!$E:$E,0),MATCH('38'!O$1,'38'!$E$1:$O$1,0))</f>
        <v>721563.56280000007</v>
      </c>
    </row>
    <row r="1131" spans="6:16">
      <c r="F1131" s="128">
        <v>460490</v>
      </c>
      <c r="G1131" s="2" t="str">
        <f>INDEX('38'!$E$1:$O$1361,MATCH('39'!$F1131,'38'!$E:$E,0),MATCH('38'!F$1,'38'!$E$1:$O$1,0))</f>
        <v>Rahul Raheja</v>
      </c>
      <c r="H1131" s="2">
        <f>INDEX('38'!$E$1:$O$1361,MATCH('39'!$F1131,'38'!$E:$E,0),MATCH('38'!G$1,'38'!$E$1:$O$1,0))</f>
        <v>41283</v>
      </c>
      <c r="I1131" s="2" t="str">
        <f>INDEX('38'!$E$1:$O$1361,MATCH('39'!$F1131,'38'!$E:$E,0),MATCH('38'!H$1,'38'!$E$1:$O$1,0))</f>
        <v>Active</v>
      </c>
      <c r="J1131" s="2" t="str">
        <f>INDEX('38'!$E$1:$O$1361,MATCH('39'!$F1131,'38'!$E:$E,0),MATCH('38'!I$1,'38'!$E$1:$O$1,0))</f>
        <v>X1058</v>
      </c>
      <c r="K1131" s="2">
        <f>INDEX('38'!$E$1:$O$1361,MATCH('39'!$F1131,'38'!$E:$E,0),MATCH('38'!J$1,'38'!$E$1:$O$1,0))</f>
        <v>434171</v>
      </c>
      <c r="L1131" s="2" t="str">
        <f>INDEX('38'!$E$1:$O$1361,MATCH('39'!$F1131,'38'!$E:$E,0),MATCH('38'!K$1,'38'!$E$1:$O$1,0))</f>
        <v>Mr. Amittandra Mishra</v>
      </c>
      <c r="M1131" s="2" t="str">
        <f>INDEX('38'!$E$1:$O$1361,MATCH('39'!$F1131,'38'!$E:$E,0),MATCH('38'!L$1,'38'!$E$1:$O$1,0))</f>
        <v>Relationship Associate</v>
      </c>
      <c r="N1131" s="2" t="str">
        <f>INDEX('38'!$E$1:$O$1361,MATCH('39'!$F1131,'38'!$E:$E,0),MATCH('38'!M$1,'38'!$E$1:$O$1,0))</f>
        <v>BG 7</v>
      </c>
      <c r="O1131" s="2">
        <f>INDEX('38'!$E$1:$O$1361,MATCH('39'!$F1131,'38'!$E:$E,0),MATCH('38'!N$1,'38'!$E$1:$O$1,0))</f>
        <v>580598.67599999998</v>
      </c>
      <c r="P1131" s="2">
        <f>INDEX('38'!$E$1:$O$1361,MATCH('39'!$F1131,'38'!$E:$E,0),MATCH('38'!O$1,'38'!$E$1:$O$1,0))</f>
        <v>262155.37679999997</v>
      </c>
    </row>
    <row r="1132" spans="6:16">
      <c r="F1132" s="128">
        <v>460501</v>
      </c>
      <c r="G1132" s="2" t="str">
        <f>INDEX('38'!$E$1:$O$1361,MATCH('39'!$F1132,'38'!$E:$E,0),MATCH('38'!F$1,'38'!$E$1:$O$1,0))</f>
        <v>Sumit Naraian Srivastava</v>
      </c>
      <c r="H1132" s="2">
        <f>INDEX('38'!$E$1:$O$1361,MATCH('39'!$F1132,'38'!$E:$E,0),MATCH('38'!G$1,'38'!$E$1:$O$1,0))</f>
        <v>41281</v>
      </c>
      <c r="I1132" s="2" t="str">
        <f>INDEX('38'!$E$1:$O$1361,MATCH('39'!$F1132,'38'!$E:$E,0),MATCH('38'!H$1,'38'!$E$1:$O$1,0))</f>
        <v>Active</v>
      </c>
      <c r="J1132" s="2" t="str">
        <f>INDEX('38'!$E$1:$O$1361,MATCH('39'!$F1132,'38'!$E:$E,0),MATCH('38'!I$1,'38'!$E$1:$O$1,0))</f>
        <v>X0743</v>
      </c>
      <c r="K1132" s="2">
        <f>INDEX('38'!$E$1:$O$1361,MATCH('39'!$F1132,'38'!$E:$E,0),MATCH('38'!J$1,'38'!$E$1:$O$1,0))</f>
        <v>377602</v>
      </c>
      <c r="L1132" s="2" t="str">
        <f>INDEX('38'!$E$1:$O$1361,MATCH('39'!$F1132,'38'!$E:$E,0),MATCH('38'!K$1,'38'!$E$1:$O$1,0))</f>
        <v>Mr. Shailesh Awasthi</v>
      </c>
      <c r="M1132" s="2" t="str">
        <f>INDEX('38'!$E$1:$O$1361,MATCH('39'!$F1132,'38'!$E:$E,0),MATCH('38'!L$1,'38'!$E$1:$O$1,0))</f>
        <v>Relationship Associate</v>
      </c>
      <c r="N1132" s="2" t="str">
        <f>INDEX('38'!$E$1:$O$1361,MATCH('39'!$F1132,'38'!$E:$E,0),MATCH('38'!M$1,'38'!$E$1:$O$1,0))</f>
        <v>BG 6</v>
      </c>
      <c r="O1132" s="2">
        <f>INDEX('38'!$E$1:$O$1361,MATCH('39'!$F1132,'38'!$E:$E,0),MATCH('38'!N$1,'38'!$E$1:$O$1,0))</f>
        <v>914899.35599999991</v>
      </c>
      <c r="P1132" s="2">
        <f>INDEX('38'!$E$1:$O$1361,MATCH('39'!$F1132,'38'!$E:$E,0),MATCH('38'!O$1,'38'!$E$1:$O$1,0))</f>
        <v>925697.10600000003</v>
      </c>
    </row>
    <row r="1133" spans="6:16">
      <c r="F1133" s="128">
        <v>460519</v>
      </c>
      <c r="G1133" s="2" t="str">
        <f>INDEX('38'!$E$1:$O$1361,MATCH('39'!$F1133,'38'!$E:$E,0),MATCH('38'!F$1,'38'!$E$1:$O$1,0))</f>
        <v>Prakash Sahoo</v>
      </c>
      <c r="H1133" s="2">
        <f>INDEX('38'!$E$1:$O$1361,MATCH('39'!$F1133,'38'!$E:$E,0),MATCH('38'!G$1,'38'!$E$1:$O$1,0))</f>
        <v>41288</v>
      </c>
      <c r="I1133" s="2" t="str">
        <f>INDEX('38'!$E$1:$O$1361,MATCH('39'!$F1133,'38'!$E:$E,0),MATCH('38'!H$1,'38'!$E$1:$O$1,0))</f>
        <v>Active</v>
      </c>
      <c r="J1133" s="2" t="str">
        <f>INDEX('38'!$E$1:$O$1361,MATCH('39'!$F1133,'38'!$E:$E,0),MATCH('38'!I$1,'38'!$E$1:$O$1,0))</f>
        <v>X1806</v>
      </c>
      <c r="K1133" s="2">
        <f>INDEX('38'!$E$1:$O$1361,MATCH('39'!$F1133,'38'!$E:$E,0),MATCH('38'!J$1,'38'!$E$1:$O$1,0))</f>
        <v>381248</v>
      </c>
      <c r="L1133" s="2" t="str">
        <f>INDEX('38'!$E$1:$O$1361,MATCH('39'!$F1133,'38'!$E:$E,0),MATCH('38'!K$1,'38'!$E$1:$O$1,0))</f>
        <v>Mr. Nirjhar Saha</v>
      </c>
      <c r="M1133" s="2" t="str">
        <f>INDEX('38'!$E$1:$O$1361,MATCH('39'!$F1133,'38'!$E:$E,0),MATCH('38'!L$1,'38'!$E$1:$O$1,0))</f>
        <v>Relationship Associate</v>
      </c>
      <c r="N1133" s="2" t="str">
        <f>INDEX('38'!$E$1:$O$1361,MATCH('39'!$F1133,'38'!$E:$E,0),MATCH('38'!M$1,'38'!$E$1:$O$1,0))</f>
        <v>BG 8</v>
      </c>
      <c r="O1133" s="2">
        <f>INDEX('38'!$E$1:$O$1361,MATCH('39'!$F1133,'38'!$E:$E,0),MATCH('38'!N$1,'38'!$E$1:$O$1,0))</f>
        <v>235006.611</v>
      </c>
      <c r="P1133" s="2">
        <f>INDEX('38'!$E$1:$O$1361,MATCH('39'!$F1133,'38'!$E:$E,0),MATCH('38'!O$1,'38'!$E$1:$O$1,0))</f>
        <v>1124714.5379999999</v>
      </c>
    </row>
    <row r="1134" spans="6:16">
      <c r="F1134" s="128">
        <v>460525</v>
      </c>
      <c r="G1134" s="2" t="str">
        <f>INDEX('38'!$E$1:$O$1361,MATCH('39'!$F1134,'38'!$E:$E,0),MATCH('38'!F$1,'38'!$E$1:$O$1,0))</f>
        <v>Deepak Kumar</v>
      </c>
      <c r="H1134" s="2">
        <f>INDEX('38'!$E$1:$O$1361,MATCH('39'!$F1134,'38'!$E:$E,0),MATCH('38'!G$1,'38'!$E$1:$O$1,0))</f>
        <v>41260</v>
      </c>
      <c r="I1134" s="2" t="str">
        <f>INDEX('38'!$E$1:$O$1361,MATCH('39'!$F1134,'38'!$E:$E,0),MATCH('38'!H$1,'38'!$E$1:$O$1,0))</f>
        <v>Active</v>
      </c>
      <c r="J1134" s="2" t="str">
        <f>INDEX('38'!$E$1:$O$1361,MATCH('39'!$F1134,'38'!$E:$E,0),MATCH('38'!I$1,'38'!$E$1:$O$1,0))</f>
        <v>X0725</v>
      </c>
      <c r="K1134" s="2">
        <f>INDEX('38'!$E$1:$O$1361,MATCH('39'!$F1134,'38'!$E:$E,0),MATCH('38'!J$1,'38'!$E$1:$O$1,0))</f>
        <v>410733</v>
      </c>
      <c r="L1134" s="2" t="str">
        <f>INDEX('38'!$E$1:$O$1361,MATCH('39'!$F1134,'38'!$E:$E,0),MATCH('38'!K$1,'38'!$E$1:$O$1,0))</f>
        <v>Mr. Karan Marya</v>
      </c>
      <c r="M1134" s="2" t="str">
        <f>INDEX('38'!$E$1:$O$1361,MATCH('39'!$F1134,'38'!$E:$E,0),MATCH('38'!L$1,'38'!$E$1:$O$1,0))</f>
        <v>Relationship Associate</v>
      </c>
      <c r="N1134" s="2" t="str">
        <f>INDEX('38'!$E$1:$O$1361,MATCH('39'!$F1134,'38'!$E:$E,0),MATCH('38'!M$1,'38'!$E$1:$O$1,0))</f>
        <v>BG 6</v>
      </c>
      <c r="O1134" s="2">
        <f>INDEX('38'!$E$1:$O$1361,MATCH('39'!$F1134,'38'!$E:$E,0),MATCH('38'!N$1,'38'!$E$1:$O$1,0))</f>
        <v>880075.81199999992</v>
      </c>
      <c r="P1134" s="2">
        <f>INDEX('38'!$E$1:$O$1361,MATCH('39'!$F1134,'38'!$E:$E,0),MATCH('38'!O$1,'38'!$E$1:$O$1,0))</f>
        <v>948229.89120000007</v>
      </c>
    </row>
    <row r="1135" spans="6:16">
      <c r="F1135" s="128">
        <v>460527</v>
      </c>
      <c r="G1135" s="2" t="str">
        <f>INDEX('38'!$E$1:$O$1361,MATCH('39'!$F1135,'38'!$E:$E,0),MATCH('38'!F$1,'38'!$E$1:$O$1,0))</f>
        <v>Saurav Sakhuja</v>
      </c>
      <c r="H1135" s="2">
        <f>INDEX('38'!$E$1:$O$1361,MATCH('39'!$F1135,'38'!$E:$E,0),MATCH('38'!G$1,'38'!$E$1:$O$1,0))</f>
        <v>41249</v>
      </c>
      <c r="I1135" s="2" t="str">
        <f>INDEX('38'!$E$1:$O$1361,MATCH('39'!$F1135,'38'!$E:$E,0),MATCH('38'!H$1,'38'!$E$1:$O$1,0))</f>
        <v>Active</v>
      </c>
      <c r="J1135" s="2" t="str">
        <f>INDEX('38'!$E$1:$O$1361,MATCH('39'!$F1135,'38'!$E:$E,0),MATCH('38'!I$1,'38'!$E$1:$O$1,0))</f>
        <v>X1167</v>
      </c>
      <c r="K1135" s="2">
        <f>INDEX('38'!$E$1:$O$1361,MATCH('39'!$F1135,'38'!$E:$E,0),MATCH('38'!J$1,'38'!$E$1:$O$1,0))</f>
        <v>410733</v>
      </c>
      <c r="L1135" s="2" t="str">
        <f>INDEX('38'!$E$1:$O$1361,MATCH('39'!$F1135,'38'!$E:$E,0),MATCH('38'!K$1,'38'!$E$1:$O$1,0))</f>
        <v>Mr. Karan Marya</v>
      </c>
      <c r="M1135" s="2" t="str">
        <f>INDEX('38'!$E$1:$O$1361,MATCH('39'!$F1135,'38'!$E:$E,0),MATCH('38'!L$1,'38'!$E$1:$O$1,0))</f>
        <v>Relationship Associate</v>
      </c>
      <c r="N1135" s="2" t="str">
        <f>INDEX('38'!$E$1:$O$1361,MATCH('39'!$F1135,'38'!$E:$E,0),MATCH('38'!M$1,'38'!$E$1:$O$1,0))</f>
        <v>BG 7</v>
      </c>
      <c r="O1135" s="2">
        <f>INDEX('38'!$E$1:$O$1361,MATCH('39'!$F1135,'38'!$E:$E,0),MATCH('38'!N$1,'38'!$E$1:$O$1,0))</f>
        <v>656065.64099999995</v>
      </c>
      <c r="P1135" s="2">
        <f>INDEX('38'!$E$1:$O$1361,MATCH('39'!$F1135,'38'!$E:$E,0),MATCH('38'!O$1,'38'!$E$1:$O$1,0))</f>
        <v>2059404.2748</v>
      </c>
    </row>
    <row r="1136" spans="6:16">
      <c r="F1136" s="128">
        <v>460529</v>
      </c>
      <c r="G1136" s="2" t="str">
        <f>INDEX('38'!$E$1:$O$1361,MATCH('39'!$F1136,'38'!$E:$E,0),MATCH('38'!F$1,'38'!$E$1:$O$1,0))</f>
        <v>Rajender Pal</v>
      </c>
      <c r="H1136" s="2">
        <f>INDEX('38'!$E$1:$O$1361,MATCH('39'!$F1136,'38'!$E:$E,0),MATCH('38'!G$1,'38'!$E$1:$O$1,0))</f>
        <v>41284</v>
      </c>
      <c r="I1136" s="2" t="str">
        <f>INDEX('38'!$E$1:$O$1361,MATCH('39'!$F1136,'38'!$E:$E,0),MATCH('38'!H$1,'38'!$E$1:$O$1,0))</f>
        <v>Active</v>
      </c>
      <c r="J1136" s="2" t="str">
        <f>INDEX('38'!$E$1:$O$1361,MATCH('39'!$F1136,'38'!$E:$E,0),MATCH('38'!I$1,'38'!$E$1:$O$1,0))</f>
        <v>X1603</v>
      </c>
      <c r="K1136" s="2">
        <f>INDEX('38'!$E$1:$O$1361,MATCH('39'!$F1136,'38'!$E:$E,0),MATCH('38'!J$1,'38'!$E$1:$O$1,0))</f>
        <v>411082</v>
      </c>
      <c r="L1136" s="2" t="str">
        <f>INDEX('38'!$E$1:$O$1361,MATCH('39'!$F1136,'38'!$E:$E,0),MATCH('38'!K$1,'38'!$E$1:$O$1,0))</f>
        <v>Ms. Vinny Bhagal</v>
      </c>
      <c r="M1136" s="2" t="str">
        <f>INDEX('38'!$E$1:$O$1361,MATCH('39'!$F1136,'38'!$E:$E,0),MATCH('38'!L$1,'38'!$E$1:$O$1,0))</f>
        <v>Relationship Associate</v>
      </c>
      <c r="N1136" s="2" t="str">
        <f>INDEX('38'!$E$1:$O$1361,MATCH('39'!$F1136,'38'!$E:$E,0),MATCH('38'!M$1,'38'!$E$1:$O$1,0))</f>
        <v>BG 7</v>
      </c>
      <c r="O1136" s="2">
        <f>INDEX('38'!$E$1:$O$1361,MATCH('39'!$F1136,'38'!$E:$E,0),MATCH('38'!N$1,'38'!$E$1:$O$1,0))</f>
        <v>584971.65300000005</v>
      </c>
      <c r="P1136" s="2">
        <f>INDEX('38'!$E$1:$O$1361,MATCH('39'!$F1136,'38'!$E:$E,0),MATCH('38'!O$1,'38'!$E$1:$O$1,0))</f>
        <v>721066.7844</v>
      </c>
    </row>
    <row r="1137" spans="6:16">
      <c r="F1137" s="128">
        <v>460551</v>
      </c>
      <c r="G1137" s="2" t="str">
        <f>INDEX('38'!$E$1:$O$1361,MATCH('39'!$F1137,'38'!$E:$E,0),MATCH('38'!F$1,'38'!$E$1:$O$1,0))</f>
        <v>Gautam Gurumukhdas Totwani</v>
      </c>
      <c r="H1137" s="2">
        <f>INDEX('38'!$E$1:$O$1361,MATCH('39'!$F1137,'38'!$E:$E,0),MATCH('38'!G$1,'38'!$E$1:$O$1,0))</f>
        <v>41198</v>
      </c>
      <c r="I1137" s="2" t="str">
        <f>INDEX('38'!$E$1:$O$1361,MATCH('39'!$F1137,'38'!$E:$E,0),MATCH('38'!H$1,'38'!$E$1:$O$1,0))</f>
        <v>Active</v>
      </c>
      <c r="J1137" s="2" t="str">
        <f>INDEX('38'!$E$1:$O$1361,MATCH('39'!$F1137,'38'!$E:$E,0),MATCH('38'!I$1,'38'!$E$1:$O$1,0))</f>
        <v>X0013</v>
      </c>
      <c r="K1137" s="2">
        <f>INDEX('38'!$E$1:$O$1361,MATCH('39'!$F1137,'38'!$E:$E,0),MATCH('38'!J$1,'38'!$E$1:$O$1,0))</f>
        <v>448791</v>
      </c>
      <c r="L1137" s="2" t="str">
        <f>INDEX('38'!$E$1:$O$1361,MATCH('39'!$F1137,'38'!$E:$E,0),MATCH('38'!K$1,'38'!$E$1:$O$1,0))</f>
        <v>Mr. Mandeep Anup Singh</v>
      </c>
      <c r="M1137" s="2" t="str">
        <f>INDEX('38'!$E$1:$O$1361,MATCH('39'!$F1137,'38'!$E:$E,0),MATCH('38'!L$1,'38'!$E$1:$O$1,0))</f>
        <v>Relationship Associate</v>
      </c>
      <c r="N1137" s="2" t="str">
        <f>INDEX('38'!$E$1:$O$1361,MATCH('39'!$F1137,'38'!$E:$E,0),MATCH('38'!M$1,'38'!$E$1:$O$1,0))</f>
        <v>BG 4</v>
      </c>
      <c r="O1137" s="2">
        <f>INDEX('38'!$E$1:$O$1361,MATCH('39'!$F1137,'38'!$E:$E,0),MATCH('38'!N$1,'38'!$E$1:$O$1,0))</f>
        <v>2181281.8859999999</v>
      </c>
      <c r="P1137" s="2">
        <f>INDEX('38'!$E$1:$O$1361,MATCH('39'!$F1137,'38'!$E:$E,0),MATCH('38'!O$1,'38'!$E$1:$O$1,0))</f>
        <v>1466241.4475999998</v>
      </c>
    </row>
    <row r="1138" spans="6:16">
      <c r="F1138" s="128">
        <v>460552</v>
      </c>
      <c r="G1138" s="2" t="str">
        <f>INDEX('38'!$E$1:$O$1361,MATCH('39'!$F1138,'38'!$E:$E,0),MATCH('38'!F$1,'38'!$E$1:$O$1,0))</f>
        <v>Mahendra Lariya</v>
      </c>
      <c r="H1138" s="2">
        <f>INDEX('38'!$E$1:$O$1361,MATCH('39'!$F1138,'38'!$E:$E,0),MATCH('38'!G$1,'38'!$E$1:$O$1,0))</f>
        <v>41282</v>
      </c>
      <c r="I1138" s="2" t="str">
        <f>INDEX('38'!$E$1:$O$1361,MATCH('39'!$F1138,'38'!$E:$E,0),MATCH('38'!H$1,'38'!$E$1:$O$1,0))</f>
        <v>Active</v>
      </c>
      <c r="J1138" s="2" t="str">
        <f>INDEX('38'!$E$1:$O$1361,MATCH('39'!$F1138,'38'!$E:$E,0),MATCH('38'!I$1,'38'!$E$1:$O$1,0))</f>
        <v>X0656</v>
      </c>
      <c r="K1138" s="2">
        <f>INDEX('38'!$E$1:$O$1361,MATCH('39'!$F1138,'38'!$E:$E,0),MATCH('38'!J$1,'38'!$E$1:$O$1,0))</f>
        <v>436955</v>
      </c>
      <c r="L1138" s="2" t="str">
        <f>INDEX('38'!$E$1:$O$1361,MATCH('39'!$F1138,'38'!$E:$E,0),MATCH('38'!K$1,'38'!$E$1:$O$1,0))</f>
        <v>Ms. Swati Sundrani</v>
      </c>
      <c r="M1138" s="2" t="str">
        <f>INDEX('38'!$E$1:$O$1361,MATCH('39'!$F1138,'38'!$E:$E,0),MATCH('38'!L$1,'38'!$E$1:$O$1,0))</f>
        <v>Relationship Associate</v>
      </c>
      <c r="N1138" s="2" t="str">
        <f>INDEX('38'!$E$1:$O$1361,MATCH('39'!$F1138,'38'!$E:$E,0),MATCH('38'!M$1,'38'!$E$1:$O$1,0))</f>
        <v>BG 6</v>
      </c>
      <c r="O1138" s="2">
        <f>INDEX('38'!$E$1:$O$1361,MATCH('39'!$F1138,'38'!$E:$E,0),MATCH('38'!N$1,'38'!$E$1:$O$1,0))</f>
        <v>916567.74300000002</v>
      </c>
      <c r="P1138" s="2">
        <f>INDEX('38'!$E$1:$O$1361,MATCH('39'!$F1138,'38'!$E:$E,0),MATCH('38'!O$1,'38'!$E$1:$O$1,0))</f>
        <v>756831.29760000005</v>
      </c>
    </row>
    <row r="1139" spans="6:16">
      <c r="F1139" s="128">
        <v>460556</v>
      </c>
      <c r="G1139" s="2" t="str">
        <f>INDEX('38'!$E$1:$O$1361,MATCH('39'!$F1139,'38'!$E:$E,0),MATCH('38'!F$1,'38'!$E$1:$O$1,0))</f>
        <v>Laxmikant Ramrao Mohrir</v>
      </c>
      <c r="H1139" s="2">
        <f>INDEX('38'!$E$1:$O$1361,MATCH('39'!$F1139,'38'!$E:$E,0),MATCH('38'!G$1,'38'!$E$1:$O$1,0))</f>
        <v>41260</v>
      </c>
      <c r="I1139" s="2" t="str">
        <f>INDEX('38'!$E$1:$O$1361,MATCH('39'!$F1139,'38'!$E:$E,0),MATCH('38'!H$1,'38'!$E$1:$O$1,0))</f>
        <v>Active</v>
      </c>
      <c r="J1139" s="2" t="str">
        <f>INDEX('38'!$E$1:$O$1361,MATCH('39'!$F1139,'38'!$E:$E,0),MATCH('38'!I$1,'38'!$E$1:$O$1,0))</f>
        <v>X1371</v>
      </c>
      <c r="K1139" s="2">
        <f>INDEX('38'!$E$1:$O$1361,MATCH('39'!$F1139,'38'!$E:$E,0),MATCH('38'!J$1,'38'!$E$1:$O$1,0))</f>
        <v>408446</v>
      </c>
      <c r="L1139" s="2" t="str">
        <f>INDEX('38'!$E$1:$O$1361,MATCH('39'!$F1139,'38'!$E:$E,0),MATCH('38'!K$1,'38'!$E$1:$O$1,0))</f>
        <v>Mr. Uday Kundlikrao Shinde</v>
      </c>
      <c r="M1139" s="2" t="str">
        <f>INDEX('38'!$E$1:$O$1361,MATCH('39'!$F1139,'38'!$E:$E,0),MATCH('38'!L$1,'38'!$E$1:$O$1,0))</f>
        <v>Relationship Associate</v>
      </c>
      <c r="N1139" s="2" t="str">
        <f>INDEX('38'!$E$1:$O$1361,MATCH('39'!$F1139,'38'!$E:$E,0),MATCH('38'!M$1,'38'!$E$1:$O$1,0))</f>
        <v>BG 8</v>
      </c>
      <c r="O1139" s="2">
        <f>INDEX('38'!$E$1:$O$1361,MATCH('39'!$F1139,'38'!$E:$E,0),MATCH('38'!N$1,'38'!$E$1:$O$1,0))</f>
        <v>262842.74099999998</v>
      </c>
      <c r="P1139" s="2">
        <f>INDEX('38'!$E$1:$O$1361,MATCH('39'!$F1139,'38'!$E:$E,0),MATCH('38'!O$1,'38'!$E$1:$O$1,0))</f>
        <v>401740.68959999998</v>
      </c>
    </row>
    <row r="1140" spans="6:16">
      <c r="F1140" s="128">
        <v>460612</v>
      </c>
      <c r="G1140" s="2" t="str">
        <f>INDEX('38'!$E$1:$O$1361,MATCH('39'!$F1140,'38'!$E:$E,0),MATCH('38'!F$1,'38'!$E$1:$O$1,0))</f>
        <v>Naveen Kumar Singh</v>
      </c>
      <c r="H1140" s="2">
        <f>INDEX('38'!$E$1:$O$1361,MATCH('39'!$F1140,'38'!$E:$E,0),MATCH('38'!G$1,'38'!$E$1:$O$1,0))</f>
        <v>41190</v>
      </c>
      <c r="I1140" s="2" t="str">
        <f>INDEX('38'!$E$1:$O$1361,MATCH('39'!$F1140,'38'!$E:$E,0),MATCH('38'!H$1,'38'!$E$1:$O$1,0))</f>
        <v>Active</v>
      </c>
      <c r="J1140" s="2" t="str">
        <f>INDEX('38'!$E$1:$O$1361,MATCH('39'!$F1140,'38'!$E:$E,0),MATCH('38'!I$1,'38'!$E$1:$O$1,0))</f>
        <v>X1445</v>
      </c>
      <c r="K1140" s="2">
        <f>INDEX('38'!$E$1:$O$1361,MATCH('39'!$F1140,'38'!$E:$E,0),MATCH('38'!J$1,'38'!$E$1:$O$1,0))</f>
        <v>410452</v>
      </c>
      <c r="L1140" s="2" t="str">
        <f>INDEX('38'!$E$1:$O$1361,MATCH('39'!$F1140,'38'!$E:$E,0),MATCH('38'!K$1,'38'!$E$1:$O$1,0))</f>
        <v>Mr. Arbind Kumar Sahu</v>
      </c>
      <c r="M1140" s="2" t="str">
        <f>INDEX('38'!$E$1:$O$1361,MATCH('39'!$F1140,'38'!$E:$E,0),MATCH('38'!L$1,'38'!$E$1:$O$1,0))</f>
        <v>Relationship Associate</v>
      </c>
      <c r="N1140" s="2" t="str">
        <f>INDEX('38'!$E$1:$O$1361,MATCH('39'!$F1140,'38'!$E:$E,0),MATCH('38'!M$1,'38'!$E$1:$O$1,0))</f>
        <v>BG 8</v>
      </c>
      <c r="O1140" s="2">
        <f>INDEX('38'!$E$1:$O$1361,MATCH('39'!$F1140,'38'!$E:$E,0),MATCH('38'!N$1,'38'!$E$1:$O$1,0))</f>
        <v>428193.36</v>
      </c>
      <c r="P1140" s="2">
        <f>INDEX('38'!$E$1:$O$1361,MATCH('39'!$F1140,'38'!$E:$E,0),MATCH('38'!O$1,'38'!$E$1:$O$1,0))</f>
        <v>789553.92599999998</v>
      </c>
    </row>
    <row r="1141" spans="6:16">
      <c r="F1141" s="128">
        <v>460613</v>
      </c>
      <c r="G1141" s="2" t="str">
        <f>INDEX('38'!$E$1:$O$1361,MATCH('39'!$F1141,'38'!$E:$E,0),MATCH('38'!F$1,'38'!$E$1:$O$1,0))</f>
        <v>Ranu Rahaman</v>
      </c>
      <c r="H1141" s="2">
        <f>INDEX('38'!$E$1:$O$1361,MATCH('39'!$F1141,'38'!$E:$E,0),MATCH('38'!G$1,'38'!$E$1:$O$1,0))</f>
        <v>41286</v>
      </c>
      <c r="I1141" s="2" t="str">
        <f>INDEX('38'!$E$1:$O$1361,MATCH('39'!$F1141,'38'!$E:$E,0),MATCH('38'!H$1,'38'!$E$1:$O$1,0))</f>
        <v>Active</v>
      </c>
      <c r="J1141" s="2" t="str">
        <f>INDEX('38'!$E$1:$O$1361,MATCH('39'!$F1141,'38'!$E:$E,0),MATCH('38'!I$1,'38'!$E$1:$O$1,0))</f>
        <v>X0548</v>
      </c>
      <c r="K1141" s="2">
        <f>INDEX('38'!$E$1:$O$1361,MATCH('39'!$F1141,'38'!$E:$E,0),MATCH('38'!J$1,'38'!$E$1:$O$1,0))</f>
        <v>381154</v>
      </c>
      <c r="L1141" s="2" t="str">
        <f>INDEX('38'!$E$1:$O$1361,MATCH('39'!$F1141,'38'!$E:$E,0),MATCH('38'!K$1,'38'!$E$1:$O$1,0))</f>
        <v>Mr. Pranabesh Pyne</v>
      </c>
      <c r="M1141" s="2" t="str">
        <f>INDEX('38'!$E$1:$O$1361,MATCH('39'!$F1141,'38'!$E:$E,0),MATCH('38'!L$1,'38'!$E$1:$O$1,0))</f>
        <v>Relationship Associate</v>
      </c>
      <c r="N1141" s="2" t="str">
        <f>INDEX('38'!$E$1:$O$1361,MATCH('39'!$F1141,'38'!$E:$E,0),MATCH('38'!M$1,'38'!$E$1:$O$1,0))</f>
        <v>BG 5</v>
      </c>
      <c r="O1141" s="2">
        <f>INDEX('38'!$E$1:$O$1361,MATCH('39'!$F1141,'38'!$E:$E,0),MATCH('38'!N$1,'38'!$E$1:$O$1,0))</f>
        <v>1538822.67</v>
      </c>
      <c r="P1141" s="2">
        <f>INDEX('38'!$E$1:$O$1361,MATCH('39'!$F1141,'38'!$E:$E,0),MATCH('38'!O$1,'38'!$E$1:$O$1,0))</f>
        <v>2063253.7188000001</v>
      </c>
    </row>
    <row r="1142" spans="6:16">
      <c r="F1142" s="128">
        <v>460656</v>
      </c>
      <c r="G1142" s="2" t="str">
        <f>INDEX('38'!$E$1:$O$1361,MATCH('39'!$F1142,'38'!$E:$E,0),MATCH('38'!F$1,'38'!$E$1:$O$1,0))</f>
        <v>Devajit Saikia</v>
      </c>
      <c r="H1142" s="2">
        <f>INDEX('38'!$E$1:$O$1361,MATCH('39'!$F1142,'38'!$E:$E,0),MATCH('38'!G$1,'38'!$E$1:$O$1,0))</f>
        <v>41281</v>
      </c>
      <c r="I1142" s="2" t="str">
        <f>INDEX('38'!$E$1:$O$1361,MATCH('39'!$F1142,'38'!$E:$E,0),MATCH('38'!H$1,'38'!$E$1:$O$1,0))</f>
        <v>Active</v>
      </c>
      <c r="J1142" s="2" t="str">
        <f>INDEX('38'!$E$1:$O$1361,MATCH('39'!$F1142,'38'!$E:$E,0),MATCH('38'!I$1,'38'!$E$1:$O$1,0))</f>
        <v>X0752</v>
      </c>
      <c r="K1142" s="2">
        <f>INDEX('38'!$E$1:$O$1361,MATCH('39'!$F1142,'38'!$E:$E,0),MATCH('38'!J$1,'38'!$E$1:$O$1,0))</f>
        <v>381549</v>
      </c>
      <c r="L1142" s="2" t="str">
        <f>INDEX('38'!$E$1:$O$1361,MATCH('39'!$F1142,'38'!$E:$E,0),MATCH('38'!K$1,'38'!$E$1:$O$1,0))</f>
        <v>Mr. Mohammad Sarfaraz</v>
      </c>
      <c r="M1142" s="2" t="str">
        <f>INDEX('38'!$E$1:$O$1361,MATCH('39'!$F1142,'38'!$E:$E,0),MATCH('38'!L$1,'38'!$E$1:$O$1,0))</f>
        <v>Relationship Associate</v>
      </c>
      <c r="N1142" s="2" t="str">
        <f>INDEX('38'!$E$1:$O$1361,MATCH('39'!$F1142,'38'!$E:$E,0),MATCH('38'!M$1,'38'!$E$1:$O$1,0))</f>
        <v>BG 6</v>
      </c>
      <c r="O1142" s="2">
        <f>INDEX('38'!$E$1:$O$1361,MATCH('39'!$F1142,'38'!$E:$E,0),MATCH('38'!N$1,'38'!$E$1:$O$1,0))</f>
        <v>1008851.025</v>
      </c>
      <c r="P1142" s="2">
        <f>INDEX('38'!$E$1:$O$1361,MATCH('39'!$F1142,'38'!$E:$E,0),MATCH('38'!O$1,'38'!$E$1:$O$1,0))</f>
        <v>56976.479999999996</v>
      </c>
    </row>
    <row r="1143" spans="6:16">
      <c r="F1143" s="128">
        <v>460659</v>
      </c>
      <c r="G1143" s="2" t="str">
        <f>INDEX('38'!$E$1:$O$1361,MATCH('39'!$F1143,'38'!$E:$E,0),MATCH('38'!F$1,'38'!$E$1:$O$1,0))</f>
        <v>Sayantan Chakraborty</v>
      </c>
      <c r="H1143" s="2">
        <f>INDEX('38'!$E$1:$O$1361,MATCH('39'!$F1143,'38'!$E:$E,0),MATCH('38'!G$1,'38'!$E$1:$O$1,0))</f>
        <v>41288</v>
      </c>
      <c r="I1143" s="2" t="str">
        <f>INDEX('38'!$E$1:$O$1361,MATCH('39'!$F1143,'38'!$E:$E,0),MATCH('38'!H$1,'38'!$E$1:$O$1,0))</f>
        <v>Active</v>
      </c>
      <c r="J1143" s="2" t="str">
        <f>INDEX('38'!$E$1:$O$1361,MATCH('39'!$F1143,'38'!$E:$E,0),MATCH('38'!I$1,'38'!$E$1:$O$1,0))</f>
        <v>X1626</v>
      </c>
      <c r="K1143" s="2">
        <f>INDEX('38'!$E$1:$O$1361,MATCH('39'!$F1143,'38'!$E:$E,0),MATCH('38'!J$1,'38'!$E$1:$O$1,0))</f>
        <v>378504</v>
      </c>
      <c r="L1143" s="2" t="str">
        <f>INDEX('38'!$E$1:$O$1361,MATCH('39'!$F1143,'38'!$E:$E,0),MATCH('38'!K$1,'38'!$E$1:$O$1,0))</f>
        <v>Ms. Sonia Nag Chowdhury</v>
      </c>
      <c r="M1143" s="2" t="str">
        <f>INDEX('38'!$E$1:$O$1361,MATCH('39'!$F1143,'38'!$E:$E,0),MATCH('38'!L$1,'38'!$E$1:$O$1,0))</f>
        <v>Relationship Associate</v>
      </c>
      <c r="N1143" s="2" t="str">
        <f>INDEX('38'!$E$1:$O$1361,MATCH('39'!$F1143,'38'!$E:$E,0),MATCH('38'!M$1,'38'!$E$1:$O$1,0))</f>
        <v>BG 8</v>
      </c>
      <c r="O1143" s="2">
        <f>INDEX('38'!$E$1:$O$1361,MATCH('39'!$F1143,'38'!$E:$E,0),MATCH('38'!N$1,'38'!$E$1:$O$1,0))</f>
        <v>121537.374</v>
      </c>
      <c r="P1143" s="2">
        <f>INDEX('38'!$E$1:$O$1361,MATCH('39'!$F1143,'38'!$E:$E,0),MATCH('38'!O$1,'38'!$E$1:$O$1,0))</f>
        <v>956031.19559999998</v>
      </c>
    </row>
    <row r="1144" spans="6:16">
      <c r="F1144" s="128">
        <v>460668</v>
      </c>
      <c r="G1144" s="2" t="str">
        <f>INDEX('38'!$E$1:$O$1361,MATCH('39'!$F1144,'38'!$E:$E,0),MATCH('38'!F$1,'38'!$E$1:$O$1,0))</f>
        <v>Matli Sreenivasula Reddy</v>
      </c>
      <c r="H1144" s="2">
        <f>INDEX('38'!$E$1:$O$1361,MATCH('39'!$F1144,'38'!$E:$E,0),MATCH('38'!G$1,'38'!$E$1:$O$1,0))</f>
        <v>41250</v>
      </c>
      <c r="I1144" s="2" t="str">
        <f>INDEX('38'!$E$1:$O$1361,MATCH('39'!$F1144,'38'!$E:$E,0),MATCH('38'!H$1,'38'!$E$1:$O$1,0))</f>
        <v>Active</v>
      </c>
      <c r="J1144" s="2" t="str">
        <f>INDEX('38'!$E$1:$O$1361,MATCH('39'!$F1144,'38'!$E:$E,0),MATCH('38'!I$1,'38'!$E$1:$O$1,0))</f>
        <v>X0600</v>
      </c>
      <c r="K1144" s="2">
        <f>INDEX('38'!$E$1:$O$1361,MATCH('39'!$F1144,'38'!$E:$E,0),MATCH('38'!J$1,'38'!$E$1:$O$1,0))</f>
        <v>447935</v>
      </c>
      <c r="L1144" s="2" t="str">
        <f>INDEX('38'!$E$1:$O$1361,MATCH('39'!$F1144,'38'!$E:$E,0),MATCH('38'!K$1,'38'!$E$1:$O$1,0))</f>
        <v>Mr. Kiran Kumar Goud Dudela</v>
      </c>
      <c r="M1144" s="2" t="str">
        <f>INDEX('38'!$E$1:$O$1361,MATCH('39'!$F1144,'38'!$E:$E,0),MATCH('38'!L$1,'38'!$E$1:$O$1,0))</f>
        <v>Relationship Associate</v>
      </c>
      <c r="N1144" s="2" t="str">
        <f>INDEX('38'!$E$1:$O$1361,MATCH('39'!$F1144,'38'!$E:$E,0),MATCH('38'!M$1,'38'!$E$1:$O$1,0))</f>
        <v>BG 6</v>
      </c>
      <c r="O1144" s="2">
        <f>INDEX('38'!$E$1:$O$1361,MATCH('39'!$F1144,'38'!$E:$E,0),MATCH('38'!N$1,'38'!$E$1:$O$1,0))</f>
        <v>812807.20499999996</v>
      </c>
      <c r="P1144" s="2">
        <f>INDEX('38'!$E$1:$O$1361,MATCH('39'!$F1144,'38'!$E:$E,0),MATCH('38'!O$1,'38'!$E$1:$O$1,0))</f>
        <v>493021.95479999995</v>
      </c>
    </row>
    <row r="1145" spans="6:16">
      <c r="F1145" s="128">
        <v>460669</v>
      </c>
      <c r="G1145" s="2" t="str">
        <f>INDEX('38'!$E$1:$O$1361,MATCH('39'!$F1145,'38'!$E:$E,0),MATCH('38'!F$1,'38'!$E$1:$O$1,0))</f>
        <v>Rajesh S</v>
      </c>
      <c r="H1145" s="2">
        <f>INDEX('38'!$E$1:$O$1361,MATCH('39'!$F1145,'38'!$E:$E,0),MATCH('38'!G$1,'38'!$E$1:$O$1,0))</f>
        <v>41267</v>
      </c>
      <c r="I1145" s="2" t="str">
        <f>INDEX('38'!$E$1:$O$1361,MATCH('39'!$F1145,'38'!$E:$E,0),MATCH('38'!H$1,'38'!$E$1:$O$1,0))</f>
        <v>Active</v>
      </c>
      <c r="J1145" s="2" t="str">
        <f>INDEX('38'!$E$1:$O$1361,MATCH('39'!$F1145,'38'!$E:$E,0),MATCH('38'!I$1,'38'!$E$1:$O$1,0))</f>
        <v>X0622</v>
      </c>
      <c r="K1145" s="2">
        <f>INDEX('38'!$E$1:$O$1361,MATCH('39'!$F1145,'38'!$E:$E,0),MATCH('38'!J$1,'38'!$E$1:$O$1,0))</f>
        <v>380150</v>
      </c>
      <c r="L1145" s="2" t="str">
        <f>INDEX('38'!$E$1:$O$1361,MATCH('39'!$F1145,'38'!$E:$E,0),MATCH('38'!K$1,'38'!$E$1:$O$1,0))</f>
        <v>Mr. Thivingston Kingsly A.</v>
      </c>
      <c r="M1145" s="2" t="str">
        <f>INDEX('38'!$E$1:$O$1361,MATCH('39'!$F1145,'38'!$E:$E,0),MATCH('38'!L$1,'38'!$E$1:$O$1,0))</f>
        <v>Relationship Associate</v>
      </c>
      <c r="N1145" s="2" t="str">
        <f>INDEX('38'!$E$1:$O$1361,MATCH('39'!$F1145,'38'!$E:$E,0),MATCH('38'!M$1,'38'!$E$1:$O$1,0))</f>
        <v>BG 7</v>
      </c>
      <c r="O1145" s="2">
        <f>INDEX('38'!$E$1:$O$1361,MATCH('39'!$F1145,'38'!$E:$E,0),MATCH('38'!N$1,'38'!$E$1:$O$1,0))</f>
        <v>699203.29500000004</v>
      </c>
      <c r="P1145" s="2">
        <f>INDEX('38'!$E$1:$O$1361,MATCH('39'!$F1145,'38'!$E:$E,0),MATCH('38'!O$1,'38'!$E$1:$O$1,0))</f>
        <v>257951.5956</v>
      </c>
    </row>
    <row r="1146" spans="6:16">
      <c r="F1146" s="128">
        <v>460670</v>
      </c>
      <c r="G1146" s="2" t="str">
        <f>INDEX('38'!$E$1:$O$1361,MATCH('39'!$F1146,'38'!$E:$E,0),MATCH('38'!F$1,'38'!$E$1:$O$1,0))</f>
        <v>Swetha Nilekar</v>
      </c>
      <c r="H1146" s="2">
        <f>INDEX('38'!$E$1:$O$1361,MATCH('39'!$F1146,'38'!$E:$E,0),MATCH('38'!G$1,'38'!$E$1:$O$1,0))</f>
        <v>41253</v>
      </c>
      <c r="I1146" s="2" t="str">
        <f>INDEX('38'!$E$1:$O$1361,MATCH('39'!$F1146,'38'!$E:$E,0),MATCH('38'!H$1,'38'!$E$1:$O$1,0))</f>
        <v>Active</v>
      </c>
      <c r="J1146" s="2" t="str">
        <f>INDEX('38'!$E$1:$O$1361,MATCH('39'!$F1146,'38'!$E:$E,0),MATCH('38'!I$1,'38'!$E$1:$O$1,0))</f>
        <v>X0289</v>
      </c>
      <c r="K1146" s="2">
        <f>INDEX('38'!$E$1:$O$1361,MATCH('39'!$F1146,'38'!$E:$E,0),MATCH('38'!J$1,'38'!$E$1:$O$1,0))</f>
        <v>420498</v>
      </c>
      <c r="L1146" s="2" t="str">
        <f>INDEX('38'!$E$1:$O$1361,MATCH('39'!$F1146,'38'!$E:$E,0),MATCH('38'!K$1,'38'!$E$1:$O$1,0))</f>
        <v>Mr. Srinivas C.</v>
      </c>
      <c r="M1146" s="2" t="str">
        <f>INDEX('38'!$E$1:$O$1361,MATCH('39'!$F1146,'38'!$E:$E,0),MATCH('38'!L$1,'38'!$E$1:$O$1,0))</f>
        <v>Relationship Associate</v>
      </c>
      <c r="N1146" s="2" t="str">
        <f>INDEX('38'!$E$1:$O$1361,MATCH('39'!$F1146,'38'!$E:$E,0),MATCH('38'!M$1,'38'!$E$1:$O$1,0))</f>
        <v>BG 7</v>
      </c>
      <c r="O1146" s="2">
        <f>INDEX('38'!$E$1:$O$1361,MATCH('39'!$F1146,'38'!$E:$E,0),MATCH('38'!N$1,'38'!$E$1:$O$1,0))</f>
        <v>678256.63500000001</v>
      </c>
      <c r="P1146" s="2">
        <f>INDEX('38'!$E$1:$O$1361,MATCH('39'!$F1146,'38'!$E:$E,0),MATCH('38'!O$1,'38'!$E$1:$O$1,0))</f>
        <v>1251609.6347999999</v>
      </c>
    </row>
    <row r="1147" spans="6:16">
      <c r="F1147" s="128">
        <v>460672</v>
      </c>
      <c r="G1147" s="2" t="str">
        <f>INDEX('38'!$E$1:$O$1361,MATCH('39'!$F1147,'38'!$E:$E,0),MATCH('38'!F$1,'38'!$E$1:$O$1,0))</f>
        <v>Ravindra Basa</v>
      </c>
      <c r="H1147" s="2">
        <f>INDEX('38'!$E$1:$O$1361,MATCH('39'!$F1147,'38'!$E:$E,0),MATCH('38'!G$1,'38'!$E$1:$O$1,0))</f>
        <v>41205</v>
      </c>
      <c r="I1147" s="2" t="str">
        <f>INDEX('38'!$E$1:$O$1361,MATCH('39'!$F1147,'38'!$E:$E,0),MATCH('38'!H$1,'38'!$E$1:$O$1,0))</f>
        <v>Active</v>
      </c>
      <c r="J1147" s="2" t="str">
        <f>INDEX('38'!$E$1:$O$1361,MATCH('39'!$F1147,'38'!$E:$E,0),MATCH('38'!I$1,'38'!$E$1:$O$1,0))</f>
        <v>X1295</v>
      </c>
      <c r="K1147" s="2">
        <f>INDEX('38'!$E$1:$O$1361,MATCH('39'!$F1147,'38'!$E:$E,0),MATCH('38'!J$1,'38'!$E$1:$O$1,0))</f>
        <v>386578</v>
      </c>
      <c r="L1147" s="2" t="str">
        <f>INDEX('38'!$E$1:$O$1361,MATCH('39'!$F1147,'38'!$E:$E,0),MATCH('38'!K$1,'38'!$E$1:$O$1,0))</f>
        <v>Mr. Ramireddy Y. V.</v>
      </c>
      <c r="M1147" s="2" t="str">
        <f>INDEX('38'!$E$1:$O$1361,MATCH('39'!$F1147,'38'!$E:$E,0),MATCH('38'!L$1,'38'!$E$1:$O$1,0))</f>
        <v>Relationship Associate</v>
      </c>
      <c r="N1147" s="2" t="str">
        <f>INDEX('38'!$E$1:$O$1361,MATCH('39'!$F1147,'38'!$E:$E,0),MATCH('38'!M$1,'38'!$E$1:$O$1,0))</f>
        <v>BG 8</v>
      </c>
      <c r="O1147" s="2">
        <f>INDEX('38'!$E$1:$O$1361,MATCH('39'!$F1147,'38'!$E:$E,0),MATCH('38'!N$1,'38'!$E$1:$O$1,0))</f>
        <v>414905.25299999997</v>
      </c>
      <c r="P1147" s="2">
        <f>INDEX('38'!$E$1:$O$1361,MATCH('39'!$F1147,'38'!$E:$E,0),MATCH('38'!O$1,'38'!$E$1:$O$1,0))</f>
        <v>898388.42040000006</v>
      </c>
    </row>
    <row r="1148" spans="6:16">
      <c r="F1148" s="128">
        <v>460675</v>
      </c>
      <c r="G1148" s="2" t="str">
        <f>INDEX('38'!$E$1:$O$1361,MATCH('39'!$F1148,'38'!$E:$E,0),MATCH('38'!F$1,'38'!$E$1:$O$1,0))</f>
        <v>Raghavendra B S</v>
      </c>
      <c r="H1148" s="2">
        <f>INDEX('38'!$E$1:$O$1361,MATCH('39'!$F1148,'38'!$E:$E,0),MATCH('38'!G$1,'38'!$E$1:$O$1,0))</f>
        <v>41281</v>
      </c>
      <c r="I1148" s="2" t="str">
        <f>INDEX('38'!$E$1:$O$1361,MATCH('39'!$F1148,'38'!$E:$E,0),MATCH('38'!H$1,'38'!$E$1:$O$1,0))</f>
        <v>Active</v>
      </c>
      <c r="J1148" s="2" t="str">
        <f>INDEX('38'!$E$1:$O$1361,MATCH('39'!$F1148,'38'!$E:$E,0),MATCH('38'!I$1,'38'!$E$1:$O$1,0))</f>
        <v>X0539</v>
      </c>
      <c r="K1148" s="2">
        <f>INDEX('38'!$E$1:$O$1361,MATCH('39'!$F1148,'38'!$E:$E,0),MATCH('38'!J$1,'38'!$E$1:$O$1,0))</f>
        <v>382950</v>
      </c>
      <c r="L1148" s="2" t="str">
        <f>INDEX('38'!$E$1:$O$1361,MATCH('39'!$F1148,'38'!$E:$E,0),MATCH('38'!K$1,'38'!$E$1:$O$1,0))</f>
        <v>Mr. Shiva Prasad Rao</v>
      </c>
      <c r="M1148" s="2" t="str">
        <f>INDEX('38'!$E$1:$O$1361,MATCH('39'!$F1148,'38'!$E:$E,0),MATCH('38'!L$1,'38'!$E$1:$O$1,0))</f>
        <v>Relationship Associate</v>
      </c>
      <c r="N1148" s="2" t="str">
        <f>INDEX('38'!$E$1:$O$1361,MATCH('39'!$F1148,'38'!$E:$E,0),MATCH('38'!M$1,'38'!$E$1:$O$1,0))</f>
        <v>BG 6</v>
      </c>
      <c r="O1148" s="2">
        <f>INDEX('38'!$E$1:$O$1361,MATCH('39'!$F1148,'38'!$E:$E,0),MATCH('38'!N$1,'38'!$E$1:$O$1,0))</f>
        <v>1031564.0159999999</v>
      </c>
      <c r="P1148" s="2">
        <f>INDEX('38'!$E$1:$O$1361,MATCH('39'!$F1148,'38'!$E:$E,0),MATCH('38'!O$1,'38'!$E$1:$O$1,0))</f>
        <v>1254230.0819999999</v>
      </c>
    </row>
    <row r="1149" spans="6:16">
      <c r="F1149" s="128">
        <v>460748</v>
      </c>
      <c r="G1149" s="2" t="str">
        <f>INDEX('38'!$E$1:$O$1361,MATCH('39'!$F1149,'38'!$E:$E,0),MATCH('38'!F$1,'38'!$E$1:$O$1,0))</f>
        <v>Shivshankar Ishwarao Gaikwad</v>
      </c>
      <c r="H1149" s="2">
        <f>INDEX('38'!$E$1:$O$1361,MATCH('39'!$F1149,'38'!$E:$E,0),MATCH('38'!G$1,'38'!$E$1:$O$1,0))</f>
        <v>41290</v>
      </c>
      <c r="I1149" s="2" t="str">
        <f>INDEX('38'!$E$1:$O$1361,MATCH('39'!$F1149,'38'!$E:$E,0),MATCH('38'!H$1,'38'!$E$1:$O$1,0))</f>
        <v>Active</v>
      </c>
      <c r="J1149" s="2" t="str">
        <f>INDEX('38'!$E$1:$O$1361,MATCH('39'!$F1149,'38'!$E:$E,0),MATCH('38'!I$1,'38'!$E$1:$O$1,0))</f>
        <v>X0484</v>
      </c>
      <c r="K1149" s="2">
        <f>INDEX('38'!$E$1:$O$1361,MATCH('39'!$F1149,'38'!$E:$E,0),MATCH('38'!J$1,'38'!$E$1:$O$1,0))</f>
        <v>416178</v>
      </c>
      <c r="L1149" s="2" t="str">
        <f>INDEX('38'!$E$1:$O$1361,MATCH('39'!$F1149,'38'!$E:$E,0),MATCH('38'!K$1,'38'!$E$1:$O$1,0))</f>
        <v>Mr. Firoz Khan C. Pathan</v>
      </c>
      <c r="M1149" s="2" t="str">
        <f>INDEX('38'!$E$1:$O$1361,MATCH('39'!$F1149,'38'!$E:$E,0),MATCH('38'!L$1,'38'!$E$1:$O$1,0))</f>
        <v>Relationship Associate</v>
      </c>
      <c r="N1149" s="2" t="str">
        <f>INDEX('38'!$E$1:$O$1361,MATCH('39'!$F1149,'38'!$E:$E,0),MATCH('38'!M$1,'38'!$E$1:$O$1,0))</f>
        <v>BG 7</v>
      </c>
      <c r="O1149" s="2">
        <f>INDEX('38'!$E$1:$O$1361,MATCH('39'!$F1149,'38'!$E:$E,0),MATCH('38'!N$1,'38'!$E$1:$O$1,0))</f>
        <v>655466.84699999995</v>
      </c>
      <c r="P1149" s="2">
        <f>INDEX('38'!$E$1:$O$1361,MATCH('39'!$F1149,'38'!$E:$E,0),MATCH('38'!O$1,'38'!$E$1:$O$1,0))</f>
        <v>1242664.0919999999</v>
      </c>
    </row>
    <row r="1150" spans="6:16">
      <c r="F1150" s="128">
        <v>460750</v>
      </c>
      <c r="G1150" s="2" t="str">
        <f>INDEX('38'!$E$1:$O$1361,MATCH('39'!$F1150,'38'!$E:$E,0),MATCH('38'!F$1,'38'!$E$1:$O$1,0))</f>
        <v>Palpandi G.</v>
      </c>
      <c r="H1150" s="2">
        <f>INDEX('38'!$E$1:$O$1361,MATCH('39'!$F1150,'38'!$E:$E,0),MATCH('38'!G$1,'38'!$E$1:$O$1,0))</f>
        <v>41293</v>
      </c>
      <c r="I1150" s="2" t="str">
        <f>INDEX('38'!$E$1:$O$1361,MATCH('39'!$F1150,'38'!$E:$E,0),MATCH('38'!H$1,'38'!$E$1:$O$1,0))</f>
        <v>Active</v>
      </c>
      <c r="J1150" s="2" t="str">
        <f>INDEX('38'!$E$1:$O$1361,MATCH('39'!$F1150,'38'!$E:$E,0),MATCH('38'!I$1,'38'!$E$1:$O$1,0))</f>
        <v>X1510</v>
      </c>
      <c r="K1150" s="2">
        <f>INDEX('38'!$E$1:$O$1361,MATCH('39'!$F1150,'38'!$E:$E,0),MATCH('38'!J$1,'38'!$E$1:$O$1,0))</f>
        <v>387266</v>
      </c>
      <c r="L1150" s="2" t="str">
        <f>INDEX('38'!$E$1:$O$1361,MATCH('39'!$F1150,'38'!$E:$E,0),MATCH('38'!K$1,'38'!$E$1:$O$1,0))</f>
        <v>Mr. Sajesh S.</v>
      </c>
      <c r="M1150" s="2" t="str">
        <f>INDEX('38'!$E$1:$O$1361,MATCH('39'!$F1150,'38'!$E:$E,0),MATCH('38'!L$1,'38'!$E$1:$O$1,0))</f>
        <v>Relationship Associate</v>
      </c>
      <c r="N1150" s="2" t="str">
        <f>INDEX('38'!$E$1:$O$1361,MATCH('39'!$F1150,'38'!$E:$E,0),MATCH('38'!M$1,'38'!$E$1:$O$1,0))</f>
        <v>BG 6</v>
      </c>
      <c r="O1150" s="2">
        <f>INDEX('38'!$E$1:$O$1361,MATCH('39'!$F1150,'38'!$E:$E,0),MATCH('38'!N$1,'38'!$E$1:$O$1,0))</f>
        <v>903129.38099999994</v>
      </c>
      <c r="P1150" s="2">
        <f>INDEX('38'!$E$1:$O$1361,MATCH('39'!$F1150,'38'!$E:$E,0),MATCH('38'!O$1,'38'!$E$1:$O$1,0))</f>
        <v>337775.17319999996</v>
      </c>
    </row>
    <row r="1151" spans="6:16">
      <c r="F1151" s="128">
        <v>460855</v>
      </c>
      <c r="G1151" s="2" t="str">
        <f>INDEX('38'!$E$1:$O$1361,MATCH('39'!$F1151,'38'!$E:$E,0),MATCH('38'!F$1,'38'!$E$1:$O$1,0))</f>
        <v>Sandeep Verma</v>
      </c>
      <c r="H1151" s="2">
        <f>INDEX('38'!$E$1:$O$1361,MATCH('39'!$F1151,'38'!$E:$E,0),MATCH('38'!G$1,'38'!$E$1:$O$1,0))</f>
        <v>41291</v>
      </c>
      <c r="I1151" s="2" t="str">
        <f>INDEX('38'!$E$1:$O$1361,MATCH('39'!$F1151,'38'!$E:$E,0),MATCH('38'!H$1,'38'!$E$1:$O$1,0))</f>
        <v>Active</v>
      </c>
      <c r="J1151" s="2" t="str">
        <f>INDEX('38'!$E$1:$O$1361,MATCH('39'!$F1151,'38'!$E:$E,0),MATCH('38'!I$1,'38'!$E$1:$O$1,0))</f>
        <v>X0479</v>
      </c>
      <c r="K1151" s="2">
        <f>INDEX('38'!$E$1:$O$1361,MATCH('39'!$F1151,'38'!$E:$E,0),MATCH('38'!J$1,'38'!$E$1:$O$1,0))</f>
        <v>377143</v>
      </c>
      <c r="L1151" s="2" t="str">
        <f>INDEX('38'!$E$1:$O$1361,MATCH('39'!$F1151,'38'!$E:$E,0),MATCH('38'!K$1,'38'!$E$1:$O$1,0))</f>
        <v>Mr. Ausaf Ahmed</v>
      </c>
      <c r="M1151" s="2" t="str">
        <f>INDEX('38'!$E$1:$O$1361,MATCH('39'!$F1151,'38'!$E:$E,0),MATCH('38'!L$1,'38'!$E$1:$O$1,0))</f>
        <v>Relationship Associate</v>
      </c>
      <c r="N1151" s="2" t="str">
        <f>INDEX('38'!$E$1:$O$1361,MATCH('39'!$F1151,'38'!$E:$E,0),MATCH('38'!M$1,'38'!$E$1:$O$1,0))</f>
        <v>BG 7</v>
      </c>
      <c r="O1151" s="2">
        <f>INDEX('38'!$E$1:$O$1361,MATCH('39'!$F1151,'38'!$E:$E,0),MATCH('38'!N$1,'38'!$E$1:$O$1,0))</f>
        <v>713326.152</v>
      </c>
      <c r="P1151" s="2">
        <f>INDEX('38'!$E$1:$O$1361,MATCH('39'!$F1151,'38'!$E:$E,0),MATCH('38'!O$1,'38'!$E$1:$O$1,0))</f>
        <v>311163.39</v>
      </c>
    </row>
    <row r="1152" spans="6:16">
      <c r="F1152" s="128">
        <v>460856</v>
      </c>
      <c r="G1152" s="2" t="str">
        <f>INDEX('38'!$E$1:$O$1361,MATCH('39'!$F1152,'38'!$E:$E,0),MATCH('38'!F$1,'38'!$E$1:$O$1,0))</f>
        <v>Devinder Gupta</v>
      </c>
      <c r="H1152" s="2">
        <f>INDEX('38'!$E$1:$O$1361,MATCH('39'!$F1152,'38'!$E:$E,0),MATCH('38'!G$1,'38'!$E$1:$O$1,0))</f>
        <v>41289</v>
      </c>
      <c r="I1152" s="2" t="str">
        <f>INDEX('38'!$E$1:$O$1361,MATCH('39'!$F1152,'38'!$E:$E,0),MATCH('38'!H$1,'38'!$E$1:$O$1,0))</f>
        <v>Active</v>
      </c>
      <c r="J1152" s="2" t="str">
        <f>INDEX('38'!$E$1:$O$1361,MATCH('39'!$F1152,'38'!$E:$E,0),MATCH('38'!I$1,'38'!$E$1:$O$1,0))</f>
        <v>X0419</v>
      </c>
      <c r="K1152" s="2">
        <f>INDEX('38'!$E$1:$O$1361,MATCH('39'!$F1152,'38'!$E:$E,0),MATCH('38'!J$1,'38'!$E$1:$O$1,0))</f>
        <v>472010</v>
      </c>
      <c r="L1152" s="2" t="str">
        <f>INDEX('38'!$E$1:$O$1361,MATCH('39'!$F1152,'38'!$E:$E,0),MATCH('38'!K$1,'38'!$E$1:$O$1,0))</f>
        <v>Mr. Sandeep Kumar</v>
      </c>
      <c r="M1152" s="2" t="str">
        <f>INDEX('38'!$E$1:$O$1361,MATCH('39'!$F1152,'38'!$E:$E,0),MATCH('38'!L$1,'38'!$E$1:$O$1,0))</f>
        <v>Relationship Associate</v>
      </c>
      <c r="N1152" s="2" t="str">
        <f>INDEX('38'!$E$1:$O$1361,MATCH('39'!$F1152,'38'!$E:$E,0),MATCH('38'!M$1,'38'!$E$1:$O$1,0))</f>
        <v>BG 6</v>
      </c>
      <c r="O1152" s="2">
        <f>INDEX('38'!$E$1:$O$1361,MATCH('39'!$F1152,'38'!$E:$E,0),MATCH('38'!N$1,'38'!$E$1:$O$1,0))</f>
        <v>846984.09600000002</v>
      </c>
      <c r="P1152" s="2">
        <f>INDEX('38'!$E$1:$O$1361,MATCH('39'!$F1152,'38'!$E:$E,0),MATCH('38'!O$1,'38'!$E$1:$O$1,0))</f>
        <v>601420.88520000002</v>
      </c>
    </row>
    <row r="1153" spans="6:16">
      <c r="F1153" s="128">
        <v>460867</v>
      </c>
      <c r="G1153" s="2" t="str">
        <f>INDEX('38'!$E$1:$O$1361,MATCH('39'!$F1153,'38'!$E:$E,0),MATCH('38'!F$1,'38'!$E$1:$O$1,0))</f>
        <v>Vinit Girish Limbachiya</v>
      </c>
      <c r="H1153" s="2">
        <f>INDEX('38'!$E$1:$O$1361,MATCH('39'!$F1153,'38'!$E:$E,0),MATCH('38'!G$1,'38'!$E$1:$O$1,0))</f>
        <v>41289</v>
      </c>
      <c r="I1153" s="2" t="str">
        <f>INDEX('38'!$E$1:$O$1361,MATCH('39'!$F1153,'38'!$E:$E,0),MATCH('38'!H$1,'38'!$E$1:$O$1,0))</f>
        <v>Active</v>
      </c>
      <c r="J1153" s="2" t="str">
        <f>INDEX('38'!$E$1:$O$1361,MATCH('39'!$F1153,'38'!$E:$E,0),MATCH('38'!I$1,'38'!$E$1:$O$1,0))</f>
        <v>X0018</v>
      </c>
      <c r="K1153" s="2">
        <f>INDEX('38'!$E$1:$O$1361,MATCH('39'!$F1153,'38'!$E:$E,0),MATCH('38'!J$1,'38'!$E$1:$O$1,0))</f>
        <v>399534</v>
      </c>
      <c r="L1153" s="2" t="str">
        <f>INDEX('38'!$E$1:$O$1361,MATCH('39'!$F1153,'38'!$E:$E,0),MATCH('38'!K$1,'38'!$E$1:$O$1,0))</f>
        <v>Mr. Shahsidhar Poojary</v>
      </c>
      <c r="M1153" s="2" t="str">
        <f>INDEX('38'!$E$1:$O$1361,MATCH('39'!$F1153,'38'!$E:$E,0),MATCH('38'!L$1,'38'!$E$1:$O$1,0))</f>
        <v>Relationship Associate</v>
      </c>
      <c r="N1153" s="2" t="str">
        <f>INDEX('38'!$E$1:$O$1361,MATCH('39'!$F1153,'38'!$E:$E,0),MATCH('38'!M$1,'38'!$E$1:$O$1,0))</f>
        <v>BG 6</v>
      </c>
      <c r="O1153" s="2">
        <f>INDEX('38'!$E$1:$O$1361,MATCH('39'!$F1153,'38'!$E:$E,0),MATCH('38'!N$1,'38'!$E$1:$O$1,0))</f>
        <v>852174.01500000001</v>
      </c>
      <c r="P1153" s="2">
        <f>INDEX('38'!$E$1:$O$1361,MATCH('39'!$F1153,'38'!$E:$E,0),MATCH('38'!O$1,'38'!$E$1:$O$1,0))</f>
        <v>205222.45320000002</v>
      </c>
    </row>
    <row r="1154" spans="6:16">
      <c r="F1154" s="128">
        <v>460869</v>
      </c>
      <c r="G1154" s="2" t="str">
        <f>INDEX('38'!$E$1:$O$1361,MATCH('39'!$F1154,'38'!$E:$E,0),MATCH('38'!F$1,'38'!$E$1:$O$1,0))</f>
        <v>Sanjay Narayan Kumbhar</v>
      </c>
      <c r="H1154" s="2">
        <f>INDEX('38'!$E$1:$O$1361,MATCH('39'!$F1154,'38'!$E:$E,0),MATCH('38'!G$1,'38'!$E$1:$O$1,0))</f>
        <v>41282</v>
      </c>
      <c r="I1154" s="2" t="str">
        <f>INDEX('38'!$E$1:$O$1361,MATCH('39'!$F1154,'38'!$E:$E,0),MATCH('38'!H$1,'38'!$E$1:$O$1,0))</f>
        <v>Active</v>
      </c>
      <c r="J1154" s="2" t="str">
        <f>INDEX('38'!$E$1:$O$1361,MATCH('39'!$F1154,'38'!$E:$E,0),MATCH('38'!I$1,'38'!$E$1:$O$1,0))</f>
        <v>X0064</v>
      </c>
      <c r="K1154" s="2">
        <f>INDEX('38'!$E$1:$O$1361,MATCH('39'!$F1154,'38'!$E:$E,0),MATCH('38'!J$1,'38'!$E$1:$O$1,0))</f>
        <v>419863</v>
      </c>
      <c r="L1154" s="2" t="str">
        <f>INDEX('38'!$E$1:$O$1361,MATCH('39'!$F1154,'38'!$E:$E,0),MATCH('38'!K$1,'38'!$E$1:$O$1,0))</f>
        <v>Mr. Arun Shivanand Pandey</v>
      </c>
      <c r="M1154" s="2" t="str">
        <f>INDEX('38'!$E$1:$O$1361,MATCH('39'!$F1154,'38'!$E:$E,0),MATCH('38'!L$1,'38'!$E$1:$O$1,0))</f>
        <v>Relationship Associate</v>
      </c>
      <c r="N1154" s="2" t="str">
        <f>INDEX('38'!$E$1:$O$1361,MATCH('39'!$F1154,'38'!$E:$E,0),MATCH('38'!M$1,'38'!$E$1:$O$1,0))</f>
        <v>BG 4</v>
      </c>
      <c r="O1154" s="2">
        <f>INDEX('38'!$E$1:$O$1361,MATCH('39'!$F1154,'38'!$E:$E,0),MATCH('38'!N$1,'38'!$E$1:$O$1,0))</f>
        <v>1834282.9889999998</v>
      </c>
      <c r="P1154" s="2">
        <f>INDEX('38'!$E$1:$O$1361,MATCH('39'!$F1154,'38'!$E:$E,0),MATCH('38'!O$1,'38'!$E$1:$O$1,0))</f>
        <v>923934.83759999997</v>
      </c>
    </row>
    <row r="1155" spans="6:16">
      <c r="F1155" s="128">
        <v>460906</v>
      </c>
      <c r="G1155" s="2" t="str">
        <f>INDEX('38'!$E$1:$O$1361,MATCH('39'!$F1155,'38'!$E:$E,0),MATCH('38'!F$1,'38'!$E$1:$O$1,0))</f>
        <v>Anurag Sharma</v>
      </c>
      <c r="H1155" s="2">
        <f>INDEX('38'!$E$1:$O$1361,MATCH('39'!$F1155,'38'!$E:$E,0),MATCH('38'!G$1,'38'!$E$1:$O$1,0))</f>
        <v>41291</v>
      </c>
      <c r="I1155" s="2" t="str">
        <f>INDEX('38'!$E$1:$O$1361,MATCH('39'!$F1155,'38'!$E:$E,0),MATCH('38'!H$1,'38'!$E$1:$O$1,0))</f>
        <v>Active</v>
      </c>
      <c r="J1155" s="2" t="str">
        <f>INDEX('38'!$E$1:$O$1361,MATCH('39'!$F1155,'38'!$E:$E,0),MATCH('38'!I$1,'38'!$E$1:$O$1,0))</f>
        <v>X0864</v>
      </c>
      <c r="K1155" s="2">
        <f>INDEX('38'!$E$1:$O$1361,MATCH('39'!$F1155,'38'!$E:$E,0),MATCH('38'!J$1,'38'!$E$1:$O$1,0))</f>
        <v>406698</v>
      </c>
      <c r="L1155" s="2" t="str">
        <f>INDEX('38'!$E$1:$O$1361,MATCH('39'!$F1155,'38'!$E:$E,0),MATCH('38'!K$1,'38'!$E$1:$O$1,0))</f>
        <v>Mr. Md Ehesanul Haque</v>
      </c>
      <c r="M1155" s="2" t="str">
        <f>INDEX('38'!$E$1:$O$1361,MATCH('39'!$F1155,'38'!$E:$E,0),MATCH('38'!L$1,'38'!$E$1:$O$1,0))</f>
        <v>Relationship Associate</v>
      </c>
      <c r="N1155" s="2" t="str">
        <f>INDEX('38'!$E$1:$O$1361,MATCH('39'!$F1155,'38'!$E:$E,0),MATCH('38'!M$1,'38'!$E$1:$O$1,0))</f>
        <v>BG 7</v>
      </c>
      <c r="O1155" s="2">
        <f>INDEX('38'!$E$1:$O$1361,MATCH('39'!$F1155,'38'!$E:$E,0),MATCH('38'!N$1,'38'!$E$1:$O$1,0))</f>
        <v>623751.91200000001</v>
      </c>
      <c r="P1155" s="2">
        <f>INDEX('38'!$E$1:$O$1361,MATCH('39'!$F1155,'38'!$E:$E,0),MATCH('38'!O$1,'38'!$E$1:$O$1,0))</f>
        <v>837108.09719999996</v>
      </c>
    </row>
    <row r="1156" spans="6:16">
      <c r="F1156" s="128">
        <v>460915</v>
      </c>
      <c r="G1156" s="2" t="str">
        <f>INDEX('38'!$E$1:$O$1361,MATCH('39'!$F1156,'38'!$E:$E,0),MATCH('38'!F$1,'38'!$E$1:$O$1,0))</f>
        <v>Santosh Maruti Dalvi</v>
      </c>
      <c r="H1156" s="2">
        <f>INDEX('38'!$E$1:$O$1361,MATCH('39'!$F1156,'38'!$E:$E,0),MATCH('38'!G$1,'38'!$E$1:$O$1,0))</f>
        <v>41289</v>
      </c>
      <c r="I1156" s="2" t="str">
        <f>INDEX('38'!$E$1:$O$1361,MATCH('39'!$F1156,'38'!$E:$E,0),MATCH('38'!H$1,'38'!$E$1:$O$1,0))</f>
        <v>Active</v>
      </c>
      <c r="J1156" s="2" t="str">
        <f>INDEX('38'!$E$1:$O$1361,MATCH('39'!$F1156,'38'!$E:$E,0),MATCH('38'!I$1,'38'!$E$1:$O$1,0))</f>
        <v>X0847</v>
      </c>
      <c r="K1156" s="2">
        <f>INDEX('38'!$E$1:$O$1361,MATCH('39'!$F1156,'38'!$E:$E,0),MATCH('38'!J$1,'38'!$E$1:$O$1,0))</f>
        <v>382953</v>
      </c>
      <c r="L1156" s="2" t="str">
        <f>INDEX('38'!$E$1:$O$1361,MATCH('39'!$F1156,'38'!$E:$E,0),MATCH('38'!K$1,'38'!$E$1:$O$1,0))</f>
        <v>Mr. Mrityunjay G. Goravankoll</v>
      </c>
      <c r="M1156" s="2" t="str">
        <f>INDEX('38'!$E$1:$O$1361,MATCH('39'!$F1156,'38'!$E:$E,0),MATCH('38'!L$1,'38'!$E$1:$O$1,0))</f>
        <v>Relationship Associate</v>
      </c>
      <c r="N1156" s="2" t="str">
        <f>INDEX('38'!$E$1:$O$1361,MATCH('39'!$F1156,'38'!$E:$E,0),MATCH('38'!M$1,'38'!$E$1:$O$1,0))</f>
        <v>BG 6</v>
      </c>
      <c r="O1156" s="2">
        <f>INDEX('38'!$E$1:$O$1361,MATCH('39'!$F1156,'38'!$E:$E,0),MATCH('38'!N$1,'38'!$E$1:$O$1,0))</f>
        <v>806691.27</v>
      </c>
      <c r="P1156" s="2">
        <f>INDEX('38'!$E$1:$O$1361,MATCH('39'!$F1156,'38'!$E:$E,0),MATCH('38'!O$1,'38'!$E$1:$O$1,0))</f>
        <v>1012264.8624</v>
      </c>
    </row>
    <row r="1157" spans="6:16">
      <c r="F1157" s="128">
        <v>460916</v>
      </c>
      <c r="G1157" s="2" t="str">
        <f>INDEX('38'!$E$1:$O$1361,MATCH('39'!$F1157,'38'!$E:$E,0),MATCH('38'!F$1,'38'!$E$1:$O$1,0))</f>
        <v>Basavaraj Thippanna Yadravi</v>
      </c>
      <c r="H1157" s="2">
        <f>INDEX('38'!$E$1:$O$1361,MATCH('39'!$F1157,'38'!$E:$E,0),MATCH('38'!G$1,'38'!$E$1:$O$1,0))</f>
        <v>41284</v>
      </c>
      <c r="I1157" s="2" t="str">
        <f>INDEX('38'!$E$1:$O$1361,MATCH('39'!$F1157,'38'!$E:$E,0),MATCH('38'!H$1,'38'!$E$1:$O$1,0))</f>
        <v>Active</v>
      </c>
      <c r="J1157" s="2" t="str">
        <f>INDEX('38'!$E$1:$O$1361,MATCH('39'!$F1157,'38'!$E:$E,0),MATCH('38'!I$1,'38'!$E$1:$O$1,0))</f>
        <v>X0129</v>
      </c>
      <c r="K1157" s="2">
        <f>INDEX('38'!$E$1:$O$1361,MATCH('39'!$F1157,'38'!$E:$E,0),MATCH('38'!J$1,'38'!$E$1:$O$1,0))</f>
        <v>382953</v>
      </c>
      <c r="L1157" s="2" t="str">
        <f>INDEX('38'!$E$1:$O$1361,MATCH('39'!$F1157,'38'!$E:$E,0),MATCH('38'!K$1,'38'!$E$1:$O$1,0))</f>
        <v>Mr. Mrityunjay G. Goravankoll</v>
      </c>
      <c r="M1157" s="2" t="str">
        <f>INDEX('38'!$E$1:$O$1361,MATCH('39'!$F1157,'38'!$E:$E,0),MATCH('38'!L$1,'38'!$E$1:$O$1,0))</f>
        <v>Relationship Associate</v>
      </c>
      <c r="N1157" s="2" t="str">
        <f>INDEX('38'!$E$1:$O$1361,MATCH('39'!$F1157,'38'!$E:$E,0),MATCH('38'!M$1,'38'!$E$1:$O$1,0))</f>
        <v>BG 6</v>
      </c>
      <c r="O1157" s="2">
        <f>INDEX('38'!$E$1:$O$1361,MATCH('39'!$F1157,'38'!$E:$E,0),MATCH('38'!N$1,'38'!$E$1:$O$1,0))</f>
        <v>1187513.1239999998</v>
      </c>
      <c r="P1157" s="2">
        <f>INDEX('38'!$E$1:$O$1361,MATCH('39'!$F1157,'38'!$E:$E,0),MATCH('38'!O$1,'38'!$E$1:$O$1,0))</f>
        <v>1398344.0832</v>
      </c>
    </row>
    <row r="1158" spans="6:16">
      <c r="F1158" s="128">
        <v>460947</v>
      </c>
      <c r="G1158" s="2" t="str">
        <f>INDEX('38'!$E$1:$O$1361,MATCH('39'!$F1158,'38'!$E:$E,0),MATCH('38'!F$1,'38'!$E$1:$O$1,0))</f>
        <v>Gaurav Chakraborty</v>
      </c>
      <c r="H1158" s="2">
        <f>INDEX('38'!$E$1:$O$1361,MATCH('39'!$F1158,'38'!$E:$E,0),MATCH('38'!G$1,'38'!$E$1:$O$1,0))</f>
        <v>41279</v>
      </c>
      <c r="I1158" s="2" t="str">
        <f>INDEX('38'!$E$1:$O$1361,MATCH('39'!$F1158,'38'!$E:$E,0),MATCH('38'!H$1,'38'!$E$1:$O$1,0))</f>
        <v>Active</v>
      </c>
      <c r="J1158" s="2" t="str">
        <f>INDEX('38'!$E$1:$O$1361,MATCH('39'!$F1158,'38'!$E:$E,0),MATCH('38'!I$1,'38'!$E$1:$O$1,0))</f>
        <v>X0440</v>
      </c>
      <c r="K1158" s="2">
        <f>INDEX('38'!$E$1:$O$1361,MATCH('39'!$F1158,'38'!$E:$E,0),MATCH('38'!J$1,'38'!$E$1:$O$1,0))</f>
        <v>406515</v>
      </c>
      <c r="L1158" s="2" t="str">
        <f>INDEX('38'!$E$1:$O$1361,MATCH('39'!$F1158,'38'!$E:$E,0),MATCH('38'!K$1,'38'!$E$1:$O$1,0))</f>
        <v>Mr. Sabyasachi Guin</v>
      </c>
      <c r="M1158" s="2" t="str">
        <f>INDEX('38'!$E$1:$O$1361,MATCH('39'!$F1158,'38'!$E:$E,0),MATCH('38'!L$1,'38'!$E$1:$O$1,0))</f>
        <v>Relationship Associate</v>
      </c>
      <c r="N1158" s="2" t="str">
        <f>INDEX('38'!$E$1:$O$1361,MATCH('39'!$F1158,'38'!$E:$E,0),MATCH('38'!M$1,'38'!$E$1:$O$1,0))</f>
        <v>BG 6</v>
      </c>
      <c r="O1158" s="2">
        <f>INDEX('38'!$E$1:$O$1361,MATCH('39'!$F1158,'38'!$E:$E,0),MATCH('38'!N$1,'38'!$E$1:$O$1,0))</f>
        <v>815755.5419999999</v>
      </c>
      <c r="P1158" s="2">
        <f>INDEX('38'!$E$1:$O$1361,MATCH('39'!$F1158,'38'!$E:$E,0),MATCH('38'!O$1,'38'!$E$1:$O$1,0))</f>
        <v>1007328.8628</v>
      </c>
    </row>
    <row r="1159" spans="6:16">
      <c r="F1159" s="128">
        <v>461274</v>
      </c>
      <c r="G1159" s="2" t="str">
        <f>INDEX('38'!$E$1:$O$1361,MATCH('39'!$F1159,'38'!$E:$E,0),MATCH('38'!F$1,'38'!$E$1:$O$1,0))</f>
        <v>Arvind Kumar Maurya</v>
      </c>
      <c r="H1159" s="2">
        <f>INDEX('38'!$E$1:$O$1361,MATCH('39'!$F1159,'38'!$E:$E,0),MATCH('38'!G$1,'38'!$E$1:$O$1,0))</f>
        <v>41281</v>
      </c>
      <c r="I1159" s="2" t="str">
        <f>INDEX('38'!$E$1:$O$1361,MATCH('39'!$F1159,'38'!$E:$E,0),MATCH('38'!H$1,'38'!$E$1:$O$1,0))</f>
        <v>Active</v>
      </c>
      <c r="J1159" s="2" t="str">
        <f>INDEX('38'!$E$1:$O$1361,MATCH('39'!$F1159,'38'!$E:$E,0),MATCH('38'!I$1,'38'!$E$1:$O$1,0))</f>
        <v>X1086</v>
      </c>
      <c r="K1159" s="2">
        <f>INDEX('38'!$E$1:$O$1361,MATCH('39'!$F1159,'38'!$E:$E,0),MATCH('38'!J$1,'38'!$E$1:$O$1,0))</f>
        <v>474373</v>
      </c>
      <c r="L1159" s="2" t="str">
        <f>INDEX('38'!$E$1:$O$1361,MATCH('39'!$F1159,'38'!$E:$E,0),MATCH('38'!K$1,'38'!$E$1:$O$1,0))</f>
        <v>Mr. Niraj Singh</v>
      </c>
      <c r="M1159" s="2" t="str">
        <f>INDEX('38'!$E$1:$O$1361,MATCH('39'!$F1159,'38'!$E:$E,0),MATCH('38'!L$1,'38'!$E$1:$O$1,0))</f>
        <v>Relationship Associate</v>
      </c>
      <c r="N1159" s="2" t="str">
        <f>INDEX('38'!$E$1:$O$1361,MATCH('39'!$F1159,'38'!$E:$E,0),MATCH('38'!M$1,'38'!$E$1:$O$1,0))</f>
        <v>BG 7</v>
      </c>
      <c r="O1159" s="2">
        <f>INDEX('38'!$E$1:$O$1361,MATCH('39'!$F1159,'38'!$E:$E,0),MATCH('38'!N$1,'38'!$E$1:$O$1,0))</f>
        <v>468811.18200000003</v>
      </c>
      <c r="P1159" s="2">
        <f>INDEX('38'!$E$1:$O$1361,MATCH('39'!$F1159,'38'!$E:$E,0),MATCH('38'!O$1,'38'!$E$1:$O$1,0))</f>
        <v>523765.71</v>
      </c>
    </row>
    <row r="1160" spans="6:16">
      <c r="F1160" s="128">
        <v>461820</v>
      </c>
      <c r="G1160" s="2" t="str">
        <f>INDEX('38'!$E$1:$O$1361,MATCH('39'!$F1160,'38'!$E:$E,0),MATCH('38'!F$1,'38'!$E$1:$O$1,0))</f>
        <v>Rubal Singh</v>
      </c>
      <c r="H1160" s="2">
        <f>INDEX('38'!$E$1:$O$1361,MATCH('39'!$F1160,'38'!$E:$E,0),MATCH('38'!G$1,'38'!$E$1:$O$1,0))</f>
        <v>41299</v>
      </c>
      <c r="I1160" s="2" t="str">
        <f>INDEX('38'!$E$1:$O$1361,MATCH('39'!$F1160,'38'!$E:$E,0),MATCH('38'!H$1,'38'!$E$1:$O$1,0))</f>
        <v>Active</v>
      </c>
      <c r="J1160" s="2" t="str">
        <f>INDEX('38'!$E$1:$O$1361,MATCH('39'!$F1160,'38'!$E:$E,0),MATCH('38'!I$1,'38'!$E$1:$O$1,0))</f>
        <v>X1649</v>
      </c>
      <c r="K1160" s="2">
        <f>INDEX('38'!$E$1:$O$1361,MATCH('39'!$F1160,'38'!$E:$E,0),MATCH('38'!J$1,'38'!$E$1:$O$1,0))</f>
        <v>473035</v>
      </c>
      <c r="L1160" s="2" t="str">
        <f>INDEX('38'!$E$1:$O$1361,MATCH('39'!$F1160,'38'!$E:$E,0),MATCH('38'!K$1,'38'!$E$1:$O$1,0))</f>
        <v>Mr. Vinay Vishal</v>
      </c>
      <c r="M1160" s="2" t="str">
        <f>INDEX('38'!$E$1:$O$1361,MATCH('39'!$F1160,'38'!$E:$E,0),MATCH('38'!L$1,'38'!$E$1:$O$1,0))</f>
        <v>Relationship Associate</v>
      </c>
      <c r="N1160" s="2" t="str">
        <f>INDEX('38'!$E$1:$O$1361,MATCH('39'!$F1160,'38'!$E:$E,0),MATCH('38'!M$1,'38'!$E$1:$O$1,0))</f>
        <v>BG 7</v>
      </c>
      <c r="O1160" s="2">
        <f>INDEX('38'!$E$1:$O$1361,MATCH('39'!$F1160,'38'!$E:$E,0),MATCH('38'!N$1,'38'!$E$1:$O$1,0))</f>
        <v>487591.94400000002</v>
      </c>
      <c r="P1160" s="2">
        <f>INDEX('38'!$E$1:$O$1361,MATCH('39'!$F1160,'38'!$E:$E,0),MATCH('38'!O$1,'38'!$E$1:$O$1,0))</f>
        <v>767211.84719999996</v>
      </c>
    </row>
    <row r="1161" spans="6:16">
      <c r="F1161" s="128">
        <v>461828</v>
      </c>
      <c r="G1161" s="2" t="str">
        <f>INDEX('38'!$E$1:$O$1361,MATCH('39'!$F1161,'38'!$E:$E,0),MATCH('38'!F$1,'38'!$E$1:$O$1,0))</f>
        <v>Parameswararao Gunja</v>
      </c>
      <c r="H1161" s="2">
        <f>INDEX('38'!$E$1:$O$1361,MATCH('39'!$F1161,'38'!$E:$E,0),MATCH('38'!G$1,'38'!$E$1:$O$1,0))</f>
        <v>41187</v>
      </c>
      <c r="I1161" s="2" t="str">
        <f>INDEX('38'!$E$1:$O$1361,MATCH('39'!$F1161,'38'!$E:$E,0),MATCH('38'!H$1,'38'!$E$1:$O$1,0))</f>
        <v>Active</v>
      </c>
      <c r="J1161" s="2" t="str">
        <f>INDEX('38'!$E$1:$O$1361,MATCH('39'!$F1161,'38'!$E:$E,0),MATCH('38'!I$1,'38'!$E$1:$O$1,0))</f>
        <v>X1863</v>
      </c>
      <c r="K1161" s="2">
        <f>INDEX('38'!$E$1:$O$1361,MATCH('39'!$F1161,'38'!$E:$E,0),MATCH('38'!J$1,'38'!$E$1:$O$1,0))</f>
        <v>459093</v>
      </c>
      <c r="L1161" s="2" t="str">
        <f>INDEX('38'!$E$1:$O$1361,MATCH('39'!$F1161,'38'!$E:$E,0),MATCH('38'!K$1,'38'!$E$1:$O$1,0))</f>
        <v>Mr. Naveen Golla</v>
      </c>
      <c r="M1161" s="2" t="str">
        <f>INDEX('38'!$E$1:$O$1361,MATCH('39'!$F1161,'38'!$E:$E,0),MATCH('38'!L$1,'38'!$E$1:$O$1,0))</f>
        <v>Relationship Associate</v>
      </c>
      <c r="N1161" s="2" t="str">
        <f>INDEX('38'!$E$1:$O$1361,MATCH('39'!$F1161,'38'!$E:$E,0),MATCH('38'!M$1,'38'!$E$1:$O$1,0))</f>
        <v>BG 8</v>
      </c>
      <c r="O1161" s="2">
        <f>INDEX('38'!$E$1:$O$1361,MATCH('39'!$F1161,'38'!$E:$E,0),MATCH('38'!N$1,'38'!$E$1:$O$1,0))</f>
        <v>359422.20299999998</v>
      </c>
      <c r="P1161" s="2">
        <f>INDEX('38'!$E$1:$O$1361,MATCH('39'!$F1161,'38'!$E:$E,0),MATCH('38'!O$1,'38'!$E$1:$O$1,0))</f>
        <v>917394.31440000003</v>
      </c>
    </row>
    <row r="1162" spans="6:16">
      <c r="F1162" s="128">
        <v>461832</v>
      </c>
      <c r="G1162" s="2" t="str">
        <f>INDEX('38'!$E$1:$O$1361,MATCH('39'!$F1162,'38'!$E:$E,0),MATCH('38'!F$1,'38'!$E$1:$O$1,0))</f>
        <v>Rohit Kumar</v>
      </c>
      <c r="H1162" s="2">
        <f>INDEX('38'!$E$1:$O$1361,MATCH('39'!$F1162,'38'!$E:$E,0),MATCH('38'!G$1,'38'!$E$1:$O$1,0))</f>
        <v>41291</v>
      </c>
      <c r="I1162" s="2" t="str">
        <f>INDEX('38'!$E$1:$O$1361,MATCH('39'!$F1162,'38'!$E:$E,0),MATCH('38'!H$1,'38'!$E$1:$O$1,0))</f>
        <v>Active</v>
      </c>
      <c r="J1162" s="2" t="str">
        <f>INDEX('38'!$E$1:$O$1361,MATCH('39'!$F1162,'38'!$E:$E,0),MATCH('38'!I$1,'38'!$E$1:$O$1,0))</f>
        <v>X0628</v>
      </c>
      <c r="K1162" s="2">
        <f>INDEX('38'!$E$1:$O$1361,MATCH('39'!$F1162,'38'!$E:$E,0),MATCH('38'!J$1,'38'!$E$1:$O$1,0))</f>
        <v>388373</v>
      </c>
      <c r="L1162" s="2" t="str">
        <f>INDEX('38'!$E$1:$O$1361,MATCH('39'!$F1162,'38'!$E:$E,0),MATCH('38'!K$1,'38'!$E$1:$O$1,0))</f>
        <v>Mr. Manish Jain</v>
      </c>
      <c r="M1162" s="2" t="str">
        <f>INDEX('38'!$E$1:$O$1361,MATCH('39'!$F1162,'38'!$E:$E,0),MATCH('38'!L$1,'38'!$E$1:$O$1,0))</f>
        <v>Relationship Associate</v>
      </c>
      <c r="N1162" s="2" t="str">
        <f>INDEX('38'!$E$1:$O$1361,MATCH('39'!$F1162,'38'!$E:$E,0),MATCH('38'!M$1,'38'!$E$1:$O$1,0))</f>
        <v>BG 7</v>
      </c>
      <c r="O1162" s="2">
        <f>INDEX('38'!$E$1:$O$1361,MATCH('39'!$F1162,'38'!$E:$E,0),MATCH('38'!N$1,'38'!$E$1:$O$1,0))</f>
        <v>761190.71699999995</v>
      </c>
      <c r="P1162" s="2">
        <f>INDEX('38'!$E$1:$O$1361,MATCH('39'!$F1162,'38'!$E:$E,0),MATCH('38'!O$1,'38'!$E$1:$O$1,0))</f>
        <v>660231.44280000008</v>
      </c>
    </row>
    <row r="1163" spans="6:16">
      <c r="F1163" s="128">
        <v>462045</v>
      </c>
      <c r="G1163" s="2" t="str">
        <f>INDEX('38'!$E$1:$O$1361,MATCH('39'!$F1163,'38'!$E:$E,0),MATCH('38'!F$1,'38'!$E$1:$O$1,0))</f>
        <v>Prakash Yadav</v>
      </c>
      <c r="H1163" s="2">
        <f>INDEX('38'!$E$1:$O$1361,MATCH('39'!$F1163,'38'!$E:$E,0),MATCH('38'!G$1,'38'!$E$1:$O$1,0))</f>
        <v>41290</v>
      </c>
      <c r="I1163" s="2" t="str">
        <f>INDEX('38'!$E$1:$O$1361,MATCH('39'!$F1163,'38'!$E:$E,0),MATCH('38'!H$1,'38'!$E$1:$O$1,0))</f>
        <v>Active</v>
      </c>
      <c r="J1163" s="2" t="str">
        <f>INDEX('38'!$E$1:$O$1361,MATCH('39'!$F1163,'38'!$E:$E,0),MATCH('38'!I$1,'38'!$E$1:$O$1,0))</f>
        <v>X0845</v>
      </c>
      <c r="K1163" s="2">
        <f>INDEX('38'!$E$1:$O$1361,MATCH('39'!$F1163,'38'!$E:$E,0),MATCH('38'!J$1,'38'!$E$1:$O$1,0))</f>
        <v>379658</v>
      </c>
      <c r="L1163" s="2" t="str">
        <f>INDEX('38'!$E$1:$O$1361,MATCH('39'!$F1163,'38'!$E:$E,0),MATCH('38'!K$1,'38'!$E$1:$O$1,0))</f>
        <v>Mr. Alok Narayan Prasad</v>
      </c>
      <c r="M1163" s="2" t="str">
        <f>INDEX('38'!$E$1:$O$1361,MATCH('39'!$F1163,'38'!$E:$E,0),MATCH('38'!L$1,'38'!$E$1:$O$1,0))</f>
        <v>Relationship Associate</v>
      </c>
      <c r="N1163" s="2" t="str">
        <f>INDEX('38'!$E$1:$O$1361,MATCH('39'!$F1163,'38'!$E:$E,0),MATCH('38'!M$1,'38'!$E$1:$O$1,0))</f>
        <v>BG 6</v>
      </c>
      <c r="O1163" s="2">
        <f>INDEX('38'!$E$1:$O$1361,MATCH('39'!$F1163,'38'!$E:$E,0),MATCH('38'!N$1,'38'!$E$1:$O$1,0))</f>
        <v>1015513.4430000001</v>
      </c>
      <c r="P1163" s="2">
        <f>INDEX('38'!$E$1:$O$1361,MATCH('39'!$F1163,'38'!$E:$E,0),MATCH('38'!O$1,'38'!$E$1:$O$1,0))</f>
        <v>1458351.8532</v>
      </c>
    </row>
    <row r="1164" spans="6:16">
      <c r="F1164" s="128">
        <v>462164</v>
      </c>
      <c r="G1164" s="2" t="str">
        <f>INDEX('38'!$E$1:$O$1361,MATCH('39'!$F1164,'38'!$E:$E,0),MATCH('38'!F$1,'38'!$E$1:$O$1,0))</f>
        <v>Jenkins S.</v>
      </c>
      <c r="H1164" s="2">
        <f>INDEX('38'!$E$1:$O$1361,MATCH('39'!$F1164,'38'!$E:$E,0),MATCH('38'!G$1,'38'!$E$1:$O$1,0))</f>
        <v>41289</v>
      </c>
      <c r="I1164" s="2" t="str">
        <f>INDEX('38'!$E$1:$O$1361,MATCH('39'!$F1164,'38'!$E:$E,0),MATCH('38'!H$1,'38'!$E$1:$O$1,0))</f>
        <v>Active</v>
      </c>
      <c r="J1164" s="2" t="str">
        <f>INDEX('38'!$E$1:$O$1361,MATCH('39'!$F1164,'38'!$E:$E,0),MATCH('38'!I$1,'38'!$E$1:$O$1,0))</f>
        <v>X0755</v>
      </c>
      <c r="K1164" s="2">
        <f>INDEX('38'!$E$1:$O$1361,MATCH('39'!$F1164,'38'!$E:$E,0),MATCH('38'!J$1,'38'!$E$1:$O$1,0))</f>
        <v>450554</v>
      </c>
      <c r="L1164" s="2" t="str">
        <f>INDEX('38'!$E$1:$O$1361,MATCH('39'!$F1164,'38'!$E:$E,0),MATCH('38'!K$1,'38'!$E$1:$O$1,0))</f>
        <v>Mr Jagadeesh Krishna</v>
      </c>
      <c r="M1164" s="2" t="str">
        <f>INDEX('38'!$E$1:$O$1361,MATCH('39'!$F1164,'38'!$E:$E,0),MATCH('38'!L$1,'38'!$E$1:$O$1,0))</f>
        <v>Relationship Associate</v>
      </c>
      <c r="N1164" s="2" t="str">
        <f>INDEX('38'!$E$1:$O$1361,MATCH('39'!$F1164,'38'!$E:$E,0),MATCH('38'!M$1,'38'!$E$1:$O$1,0))</f>
        <v>BG 7</v>
      </c>
      <c r="O1164" s="2">
        <f>INDEX('38'!$E$1:$O$1361,MATCH('39'!$F1164,'38'!$E:$E,0),MATCH('38'!N$1,'38'!$E$1:$O$1,0))</f>
        <v>729567.04800000007</v>
      </c>
      <c r="P1164" s="2">
        <f>INDEX('38'!$E$1:$O$1361,MATCH('39'!$F1164,'38'!$E:$E,0),MATCH('38'!O$1,'38'!$E$1:$O$1,0))</f>
        <v>1281946.0788</v>
      </c>
    </row>
    <row r="1165" spans="6:16">
      <c r="F1165" s="128">
        <v>462168</v>
      </c>
      <c r="G1165" s="2" t="str">
        <f>INDEX('38'!$E$1:$O$1361,MATCH('39'!$F1165,'38'!$E:$E,0),MATCH('38'!F$1,'38'!$E$1:$O$1,0))</f>
        <v>Irfan Khan</v>
      </c>
      <c r="H1165" s="2">
        <f>INDEX('38'!$E$1:$O$1361,MATCH('39'!$F1165,'38'!$E:$E,0),MATCH('38'!G$1,'38'!$E$1:$O$1,0))</f>
        <v>41298</v>
      </c>
      <c r="I1165" s="2" t="str">
        <f>INDEX('38'!$E$1:$O$1361,MATCH('39'!$F1165,'38'!$E:$E,0),MATCH('38'!H$1,'38'!$E$1:$O$1,0))</f>
        <v>Active</v>
      </c>
      <c r="J1165" s="2" t="str">
        <f>INDEX('38'!$E$1:$O$1361,MATCH('39'!$F1165,'38'!$E:$E,0),MATCH('38'!I$1,'38'!$E$1:$O$1,0))</f>
        <v>X1496</v>
      </c>
      <c r="K1165" s="2">
        <f>INDEX('38'!$E$1:$O$1361,MATCH('39'!$F1165,'38'!$E:$E,0),MATCH('38'!J$1,'38'!$E$1:$O$1,0))</f>
        <v>450554</v>
      </c>
      <c r="L1165" s="2" t="str">
        <f>INDEX('38'!$E$1:$O$1361,MATCH('39'!$F1165,'38'!$E:$E,0),MATCH('38'!K$1,'38'!$E$1:$O$1,0))</f>
        <v>Mr Jagadeesh Krishna</v>
      </c>
      <c r="M1165" s="2" t="str">
        <f>INDEX('38'!$E$1:$O$1361,MATCH('39'!$F1165,'38'!$E:$E,0),MATCH('38'!L$1,'38'!$E$1:$O$1,0))</f>
        <v>Relationship Associate</v>
      </c>
      <c r="N1165" s="2" t="str">
        <f>INDEX('38'!$E$1:$O$1361,MATCH('39'!$F1165,'38'!$E:$E,0),MATCH('38'!M$1,'38'!$E$1:$O$1,0))</f>
        <v>BG 6</v>
      </c>
      <c r="O1165" s="2">
        <f>INDEX('38'!$E$1:$O$1361,MATCH('39'!$F1165,'38'!$E:$E,0),MATCH('38'!N$1,'38'!$E$1:$O$1,0))</f>
        <v>1008485.961</v>
      </c>
      <c r="P1165" s="2">
        <f>INDEX('38'!$E$1:$O$1361,MATCH('39'!$F1165,'38'!$E:$E,0),MATCH('38'!O$1,'38'!$E$1:$O$1,0))</f>
        <v>687594.27959999989</v>
      </c>
    </row>
    <row r="1166" spans="6:16">
      <c r="F1166" s="128">
        <v>462169</v>
      </c>
      <c r="G1166" s="2" t="str">
        <f>INDEX('38'!$E$1:$O$1361,MATCH('39'!$F1166,'38'!$E:$E,0),MATCH('38'!F$1,'38'!$E$1:$O$1,0))</f>
        <v>Biri Singh</v>
      </c>
      <c r="H1166" s="2">
        <f>INDEX('38'!$E$1:$O$1361,MATCH('39'!$F1166,'38'!$E:$E,0),MATCH('38'!G$1,'38'!$E$1:$O$1,0))</f>
        <v>41298</v>
      </c>
      <c r="I1166" s="2" t="str">
        <f>INDEX('38'!$E$1:$O$1361,MATCH('39'!$F1166,'38'!$E:$E,0),MATCH('38'!H$1,'38'!$E$1:$O$1,0))</f>
        <v>Active</v>
      </c>
      <c r="J1166" s="2" t="str">
        <f>INDEX('38'!$E$1:$O$1361,MATCH('39'!$F1166,'38'!$E:$E,0),MATCH('38'!I$1,'38'!$E$1:$O$1,0))</f>
        <v>X0666</v>
      </c>
      <c r="K1166" s="2">
        <f>INDEX('38'!$E$1:$O$1361,MATCH('39'!$F1166,'38'!$E:$E,0),MATCH('38'!J$1,'38'!$E$1:$O$1,0))</f>
        <v>425654</v>
      </c>
      <c r="L1166" s="2" t="str">
        <f>INDEX('38'!$E$1:$O$1361,MATCH('39'!$F1166,'38'!$E:$E,0),MATCH('38'!K$1,'38'!$E$1:$O$1,0))</f>
        <v>Mr. Himat Singh</v>
      </c>
      <c r="M1166" s="2" t="str">
        <f>INDEX('38'!$E$1:$O$1361,MATCH('39'!$F1166,'38'!$E:$E,0),MATCH('38'!L$1,'38'!$E$1:$O$1,0))</f>
        <v>Relationship Associate</v>
      </c>
      <c r="N1166" s="2" t="str">
        <f>INDEX('38'!$E$1:$O$1361,MATCH('39'!$F1166,'38'!$E:$E,0),MATCH('38'!M$1,'38'!$E$1:$O$1,0))</f>
        <v>BG 5</v>
      </c>
      <c r="O1166" s="2">
        <f>INDEX('38'!$E$1:$O$1361,MATCH('39'!$F1166,'38'!$E:$E,0),MATCH('38'!N$1,'38'!$E$1:$O$1,0))</f>
        <v>1356183.8219999999</v>
      </c>
      <c r="P1166" s="2">
        <f>INDEX('38'!$E$1:$O$1361,MATCH('39'!$F1166,'38'!$E:$E,0),MATCH('38'!O$1,'38'!$E$1:$O$1,0))</f>
        <v>344651.19839999999</v>
      </c>
    </row>
    <row r="1167" spans="6:16">
      <c r="F1167" s="128">
        <v>462171</v>
      </c>
      <c r="G1167" s="2" t="str">
        <f>INDEX('38'!$E$1:$O$1361,MATCH('39'!$F1167,'38'!$E:$E,0),MATCH('38'!F$1,'38'!$E$1:$O$1,0))</f>
        <v>Mohammad Imran</v>
      </c>
      <c r="H1167" s="2">
        <f>INDEX('38'!$E$1:$O$1361,MATCH('39'!$F1167,'38'!$E:$E,0),MATCH('38'!G$1,'38'!$E$1:$O$1,0))</f>
        <v>41285</v>
      </c>
      <c r="I1167" s="2" t="str">
        <f>INDEX('38'!$E$1:$O$1361,MATCH('39'!$F1167,'38'!$E:$E,0),MATCH('38'!H$1,'38'!$E$1:$O$1,0))</f>
        <v>Active</v>
      </c>
      <c r="J1167" s="2" t="str">
        <f>INDEX('38'!$E$1:$O$1361,MATCH('39'!$F1167,'38'!$E:$E,0),MATCH('38'!I$1,'38'!$E$1:$O$1,0))</f>
        <v>X0039</v>
      </c>
      <c r="K1167" s="2">
        <f>INDEX('38'!$E$1:$O$1361,MATCH('39'!$F1167,'38'!$E:$E,0),MATCH('38'!J$1,'38'!$E$1:$O$1,0))</f>
        <v>376098</v>
      </c>
      <c r="L1167" s="2" t="str">
        <f>INDEX('38'!$E$1:$O$1361,MATCH('39'!$F1167,'38'!$E:$E,0),MATCH('38'!K$1,'38'!$E$1:$O$1,0))</f>
        <v>Mrs. Samta Agarwal</v>
      </c>
      <c r="M1167" s="2" t="str">
        <f>INDEX('38'!$E$1:$O$1361,MATCH('39'!$F1167,'38'!$E:$E,0),MATCH('38'!L$1,'38'!$E$1:$O$1,0))</f>
        <v>Relationship Associate</v>
      </c>
      <c r="N1167" s="2" t="str">
        <f>INDEX('38'!$E$1:$O$1361,MATCH('39'!$F1167,'38'!$E:$E,0),MATCH('38'!M$1,'38'!$E$1:$O$1,0))</f>
        <v>BG 5</v>
      </c>
      <c r="O1167" s="2">
        <f>INDEX('38'!$E$1:$O$1361,MATCH('39'!$F1167,'38'!$E:$E,0),MATCH('38'!N$1,'38'!$E$1:$O$1,0))</f>
        <v>1481020.128</v>
      </c>
      <c r="P1167" s="2">
        <f>INDEX('38'!$E$1:$O$1361,MATCH('39'!$F1167,'38'!$E:$E,0),MATCH('38'!O$1,'38'!$E$1:$O$1,0))</f>
        <v>3437165.0159999998</v>
      </c>
    </row>
    <row r="1168" spans="6:16">
      <c r="F1168" s="128">
        <v>462173</v>
      </c>
      <c r="G1168" s="2" t="str">
        <f>INDEX('38'!$E$1:$O$1361,MATCH('39'!$F1168,'38'!$E:$E,0),MATCH('38'!F$1,'38'!$E$1:$O$1,0))</f>
        <v>Manoj Singh</v>
      </c>
      <c r="H1168" s="2">
        <f>INDEX('38'!$E$1:$O$1361,MATCH('39'!$F1168,'38'!$E:$E,0),MATCH('38'!G$1,'38'!$E$1:$O$1,0))</f>
        <v>41278</v>
      </c>
      <c r="I1168" s="2" t="str">
        <f>INDEX('38'!$E$1:$O$1361,MATCH('39'!$F1168,'38'!$E:$E,0),MATCH('38'!H$1,'38'!$E$1:$O$1,0))</f>
        <v>Active</v>
      </c>
      <c r="J1168" s="2" t="str">
        <f>INDEX('38'!$E$1:$O$1361,MATCH('39'!$F1168,'38'!$E:$E,0),MATCH('38'!I$1,'38'!$E$1:$O$1,0))</f>
        <v>X1363</v>
      </c>
      <c r="K1168" s="2">
        <f>INDEX('38'!$E$1:$O$1361,MATCH('39'!$F1168,'38'!$E:$E,0),MATCH('38'!J$1,'38'!$E$1:$O$1,0))</f>
        <v>377963</v>
      </c>
      <c r="L1168" s="2" t="str">
        <f>INDEX('38'!$E$1:$O$1361,MATCH('39'!$F1168,'38'!$E:$E,0),MATCH('38'!K$1,'38'!$E$1:$O$1,0))</f>
        <v>Mr. Shishir Mishra</v>
      </c>
      <c r="M1168" s="2" t="str">
        <f>INDEX('38'!$E$1:$O$1361,MATCH('39'!$F1168,'38'!$E:$E,0),MATCH('38'!L$1,'38'!$E$1:$O$1,0))</f>
        <v>Relationship Associate</v>
      </c>
      <c r="N1168" s="2" t="str">
        <f>INDEX('38'!$E$1:$O$1361,MATCH('39'!$F1168,'38'!$E:$E,0),MATCH('38'!M$1,'38'!$E$1:$O$1,0))</f>
        <v>BG 7</v>
      </c>
      <c r="O1168" s="2">
        <f>INDEX('38'!$E$1:$O$1361,MATCH('39'!$F1168,'38'!$E:$E,0),MATCH('38'!N$1,'38'!$E$1:$O$1,0))</f>
        <v>681024.66599999997</v>
      </c>
      <c r="P1168" s="2">
        <f>INDEX('38'!$E$1:$O$1361,MATCH('39'!$F1168,'38'!$E:$E,0),MATCH('38'!O$1,'38'!$E$1:$O$1,0))</f>
        <v>605027.826</v>
      </c>
    </row>
    <row r="1169" spans="6:16">
      <c r="F1169" s="128">
        <v>462177</v>
      </c>
      <c r="G1169" s="2" t="str">
        <f>INDEX('38'!$E$1:$O$1361,MATCH('39'!$F1169,'38'!$E:$E,0),MATCH('38'!F$1,'38'!$E$1:$O$1,0))</f>
        <v>Ashok Kumar Patel</v>
      </c>
      <c r="H1169" s="2">
        <f>INDEX('38'!$E$1:$O$1361,MATCH('39'!$F1169,'38'!$E:$E,0),MATCH('38'!G$1,'38'!$E$1:$O$1,0))</f>
        <v>41302</v>
      </c>
      <c r="I1169" s="2" t="str">
        <f>INDEX('38'!$E$1:$O$1361,MATCH('39'!$F1169,'38'!$E:$E,0),MATCH('38'!H$1,'38'!$E$1:$O$1,0))</f>
        <v>Active</v>
      </c>
      <c r="J1169" s="2" t="str">
        <f>INDEX('38'!$E$1:$O$1361,MATCH('39'!$F1169,'38'!$E:$E,0),MATCH('38'!I$1,'38'!$E$1:$O$1,0))</f>
        <v>X1395</v>
      </c>
      <c r="K1169" s="2">
        <f>INDEX('38'!$E$1:$O$1361,MATCH('39'!$F1169,'38'!$E:$E,0),MATCH('38'!J$1,'38'!$E$1:$O$1,0))</f>
        <v>406698</v>
      </c>
      <c r="L1169" s="2" t="str">
        <f>INDEX('38'!$E$1:$O$1361,MATCH('39'!$F1169,'38'!$E:$E,0),MATCH('38'!K$1,'38'!$E$1:$O$1,0))</f>
        <v>Mr. Md Ehesanul Haque</v>
      </c>
      <c r="M1169" s="2" t="str">
        <f>INDEX('38'!$E$1:$O$1361,MATCH('39'!$F1169,'38'!$E:$E,0),MATCH('38'!L$1,'38'!$E$1:$O$1,0))</f>
        <v>Relationship Associate</v>
      </c>
      <c r="N1169" s="2" t="str">
        <f>INDEX('38'!$E$1:$O$1361,MATCH('39'!$F1169,'38'!$E:$E,0),MATCH('38'!M$1,'38'!$E$1:$O$1,0))</f>
        <v>BG 8</v>
      </c>
      <c r="O1169" s="2">
        <f>INDEX('38'!$E$1:$O$1361,MATCH('39'!$F1169,'38'!$E:$E,0),MATCH('38'!N$1,'38'!$E$1:$O$1,0))</f>
        <v>406377.44699999999</v>
      </c>
      <c r="P1169" s="2">
        <f>INDEX('38'!$E$1:$O$1361,MATCH('39'!$F1169,'38'!$E:$E,0),MATCH('38'!O$1,'38'!$E$1:$O$1,0))</f>
        <v>416454.51240000001</v>
      </c>
    </row>
    <row r="1170" spans="6:16">
      <c r="F1170" s="128">
        <v>462226</v>
      </c>
      <c r="G1170" s="2" t="str">
        <f>INDEX('38'!$E$1:$O$1361,MATCH('39'!$F1170,'38'!$E:$E,0),MATCH('38'!F$1,'38'!$E$1:$O$1,0))</f>
        <v>Prem Kumar Bharti</v>
      </c>
      <c r="H1170" s="2">
        <f>INDEX('38'!$E$1:$O$1361,MATCH('39'!$F1170,'38'!$E:$E,0),MATCH('38'!G$1,'38'!$E$1:$O$1,0))</f>
        <v>41282</v>
      </c>
      <c r="I1170" s="2" t="str">
        <f>INDEX('38'!$E$1:$O$1361,MATCH('39'!$F1170,'38'!$E:$E,0),MATCH('38'!H$1,'38'!$E$1:$O$1,0))</f>
        <v>Active</v>
      </c>
      <c r="J1170" s="2" t="str">
        <f>INDEX('38'!$E$1:$O$1361,MATCH('39'!$F1170,'38'!$E:$E,0),MATCH('38'!I$1,'38'!$E$1:$O$1,0))</f>
        <v>X0884</v>
      </c>
      <c r="K1170" s="2">
        <f>INDEX('38'!$E$1:$O$1361,MATCH('39'!$F1170,'38'!$E:$E,0),MATCH('38'!J$1,'38'!$E$1:$O$1,0))</f>
        <v>377329</v>
      </c>
      <c r="L1170" s="2" t="str">
        <f>INDEX('38'!$E$1:$O$1361,MATCH('39'!$F1170,'38'!$E:$E,0),MATCH('38'!K$1,'38'!$E$1:$O$1,0))</f>
        <v>Mr. Deepak Jain</v>
      </c>
      <c r="M1170" s="2" t="str">
        <f>INDEX('38'!$E$1:$O$1361,MATCH('39'!$F1170,'38'!$E:$E,0),MATCH('38'!L$1,'38'!$E$1:$O$1,0))</f>
        <v>Relationship Associate</v>
      </c>
      <c r="N1170" s="2" t="str">
        <f>INDEX('38'!$E$1:$O$1361,MATCH('39'!$F1170,'38'!$E:$E,0),MATCH('38'!M$1,'38'!$E$1:$O$1,0))</f>
        <v>BG 7</v>
      </c>
      <c r="O1170" s="2">
        <f>INDEX('38'!$E$1:$O$1361,MATCH('39'!$F1170,'38'!$E:$E,0),MATCH('38'!N$1,'38'!$E$1:$O$1,0))</f>
        <v>760500.65699999989</v>
      </c>
      <c r="P1170" s="2">
        <f>INDEX('38'!$E$1:$O$1361,MATCH('39'!$F1170,'38'!$E:$E,0),MATCH('38'!O$1,'38'!$E$1:$O$1,0))</f>
        <v>1292627.9916000001</v>
      </c>
    </row>
    <row r="1171" spans="6:16">
      <c r="F1171" s="128">
        <v>462281</v>
      </c>
      <c r="G1171" s="2" t="str">
        <f>INDEX('38'!$E$1:$O$1361,MATCH('39'!$F1171,'38'!$E:$E,0),MATCH('38'!F$1,'38'!$E$1:$O$1,0))</f>
        <v>Y Tolika Chophy</v>
      </c>
      <c r="H1171" s="2">
        <f>INDEX('38'!$E$1:$O$1361,MATCH('39'!$F1171,'38'!$E:$E,0),MATCH('38'!G$1,'38'!$E$1:$O$1,0))</f>
        <v>41299</v>
      </c>
      <c r="I1171" s="2" t="str">
        <f>INDEX('38'!$E$1:$O$1361,MATCH('39'!$F1171,'38'!$E:$E,0),MATCH('38'!H$1,'38'!$E$1:$O$1,0))</f>
        <v>Active</v>
      </c>
      <c r="J1171" s="2" t="str">
        <f>INDEX('38'!$E$1:$O$1361,MATCH('39'!$F1171,'38'!$E:$E,0),MATCH('38'!I$1,'38'!$E$1:$O$1,0))</f>
        <v>X1867</v>
      </c>
      <c r="K1171" s="2">
        <f>INDEX('38'!$E$1:$O$1361,MATCH('39'!$F1171,'38'!$E:$E,0),MATCH('38'!J$1,'38'!$E$1:$O$1,0))</f>
        <v>403187</v>
      </c>
      <c r="L1171" s="2" t="str">
        <f>INDEX('38'!$E$1:$O$1361,MATCH('39'!$F1171,'38'!$E:$E,0),MATCH('38'!K$1,'38'!$E$1:$O$1,0))</f>
        <v>Mr. Sujoy Chowdhury</v>
      </c>
      <c r="M1171" s="2" t="str">
        <f>INDEX('38'!$E$1:$O$1361,MATCH('39'!$F1171,'38'!$E:$E,0),MATCH('38'!L$1,'38'!$E$1:$O$1,0))</f>
        <v>Relationship Associate</v>
      </c>
      <c r="N1171" s="2" t="str">
        <f>INDEX('38'!$E$1:$O$1361,MATCH('39'!$F1171,'38'!$E:$E,0),MATCH('38'!M$1,'38'!$E$1:$O$1,0))</f>
        <v>BG 7</v>
      </c>
      <c r="O1171" s="2">
        <f>INDEX('38'!$E$1:$O$1361,MATCH('39'!$F1171,'38'!$E:$E,0),MATCH('38'!N$1,'38'!$E$1:$O$1,0))</f>
        <v>540182.30700000003</v>
      </c>
      <c r="P1171" s="2">
        <f>INDEX('38'!$E$1:$O$1361,MATCH('39'!$F1171,'38'!$E:$E,0),MATCH('38'!O$1,'38'!$E$1:$O$1,0))</f>
        <v>2290282.6248000003</v>
      </c>
    </row>
    <row r="1172" spans="6:16">
      <c r="F1172" s="128">
        <v>462282</v>
      </c>
      <c r="G1172" s="2" t="str">
        <f>INDEX('38'!$E$1:$O$1361,MATCH('39'!$F1172,'38'!$E:$E,0),MATCH('38'!F$1,'38'!$E$1:$O$1,0))</f>
        <v>Jugal Subhodchandra Pachhigar</v>
      </c>
      <c r="H1172" s="2">
        <f>INDEX('38'!$E$1:$O$1361,MATCH('39'!$F1172,'38'!$E:$E,0),MATCH('38'!G$1,'38'!$E$1:$O$1,0))</f>
        <v>41289</v>
      </c>
      <c r="I1172" s="2" t="str">
        <f>INDEX('38'!$E$1:$O$1361,MATCH('39'!$F1172,'38'!$E:$E,0),MATCH('38'!H$1,'38'!$E$1:$O$1,0))</f>
        <v>Active</v>
      </c>
      <c r="J1172" s="2" t="str">
        <f>INDEX('38'!$E$1:$O$1361,MATCH('39'!$F1172,'38'!$E:$E,0),MATCH('38'!I$1,'38'!$E$1:$O$1,0))</f>
        <v>X0047</v>
      </c>
      <c r="K1172" s="2">
        <f>INDEX('38'!$E$1:$O$1361,MATCH('39'!$F1172,'38'!$E:$E,0),MATCH('38'!J$1,'38'!$E$1:$O$1,0))</f>
        <v>448841</v>
      </c>
      <c r="L1172" s="2" t="str">
        <f>INDEX('38'!$E$1:$O$1361,MATCH('39'!$F1172,'38'!$E:$E,0),MATCH('38'!K$1,'38'!$E$1:$O$1,0))</f>
        <v>Mr. Ashish Rakesh Sharma</v>
      </c>
      <c r="M1172" s="2" t="str">
        <f>INDEX('38'!$E$1:$O$1361,MATCH('39'!$F1172,'38'!$E:$E,0),MATCH('38'!L$1,'38'!$E$1:$O$1,0))</f>
        <v>Relationship Associate</v>
      </c>
      <c r="N1172" s="2" t="str">
        <f>INDEX('38'!$E$1:$O$1361,MATCH('39'!$F1172,'38'!$E:$E,0),MATCH('38'!M$1,'38'!$E$1:$O$1,0))</f>
        <v>BG 6</v>
      </c>
      <c r="O1172" s="2">
        <f>INDEX('38'!$E$1:$O$1361,MATCH('39'!$F1172,'38'!$E:$E,0),MATCH('38'!N$1,'38'!$E$1:$O$1,0))</f>
        <v>824028.47100000002</v>
      </c>
      <c r="P1172" s="2">
        <f>INDEX('38'!$E$1:$O$1361,MATCH('39'!$F1172,'38'!$E:$E,0),MATCH('38'!O$1,'38'!$E$1:$O$1,0))</f>
        <v>735436.86479999998</v>
      </c>
    </row>
    <row r="1173" spans="6:16">
      <c r="F1173" s="128">
        <v>462292</v>
      </c>
      <c r="G1173" s="2" t="str">
        <f>INDEX('38'!$E$1:$O$1361,MATCH('39'!$F1173,'38'!$E:$E,0),MATCH('38'!F$1,'38'!$E$1:$O$1,0))</f>
        <v>Rajendra Raut</v>
      </c>
      <c r="H1173" s="2">
        <f>INDEX('38'!$E$1:$O$1361,MATCH('39'!$F1173,'38'!$E:$E,0),MATCH('38'!G$1,'38'!$E$1:$O$1,0))</f>
        <v>41302</v>
      </c>
      <c r="I1173" s="2" t="str">
        <f>INDEX('38'!$E$1:$O$1361,MATCH('39'!$F1173,'38'!$E:$E,0),MATCH('38'!H$1,'38'!$E$1:$O$1,0))</f>
        <v>Active</v>
      </c>
      <c r="J1173" s="2" t="str">
        <f>INDEX('38'!$E$1:$O$1361,MATCH('39'!$F1173,'38'!$E:$E,0),MATCH('38'!I$1,'38'!$E$1:$O$1,0))</f>
        <v>X0531</v>
      </c>
      <c r="K1173" s="2">
        <f>INDEX('38'!$E$1:$O$1361,MATCH('39'!$F1173,'38'!$E:$E,0),MATCH('38'!J$1,'38'!$E$1:$O$1,0))</f>
        <v>436955</v>
      </c>
      <c r="L1173" s="2" t="str">
        <f>INDEX('38'!$E$1:$O$1361,MATCH('39'!$F1173,'38'!$E:$E,0),MATCH('38'!K$1,'38'!$E$1:$O$1,0))</f>
        <v>Ms. Swati Sundrani</v>
      </c>
      <c r="M1173" s="2" t="str">
        <f>INDEX('38'!$E$1:$O$1361,MATCH('39'!$F1173,'38'!$E:$E,0),MATCH('38'!L$1,'38'!$E$1:$O$1,0))</f>
        <v>Relationship Associate</v>
      </c>
      <c r="N1173" s="2" t="str">
        <f>INDEX('38'!$E$1:$O$1361,MATCH('39'!$F1173,'38'!$E:$E,0),MATCH('38'!M$1,'38'!$E$1:$O$1,0))</f>
        <v>BG 6</v>
      </c>
      <c r="O1173" s="2">
        <f>INDEX('38'!$E$1:$O$1361,MATCH('39'!$F1173,'38'!$E:$E,0),MATCH('38'!N$1,'38'!$E$1:$O$1,0))</f>
        <v>858285.49800000002</v>
      </c>
      <c r="P1173" s="2">
        <f>INDEX('38'!$E$1:$O$1361,MATCH('39'!$F1173,'38'!$E:$E,0),MATCH('38'!O$1,'38'!$E$1:$O$1,0))</f>
        <v>796236.89040000003</v>
      </c>
    </row>
    <row r="1174" spans="6:16">
      <c r="F1174" s="128">
        <v>462293</v>
      </c>
      <c r="G1174" s="2" t="str">
        <f>INDEX('38'!$E$1:$O$1361,MATCH('39'!$F1174,'38'!$E:$E,0),MATCH('38'!F$1,'38'!$E$1:$O$1,0))</f>
        <v>Sameer Digraskar</v>
      </c>
      <c r="H1174" s="2">
        <f>INDEX('38'!$E$1:$O$1361,MATCH('39'!$F1174,'38'!$E:$E,0),MATCH('38'!G$1,'38'!$E$1:$O$1,0))</f>
        <v>41311</v>
      </c>
      <c r="I1174" s="2" t="str">
        <f>INDEX('38'!$E$1:$O$1361,MATCH('39'!$F1174,'38'!$E:$E,0),MATCH('38'!H$1,'38'!$E$1:$O$1,0))</f>
        <v>Active</v>
      </c>
      <c r="J1174" s="2" t="str">
        <f>INDEX('38'!$E$1:$O$1361,MATCH('39'!$F1174,'38'!$E:$E,0),MATCH('38'!I$1,'38'!$E$1:$O$1,0))</f>
        <v>X0858</v>
      </c>
      <c r="K1174" s="2">
        <f>INDEX('38'!$E$1:$O$1361,MATCH('39'!$F1174,'38'!$E:$E,0),MATCH('38'!J$1,'38'!$E$1:$O$1,0))</f>
        <v>410450</v>
      </c>
      <c r="L1174" s="2" t="str">
        <f>INDEX('38'!$E$1:$O$1361,MATCH('39'!$F1174,'38'!$E:$E,0),MATCH('38'!K$1,'38'!$E$1:$O$1,0))</f>
        <v>Mr. Supriya Mitra</v>
      </c>
      <c r="M1174" s="2" t="str">
        <f>INDEX('38'!$E$1:$O$1361,MATCH('39'!$F1174,'38'!$E:$E,0),MATCH('38'!L$1,'38'!$E$1:$O$1,0))</f>
        <v>Relationship Associate</v>
      </c>
      <c r="N1174" s="2" t="str">
        <f>INDEX('38'!$E$1:$O$1361,MATCH('39'!$F1174,'38'!$E:$E,0),MATCH('38'!M$1,'38'!$E$1:$O$1,0))</f>
        <v>BG 7</v>
      </c>
      <c r="O1174" s="2">
        <f>INDEX('38'!$E$1:$O$1361,MATCH('39'!$F1174,'38'!$E:$E,0),MATCH('38'!N$1,'38'!$E$1:$O$1,0))</f>
        <v>657884.28300000005</v>
      </c>
      <c r="P1174" s="2">
        <f>INDEX('38'!$E$1:$O$1361,MATCH('39'!$F1174,'38'!$E:$E,0),MATCH('38'!O$1,'38'!$E$1:$O$1,0))</f>
        <v>453779.99280000001</v>
      </c>
    </row>
    <row r="1175" spans="6:16">
      <c r="F1175" s="128">
        <v>462338</v>
      </c>
      <c r="G1175" s="2" t="str">
        <f>INDEX('38'!$E$1:$O$1361,MATCH('39'!$F1175,'38'!$E:$E,0),MATCH('38'!F$1,'38'!$E$1:$O$1,0))</f>
        <v>Shravani Sushant Hatkhambakar</v>
      </c>
      <c r="H1175" s="2">
        <f>INDEX('38'!$E$1:$O$1361,MATCH('39'!$F1175,'38'!$E:$E,0),MATCH('38'!G$1,'38'!$E$1:$O$1,0))</f>
        <v>41303</v>
      </c>
      <c r="I1175" s="2" t="str">
        <f>INDEX('38'!$E$1:$O$1361,MATCH('39'!$F1175,'38'!$E:$E,0),MATCH('38'!H$1,'38'!$E$1:$O$1,0))</f>
        <v>Active</v>
      </c>
      <c r="J1175" s="2" t="str">
        <f>INDEX('38'!$E$1:$O$1361,MATCH('39'!$F1175,'38'!$E:$E,0),MATCH('38'!I$1,'38'!$E$1:$O$1,0))</f>
        <v>X0807</v>
      </c>
      <c r="K1175" s="2">
        <f>INDEX('38'!$E$1:$O$1361,MATCH('39'!$F1175,'38'!$E:$E,0),MATCH('38'!J$1,'38'!$E$1:$O$1,0))</f>
        <v>376834</v>
      </c>
      <c r="L1175" s="2" t="str">
        <f>INDEX('38'!$E$1:$O$1361,MATCH('39'!$F1175,'38'!$E:$E,0),MATCH('38'!K$1,'38'!$E$1:$O$1,0))</f>
        <v>Mr. Sushant Anant Pednekar</v>
      </c>
      <c r="M1175" s="2" t="str">
        <f>INDEX('38'!$E$1:$O$1361,MATCH('39'!$F1175,'38'!$E:$E,0),MATCH('38'!L$1,'38'!$E$1:$O$1,0))</f>
        <v>Relationship Associate</v>
      </c>
      <c r="N1175" s="2" t="str">
        <f>INDEX('38'!$E$1:$O$1361,MATCH('39'!$F1175,'38'!$E:$E,0),MATCH('38'!M$1,'38'!$E$1:$O$1,0))</f>
        <v>BG 7</v>
      </c>
      <c r="O1175" s="2">
        <f>INDEX('38'!$E$1:$O$1361,MATCH('39'!$F1175,'38'!$E:$E,0),MATCH('38'!N$1,'38'!$E$1:$O$1,0))</f>
        <v>674550.34499999997</v>
      </c>
      <c r="P1175" s="2">
        <f>INDEX('38'!$E$1:$O$1361,MATCH('39'!$F1175,'38'!$E:$E,0),MATCH('38'!O$1,'38'!$E$1:$O$1,0))</f>
        <v>871422.3</v>
      </c>
    </row>
    <row r="1176" spans="6:16">
      <c r="F1176" s="128">
        <v>462341</v>
      </c>
      <c r="G1176" s="2" t="str">
        <f>INDEX('38'!$E$1:$O$1361,MATCH('39'!$F1176,'38'!$E:$E,0),MATCH('38'!F$1,'38'!$E$1:$O$1,0))</f>
        <v>Deepak Kumar Roy</v>
      </c>
      <c r="H1176" s="2">
        <f>INDEX('38'!$E$1:$O$1361,MATCH('39'!$F1176,'38'!$E:$E,0),MATCH('38'!G$1,'38'!$E$1:$O$1,0))</f>
        <v>41289</v>
      </c>
      <c r="I1176" s="2" t="str">
        <f>INDEX('38'!$E$1:$O$1361,MATCH('39'!$F1176,'38'!$E:$E,0),MATCH('38'!H$1,'38'!$E$1:$O$1,0))</f>
        <v>Active</v>
      </c>
      <c r="J1176" s="2" t="str">
        <f>INDEX('38'!$E$1:$O$1361,MATCH('39'!$F1176,'38'!$E:$E,0),MATCH('38'!I$1,'38'!$E$1:$O$1,0))</f>
        <v>X0392</v>
      </c>
      <c r="K1176" s="2">
        <f>INDEX('38'!$E$1:$O$1361,MATCH('39'!$F1176,'38'!$E:$E,0),MATCH('38'!J$1,'38'!$E$1:$O$1,0))</f>
        <v>377329</v>
      </c>
      <c r="L1176" s="2" t="str">
        <f>INDEX('38'!$E$1:$O$1361,MATCH('39'!$F1176,'38'!$E:$E,0),MATCH('38'!K$1,'38'!$E$1:$O$1,0))</f>
        <v>Mr. Deepak Jain</v>
      </c>
      <c r="M1176" s="2" t="str">
        <f>INDEX('38'!$E$1:$O$1361,MATCH('39'!$F1176,'38'!$E:$E,0),MATCH('38'!L$1,'38'!$E$1:$O$1,0))</f>
        <v>Relationship Associate</v>
      </c>
      <c r="N1176" s="2" t="str">
        <f>INDEX('38'!$E$1:$O$1361,MATCH('39'!$F1176,'38'!$E:$E,0),MATCH('38'!M$1,'38'!$E$1:$O$1,0))</f>
        <v>BG 6</v>
      </c>
      <c r="O1176" s="2">
        <f>INDEX('38'!$E$1:$O$1361,MATCH('39'!$F1176,'38'!$E:$E,0),MATCH('38'!N$1,'38'!$E$1:$O$1,0))</f>
        <v>811884.52800000005</v>
      </c>
      <c r="P1176" s="2">
        <f>INDEX('38'!$E$1:$O$1361,MATCH('39'!$F1176,'38'!$E:$E,0),MATCH('38'!O$1,'38'!$E$1:$O$1,0))</f>
        <v>570044.97360000003</v>
      </c>
    </row>
    <row r="1177" spans="6:16">
      <c r="F1177" s="128">
        <v>462392</v>
      </c>
      <c r="G1177" s="2" t="str">
        <f>INDEX('38'!$E$1:$O$1361,MATCH('39'!$F1177,'38'!$E:$E,0),MATCH('38'!F$1,'38'!$E$1:$O$1,0))</f>
        <v>Akash Pathak</v>
      </c>
      <c r="H1177" s="2">
        <f>INDEX('38'!$E$1:$O$1361,MATCH('39'!$F1177,'38'!$E:$E,0),MATCH('38'!G$1,'38'!$E$1:$O$1,0))</f>
        <v>41318</v>
      </c>
      <c r="I1177" s="2" t="str">
        <f>INDEX('38'!$E$1:$O$1361,MATCH('39'!$F1177,'38'!$E:$E,0),MATCH('38'!H$1,'38'!$E$1:$O$1,0))</f>
        <v>Active</v>
      </c>
      <c r="J1177" s="2" t="str">
        <f>INDEX('38'!$E$1:$O$1361,MATCH('39'!$F1177,'38'!$E:$E,0),MATCH('38'!I$1,'38'!$E$1:$O$1,0))</f>
        <v>X1616</v>
      </c>
      <c r="K1177" s="2">
        <f>INDEX('38'!$E$1:$O$1361,MATCH('39'!$F1177,'38'!$E:$E,0),MATCH('38'!J$1,'38'!$E$1:$O$1,0))</f>
        <v>464799</v>
      </c>
      <c r="L1177" s="2" t="str">
        <f>INDEX('38'!$E$1:$O$1361,MATCH('39'!$F1177,'38'!$E:$E,0),MATCH('38'!K$1,'38'!$E$1:$O$1,0))</f>
        <v>Mr. Vivek Vishnoi</v>
      </c>
      <c r="M1177" s="2" t="str">
        <f>INDEX('38'!$E$1:$O$1361,MATCH('39'!$F1177,'38'!$E:$E,0),MATCH('38'!L$1,'38'!$E$1:$O$1,0))</f>
        <v>Relationship Associate</v>
      </c>
      <c r="N1177" s="2" t="str">
        <f>INDEX('38'!$E$1:$O$1361,MATCH('39'!$F1177,'38'!$E:$E,0),MATCH('38'!M$1,'38'!$E$1:$O$1,0))</f>
        <v>BG 8</v>
      </c>
      <c r="O1177" s="2">
        <f>INDEX('38'!$E$1:$O$1361,MATCH('39'!$F1177,'38'!$E:$E,0),MATCH('38'!N$1,'38'!$E$1:$O$1,0))</f>
        <v>287769.489</v>
      </c>
      <c r="P1177" s="2">
        <f>INDEX('38'!$E$1:$O$1361,MATCH('39'!$F1177,'38'!$E:$E,0),MATCH('38'!O$1,'38'!$E$1:$O$1,0))</f>
        <v>347534.16119999997</v>
      </c>
    </row>
    <row r="1178" spans="6:16">
      <c r="F1178" s="128">
        <v>462543</v>
      </c>
      <c r="G1178" s="2" t="str">
        <f>INDEX('38'!$E$1:$O$1361,MATCH('39'!$F1178,'38'!$E:$E,0),MATCH('38'!F$1,'38'!$E$1:$O$1,0))</f>
        <v>Chandrakant Bandu Bankar</v>
      </c>
      <c r="H1178" s="2">
        <f>INDEX('38'!$E$1:$O$1361,MATCH('39'!$F1178,'38'!$E:$E,0),MATCH('38'!G$1,'38'!$E$1:$O$1,0))</f>
        <v>41295</v>
      </c>
      <c r="I1178" s="2" t="str">
        <f>INDEX('38'!$E$1:$O$1361,MATCH('39'!$F1178,'38'!$E:$E,0),MATCH('38'!H$1,'38'!$E$1:$O$1,0))</f>
        <v>Active</v>
      </c>
      <c r="J1178" s="2" t="str">
        <f>INDEX('38'!$E$1:$O$1361,MATCH('39'!$F1178,'38'!$E:$E,0),MATCH('38'!I$1,'38'!$E$1:$O$1,0))</f>
        <v>X0471</v>
      </c>
      <c r="K1178" s="2">
        <f>INDEX('38'!$E$1:$O$1361,MATCH('39'!$F1178,'38'!$E:$E,0),MATCH('38'!J$1,'38'!$E$1:$O$1,0))</f>
        <v>408443</v>
      </c>
      <c r="L1178" s="2" t="str">
        <f>INDEX('38'!$E$1:$O$1361,MATCH('39'!$F1178,'38'!$E:$E,0),MATCH('38'!K$1,'38'!$E$1:$O$1,0))</f>
        <v>Mr. Gaurav Ashok Dhokriya</v>
      </c>
      <c r="M1178" s="2" t="str">
        <f>INDEX('38'!$E$1:$O$1361,MATCH('39'!$F1178,'38'!$E:$E,0),MATCH('38'!L$1,'38'!$E$1:$O$1,0))</f>
        <v>Relationship Associate</v>
      </c>
      <c r="N1178" s="2" t="str">
        <f>INDEX('38'!$E$1:$O$1361,MATCH('39'!$F1178,'38'!$E:$E,0),MATCH('38'!M$1,'38'!$E$1:$O$1,0))</f>
        <v>BG 8</v>
      </c>
      <c r="O1178" s="2">
        <f>INDEX('38'!$E$1:$O$1361,MATCH('39'!$F1178,'38'!$E:$E,0),MATCH('38'!N$1,'38'!$E$1:$O$1,0))</f>
        <v>377348.18099999998</v>
      </c>
      <c r="P1178" s="2">
        <f>INDEX('38'!$E$1:$O$1361,MATCH('39'!$F1178,'38'!$E:$E,0),MATCH('38'!O$1,'38'!$E$1:$O$1,0))</f>
        <v>468672.75</v>
      </c>
    </row>
    <row r="1179" spans="6:16">
      <c r="F1179" s="128">
        <v>462850</v>
      </c>
      <c r="G1179" s="2" t="str">
        <f>INDEX('38'!$E$1:$O$1361,MATCH('39'!$F1179,'38'!$E:$E,0),MATCH('38'!F$1,'38'!$E$1:$O$1,0))</f>
        <v>Sanjay Kumar Gupta</v>
      </c>
      <c r="H1179" s="2">
        <f>INDEX('38'!$E$1:$O$1361,MATCH('39'!$F1179,'38'!$E:$E,0),MATCH('38'!G$1,'38'!$E$1:$O$1,0))</f>
        <v>41303</v>
      </c>
      <c r="I1179" s="2" t="str">
        <f>INDEX('38'!$E$1:$O$1361,MATCH('39'!$F1179,'38'!$E:$E,0),MATCH('38'!H$1,'38'!$E$1:$O$1,0))</f>
        <v>Active</v>
      </c>
      <c r="J1179" s="2" t="str">
        <f>INDEX('38'!$E$1:$O$1361,MATCH('39'!$F1179,'38'!$E:$E,0),MATCH('38'!I$1,'38'!$E$1:$O$1,0))</f>
        <v>X1142</v>
      </c>
      <c r="K1179" s="2">
        <f>INDEX('38'!$E$1:$O$1361,MATCH('39'!$F1179,'38'!$E:$E,0),MATCH('38'!J$1,'38'!$E$1:$O$1,0))</f>
        <v>406515</v>
      </c>
      <c r="L1179" s="2" t="str">
        <f>INDEX('38'!$E$1:$O$1361,MATCH('39'!$F1179,'38'!$E:$E,0),MATCH('38'!K$1,'38'!$E$1:$O$1,0))</f>
        <v>Mr. Sabyasachi Guin</v>
      </c>
      <c r="M1179" s="2" t="str">
        <f>INDEX('38'!$E$1:$O$1361,MATCH('39'!$F1179,'38'!$E:$E,0),MATCH('38'!L$1,'38'!$E$1:$O$1,0))</f>
        <v>Relationship Associate</v>
      </c>
      <c r="N1179" s="2" t="str">
        <f>INDEX('38'!$E$1:$O$1361,MATCH('39'!$F1179,'38'!$E:$E,0),MATCH('38'!M$1,'38'!$E$1:$O$1,0))</f>
        <v>BG 6</v>
      </c>
      <c r="O1179" s="2">
        <f>INDEX('38'!$E$1:$O$1361,MATCH('39'!$F1179,'38'!$E:$E,0),MATCH('38'!N$1,'38'!$E$1:$O$1,0))</f>
        <v>880835.99099999992</v>
      </c>
      <c r="P1179" s="2">
        <f>INDEX('38'!$E$1:$O$1361,MATCH('39'!$F1179,'38'!$E:$E,0),MATCH('38'!O$1,'38'!$E$1:$O$1,0))</f>
        <v>2026313.1827999998</v>
      </c>
    </row>
    <row r="1180" spans="6:16">
      <c r="F1180" s="128">
        <v>462851</v>
      </c>
      <c r="G1180" s="2" t="str">
        <f>INDEX('38'!$E$1:$O$1361,MATCH('39'!$F1180,'38'!$E:$E,0),MATCH('38'!F$1,'38'!$E$1:$O$1,0))</f>
        <v>Vishal Narendrarao Nagode</v>
      </c>
      <c r="H1180" s="2">
        <f>INDEX('38'!$E$1:$O$1361,MATCH('39'!$F1180,'38'!$E:$E,0),MATCH('38'!G$1,'38'!$E$1:$O$1,0))</f>
        <v>41302</v>
      </c>
      <c r="I1180" s="2" t="str">
        <f>INDEX('38'!$E$1:$O$1361,MATCH('39'!$F1180,'38'!$E:$E,0),MATCH('38'!H$1,'38'!$E$1:$O$1,0))</f>
        <v>Active</v>
      </c>
      <c r="J1180" s="2" t="str">
        <f>INDEX('38'!$E$1:$O$1361,MATCH('39'!$F1180,'38'!$E:$E,0),MATCH('38'!I$1,'38'!$E$1:$O$1,0))</f>
        <v>X1686</v>
      </c>
      <c r="K1180" s="2">
        <f>INDEX('38'!$E$1:$O$1361,MATCH('39'!$F1180,'38'!$E:$E,0),MATCH('38'!J$1,'38'!$E$1:$O$1,0))</f>
        <v>448791</v>
      </c>
      <c r="L1180" s="2" t="str">
        <f>INDEX('38'!$E$1:$O$1361,MATCH('39'!$F1180,'38'!$E:$E,0),MATCH('38'!K$1,'38'!$E$1:$O$1,0))</f>
        <v>Mr. Mandeep Anup Singh</v>
      </c>
      <c r="M1180" s="2" t="str">
        <f>INDEX('38'!$E$1:$O$1361,MATCH('39'!$F1180,'38'!$E:$E,0),MATCH('38'!L$1,'38'!$E$1:$O$1,0))</f>
        <v>Relationship Associate</v>
      </c>
      <c r="N1180" s="2" t="str">
        <f>INDEX('38'!$E$1:$O$1361,MATCH('39'!$F1180,'38'!$E:$E,0),MATCH('38'!M$1,'38'!$E$1:$O$1,0))</f>
        <v>BG 7</v>
      </c>
      <c r="O1180" s="2">
        <f>INDEX('38'!$E$1:$O$1361,MATCH('39'!$F1180,'38'!$E:$E,0),MATCH('38'!N$1,'38'!$E$1:$O$1,0))</f>
        <v>458393.50200000004</v>
      </c>
      <c r="P1180" s="2">
        <f>INDEX('38'!$E$1:$O$1361,MATCH('39'!$F1180,'38'!$E:$E,0),MATCH('38'!O$1,'38'!$E$1:$O$1,0))</f>
        <v>999568.76040000003</v>
      </c>
    </row>
    <row r="1181" spans="6:16">
      <c r="F1181" s="128">
        <v>462853</v>
      </c>
      <c r="G1181" s="2" t="str">
        <f>INDEX('38'!$E$1:$O$1361,MATCH('39'!$F1181,'38'!$E:$E,0),MATCH('38'!F$1,'38'!$E$1:$O$1,0))</f>
        <v>Teena Tailor</v>
      </c>
      <c r="H1181" s="2">
        <f>INDEX('38'!$E$1:$O$1361,MATCH('39'!$F1181,'38'!$E:$E,0),MATCH('38'!G$1,'38'!$E$1:$O$1,0))</f>
        <v>41311</v>
      </c>
      <c r="I1181" s="2" t="str">
        <f>INDEX('38'!$E$1:$O$1361,MATCH('39'!$F1181,'38'!$E:$E,0),MATCH('38'!H$1,'38'!$E$1:$O$1,0))</f>
        <v>Active</v>
      </c>
      <c r="J1181" s="2" t="str">
        <f>INDEX('38'!$E$1:$O$1361,MATCH('39'!$F1181,'38'!$E:$E,0),MATCH('38'!I$1,'38'!$E$1:$O$1,0))</f>
        <v>X1057</v>
      </c>
      <c r="K1181" s="2">
        <f>INDEX('38'!$E$1:$O$1361,MATCH('39'!$F1181,'38'!$E:$E,0),MATCH('38'!J$1,'38'!$E$1:$O$1,0))</f>
        <v>373036</v>
      </c>
      <c r="L1181" s="2" t="str">
        <f>INDEX('38'!$E$1:$O$1361,MATCH('39'!$F1181,'38'!$E:$E,0),MATCH('38'!K$1,'38'!$E$1:$O$1,0))</f>
        <v>Mr. Sumit Sehgal</v>
      </c>
      <c r="M1181" s="2" t="str">
        <f>INDEX('38'!$E$1:$O$1361,MATCH('39'!$F1181,'38'!$E:$E,0),MATCH('38'!L$1,'38'!$E$1:$O$1,0))</f>
        <v>Relationship Associate</v>
      </c>
      <c r="N1181" s="2" t="str">
        <f>INDEX('38'!$E$1:$O$1361,MATCH('39'!$F1181,'38'!$E:$E,0),MATCH('38'!M$1,'38'!$E$1:$O$1,0))</f>
        <v>BG 7</v>
      </c>
      <c r="O1181" s="2">
        <f>INDEX('38'!$E$1:$O$1361,MATCH('39'!$F1181,'38'!$E:$E,0),MATCH('38'!N$1,'38'!$E$1:$O$1,0))</f>
        <v>507782.87700000004</v>
      </c>
      <c r="P1181" s="2">
        <f>INDEX('38'!$E$1:$O$1361,MATCH('39'!$F1181,'38'!$E:$E,0),MATCH('38'!O$1,'38'!$E$1:$O$1,0))</f>
        <v>687649.60800000001</v>
      </c>
    </row>
    <row r="1182" spans="6:16">
      <c r="F1182" s="128">
        <v>462855</v>
      </c>
      <c r="G1182" s="2" t="str">
        <f>INDEX('38'!$E$1:$O$1361,MATCH('39'!$F1182,'38'!$E:$E,0),MATCH('38'!F$1,'38'!$E$1:$O$1,0))</f>
        <v>Sachidanand Poddar</v>
      </c>
      <c r="H1182" s="2">
        <f>INDEX('38'!$E$1:$O$1361,MATCH('39'!$F1182,'38'!$E:$E,0),MATCH('38'!G$1,'38'!$E$1:$O$1,0))</f>
        <v>41307</v>
      </c>
      <c r="I1182" s="2" t="str">
        <f>INDEX('38'!$E$1:$O$1361,MATCH('39'!$F1182,'38'!$E:$E,0),MATCH('38'!H$1,'38'!$E$1:$O$1,0))</f>
        <v>Active</v>
      </c>
      <c r="J1182" s="2" t="str">
        <f>INDEX('38'!$E$1:$O$1361,MATCH('39'!$F1182,'38'!$E:$E,0),MATCH('38'!I$1,'38'!$E$1:$O$1,0))</f>
        <v>X0533</v>
      </c>
      <c r="K1182" s="2">
        <f>INDEX('38'!$E$1:$O$1361,MATCH('39'!$F1182,'38'!$E:$E,0),MATCH('38'!J$1,'38'!$E$1:$O$1,0))</f>
        <v>411082</v>
      </c>
      <c r="L1182" s="2" t="str">
        <f>INDEX('38'!$E$1:$O$1361,MATCH('39'!$F1182,'38'!$E:$E,0),MATCH('38'!K$1,'38'!$E$1:$O$1,0))</f>
        <v>Ms. Vinny Bhagal</v>
      </c>
      <c r="M1182" s="2" t="str">
        <f>INDEX('38'!$E$1:$O$1361,MATCH('39'!$F1182,'38'!$E:$E,0),MATCH('38'!L$1,'38'!$E$1:$O$1,0))</f>
        <v>Relationship Associate</v>
      </c>
      <c r="N1182" s="2" t="str">
        <f>INDEX('38'!$E$1:$O$1361,MATCH('39'!$F1182,'38'!$E:$E,0),MATCH('38'!M$1,'38'!$E$1:$O$1,0))</f>
        <v>BG 5</v>
      </c>
      <c r="O1182" s="2">
        <f>INDEX('38'!$E$1:$O$1361,MATCH('39'!$F1182,'38'!$E:$E,0),MATCH('38'!N$1,'38'!$E$1:$O$1,0))</f>
        <v>1257093.432</v>
      </c>
      <c r="P1182" s="2">
        <f>INDEX('38'!$E$1:$O$1361,MATCH('39'!$F1182,'38'!$E:$E,0),MATCH('38'!O$1,'38'!$E$1:$O$1,0))</f>
        <v>1925237.6136</v>
      </c>
    </row>
    <row r="1183" spans="6:16">
      <c r="F1183" s="128">
        <v>463249</v>
      </c>
      <c r="G1183" s="2" t="str">
        <f>INDEX('38'!$E$1:$O$1361,MATCH('39'!$F1183,'38'!$E:$E,0),MATCH('38'!F$1,'38'!$E$1:$O$1,0))</f>
        <v>Tasneem Kansarawala</v>
      </c>
      <c r="H1183" s="2">
        <f>INDEX('38'!$E$1:$O$1361,MATCH('39'!$F1183,'38'!$E:$E,0),MATCH('38'!G$1,'38'!$E$1:$O$1,0))</f>
        <v>41307</v>
      </c>
      <c r="I1183" s="2" t="str">
        <f>INDEX('38'!$E$1:$O$1361,MATCH('39'!$F1183,'38'!$E:$E,0),MATCH('38'!H$1,'38'!$E$1:$O$1,0))</f>
        <v>Active</v>
      </c>
      <c r="J1183" s="2" t="str">
        <f>INDEX('38'!$E$1:$O$1361,MATCH('39'!$F1183,'38'!$E:$E,0),MATCH('38'!I$1,'38'!$E$1:$O$1,0))</f>
        <v>X0329</v>
      </c>
      <c r="K1183" s="2">
        <f>INDEX('38'!$E$1:$O$1361,MATCH('39'!$F1183,'38'!$E:$E,0),MATCH('38'!J$1,'38'!$E$1:$O$1,0))</f>
        <v>152562</v>
      </c>
      <c r="L1183" s="2" t="str">
        <f>INDEX('38'!$E$1:$O$1361,MATCH('39'!$F1183,'38'!$E:$E,0),MATCH('38'!K$1,'38'!$E$1:$O$1,0))</f>
        <v>Mr. Shailesh Vishwakarma</v>
      </c>
      <c r="M1183" s="2" t="str">
        <f>INDEX('38'!$E$1:$O$1361,MATCH('39'!$F1183,'38'!$E:$E,0),MATCH('38'!L$1,'38'!$E$1:$O$1,0))</f>
        <v>Relationship Associate</v>
      </c>
      <c r="N1183" s="2" t="str">
        <f>INDEX('38'!$E$1:$O$1361,MATCH('39'!$F1183,'38'!$E:$E,0),MATCH('38'!M$1,'38'!$E$1:$O$1,0))</f>
        <v>BG 7</v>
      </c>
      <c r="O1183" s="2">
        <f>INDEX('38'!$E$1:$O$1361,MATCH('39'!$F1183,'38'!$E:$E,0),MATCH('38'!N$1,'38'!$E$1:$O$1,0))</f>
        <v>642016.24199999997</v>
      </c>
      <c r="P1183" s="2">
        <f>INDEX('38'!$E$1:$O$1361,MATCH('39'!$F1183,'38'!$E:$E,0),MATCH('38'!O$1,'38'!$E$1:$O$1,0))</f>
        <v>1291989.9491999999</v>
      </c>
    </row>
    <row r="1184" spans="6:16">
      <c r="F1184" s="128">
        <v>463658</v>
      </c>
      <c r="G1184" s="2" t="str">
        <f>INDEX('38'!$E$1:$O$1361,MATCH('39'!$F1184,'38'!$E:$E,0),MATCH('38'!F$1,'38'!$E$1:$O$1,0))</f>
        <v>Pravin Ramavtar Vyas</v>
      </c>
      <c r="H1184" s="2">
        <f>INDEX('38'!$E$1:$O$1361,MATCH('39'!$F1184,'38'!$E:$E,0),MATCH('38'!G$1,'38'!$E$1:$O$1,0))</f>
        <v>41319</v>
      </c>
      <c r="I1184" s="2" t="str">
        <f>INDEX('38'!$E$1:$O$1361,MATCH('39'!$F1184,'38'!$E:$E,0),MATCH('38'!H$1,'38'!$E$1:$O$1,0))</f>
        <v>Active</v>
      </c>
      <c r="J1184" s="2" t="str">
        <f>INDEX('38'!$E$1:$O$1361,MATCH('39'!$F1184,'38'!$E:$E,0),MATCH('38'!I$1,'38'!$E$1:$O$1,0))</f>
        <v>X1964</v>
      </c>
      <c r="K1184" s="2">
        <f>INDEX('38'!$E$1:$O$1361,MATCH('39'!$F1184,'38'!$E:$E,0),MATCH('38'!J$1,'38'!$E$1:$O$1,0))</f>
        <v>455946</v>
      </c>
      <c r="L1184" s="2" t="str">
        <f>INDEX('38'!$E$1:$O$1361,MATCH('39'!$F1184,'38'!$E:$E,0),MATCH('38'!K$1,'38'!$E$1:$O$1,0))</f>
        <v>Mrs. Rupali Ketav Gupte</v>
      </c>
      <c r="M1184" s="2" t="str">
        <f>INDEX('38'!$E$1:$O$1361,MATCH('39'!$F1184,'38'!$E:$E,0),MATCH('38'!L$1,'38'!$E$1:$O$1,0))</f>
        <v>Relationship Associate</v>
      </c>
      <c r="N1184" s="2" t="str">
        <f>INDEX('38'!$E$1:$O$1361,MATCH('39'!$F1184,'38'!$E:$E,0),MATCH('38'!M$1,'38'!$E$1:$O$1,0))</f>
        <v>BG 8</v>
      </c>
      <c r="O1184" s="2">
        <f>INDEX('38'!$E$1:$O$1361,MATCH('39'!$F1184,'38'!$E:$E,0),MATCH('38'!N$1,'38'!$E$1:$O$1,0))</f>
        <v>218607.66899999999</v>
      </c>
      <c r="P1184" s="2">
        <f>INDEX('38'!$E$1:$O$1361,MATCH('39'!$F1184,'38'!$E:$E,0),MATCH('38'!O$1,'38'!$E$1:$O$1,0))</f>
        <v>442018.58760000003</v>
      </c>
    </row>
    <row r="1185" spans="6:16">
      <c r="F1185" s="128">
        <v>463668</v>
      </c>
      <c r="G1185" s="2" t="str">
        <f>INDEX('38'!$E$1:$O$1361,MATCH('39'!$F1185,'38'!$E:$E,0),MATCH('38'!F$1,'38'!$E$1:$O$1,0))</f>
        <v>Labanyamoy Biswas</v>
      </c>
      <c r="H1185" s="2">
        <f>INDEX('38'!$E$1:$O$1361,MATCH('39'!$F1185,'38'!$E:$E,0),MATCH('38'!G$1,'38'!$E$1:$O$1,0))</f>
        <v>41317</v>
      </c>
      <c r="I1185" s="2" t="str">
        <f>INDEX('38'!$E$1:$O$1361,MATCH('39'!$F1185,'38'!$E:$E,0),MATCH('38'!H$1,'38'!$E$1:$O$1,0))</f>
        <v>Active</v>
      </c>
      <c r="J1185" s="2" t="str">
        <f>INDEX('38'!$E$1:$O$1361,MATCH('39'!$F1185,'38'!$E:$E,0),MATCH('38'!I$1,'38'!$E$1:$O$1,0))</f>
        <v>X0437</v>
      </c>
      <c r="K1185" s="2">
        <f>INDEX('38'!$E$1:$O$1361,MATCH('39'!$F1185,'38'!$E:$E,0),MATCH('38'!J$1,'38'!$E$1:$O$1,0))</f>
        <v>378504</v>
      </c>
      <c r="L1185" s="2" t="str">
        <f>INDEX('38'!$E$1:$O$1361,MATCH('39'!$F1185,'38'!$E:$E,0),MATCH('38'!K$1,'38'!$E$1:$O$1,0))</f>
        <v>Ms. Sonia Nag Chowdhury</v>
      </c>
      <c r="M1185" s="2" t="str">
        <f>INDEX('38'!$E$1:$O$1361,MATCH('39'!$F1185,'38'!$E:$E,0),MATCH('38'!L$1,'38'!$E$1:$O$1,0))</f>
        <v>Relationship Associate</v>
      </c>
      <c r="N1185" s="2" t="str">
        <f>INDEX('38'!$E$1:$O$1361,MATCH('39'!$F1185,'38'!$E:$E,0),MATCH('38'!M$1,'38'!$E$1:$O$1,0))</f>
        <v>BG 5</v>
      </c>
      <c r="O1185" s="2">
        <f>INDEX('38'!$E$1:$O$1361,MATCH('39'!$F1185,'38'!$E:$E,0),MATCH('38'!N$1,'38'!$E$1:$O$1,0))</f>
        <v>1402109.5410000002</v>
      </c>
      <c r="P1185" s="2">
        <f>INDEX('38'!$E$1:$O$1361,MATCH('39'!$F1185,'38'!$E:$E,0),MATCH('38'!O$1,'38'!$E$1:$O$1,0))</f>
        <v>2380239.54</v>
      </c>
    </row>
    <row r="1186" spans="6:16">
      <c r="F1186" s="128">
        <v>463910</v>
      </c>
      <c r="G1186" s="2" t="str">
        <f>INDEX('38'!$E$1:$O$1361,MATCH('39'!$F1186,'38'!$E:$E,0),MATCH('38'!F$1,'38'!$E$1:$O$1,0))</f>
        <v>Amit Kumar Tadkeshvar Nath Shukla</v>
      </c>
      <c r="H1186" s="2">
        <f>INDEX('38'!$E$1:$O$1361,MATCH('39'!$F1186,'38'!$E:$E,0),MATCH('38'!G$1,'38'!$E$1:$O$1,0))</f>
        <v>41323</v>
      </c>
      <c r="I1186" s="2" t="str">
        <f>INDEX('38'!$E$1:$O$1361,MATCH('39'!$F1186,'38'!$E:$E,0),MATCH('38'!H$1,'38'!$E$1:$O$1,0))</f>
        <v>Active</v>
      </c>
      <c r="J1186" s="2" t="str">
        <f>INDEX('38'!$E$1:$O$1361,MATCH('39'!$F1186,'38'!$E:$E,0),MATCH('38'!I$1,'38'!$E$1:$O$1,0))</f>
        <v>X0654</v>
      </c>
      <c r="K1186" s="2">
        <f>INDEX('38'!$E$1:$O$1361,MATCH('39'!$F1186,'38'!$E:$E,0),MATCH('38'!J$1,'38'!$E$1:$O$1,0))</f>
        <v>458160</v>
      </c>
      <c r="L1186" s="2" t="str">
        <f>INDEX('38'!$E$1:$O$1361,MATCH('39'!$F1186,'38'!$E:$E,0),MATCH('38'!K$1,'38'!$E$1:$O$1,0))</f>
        <v>Mr. Ashish Chaturbhai Kapadia</v>
      </c>
      <c r="M1186" s="2" t="str">
        <f>INDEX('38'!$E$1:$O$1361,MATCH('39'!$F1186,'38'!$E:$E,0),MATCH('38'!L$1,'38'!$E$1:$O$1,0))</f>
        <v>Relationship Associate</v>
      </c>
      <c r="N1186" s="2" t="str">
        <f>INDEX('38'!$E$1:$O$1361,MATCH('39'!$F1186,'38'!$E:$E,0),MATCH('38'!M$1,'38'!$E$1:$O$1,0))</f>
        <v>BG 7</v>
      </c>
      <c r="O1186" s="2">
        <f>INDEX('38'!$E$1:$O$1361,MATCH('39'!$F1186,'38'!$E:$E,0),MATCH('38'!N$1,'38'!$E$1:$O$1,0))</f>
        <v>540045.40799999994</v>
      </c>
      <c r="P1186" s="2">
        <f>INDEX('38'!$E$1:$O$1361,MATCH('39'!$F1186,'38'!$E:$E,0),MATCH('38'!O$1,'38'!$E$1:$O$1,0))</f>
        <v>837427.11840000004</v>
      </c>
    </row>
    <row r="1187" spans="6:16">
      <c r="F1187" s="128">
        <v>463914</v>
      </c>
      <c r="G1187" s="2" t="str">
        <f>INDEX('38'!$E$1:$O$1361,MATCH('39'!$F1187,'38'!$E:$E,0),MATCH('38'!F$1,'38'!$E$1:$O$1,0))</f>
        <v>Ashish Kumar</v>
      </c>
      <c r="H1187" s="2">
        <f>INDEX('38'!$E$1:$O$1361,MATCH('39'!$F1187,'38'!$E:$E,0),MATCH('38'!G$1,'38'!$E$1:$O$1,0))</f>
        <v>41312</v>
      </c>
      <c r="I1187" s="2" t="str">
        <f>INDEX('38'!$E$1:$O$1361,MATCH('39'!$F1187,'38'!$E:$E,0),MATCH('38'!H$1,'38'!$E$1:$O$1,0))</f>
        <v>Active</v>
      </c>
      <c r="J1187" s="2" t="str">
        <f>INDEX('38'!$E$1:$O$1361,MATCH('39'!$F1187,'38'!$E:$E,0),MATCH('38'!I$1,'38'!$E$1:$O$1,0))</f>
        <v>XSE03</v>
      </c>
      <c r="K1187" s="2">
        <f>INDEX('38'!$E$1:$O$1361,MATCH('39'!$F1187,'38'!$E:$E,0),MATCH('38'!J$1,'38'!$E$1:$O$1,0))</f>
        <v>410452</v>
      </c>
      <c r="L1187" s="2" t="str">
        <f>INDEX('38'!$E$1:$O$1361,MATCH('39'!$F1187,'38'!$E:$E,0),MATCH('38'!K$1,'38'!$E$1:$O$1,0))</f>
        <v>Mr. Arbind Kumar Sahu</v>
      </c>
      <c r="M1187" s="2" t="str">
        <f>INDEX('38'!$E$1:$O$1361,MATCH('39'!$F1187,'38'!$E:$E,0),MATCH('38'!L$1,'38'!$E$1:$O$1,0))</f>
        <v>Relationship Associate - SCSG</v>
      </c>
      <c r="N1187" s="2" t="str">
        <f>INDEX('38'!$E$1:$O$1361,MATCH('39'!$F1187,'38'!$E:$E,0),MATCH('38'!M$1,'38'!$E$1:$O$1,0))</f>
        <v>BG 8</v>
      </c>
      <c r="O1187" s="2">
        <f>INDEX('38'!$E$1:$O$1361,MATCH('39'!$F1187,'38'!$E:$E,0),MATCH('38'!N$1,'38'!$E$1:$O$1,0))</f>
        <v>353171.59499999997</v>
      </c>
      <c r="P1187" s="2">
        <f>INDEX('38'!$E$1:$O$1361,MATCH('39'!$F1187,'38'!$E:$E,0),MATCH('38'!O$1,'38'!$E$1:$O$1,0))</f>
        <v>45518.792399999998</v>
      </c>
    </row>
    <row r="1188" spans="6:16">
      <c r="F1188" s="128">
        <v>464461</v>
      </c>
      <c r="G1188" s="2" t="str">
        <f>INDEX('38'!$E$1:$O$1361,MATCH('39'!$F1188,'38'!$E:$E,0),MATCH('38'!F$1,'38'!$E$1:$O$1,0))</f>
        <v>Anita Somnath Gupta</v>
      </c>
      <c r="H1188" s="2">
        <f>INDEX('38'!$E$1:$O$1361,MATCH('39'!$F1188,'38'!$E:$E,0),MATCH('38'!G$1,'38'!$E$1:$O$1,0))</f>
        <v>41330</v>
      </c>
      <c r="I1188" s="2" t="str">
        <f>INDEX('38'!$E$1:$O$1361,MATCH('39'!$F1188,'38'!$E:$E,0),MATCH('38'!H$1,'38'!$E$1:$O$1,0))</f>
        <v>Active</v>
      </c>
      <c r="J1188" s="2" t="str">
        <f>INDEX('38'!$E$1:$O$1361,MATCH('39'!$F1188,'38'!$E:$E,0),MATCH('38'!I$1,'38'!$E$1:$O$1,0))</f>
        <v>X1347</v>
      </c>
      <c r="K1188" s="2">
        <f>INDEX('38'!$E$1:$O$1361,MATCH('39'!$F1188,'38'!$E:$E,0),MATCH('38'!J$1,'38'!$E$1:$O$1,0))</f>
        <v>419863</v>
      </c>
      <c r="L1188" s="2" t="str">
        <f>INDEX('38'!$E$1:$O$1361,MATCH('39'!$F1188,'38'!$E:$E,0),MATCH('38'!K$1,'38'!$E$1:$O$1,0))</f>
        <v>Mr. Arun Shivanand Pandey</v>
      </c>
      <c r="M1188" s="2" t="str">
        <f>INDEX('38'!$E$1:$O$1361,MATCH('39'!$F1188,'38'!$E:$E,0),MATCH('38'!L$1,'38'!$E$1:$O$1,0))</f>
        <v>Relationship Associate</v>
      </c>
      <c r="N1188" s="2" t="str">
        <f>INDEX('38'!$E$1:$O$1361,MATCH('39'!$F1188,'38'!$E:$E,0),MATCH('38'!M$1,'38'!$E$1:$O$1,0))</f>
        <v>BG 8</v>
      </c>
      <c r="O1188" s="2">
        <f>INDEX('38'!$E$1:$O$1361,MATCH('39'!$F1188,'38'!$E:$E,0),MATCH('38'!N$1,'38'!$E$1:$O$1,0))</f>
        <v>320086.55700000003</v>
      </c>
      <c r="P1188" s="2">
        <f>INDEX('38'!$E$1:$O$1361,MATCH('39'!$F1188,'38'!$E:$E,0),MATCH('38'!O$1,'38'!$E$1:$O$1,0))</f>
        <v>476096.17319999996</v>
      </c>
    </row>
    <row r="1189" spans="6:16">
      <c r="F1189" s="128">
        <v>464464</v>
      </c>
      <c r="G1189" s="2" t="str">
        <f>INDEX('38'!$E$1:$O$1361,MATCH('39'!$F1189,'38'!$E:$E,0),MATCH('38'!F$1,'38'!$E$1:$O$1,0))</f>
        <v>Jigar Bipinbhai Vaidya</v>
      </c>
      <c r="H1189" s="2">
        <f>INDEX('38'!$E$1:$O$1361,MATCH('39'!$F1189,'38'!$E:$E,0),MATCH('38'!G$1,'38'!$E$1:$O$1,0))</f>
        <v>41326</v>
      </c>
      <c r="I1189" s="2" t="str">
        <f>INDEX('38'!$E$1:$O$1361,MATCH('39'!$F1189,'38'!$E:$E,0),MATCH('38'!H$1,'38'!$E$1:$O$1,0))</f>
        <v>Active</v>
      </c>
      <c r="J1189" s="2" t="str">
        <f>INDEX('38'!$E$1:$O$1361,MATCH('39'!$F1189,'38'!$E:$E,0),MATCH('38'!I$1,'38'!$E$1:$O$1,0))</f>
        <v>X0470</v>
      </c>
      <c r="K1189" s="2">
        <f>INDEX('38'!$E$1:$O$1361,MATCH('39'!$F1189,'38'!$E:$E,0),MATCH('38'!J$1,'38'!$E$1:$O$1,0))</f>
        <v>448841</v>
      </c>
      <c r="L1189" s="2" t="str">
        <f>INDEX('38'!$E$1:$O$1361,MATCH('39'!$F1189,'38'!$E:$E,0),MATCH('38'!K$1,'38'!$E$1:$O$1,0))</f>
        <v>Mr. Ashish Rakesh Sharma</v>
      </c>
      <c r="M1189" s="2" t="str">
        <f>INDEX('38'!$E$1:$O$1361,MATCH('39'!$F1189,'38'!$E:$E,0),MATCH('38'!L$1,'38'!$E$1:$O$1,0))</f>
        <v>Relationship Associate</v>
      </c>
      <c r="N1189" s="2" t="str">
        <f>INDEX('38'!$E$1:$O$1361,MATCH('39'!$F1189,'38'!$E:$E,0),MATCH('38'!M$1,'38'!$E$1:$O$1,0))</f>
        <v>BG 7</v>
      </c>
      <c r="O1189" s="2">
        <f>INDEX('38'!$E$1:$O$1361,MATCH('39'!$F1189,'38'!$E:$E,0),MATCH('38'!N$1,'38'!$E$1:$O$1,0))</f>
        <v>755286.25199999998</v>
      </c>
      <c r="P1189" s="2">
        <f>INDEX('38'!$E$1:$O$1361,MATCH('39'!$F1189,'38'!$E:$E,0),MATCH('38'!O$1,'38'!$E$1:$O$1,0))</f>
        <v>874125.15120000008</v>
      </c>
    </row>
    <row r="1190" spans="6:16">
      <c r="F1190" s="128">
        <v>464490</v>
      </c>
      <c r="G1190" s="2" t="str">
        <f>INDEX('38'!$E$1:$O$1361,MATCH('39'!$F1190,'38'!$E:$E,0),MATCH('38'!F$1,'38'!$E$1:$O$1,0))</f>
        <v>Amit kumar</v>
      </c>
      <c r="H1190" s="2">
        <f>INDEX('38'!$E$1:$O$1361,MATCH('39'!$F1190,'38'!$E:$E,0),MATCH('38'!G$1,'38'!$E$1:$O$1,0))</f>
        <v>41317</v>
      </c>
      <c r="I1190" s="2" t="str">
        <f>INDEX('38'!$E$1:$O$1361,MATCH('39'!$F1190,'38'!$E:$E,0),MATCH('38'!H$1,'38'!$E$1:$O$1,0))</f>
        <v>Active</v>
      </c>
      <c r="J1190" s="2" t="str">
        <f>INDEX('38'!$E$1:$O$1361,MATCH('39'!$F1190,'38'!$E:$E,0),MATCH('38'!I$1,'38'!$E$1:$O$1,0))</f>
        <v>X0435</v>
      </c>
      <c r="K1190" s="2">
        <f>INDEX('38'!$E$1:$O$1361,MATCH('39'!$F1190,'38'!$E:$E,0),MATCH('38'!J$1,'38'!$E$1:$O$1,0))</f>
        <v>407302</v>
      </c>
      <c r="L1190" s="2" t="str">
        <f>INDEX('38'!$E$1:$O$1361,MATCH('39'!$F1190,'38'!$E:$E,0),MATCH('38'!K$1,'38'!$E$1:$O$1,0))</f>
        <v>Mr. Ankit Verma</v>
      </c>
      <c r="M1190" s="2" t="str">
        <f>INDEX('38'!$E$1:$O$1361,MATCH('39'!$F1190,'38'!$E:$E,0),MATCH('38'!L$1,'38'!$E$1:$O$1,0))</f>
        <v>Relationship Associate</v>
      </c>
      <c r="N1190" s="2" t="str">
        <f>INDEX('38'!$E$1:$O$1361,MATCH('39'!$F1190,'38'!$E:$E,0),MATCH('38'!M$1,'38'!$E$1:$O$1,0))</f>
        <v>BG 6</v>
      </c>
      <c r="O1190" s="2">
        <f>INDEX('38'!$E$1:$O$1361,MATCH('39'!$F1190,'38'!$E:$E,0),MATCH('38'!N$1,'38'!$E$1:$O$1,0))</f>
        <v>834724.40099999995</v>
      </c>
      <c r="P1190" s="2">
        <f>INDEX('38'!$E$1:$O$1361,MATCH('39'!$F1190,'38'!$E:$E,0),MATCH('38'!O$1,'38'!$E$1:$O$1,0))</f>
        <v>396359.7084</v>
      </c>
    </row>
    <row r="1191" spans="6:16">
      <c r="F1191" s="128">
        <v>464491</v>
      </c>
      <c r="G1191" s="2" t="str">
        <f>INDEX('38'!$E$1:$O$1361,MATCH('39'!$F1191,'38'!$E:$E,0),MATCH('38'!F$1,'38'!$E$1:$O$1,0))</f>
        <v>Amit Saurav</v>
      </c>
      <c r="H1191" s="2">
        <f>INDEX('38'!$E$1:$O$1361,MATCH('39'!$F1191,'38'!$E:$E,0),MATCH('38'!G$1,'38'!$E$1:$O$1,0))</f>
        <v>41334</v>
      </c>
      <c r="I1191" s="2" t="str">
        <f>INDEX('38'!$E$1:$O$1361,MATCH('39'!$F1191,'38'!$E:$E,0),MATCH('38'!H$1,'38'!$E$1:$O$1,0))</f>
        <v>Active</v>
      </c>
      <c r="J1191" s="2" t="str">
        <f>INDEX('38'!$E$1:$O$1361,MATCH('39'!$F1191,'38'!$E:$E,0),MATCH('38'!I$1,'38'!$E$1:$O$1,0))</f>
        <v>X0766</v>
      </c>
      <c r="K1191" s="2">
        <f>INDEX('38'!$E$1:$O$1361,MATCH('39'!$F1191,'38'!$E:$E,0),MATCH('38'!J$1,'38'!$E$1:$O$1,0))</f>
        <v>379658</v>
      </c>
      <c r="L1191" s="2" t="str">
        <f>INDEX('38'!$E$1:$O$1361,MATCH('39'!$F1191,'38'!$E:$E,0),MATCH('38'!K$1,'38'!$E$1:$O$1,0))</f>
        <v>Mr. Alok Narayan Prasad</v>
      </c>
      <c r="M1191" s="2" t="str">
        <f>INDEX('38'!$E$1:$O$1361,MATCH('39'!$F1191,'38'!$E:$E,0),MATCH('38'!L$1,'38'!$E$1:$O$1,0))</f>
        <v>Relationship Associate</v>
      </c>
      <c r="N1191" s="2" t="str">
        <f>INDEX('38'!$E$1:$O$1361,MATCH('39'!$F1191,'38'!$E:$E,0),MATCH('38'!M$1,'38'!$E$1:$O$1,0))</f>
        <v>BG 6</v>
      </c>
      <c r="O1191" s="2">
        <f>INDEX('38'!$E$1:$O$1361,MATCH('39'!$F1191,'38'!$E:$E,0),MATCH('38'!N$1,'38'!$E$1:$O$1,0))</f>
        <v>905382.09299999999</v>
      </c>
      <c r="P1191" s="2">
        <f>INDEX('38'!$E$1:$O$1361,MATCH('39'!$F1191,'38'!$E:$E,0),MATCH('38'!O$1,'38'!$E$1:$O$1,0))</f>
        <v>2555416.3176000002</v>
      </c>
    </row>
    <row r="1192" spans="6:16">
      <c r="F1192" s="128">
        <v>464618</v>
      </c>
      <c r="G1192" s="2" t="str">
        <f>INDEX('38'!$E$1:$O$1361,MATCH('39'!$F1192,'38'!$E:$E,0),MATCH('38'!F$1,'38'!$E$1:$O$1,0))</f>
        <v>Gurdev Singh</v>
      </c>
      <c r="H1192" s="2">
        <f>INDEX('38'!$E$1:$O$1361,MATCH('39'!$F1192,'38'!$E:$E,0),MATCH('38'!G$1,'38'!$E$1:$O$1,0))</f>
        <v>41333</v>
      </c>
      <c r="I1192" s="2" t="str">
        <f>INDEX('38'!$E$1:$O$1361,MATCH('39'!$F1192,'38'!$E:$E,0),MATCH('38'!H$1,'38'!$E$1:$O$1,0))</f>
        <v>Active</v>
      </c>
      <c r="J1192" s="2" t="str">
        <f>INDEX('38'!$E$1:$O$1361,MATCH('39'!$F1192,'38'!$E:$E,0),MATCH('38'!I$1,'38'!$E$1:$O$1,0))</f>
        <v>X0581</v>
      </c>
      <c r="K1192" s="2">
        <f>INDEX('38'!$E$1:$O$1361,MATCH('39'!$F1192,'38'!$E:$E,0),MATCH('38'!J$1,'38'!$E$1:$O$1,0))</f>
        <v>378015</v>
      </c>
      <c r="L1192" s="2" t="str">
        <f>INDEX('38'!$E$1:$O$1361,MATCH('39'!$F1192,'38'!$E:$E,0),MATCH('38'!K$1,'38'!$E$1:$O$1,0))</f>
        <v>Mr. Ashish Gulati</v>
      </c>
      <c r="M1192" s="2" t="str">
        <f>INDEX('38'!$E$1:$O$1361,MATCH('39'!$F1192,'38'!$E:$E,0),MATCH('38'!L$1,'38'!$E$1:$O$1,0))</f>
        <v>Relationship Associate</v>
      </c>
      <c r="N1192" s="2" t="str">
        <f>INDEX('38'!$E$1:$O$1361,MATCH('39'!$F1192,'38'!$E:$E,0),MATCH('38'!M$1,'38'!$E$1:$O$1,0))</f>
        <v>BG 6</v>
      </c>
      <c r="O1192" s="2">
        <f>INDEX('38'!$E$1:$O$1361,MATCH('39'!$F1192,'38'!$E:$E,0),MATCH('38'!N$1,'38'!$E$1:$O$1,0))</f>
        <v>1064043.5819999999</v>
      </c>
      <c r="P1192" s="2">
        <f>INDEX('38'!$E$1:$O$1361,MATCH('39'!$F1192,'38'!$E:$E,0),MATCH('38'!O$1,'38'!$E$1:$O$1,0))</f>
        <v>1269617.2631999999</v>
      </c>
    </row>
    <row r="1193" spans="6:16">
      <c r="F1193" s="128">
        <v>464649</v>
      </c>
      <c r="G1193" s="2" t="str">
        <f>INDEX('38'!$E$1:$O$1361,MATCH('39'!$F1193,'38'!$E:$E,0),MATCH('38'!F$1,'38'!$E$1:$O$1,0))</f>
        <v>Ramya Ramasamy</v>
      </c>
      <c r="H1193" s="2">
        <f>INDEX('38'!$E$1:$O$1361,MATCH('39'!$F1193,'38'!$E:$E,0),MATCH('38'!G$1,'38'!$E$1:$O$1,0))</f>
        <v>41330</v>
      </c>
      <c r="I1193" s="2" t="str">
        <f>INDEX('38'!$E$1:$O$1361,MATCH('39'!$F1193,'38'!$E:$E,0),MATCH('38'!H$1,'38'!$E$1:$O$1,0))</f>
        <v>Active</v>
      </c>
      <c r="J1193" s="2" t="str">
        <f>INDEX('38'!$E$1:$O$1361,MATCH('39'!$F1193,'38'!$E:$E,0),MATCH('38'!I$1,'38'!$E$1:$O$1,0))</f>
        <v>X1372</v>
      </c>
      <c r="K1193" s="2">
        <f>INDEX('38'!$E$1:$O$1361,MATCH('39'!$F1193,'38'!$E:$E,0),MATCH('38'!J$1,'38'!$E$1:$O$1,0))</f>
        <v>380150</v>
      </c>
      <c r="L1193" s="2" t="str">
        <f>INDEX('38'!$E$1:$O$1361,MATCH('39'!$F1193,'38'!$E:$E,0),MATCH('38'!K$1,'38'!$E$1:$O$1,0))</f>
        <v>Mr. Thivingston Kingsly A.</v>
      </c>
      <c r="M1193" s="2" t="str">
        <f>INDEX('38'!$E$1:$O$1361,MATCH('39'!$F1193,'38'!$E:$E,0),MATCH('38'!L$1,'38'!$E$1:$O$1,0))</f>
        <v>Relationship Associate</v>
      </c>
      <c r="N1193" s="2" t="str">
        <f>INDEX('38'!$E$1:$O$1361,MATCH('39'!$F1193,'38'!$E:$E,0),MATCH('38'!M$1,'38'!$E$1:$O$1,0))</f>
        <v>BG 8</v>
      </c>
      <c r="O1193" s="2">
        <f>INDEX('38'!$E$1:$O$1361,MATCH('39'!$F1193,'38'!$E:$E,0),MATCH('38'!N$1,'38'!$E$1:$O$1,0))</f>
        <v>377489.53200000001</v>
      </c>
      <c r="P1193" s="2">
        <f>INDEX('38'!$E$1:$O$1361,MATCH('39'!$F1193,'38'!$E:$E,0),MATCH('38'!O$1,'38'!$E$1:$O$1,0))</f>
        <v>343539.9216</v>
      </c>
    </row>
    <row r="1194" spans="6:16">
      <c r="F1194" s="128">
        <v>464650</v>
      </c>
      <c r="G1194" s="2" t="str">
        <f>INDEX('38'!$E$1:$O$1361,MATCH('39'!$F1194,'38'!$E:$E,0),MATCH('38'!F$1,'38'!$E$1:$O$1,0))</f>
        <v>Karthikeyan M.</v>
      </c>
      <c r="H1194" s="2">
        <f>INDEX('38'!$E$1:$O$1361,MATCH('39'!$F1194,'38'!$E:$E,0),MATCH('38'!G$1,'38'!$E$1:$O$1,0))</f>
        <v>41332</v>
      </c>
      <c r="I1194" s="2" t="str">
        <f>INDEX('38'!$E$1:$O$1361,MATCH('39'!$F1194,'38'!$E:$E,0),MATCH('38'!H$1,'38'!$E$1:$O$1,0))</f>
        <v>Active</v>
      </c>
      <c r="J1194" s="2" t="str">
        <f>INDEX('38'!$E$1:$O$1361,MATCH('39'!$F1194,'38'!$E:$E,0),MATCH('38'!I$1,'38'!$E$1:$O$1,0))</f>
        <v>X0534</v>
      </c>
      <c r="K1194" s="2">
        <f>INDEX('38'!$E$1:$O$1361,MATCH('39'!$F1194,'38'!$E:$E,0),MATCH('38'!J$1,'38'!$E$1:$O$1,0))</f>
        <v>377332</v>
      </c>
      <c r="L1194" s="2" t="str">
        <f>INDEX('38'!$E$1:$O$1361,MATCH('39'!$F1194,'38'!$E:$E,0),MATCH('38'!K$1,'38'!$E$1:$O$1,0))</f>
        <v>Mr. Sreenivas N.</v>
      </c>
      <c r="M1194" s="2" t="str">
        <f>INDEX('38'!$E$1:$O$1361,MATCH('39'!$F1194,'38'!$E:$E,0),MATCH('38'!L$1,'38'!$E$1:$O$1,0))</f>
        <v>Relationship Associate</v>
      </c>
      <c r="N1194" s="2" t="str">
        <f>INDEX('38'!$E$1:$O$1361,MATCH('39'!$F1194,'38'!$E:$E,0),MATCH('38'!M$1,'38'!$E$1:$O$1,0))</f>
        <v>BG 6</v>
      </c>
      <c r="O1194" s="2">
        <f>INDEX('38'!$E$1:$O$1361,MATCH('39'!$F1194,'38'!$E:$E,0),MATCH('38'!N$1,'38'!$E$1:$O$1,0))</f>
        <v>957547.29</v>
      </c>
      <c r="P1194" s="2">
        <f>INDEX('38'!$E$1:$O$1361,MATCH('39'!$F1194,'38'!$E:$E,0),MATCH('38'!O$1,'38'!$E$1:$O$1,0))</f>
        <v>592294.05359999998</v>
      </c>
    </row>
    <row r="1195" spans="6:16">
      <c r="F1195" s="128">
        <v>464651</v>
      </c>
      <c r="G1195" s="2" t="str">
        <f>INDEX('38'!$E$1:$O$1361,MATCH('39'!$F1195,'38'!$E:$E,0),MATCH('38'!F$1,'38'!$E$1:$O$1,0))</f>
        <v>Hariraj P S</v>
      </c>
      <c r="H1195" s="2">
        <f>INDEX('38'!$E$1:$O$1361,MATCH('39'!$F1195,'38'!$E:$E,0),MATCH('38'!G$1,'38'!$E$1:$O$1,0))</f>
        <v>41330</v>
      </c>
      <c r="I1195" s="2" t="str">
        <f>INDEX('38'!$E$1:$O$1361,MATCH('39'!$F1195,'38'!$E:$E,0),MATCH('38'!H$1,'38'!$E$1:$O$1,0))</f>
        <v>Active</v>
      </c>
      <c r="J1195" s="2" t="str">
        <f>INDEX('38'!$E$1:$O$1361,MATCH('39'!$F1195,'38'!$E:$E,0),MATCH('38'!I$1,'38'!$E$1:$O$1,0))</f>
        <v>X0218</v>
      </c>
      <c r="K1195" s="2">
        <f>INDEX('38'!$E$1:$O$1361,MATCH('39'!$F1195,'38'!$E:$E,0),MATCH('38'!J$1,'38'!$E$1:$O$1,0))</f>
        <v>382514</v>
      </c>
      <c r="L1195" s="2" t="str">
        <f>INDEX('38'!$E$1:$O$1361,MATCH('39'!$F1195,'38'!$E:$E,0),MATCH('38'!K$1,'38'!$E$1:$O$1,0))</f>
        <v>Mr. Anuraj R.</v>
      </c>
      <c r="M1195" s="2" t="str">
        <f>INDEX('38'!$E$1:$O$1361,MATCH('39'!$F1195,'38'!$E:$E,0),MATCH('38'!L$1,'38'!$E$1:$O$1,0))</f>
        <v>Relationship Associate</v>
      </c>
      <c r="N1195" s="2" t="str">
        <f>INDEX('38'!$E$1:$O$1361,MATCH('39'!$F1195,'38'!$E:$E,0),MATCH('38'!M$1,'38'!$E$1:$O$1,0))</f>
        <v>BG 7</v>
      </c>
      <c r="O1195" s="2">
        <f>INDEX('38'!$E$1:$O$1361,MATCH('39'!$F1195,'38'!$E:$E,0),MATCH('38'!N$1,'38'!$E$1:$O$1,0))</f>
        <v>667787.75699999998</v>
      </c>
      <c r="P1195" s="2">
        <f>INDEX('38'!$E$1:$O$1361,MATCH('39'!$F1195,'38'!$E:$E,0),MATCH('38'!O$1,'38'!$E$1:$O$1,0))</f>
        <v>1464895.9079999998</v>
      </c>
    </row>
    <row r="1196" spans="6:16">
      <c r="F1196" s="128">
        <v>464652</v>
      </c>
      <c r="G1196" s="2" t="str">
        <f>INDEX('38'!$E$1:$O$1361,MATCH('39'!$F1196,'38'!$E:$E,0),MATCH('38'!F$1,'38'!$E$1:$O$1,0))</f>
        <v>Sagar Nivrutti Jadhav</v>
      </c>
      <c r="H1196" s="2">
        <f>INDEX('38'!$E$1:$O$1361,MATCH('39'!$F1196,'38'!$E:$E,0),MATCH('38'!G$1,'38'!$E$1:$O$1,0))</f>
        <v>41334</v>
      </c>
      <c r="I1196" s="2" t="str">
        <f>INDEX('38'!$E$1:$O$1361,MATCH('39'!$F1196,'38'!$E:$E,0),MATCH('38'!H$1,'38'!$E$1:$O$1,0))</f>
        <v>Active</v>
      </c>
      <c r="J1196" s="2" t="str">
        <f>INDEX('38'!$E$1:$O$1361,MATCH('39'!$F1196,'38'!$E:$E,0),MATCH('38'!I$1,'38'!$E$1:$O$1,0))</f>
        <v>X1370</v>
      </c>
      <c r="K1196" s="2">
        <f>INDEX('38'!$E$1:$O$1361,MATCH('39'!$F1196,'38'!$E:$E,0),MATCH('38'!J$1,'38'!$E$1:$O$1,0))</f>
        <v>408443</v>
      </c>
      <c r="L1196" s="2" t="str">
        <f>INDEX('38'!$E$1:$O$1361,MATCH('39'!$F1196,'38'!$E:$E,0),MATCH('38'!K$1,'38'!$E$1:$O$1,0))</f>
        <v>Mr. Gaurav Ashok Dhokriya</v>
      </c>
      <c r="M1196" s="2" t="str">
        <f>INDEX('38'!$E$1:$O$1361,MATCH('39'!$F1196,'38'!$E:$E,0),MATCH('38'!L$1,'38'!$E$1:$O$1,0))</f>
        <v>Relationship Associate</v>
      </c>
      <c r="N1196" s="2" t="str">
        <f>INDEX('38'!$E$1:$O$1361,MATCH('39'!$F1196,'38'!$E:$E,0),MATCH('38'!M$1,'38'!$E$1:$O$1,0))</f>
        <v>BG 7</v>
      </c>
      <c r="O1196" s="2">
        <f>INDEX('38'!$E$1:$O$1361,MATCH('39'!$F1196,'38'!$E:$E,0),MATCH('38'!N$1,'38'!$E$1:$O$1,0))</f>
        <v>638973.30000000005</v>
      </c>
      <c r="P1196" s="2">
        <f>INDEX('38'!$E$1:$O$1361,MATCH('39'!$F1196,'38'!$E:$E,0),MATCH('38'!O$1,'38'!$E$1:$O$1,0))</f>
        <v>1033548.6384000001</v>
      </c>
    </row>
    <row r="1197" spans="6:16">
      <c r="F1197" s="128">
        <v>464653</v>
      </c>
      <c r="G1197" s="2" t="str">
        <f>INDEX('38'!$E$1:$O$1361,MATCH('39'!$F1197,'38'!$E:$E,0),MATCH('38'!F$1,'38'!$E$1:$O$1,0))</f>
        <v>Abhishek Kumar Singh</v>
      </c>
      <c r="H1197" s="2">
        <f>INDEX('38'!$E$1:$O$1361,MATCH('39'!$F1197,'38'!$E:$E,0),MATCH('38'!G$1,'38'!$E$1:$O$1,0))</f>
        <v>41334</v>
      </c>
      <c r="I1197" s="2" t="str">
        <f>INDEX('38'!$E$1:$O$1361,MATCH('39'!$F1197,'38'!$E:$E,0),MATCH('38'!H$1,'38'!$E$1:$O$1,0))</f>
        <v>Active</v>
      </c>
      <c r="J1197" s="2" t="str">
        <f>INDEX('38'!$E$1:$O$1361,MATCH('39'!$F1197,'38'!$E:$E,0),MATCH('38'!I$1,'38'!$E$1:$O$1,0))</f>
        <v>X0634</v>
      </c>
      <c r="K1197" s="2">
        <f>INDEX('38'!$E$1:$O$1361,MATCH('39'!$F1197,'38'!$E:$E,0),MATCH('38'!J$1,'38'!$E$1:$O$1,0))</f>
        <v>398778</v>
      </c>
      <c r="L1197" s="2" t="str">
        <f>INDEX('38'!$E$1:$O$1361,MATCH('39'!$F1197,'38'!$E:$E,0),MATCH('38'!K$1,'38'!$E$1:$O$1,0))</f>
        <v>Mr. Goutam Ghosh</v>
      </c>
      <c r="M1197" s="2" t="str">
        <f>INDEX('38'!$E$1:$O$1361,MATCH('39'!$F1197,'38'!$E:$E,0),MATCH('38'!L$1,'38'!$E$1:$O$1,0))</f>
        <v>Relationship Associate</v>
      </c>
      <c r="N1197" s="2" t="str">
        <f>INDEX('38'!$E$1:$O$1361,MATCH('39'!$F1197,'38'!$E:$E,0),MATCH('38'!M$1,'38'!$E$1:$O$1,0))</f>
        <v>BG 6</v>
      </c>
      <c r="O1197" s="2">
        <f>INDEX('38'!$E$1:$O$1361,MATCH('39'!$F1197,'38'!$E:$E,0),MATCH('38'!N$1,'38'!$E$1:$O$1,0))</f>
        <v>795141.66899999999</v>
      </c>
      <c r="P1197" s="2">
        <f>INDEX('38'!$E$1:$O$1361,MATCH('39'!$F1197,'38'!$E:$E,0),MATCH('38'!O$1,'38'!$E$1:$O$1,0))</f>
        <v>725205.81959999993</v>
      </c>
    </row>
    <row r="1198" spans="6:16">
      <c r="F1198" s="128">
        <v>464659</v>
      </c>
      <c r="G1198" s="2" t="str">
        <f>INDEX('38'!$E$1:$O$1361,MATCH('39'!$F1198,'38'!$E:$E,0),MATCH('38'!F$1,'38'!$E$1:$O$1,0))</f>
        <v>Omprakash Ramkishor Shrivas</v>
      </c>
      <c r="H1198" s="2">
        <f>INDEX('38'!$E$1:$O$1361,MATCH('39'!$F1198,'38'!$E:$E,0),MATCH('38'!G$1,'38'!$E$1:$O$1,0))</f>
        <v>41330</v>
      </c>
      <c r="I1198" s="2" t="str">
        <f>INDEX('38'!$E$1:$O$1361,MATCH('39'!$F1198,'38'!$E:$E,0),MATCH('38'!H$1,'38'!$E$1:$O$1,0))</f>
        <v>Active</v>
      </c>
      <c r="J1198" s="2" t="str">
        <f>INDEX('38'!$E$1:$O$1361,MATCH('39'!$F1198,'38'!$E:$E,0),MATCH('38'!I$1,'38'!$E$1:$O$1,0))</f>
        <v>X0330</v>
      </c>
      <c r="K1198" s="2">
        <f>INDEX('38'!$E$1:$O$1361,MATCH('39'!$F1198,'38'!$E:$E,0),MATCH('38'!J$1,'38'!$E$1:$O$1,0))</f>
        <v>381123</v>
      </c>
      <c r="L1198" s="2" t="str">
        <f>INDEX('38'!$E$1:$O$1361,MATCH('39'!$F1198,'38'!$E:$E,0),MATCH('38'!K$1,'38'!$E$1:$O$1,0))</f>
        <v>Mr. Himanshu Gupta</v>
      </c>
      <c r="M1198" s="2" t="str">
        <f>INDEX('38'!$E$1:$O$1361,MATCH('39'!$F1198,'38'!$E:$E,0),MATCH('38'!L$1,'38'!$E$1:$O$1,0))</f>
        <v>Relationship Associate</v>
      </c>
      <c r="N1198" s="2" t="str">
        <f>INDEX('38'!$E$1:$O$1361,MATCH('39'!$F1198,'38'!$E:$E,0),MATCH('38'!M$1,'38'!$E$1:$O$1,0))</f>
        <v>BG 6</v>
      </c>
      <c r="O1198" s="2">
        <f>INDEX('38'!$E$1:$O$1361,MATCH('39'!$F1198,'38'!$E:$E,0),MATCH('38'!N$1,'38'!$E$1:$O$1,0))</f>
        <v>1020967.143</v>
      </c>
      <c r="P1198" s="2">
        <f>INDEX('38'!$E$1:$O$1361,MATCH('39'!$F1198,'38'!$E:$E,0),MATCH('38'!O$1,'38'!$E$1:$O$1,0))</f>
        <v>784482.54839999997</v>
      </c>
    </row>
    <row r="1199" spans="6:16">
      <c r="F1199" s="128">
        <v>464665</v>
      </c>
      <c r="G1199" s="2" t="str">
        <f>INDEX('38'!$E$1:$O$1361,MATCH('39'!$F1199,'38'!$E:$E,0),MATCH('38'!F$1,'38'!$E$1:$O$1,0))</f>
        <v>Jayprakash Deoanand Shukla</v>
      </c>
      <c r="H1199" s="2">
        <f>INDEX('38'!$E$1:$O$1361,MATCH('39'!$F1199,'38'!$E:$E,0),MATCH('38'!G$1,'38'!$E$1:$O$1,0))</f>
        <v>41334</v>
      </c>
      <c r="I1199" s="2" t="str">
        <f>INDEX('38'!$E$1:$O$1361,MATCH('39'!$F1199,'38'!$E:$E,0),MATCH('38'!H$1,'38'!$E$1:$O$1,0))</f>
        <v>Active</v>
      </c>
      <c r="J1199" s="2" t="str">
        <f>INDEX('38'!$E$1:$O$1361,MATCH('39'!$F1199,'38'!$E:$E,0),MATCH('38'!I$1,'38'!$E$1:$O$1,0))</f>
        <v>X0488</v>
      </c>
      <c r="K1199" s="2">
        <f>INDEX('38'!$E$1:$O$1361,MATCH('39'!$F1199,'38'!$E:$E,0),MATCH('38'!J$1,'38'!$E$1:$O$1,0))</f>
        <v>381123</v>
      </c>
      <c r="L1199" s="2" t="str">
        <f>INDEX('38'!$E$1:$O$1361,MATCH('39'!$F1199,'38'!$E:$E,0),MATCH('38'!K$1,'38'!$E$1:$O$1,0))</f>
        <v>Mr. Himanshu Gupta</v>
      </c>
      <c r="M1199" s="2" t="str">
        <f>INDEX('38'!$E$1:$O$1361,MATCH('39'!$F1199,'38'!$E:$E,0),MATCH('38'!L$1,'38'!$E$1:$O$1,0))</f>
        <v>Relationship Associate</v>
      </c>
      <c r="N1199" s="2" t="str">
        <f>INDEX('38'!$E$1:$O$1361,MATCH('39'!$F1199,'38'!$E:$E,0),MATCH('38'!M$1,'38'!$E$1:$O$1,0))</f>
        <v>BG 7</v>
      </c>
      <c r="O1199" s="2">
        <f>INDEX('38'!$E$1:$O$1361,MATCH('39'!$F1199,'38'!$E:$E,0),MATCH('38'!N$1,'38'!$E$1:$O$1,0))</f>
        <v>694978.34699999995</v>
      </c>
      <c r="P1199" s="2">
        <f>INDEX('38'!$E$1:$O$1361,MATCH('39'!$F1199,'38'!$E:$E,0),MATCH('38'!O$1,'38'!$E$1:$O$1,0))</f>
        <v>678852.39240000001</v>
      </c>
    </row>
    <row r="1200" spans="6:16">
      <c r="F1200" s="128">
        <v>464671</v>
      </c>
      <c r="G1200" s="2" t="str">
        <f>INDEX('38'!$E$1:$O$1361,MATCH('39'!$F1200,'38'!$E:$E,0),MATCH('38'!F$1,'38'!$E$1:$O$1,0))</f>
        <v>Ravi P.</v>
      </c>
      <c r="H1200" s="2">
        <f>INDEX('38'!$E$1:$O$1361,MATCH('39'!$F1200,'38'!$E:$E,0),MATCH('38'!G$1,'38'!$E$1:$O$1,0))</f>
        <v>41325</v>
      </c>
      <c r="I1200" s="2" t="str">
        <f>INDEX('38'!$E$1:$O$1361,MATCH('39'!$F1200,'38'!$E:$E,0),MATCH('38'!H$1,'38'!$E$1:$O$1,0))</f>
        <v>Active</v>
      </c>
      <c r="J1200" s="2" t="str">
        <f>INDEX('38'!$E$1:$O$1361,MATCH('39'!$F1200,'38'!$E:$E,0),MATCH('38'!I$1,'38'!$E$1:$O$1,0))</f>
        <v>X0535</v>
      </c>
      <c r="K1200" s="2">
        <f>INDEX('38'!$E$1:$O$1361,MATCH('39'!$F1200,'38'!$E:$E,0),MATCH('38'!J$1,'38'!$E$1:$O$1,0))</f>
        <v>398449</v>
      </c>
      <c r="L1200" s="2" t="str">
        <f>INDEX('38'!$E$1:$O$1361,MATCH('39'!$F1200,'38'!$E:$E,0),MATCH('38'!K$1,'38'!$E$1:$O$1,0))</f>
        <v>Mr. Ahamed Mustaq M.</v>
      </c>
      <c r="M1200" s="2" t="str">
        <f>INDEX('38'!$E$1:$O$1361,MATCH('39'!$F1200,'38'!$E:$E,0),MATCH('38'!L$1,'38'!$E$1:$O$1,0))</f>
        <v>Relationship Associate</v>
      </c>
      <c r="N1200" s="2" t="str">
        <f>INDEX('38'!$E$1:$O$1361,MATCH('39'!$F1200,'38'!$E:$E,0),MATCH('38'!M$1,'38'!$E$1:$O$1,0))</f>
        <v>BG 5</v>
      </c>
      <c r="O1200" s="2">
        <f>INDEX('38'!$E$1:$O$1361,MATCH('39'!$F1200,'38'!$E:$E,0),MATCH('38'!N$1,'38'!$E$1:$O$1,0))</f>
        <v>1277212.02</v>
      </c>
      <c r="P1200" s="2">
        <f>INDEX('38'!$E$1:$O$1361,MATCH('39'!$F1200,'38'!$E:$E,0),MATCH('38'!O$1,'38'!$E$1:$O$1,0))</f>
        <v>1586099.2427999999</v>
      </c>
    </row>
    <row r="1201" spans="6:16">
      <c r="F1201" s="128">
        <v>464673</v>
      </c>
      <c r="G1201" s="2" t="str">
        <f>INDEX('38'!$E$1:$O$1361,MATCH('39'!$F1201,'38'!$E:$E,0),MATCH('38'!F$1,'38'!$E$1:$O$1,0))</f>
        <v>Nitin Pandurang Kulkarni</v>
      </c>
      <c r="H1201" s="2">
        <f>INDEX('38'!$E$1:$O$1361,MATCH('39'!$F1201,'38'!$E:$E,0),MATCH('38'!G$1,'38'!$E$1:$O$1,0))</f>
        <v>41330</v>
      </c>
      <c r="I1201" s="2" t="str">
        <f>INDEX('38'!$E$1:$O$1361,MATCH('39'!$F1201,'38'!$E:$E,0),MATCH('38'!H$1,'38'!$E$1:$O$1,0))</f>
        <v>Active</v>
      </c>
      <c r="J1201" s="2" t="str">
        <f>INDEX('38'!$E$1:$O$1361,MATCH('39'!$F1201,'38'!$E:$E,0),MATCH('38'!I$1,'38'!$E$1:$O$1,0))</f>
        <v>X1894</v>
      </c>
      <c r="K1201" s="2">
        <f>INDEX('38'!$E$1:$O$1361,MATCH('39'!$F1201,'38'!$E:$E,0),MATCH('38'!J$1,'38'!$E$1:$O$1,0))</f>
        <v>376339</v>
      </c>
      <c r="L1201" s="2" t="str">
        <f>INDEX('38'!$E$1:$O$1361,MATCH('39'!$F1201,'38'!$E:$E,0),MATCH('38'!K$1,'38'!$E$1:$O$1,0))</f>
        <v>Mr. Amol Vijay Sarda</v>
      </c>
      <c r="M1201" s="2" t="str">
        <f>INDEX('38'!$E$1:$O$1361,MATCH('39'!$F1201,'38'!$E:$E,0),MATCH('38'!L$1,'38'!$E$1:$O$1,0))</f>
        <v>Relationship Associate</v>
      </c>
      <c r="N1201" s="2" t="str">
        <f>INDEX('38'!$E$1:$O$1361,MATCH('39'!$F1201,'38'!$E:$E,0),MATCH('38'!M$1,'38'!$E$1:$O$1,0))</f>
        <v>BG 8</v>
      </c>
      <c r="O1201" s="2">
        <f>INDEX('38'!$E$1:$O$1361,MATCH('39'!$F1201,'38'!$E:$E,0),MATCH('38'!N$1,'38'!$E$1:$O$1,0))</f>
        <v>302847.3</v>
      </c>
      <c r="P1201" s="2">
        <f>INDEX('38'!$E$1:$O$1361,MATCH('39'!$F1201,'38'!$E:$E,0),MATCH('38'!O$1,'38'!$E$1:$O$1,0))</f>
        <v>1011340.7604</v>
      </c>
    </row>
    <row r="1202" spans="6:16">
      <c r="F1202" s="128">
        <v>464676</v>
      </c>
      <c r="G1202" s="2" t="str">
        <f>INDEX('38'!$E$1:$O$1361,MATCH('39'!$F1202,'38'!$E:$E,0),MATCH('38'!F$1,'38'!$E$1:$O$1,0))</f>
        <v>Akshay Sharma</v>
      </c>
      <c r="H1202" s="2">
        <f>INDEX('38'!$E$1:$O$1361,MATCH('39'!$F1202,'38'!$E:$E,0),MATCH('38'!G$1,'38'!$E$1:$O$1,0))</f>
        <v>41328</v>
      </c>
      <c r="I1202" s="2" t="str">
        <f>INDEX('38'!$E$1:$O$1361,MATCH('39'!$F1202,'38'!$E:$E,0),MATCH('38'!H$1,'38'!$E$1:$O$1,0))</f>
        <v>Active</v>
      </c>
      <c r="J1202" s="2" t="str">
        <f>INDEX('38'!$E$1:$O$1361,MATCH('39'!$F1202,'38'!$E:$E,0),MATCH('38'!I$1,'38'!$E$1:$O$1,0))</f>
        <v>X0792</v>
      </c>
      <c r="K1202" s="2">
        <f>INDEX('38'!$E$1:$O$1361,MATCH('39'!$F1202,'38'!$E:$E,0),MATCH('38'!J$1,'38'!$E$1:$O$1,0))</f>
        <v>376098</v>
      </c>
      <c r="L1202" s="2" t="str">
        <f>INDEX('38'!$E$1:$O$1361,MATCH('39'!$F1202,'38'!$E:$E,0),MATCH('38'!K$1,'38'!$E$1:$O$1,0))</f>
        <v>Mrs. Samta Agarwal</v>
      </c>
      <c r="M1202" s="2" t="str">
        <f>INDEX('38'!$E$1:$O$1361,MATCH('39'!$F1202,'38'!$E:$E,0),MATCH('38'!L$1,'38'!$E$1:$O$1,0))</f>
        <v>Relationship Associate</v>
      </c>
      <c r="N1202" s="2" t="str">
        <f>INDEX('38'!$E$1:$O$1361,MATCH('39'!$F1202,'38'!$E:$E,0),MATCH('38'!M$1,'38'!$E$1:$O$1,0))</f>
        <v>BG 6</v>
      </c>
      <c r="O1202" s="2">
        <f>INDEX('38'!$E$1:$O$1361,MATCH('39'!$F1202,'38'!$E:$E,0),MATCH('38'!N$1,'38'!$E$1:$O$1,0))</f>
        <v>1191223.8660000002</v>
      </c>
      <c r="P1202" s="2">
        <f>INDEX('38'!$E$1:$O$1361,MATCH('39'!$F1202,'38'!$E:$E,0),MATCH('38'!O$1,'38'!$E$1:$O$1,0))</f>
        <v>1943539.5420000001</v>
      </c>
    </row>
    <row r="1203" spans="6:16">
      <c r="F1203" s="128">
        <v>464729</v>
      </c>
      <c r="G1203" s="2" t="str">
        <f>INDEX('38'!$E$1:$O$1361,MATCH('39'!$F1203,'38'!$E:$E,0),MATCH('38'!F$1,'38'!$E$1:$O$1,0))</f>
        <v>Mohammad Shahvez Akhter</v>
      </c>
      <c r="H1203" s="2">
        <f>INDEX('38'!$E$1:$O$1361,MATCH('39'!$F1203,'38'!$E:$E,0),MATCH('38'!G$1,'38'!$E$1:$O$1,0))</f>
        <v>41337</v>
      </c>
      <c r="I1203" s="2" t="str">
        <f>INDEX('38'!$E$1:$O$1361,MATCH('39'!$F1203,'38'!$E:$E,0),MATCH('38'!H$1,'38'!$E$1:$O$1,0))</f>
        <v>Active</v>
      </c>
      <c r="J1203" s="2" t="str">
        <f>INDEX('38'!$E$1:$O$1361,MATCH('39'!$F1203,'38'!$E:$E,0),MATCH('38'!I$1,'38'!$E$1:$O$1,0))</f>
        <v>X1569</v>
      </c>
      <c r="K1203" s="2">
        <f>INDEX('38'!$E$1:$O$1361,MATCH('39'!$F1203,'38'!$E:$E,0),MATCH('38'!J$1,'38'!$E$1:$O$1,0))</f>
        <v>388373</v>
      </c>
      <c r="L1203" s="2" t="str">
        <f>INDEX('38'!$E$1:$O$1361,MATCH('39'!$F1203,'38'!$E:$E,0),MATCH('38'!K$1,'38'!$E$1:$O$1,0))</f>
        <v>Mr. Manish Jain</v>
      </c>
      <c r="M1203" s="2" t="str">
        <f>INDEX('38'!$E$1:$O$1361,MATCH('39'!$F1203,'38'!$E:$E,0),MATCH('38'!L$1,'38'!$E$1:$O$1,0))</f>
        <v>Relationship Associate</v>
      </c>
      <c r="N1203" s="2" t="str">
        <f>INDEX('38'!$E$1:$O$1361,MATCH('39'!$F1203,'38'!$E:$E,0),MATCH('38'!M$1,'38'!$E$1:$O$1,0))</f>
        <v>BG 8</v>
      </c>
      <c r="O1203" s="2">
        <f>INDEX('38'!$E$1:$O$1361,MATCH('39'!$F1203,'38'!$E:$E,0),MATCH('38'!N$1,'38'!$E$1:$O$1,0))</f>
        <v>381923.72400000005</v>
      </c>
      <c r="P1203" s="2">
        <f>INDEX('38'!$E$1:$O$1361,MATCH('39'!$F1203,'38'!$E:$E,0),MATCH('38'!O$1,'38'!$E$1:$O$1,0))</f>
        <v>712769.87879999995</v>
      </c>
    </row>
    <row r="1204" spans="6:16">
      <c r="F1204" s="128">
        <v>464730</v>
      </c>
      <c r="G1204" s="2" t="str">
        <f>INDEX('38'!$E$1:$O$1361,MATCH('39'!$F1204,'38'!$E:$E,0),MATCH('38'!F$1,'38'!$E$1:$O$1,0))</f>
        <v>Arunkumar D. S</v>
      </c>
      <c r="H1204" s="2">
        <f>INDEX('38'!$E$1:$O$1361,MATCH('39'!$F1204,'38'!$E:$E,0),MATCH('38'!G$1,'38'!$E$1:$O$1,0))</f>
        <v>41330</v>
      </c>
      <c r="I1204" s="2" t="str">
        <f>INDEX('38'!$E$1:$O$1361,MATCH('39'!$F1204,'38'!$E:$E,0),MATCH('38'!H$1,'38'!$E$1:$O$1,0))</f>
        <v>Active</v>
      </c>
      <c r="J1204" s="2" t="str">
        <f>INDEX('38'!$E$1:$O$1361,MATCH('39'!$F1204,'38'!$E:$E,0),MATCH('38'!I$1,'38'!$E$1:$O$1,0))</f>
        <v>X0074</v>
      </c>
      <c r="K1204" s="2">
        <f>INDEX('38'!$E$1:$O$1361,MATCH('39'!$F1204,'38'!$E:$E,0),MATCH('38'!J$1,'38'!$E$1:$O$1,0))</f>
        <v>387266</v>
      </c>
      <c r="L1204" s="2" t="str">
        <f>INDEX('38'!$E$1:$O$1361,MATCH('39'!$F1204,'38'!$E:$E,0),MATCH('38'!K$1,'38'!$E$1:$O$1,0))</f>
        <v>Mr. Sajesh S.</v>
      </c>
      <c r="M1204" s="2" t="str">
        <f>INDEX('38'!$E$1:$O$1361,MATCH('39'!$F1204,'38'!$E:$E,0),MATCH('38'!L$1,'38'!$E$1:$O$1,0))</f>
        <v>Relationship Associate</v>
      </c>
      <c r="N1204" s="2" t="str">
        <f>INDEX('38'!$E$1:$O$1361,MATCH('39'!$F1204,'38'!$E:$E,0),MATCH('38'!M$1,'38'!$E$1:$O$1,0))</f>
        <v>BG 6</v>
      </c>
      <c r="O1204" s="2">
        <f>INDEX('38'!$E$1:$O$1361,MATCH('39'!$F1204,'38'!$E:$E,0),MATCH('38'!N$1,'38'!$E$1:$O$1,0))</f>
        <v>936667.41</v>
      </c>
      <c r="P1204" s="2">
        <f>INDEX('38'!$E$1:$O$1361,MATCH('39'!$F1204,'38'!$E:$E,0),MATCH('38'!O$1,'38'!$E$1:$O$1,0))</f>
        <v>281572.11359999998</v>
      </c>
    </row>
    <row r="1205" spans="6:16">
      <c r="F1205" s="128">
        <v>464737</v>
      </c>
      <c r="G1205" s="2" t="str">
        <f>INDEX('38'!$E$1:$O$1361,MATCH('39'!$F1205,'38'!$E:$E,0),MATCH('38'!F$1,'38'!$E$1:$O$1,0))</f>
        <v>Anoop Rajput</v>
      </c>
      <c r="H1205" s="2">
        <f>INDEX('38'!$E$1:$O$1361,MATCH('39'!$F1205,'38'!$E:$E,0),MATCH('38'!G$1,'38'!$E$1:$O$1,0))</f>
        <v>41323</v>
      </c>
      <c r="I1205" s="2" t="str">
        <f>INDEX('38'!$E$1:$O$1361,MATCH('39'!$F1205,'38'!$E:$E,0),MATCH('38'!H$1,'38'!$E$1:$O$1,0))</f>
        <v>Active</v>
      </c>
      <c r="J1205" s="2" t="str">
        <f>INDEX('38'!$E$1:$O$1361,MATCH('39'!$F1205,'38'!$E:$E,0),MATCH('38'!I$1,'38'!$E$1:$O$1,0))</f>
        <v>X1208</v>
      </c>
      <c r="K1205" s="2">
        <f>INDEX('38'!$E$1:$O$1361,MATCH('39'!$F1205,'38'!$E:$E,0),MATCH('38'!J$1,'38'!$E$1:$O$1,0))</f>
        <v>454526</v>
      </c>
      <c r="L1205" s="2" t="str">
        <f>INDEX('38'!$E$1:$O$1361,MATCH('39'!$F1205,'38'!$E:$E,0),MATCH('38'!K$1,'38'!$E$1:$O$1,0))</f>
        <v>Mr. Amit Srivastava</v>
      </c>
      <c r="M1205" s="2" t="str">
        <f>INDEX('38'!$E$1:$O$1361,MATCH('39'!$F1205,'38'!$E:$E,0),MATCH('38'!L$1,'38'!$E$1:$O$1,0))</f>
        <v>Relationship Associate</v>
      </c>
      <c r="N1205" s="2" t="str">
        <f>INDEX('38'!$E$1:$O$1361,MATCH('39'!$F1205,'38'!$E:$E,0),MATCH('38'!M$1,'38'!$E$1:$O$1,0))</f>
        <v>BG 7</v>
      </c>
      <c r="O1205" s="2">
        <f>INDEX('38'!$E$1:$O$1361,MATCH('39'!$F1205,'38'!$E:$E,0),MATCH('38'!N$1,'38'!$E$1:$O$1,0))</f>
        <v>552055.79099999997</v>
      </c>
      <c r="P1205" s="2">
        <f>INDEX('38'!$E$1:$O$1361,MATCH('39'!$F1205,'38'!$E:$E,0),MATCH('38'!O$1,'38'!$E$1:$O$1,0))</f>
        <v>729815.73479999998</v>
      </c>
    </row>
    <row r="1206" spans="6:16">
      <c r="F1206" s="128">
        <v>464738</v>
      </c>
      <c r="G1206" s="2" t="str">
        <f>INDEX('38'!$E$1:$O$1361,MATCH('39'!$F1206,'38'!$E:$E,0),MATCH('38'!F$1,'38'!$E$1:$O$1,0))</f>
        <v>Raj Kumar</v>
      </c>
      <c r="H1206" s="2">
        <f>INDEX('38'!$E$1:$O$1361,MATCH('39'!$F1206,'38'!$E:$E,0),MATCH('38'!G$1,'38'!$E$1:$O$1,0))</f>
        <v>41337</v>
      </c>
      <c r="I1206" s="2" t="str">
        <f>INDEX('38'!$E$1:$O$1361,MATCH('39'!$F1206,'38'!$E:$E,0),MATCH('38'!H$1,'38'!$E$1:$O$1,0))</f>
        <v>Active</v>
      </c>
      <c r="J1206" s="2" t="str">
        <f>INDEX('38'!$E$1:$O$1361,MATCH('39'!$F1206,'38'!$E:$E,0),MATCH('38'!I$1,'38'!$E$1:$O$1,0))</f>
        <v>X0120</v>
      </c>
      <c r="K1206" s="2">
        <f>INDEX('38'!$E$1:$O$1361,MATCH('39'!$F1206,'38'!$E:$E,0),MATCH('38'!J$1,'38'!$E$1:$O$1,0))</f>
        <v>359519</v>
      </c>
      <c r="L1206" s="2" t="str">
        <f>INDEX('38'!$E$1:$O$1361,MATCH('39'!$F1206,'38'!$E:$E,0),MATCH('38'!K$1,'38'!$E$1:$O$1,0))</f>
        <v>Mr. Akash Pandey</v>
      </c>
      <c r="M1206" s="2" t="str">
        <f>INDEX('38'!$E$1:$O$1361,MATCH('39'!$F1206,'38'!$E:$E,0),MATCH('38'!L$1,'38'!$E$1:$O$1,0))</f>
        <v>Relationship Associate</v>
      </c>
      <c r="N1206" s="2" t="str">
        <f>INDEX('38'!$E$1:$O$1361,MATCH('39'!$F1206,'38'!$E:$E,0),MATCH('38'!M$1,'38'!$E$1:$O$1,0))</f>
        <v>BG 7</v>
      </c>
      <c r="O1206" s="2">
        <f>INDEX('38'!$E$1:$O$1361,MATCH('39'!$F1206,'38'!$E:$E,0),MATCH('38'!N$1,'38'!$E$1:$O$1,0))</f>
        <v>762580.85400000005</v>
      </c>
      <c r="P1206" s="2">
        <f>INDEX('38'!$E$1:$O$1361,MATCH('39'!$F1206,'38'!$E:$E,0),MATCH('38'!O$1,'38'!$E$1:$O$1,0))</f>
        <v>368787.33</v>
      </c>
    </row>
    <row r="1207" spans="6:16">
      <c r="F1207" s="128">
        <v>464740</v>
      </c>
      <c r="G1207" s="2" t="str">
        <f>INDEX('38'!$E$1:$O$1361,MATCH('39'!$F1207,'38'!$E:$E,0),MATCH('38'!F$1,'38'!$E$1:$O$1,0))</f>
        <v>Vaishali Dalsukh Bangawala</v>
      </c>
      <c r="H1207" s="2">
        <f>INDEX('38'!$E$1:$O$1361,MATCH('39'!$F1207,'38'!$E:$E,0),MATCH('38'!G$1,'38'!$E$1:$O$1,0))</f>
        <v>41323</v>
      </c>
      <c r="I1207" s="2" t="str">
        <f>INDEX('38'!$E$1:$O$1361,MATCH('39'!$F1207,'38'!$E:$E,0),MATCH('38'!H$1,'38'!$E$1:$O$1,0))</f>
        <v>Active</v>
      </c>
      <c r="J1207" s="2" t="str">
        <f>INDEX('38'!$E$1:$O$1361,MATCH('39'!$F1207,'38'!$E:$E,0),MATCH('38'!I$1,'38'!$E$1:$O$1,0))</f>
        <v>X0063</v>
      </c>
      <c r="K1207" s="2">
        <f>INDEX('38'!$E$1:$O$1361,MATCH('39'!$F1207,'38'!$E:$E,0),MATCH('38'!J$1,'38'!$E$1:$O$1,0))</f>
        <v>458160</v>
      </c>
      <c r="L1207" s="2" t="str">
        <f>INDEX('38'!$E$1:$O$1361,MATCH('39'!$F1207,'38'!$E:$E,0),MATCH('38'!K$1,'38'!$E$1:$O$1,0))</f>
        <v>Mr. Ashish Chaturbhai Kapadia</v>
      </c>
      <c r="M1207" s="2" t="str">
        <f>INDEX('38'!$E$1:$O$1361,MATCH('39'!$F1207,'38'!$E:$E,0),MATCH('38'!L$1,'38'!$E$1:$O$1,0))</f>
        <v>Relationship Associate</v>
      </c>
      <c r="N1207" s="2" t="str">
        <f>INDEX('38'!$E$1:$O$1361,MATCH('39'!$F1207,'38'!$E:$E,0),MATCH('38'!M$1,'38'!$E$1:$O$1,0))</f>
        <v>BG 6</v>
      </c>
      <c r="O1207" s="2">
        <f>INDEX('38'!$E$1:$O$1361,MATCH('39'!$F1207,'38'!$E:$E,0),MATCH('38'!N$1,'38'!$E$1:$O$1,0))</f>
        <v>935791.47900000005</v>
      </c>
      <c r="P1207" s="2">
        <f>INDEX('38'!$E$1:$O$1361,MATCH('39'!$F1207,'38'!$E:$E,0),MATCH('38'!O$1,'38'!$E$1:$O$1,0))</f>
        <v>917766.30959999992</v>
      </c>
    </row>
    <row r="1208" spans="6:16">
      <c r="F1208" s="128">
        <v>465044</v>
      </c>
      <c r="G1208" s="2" t="str">
        <f>INDEX('38'!$E$1:$O$1361,MATCH('39'!$F1208,'38'!$E:$E,0),MATCH('38'!F$1,'38'!$E$1:$O$1,0))</f>
        <v>Gaurav Ratra</v>
      </c>
      <c r="H1208" s="2">
        <f>INDEX('38'!$E$1:$O$1361,MATCH('39'!$F1208,'38'!$E:$E,0),MATCH('38'!G$1,'38'!$E$1:$O$1,0))</f>
        <v>41337</v>
      </c>
      <c r="I1208" s="2" t="str">
        <f>INDEX('38'!$E$1:$O$1361,MATCH('39'!$F1208,'38'!$E:$E,0),MATCH('38'!H$1,'38'!$E$1:$O$1,0))</f>
        <v>Active</v>
      </c>
      <c r="J1208" s="2" t="str">
        <f>INDEX('38'!$E$1:$O$1361,MATCH('39'!$F1208,'38'!$E:$E,0),MATCH('38'!I$1,'38'!$E$1:$O$1,0))</f>
        <v>X1518</v>
      </c>
      <c r="K1208" s="2">
        <f>INDEX('38'!$E$1:$O$1361,MATCH('39'!$F1208,'38'!$E:$E,0),MATCH('38'!J$1,'38'!$E$1:$O$1,0))</f>
        <v>377364</v>
      </c>
      <c r="L1208" s="2" t="str">
        <f>INDEX('38'!$E$1:$O$1361,MATCH('39'!$F1208,'38'!$E:$E,0),MATCH('38'!K$1,'38'!$E$1:$O$1,0))</f>
        <v>Mr. Sanjiv Sen</v>
      </c>
      <c r="M1208" s="2" t="str">
        <f>INDEX('38'!$E$1:$O$1361,MATCH('39'!$F1208,'38'!$E:$E,0),MATCH('38'!L$1,'38'!$E$1:$O$1,0))</f>
        <v>Relationship Associate</v>
      </c>
      <c r="N1208" s="2" t="str">
        <f>INDEX('38'!$E$1:$O$1361,MATCH('39'!$F1208,'38'!$E:$E,0),MATCH('38'!M$1,'38'!$E$1:$O$1,0))</f>
        <v>BG 7</v>
      </c>
      <c r="O1208" s="2">
        <f>INDEX('38'!$E$1:$O$1361,MATCH('39'!$F1208,'38'!$E:$E,0),MATCH('38'!N$1,'38'!$E$1:$O$1,0))</f>
        <v>674564.81400000001</v>
      </c>
      <c r="P1208" s="2">
        <f>INDEX('38'!$E$1:$O$1361,MATCH('39'!$F1208,'38'!$E:$E,0),MATCH('38'!O$1,'38'!$E$1:$O$1,0))</f>
        <v>757030.24440000008</v>
      </c>
    </row>
    <row r="1209" spans="6:16">
      <c r="F1209" s="128">
        <v>465292</v>
      </c>
      <c r="G1209" s="2" t="str">
        <f>INDEX('38'!$E$1:$O$1361,MATCH('39'!$F1209,'38'!$E:$E,0),MATCH('38'!F$1,'38'!$E$1:$O$1,0))</f>
        <v>Gourav Modak</v>
      </c>
      <c r="H1209" s="2">
        <f>INDEX('38'!$E$1:$O$1361,MATCH('39'!$F1209,'38'!$E:$E,0),MATCH('38'!G$1,'38'!$E$1:$O$1,0))</f>
        <v>41339</v>
      </c>
      <c r="I1209" s="2" t="str">
        <f>INDEX('38'!$E$1:$O$1361,MATCH('39'!$F1209,'38'!$E:$E,0),MATCH('38'!H$1,'38'!$E$1:$O$1,0))</f>
        <v>Active</v>
      </c>
      <c r="J1209" s="2" t="str">
        <f>INDEX('38'!$E$1:$O$1361,MATCH('39'!$F1209,'38'!$E:$E,0),MATCH('38'!I$1,'38'!$E$1:$O$1,0))</f>
        <v>X1590</v>
      </c>
      <c r="K1209" s="2">
        <f>INDEX('38'!$E$1:$O$1361,MATCH('39'!$F1209,'38'!$E:$E,0),MATCH('38'!J$1,'38'!$E$1:$O$1,0))</f>
        <v>378503</v>
      </c>
      <c r="L1209" s="2" t="str">
        <f>INDEX('38'!$E$1:$O$1361,MATCH('39'!$F1209,'38'!$E:$E,0),MATCH('38'!K$1,'38'!$E$1:$O$1,0))</f>
        <v>Mr. Rakib Ali</v>
      </c>
      <c r="M1209" s="2" t="str">
        <f>INDEX('38'!$E$1:$O$1361,MATCH('39'!$F1209,'38'!$E:$E,0),MATCH('38'!L$1,'38'!$E$1:$O$1,0))</f>
        <v>Relationship Associate</v>
      </c>
      <c r="N1209" s="2" t="str">
        <f>INDEX('38'!$E$1:$O$1361,MATCH('39'!$F1209,'38'!$E:$E,0),MATCH('38'!M$1,'38'!$E$1:$O$1,0))</f>
        <v>BG 8</v>
      </c>
      <c r="O1209" s="2">
        <f>INDEX('38'!$E$1:$O$1361,MATCH('39'!$F1209,'38'!$E:$E,0),MATCH('38'!N$1,'38'!$E$1:$O$1,0))</f>
        <v>115799.859</v>
      </c>
      <c r="P1209" s="2">
        <f>INDEX('38'!$E$1:$O$1361,MATCH('39'!$F1209,'38'!$E:$E,0),MATCH('38'!O$1,'38'!$E$1:$O$1,0))</f>
        <v>2101975.3583999998</v>
      </c>
    </row>
    <row r="1210" spans="6:16">
      <c r="F1210" s="128">
        <v>465304</v>
      </c>
      <c r="G1210" s="2" t="str">
        <f>INDEX('38'!$E$1:$O$1361,MATCH('39'!$F1210,'38'!$E:$E,0),MATCH('38'!F$1,'38'!$E$1:$O$1,0))</f>
        <v>Moses Raj Kiran</v>
      </c>
      <c r="H1210" s="2">
        <f>INDEX('38'!$E$1:$O$1361,MATCH('39'!$F1210,'38'!$E:$E,0),MATCH('38'!G$1,'38'!$E$1:$O$1,0))</f>
        <v>41345</v>
      </c>
      <c r="I1210" s="2" t="str">
        <f>INDEX('38'!$E$1:$O$1361,MATCH('39'!$F1210,'38'!$E:$E,0),MATCH('38'!H$1,'38'!$E$1:$O$1,0))</f>
        <v>Active</v>
      </c>
      <c r="J1210" s="2" t="str">
        <f>INDEX('38'!$E$1:$O$1361,MATCH('39'!$F1210,'38'!$E:$E,0),MATCH('38'!I$1,'38'!$E$1:$O$1,0))</f>
        <v>X0561</v>
      </c>
      <c r="K1210" s="2">
        <f>INDEX('38'!$E$1:$O$1361,MATCH('39'!$F1210,'38'!$E:$E,0),MATCH('38'!J$1,'38'!$E$1:$O$1,0))</f>
        <v>462388</v>
      </c>
      <c r="L1210" s="2" t="str">
        <f>INDEX('38'!$E$1:$O$1361,MATCH('39'!$F1210,'38'!$E:$E,0),MATCH('38'!K$1,'38'!$E$1:$O$1,0))</f>
        <v>Mr. Mohan Kumar B.N</v>
      </c>
      <c r="M1210" s="2" t="str">
        <f>INDEX('38'!$E$1:$O$1361,MATCH('39'!$F1210,'38'!$E:$E,0),MATCH('38'!L$1,'38'!$E$1:$O$1,0))</f>
        <v>Relationship Associate</v>
      </c>
      <c r="N1210" s="2" t="str">
        <f>INDEX('38'!$E$1:$O$1361,MATCH('39'!$F1210,'38'!$E:$E,0),MATCH('38'!M$1,'38'!$E$1:$O$1,0))</f>
        <v>BG 5</v>
      </c>
      <c r="O1210" s="2">
        <f>INDEX('38'!$E$1:$O$1361,MATCH('39'!$F1210,'38'!$E:$E,0),MATCH('38'!N$1,'38'!$E$1:$O$1,0))</f>
        <v>1317822.051</v>
      </c>
      <c r="P1210" s="2">
        <f>INDEX('38'!$E$1:$O$1361,MATCH('39'!$F1210,'38'!$E:$E,0),MATCH('38'!O$1,'38'!$E$1:$O$1,0))</f>
        <v>1108624.5684</v>
      </c>
    </row>
    <row r="1211" spans="6:16">
      <c r="F1211" s="128">
        <v>465442</v>
      </c>
      <c r="G1211" s="2" t="str">
        <f>INDEX('38'!$E$1:$O$1361,MATCH('39'!$F1211,'38'!$E:$E,0),MATCH('38'!F$1,'38'!$E$1:$O$1,0))</f>
        <v>Nitin Kumar Sharma</v>
      </c>
      <c r="H1211" s="2">
        <f>INDEX('38'!$E$1:$O$1361,MATCH('39'!$F1211,'38'!$E:$E,0),MATCH('38'!G$1,'38'!$E$1:$O$1,0))</f>
        <v>41341</v>
      </c>
      <c r="I1211" s="2" t="str">
        <f>INDEX('38'!$E$1:$O$1361,MATCH('39'!$F1211,'38'!$E:$E,0),MATCH('38'!H$1,'38'!$E$1:$O$1,0))</f>
        <v>Active</v>
      </c>
      <c r="J1211" s="2" t="str">
        <f>INDEX('38'!$E$1:$O$1361,MATCH('39'!$F1211,'38'!$E:$E,0),MATCH('38'!I$1,'38'!$E$1:$O$1,0))</f>
        <v>X0359</v>
      </c>
      <c r="K1211" s="2">
        <f>INDEX('38'!$E$1:$O$1361,MATCH('39'!$F1211,'38'!$E:$E,0),MATCH('38'!J$1,'38'!$E$1:$O$1,0))</f>
        <v>434171</v>
      </c>
      <c r="L1211" s="2" t="str">
        <f>INDEX('38'!$E$1:$O$1361,MATCH('39'!$F1211,'38'!$E:$E,0),MATCH('38'!K$1,'38'!$E$1:$O$1,0))</f>
        <v>Mr. Amittandra Mishra</v>
      </c>
      <c r="M1211" s="2" t="str">
        <f>INDEX('38'!$E$1:$O$1361,MATCH('39'!$F1211,'38'!$E:$E,0),MATCH('38'!L$1,'38'!$E$1:$O$1,0))</f>
        <v>Relationship Associate</v>
      </c>
      <c r="N1211" s="2" t="str">
        <f>INDEX('38'!$E$1:$O$1361,MATCH('39'!$F1211,'38'!$E:$E,0),MATCH('38'!M$1,'38'!$E$1:$O$1,0))</f>
        <v>BG 6</v>
      </c>
      <c r="O1211" s="2">
        <f>INDEX('38'!$E$1:$O$1361,MATCH('39'!$F1211,'38'!$E:$E,0),MATCH('38'!N$1,'38'!$E$1:$O$1,0))</f>
        <v>1156241.1629999999</v>
      </c>
      <c r="P1211" s="2">
        <f>INDEX('38'!$E$1:$O$1361,MATCH('39'!$F1211,'38'!$E:$E,0),MATCH('38'!O$1,'38'!$E$1:$O$1,0))</f>
        <v>1638693.0072000001</v>
      </c>
    </row>
    <row r="1212" spans="6:16">
      <c r="F1212" s="128">
        <v>465755</v>
      </c>
      <c r="G1212" s="2" t="str">
        <f>INDEX('38'!$E$1:$O$1361,MATCH('39'!$F1212,'38'!$E:$E,0),MATCH('38'!F$1,'38'!$E$1:$O$1,0))</f>
        <v>Hardik Pankajbhai Upadhyaya</v>
      </c>
      <c r="H1212" s="2">
        <f>INDEX('38'!$E$1:$O$1361,MATCH('39'!$F1212,'38'!$E:$E,0),MATCH('38'!G$1,'38'!$E$1:$O$1,0))</f>
        <v>41334</v>
      </c>
      <c r="I1212" s="2" t="str">
        <f>INDEX('38'!$E$1:$O$1361,MATCH('39'!$F1212,'38'!$E:$E,0),MATCH('38'!H$1,'38'!$E$1:$O$1,0))</f>
        <v>Active</v>
      </c>
      <c r="J1212" s="2" t="str">
        <f>INDEX('38'!$E$1:$O$1361,MATCH('39'!$F1212,'38'!$E:$E,0),MATCH('38'!I$1,'38'!$E$1:$O$1,0))</f>
        <v>X0809</v>
      </c>
      <c r="K1212" s="2">
        <f>INDEX('38'!$E$1:$O$1361,MATCH('39'!$F1212,'38'!$E:$E,0),MATCH('38'!J$1,'38'!$E$1:$O$1,0))</f>
        <v>417062</v>
      </c>
      <c r="L1212" s="2" t="str">
        <f>INDEX('38'!$E$1:$O$1361,MATCH('39'!$F1212,'38'!$E:$E,0),MATCH('38'!K$1,'38'!$E$1:$O$1,0))</f>
        <v>Mr. Komalkumar Maganbhai Bhut</v>
      </c>
      <c r="M1212" s="2" t="str">
        <f>INDEX('38'!$E$1:$O$1361,MATCH('39'!$F1212,'38'!$E:$E,0),MATCH('38'!L$1,'38'!$E$1:$O$1,0))</f>
        <v>Relationship Associate</v>
      </c>
      <c r="N1212" s="2" t="str">
        <f>INDEX('38'!$E$1:$O$1361,MATCH('39'!$F1212,'38'!$E:$E,0),MATCH('38'!M$1,'38'!$E$1:$O$1,0))</f>
        <v>BG 6</v>
      </c>
      <c r="O1212" s="2">
        <f>INDEX('38'!$E$1:$O$1361,MATCH('39'!$F1212,'38'!$E:$E,0),MATCH('38'!N$1,'38'!$E$1:$O$1,0))</f>
        <v>869045.98199999996</v>
      </c>
      <c r="P1212" s="2">
        <f>INDEX('38'!$E$1:$O$1361,MATCH('39'!$F1212,'38'!$E:$E,0),MATCH('38'!O$1,'38'!$E$1:$O$1,0))</f>
        <v>1102796.2512000001</v>
      </c>
    </row>
    <row r="1213" spans="6:16">
      <c r="F1213" s="128">
        <v>465757</v>
      </c>
      <c r="G1213" s="2" t="str">
        <f>INDEX('38'!$E$1:$O$1361,MATCH('39'!$F1213,'38'!$E:$E,0),MATCH('38'!F$1,'38'!$E$1:$O$1,0))</f>
        <v>Tejas Amrutbhai Desai</v>
      </c>
      <c r="H1213" s="2">
        <f>INDEX('38'!$E$1:$O$1361,MATCH('39'!$F1213,'38'!$E:$E,0),MATCH('38'!G$1,'38'!$E$1:$O$1,0))</f>
        <v>41337</v>
      </c>
      <c r="I1213" s="2" t="str">
        <f>INDEX('38'!$E$1:$O$1361,MATCH('39'!$F1213,'38'!$E:$E,0),MATCH('38'!H$1,'38'!$E$1:$O$1,0))</f>
        <v>Active</v>
      </c>
      <c r="J1213" s="2" t="str">
        <f>INDEX('38'!$E$1:$O$1361,MATCH('39'!$F1213,'38'!$E:$E,0),MATCH('38'!I$1,'38'!$E$1:$O$1,0))</f>
        <v>X0751</v>
      </c>
      <c r="K1213" s="2">
        <f>INDEX('38'!$E$1:$O$1361,MATCH('39'!$F1213,'38'!$E:$E,0),MATCH('38'!J$1,'38'!$E$1:$O$1,0))</f>
        <v>462852</v>
      </c>
      <c r="L1213" s="2" t="str">
        <f>INDEX('38'!$E$1:$O$1361,MATCH('39'!$F1213,'38'!$E:$E,0),MATCH('38'!K$1,'38'!$E$1:$O$1,0))</f>
        <v>Mr. Dhwanil Milan Bhai Acharya</v>
      </c>
      <c r="M1213" s="2" t="str">
        <f>INDEX('38'!$E$1:$O$1361,MATCH('39'!$F1213,'38'!$E:$E,0),MATCH('38'!L$1,'38'!$E$1:$O$1,0))</f>
        <v>Relationship Associate</v>
      </c>
      <c r="N1213" s="2" t="str">
        <f>INDEX('38'!$E$1:$O$1361,MATCH('39'!$F1213,'38'!$E:$E,0),MATCH('38'!M$1,'38'!$E$1:$O$1,0))</f>
        <v>BG 6</v>
      </c>
      <c r="O1213" s="2">
        <f>INDEX('38'!$E$1:$O$1361,MATCH('39'!$F1213,'38'!$E:$E,0),MATCH('38'!N$1,'38'!$E$1:$O$1,0))</f>
        <v>1223899.32</v>
      </c>
      <c r="P1213" s="2">
        <f>INDEX('38'!$E$1:$O$1361,MATCH('39'!$F1213,'38'!$E:$E,0),MATCH('38'!O$1,'38'!$E$1:$O$1,0))</f>
        <v>657921.77639999997</v>
      </c>
    </row>
    <row r="1214" spans="6:16">
      <c r="F1214" s="128">
        <v>465759</v>
      </c>
      <c r="G1214" s="2" t="str">
        <f>INDEX('38'!$E$1:$O$1361,MATCH('39'!$F1214,'38'!$E:$E,0),MATCH('38'!F$1,'38'!$E$1:$O$1,0))</f>
        <v>Mukesh Atre</v>
      </c>
      <c r="H1214" s="2">
        <f>INDEX('38'!$E$1:$O$1361,MATCH('39'!$F1214,'38'!$E:$E,0),MATCH('38'!G$1,'38'!$E$1:$O$1,0))</f>
        <v>40977</v>
      </c>
      <c r="I1214" s="2" t="str">
        <f>INDEX('38'!$E$1:$O$1361,MATCH('39'!$F1214,'38'!$E:$E,0),MATCH('38'!H$1,'38'!$E$1:$O$1,0))</f>
        <v>Active</v>
      </c>
      <c r="J1214" s="2" t="str">
        <f>INDEX('38'!$E$1:$O$1361,MATCH('39'!$F1214,'38'!$E:$E,0),MATCH('38'!I$1,'38'!$E$1:$O$1,0))</f>
        <v>X1139</v>
      </c>
      <c r="K1214" s="2">
        <f>INDEX('38'!$E$1:$O$1361,MATCH('39'!$F1214,'38'!$E:$E,0),MATCH('38'!J$1,'38'!$E$1:$O$1,0))</f>
        <v>152562</v>
      </c>
      <c r="L1214" s="2" t="str">
        <f>INDEX('38'!$E$1:$O$1361,MATCH('39'!$F1214,'38'!$E:$E,0),MATCH('38'!K$1,'38'!$E$1:$O$1,0))</f>
        <v>Mr. Shailesh Vishwakarma</v>
      </c>
      <c r="M1214" s="2" t="str">
        <f>INDEX('38'!$E$1:$O$1361,MATCH('39'!$F1214,'38'!$E:$E,0),MATCH('38'!L$1,'38'!$E$1:$O$1,0))</f>
        <v>Relationship Associate</v>
      </c>
      <c r="N1214" s="2" t="str">
        <f>INDEX('38'!$E$1:$O$1361,MATCH('39'!$F1214,'38'!$E:$E,0),MATCH('38'!M$1,'38'!$E$1:$O$1,0))</f>
        <v>BG 6</v>
      </c>
      <c r="O1214" s="2">
        <f>INDEX('38'!$E$1:$O$1361,MATCH('39'!$F1214,'38'!$E:$E,0),MATCH('38'!N$1,'38'!$E$1:$O$1,0))</f>
        <v>824788.65</v>
      </c>
      <c r="P1214" s="2">
        <f>INDEX('38'!$E$1:$O$1361,MATCH('39'!$F1214,'38'!$E:$E,0),MATCH('38'!O$1,'38'!$E$1:$O$1,0))</f>
        <v>946327.53600000008</v>
      </c>
    </row>
    <row r="1215" spans="6:16">
      <c r="F1215" s="128">
        <v>466912</v>
      </c>
      <c r="G1215" s="2" t="str">
        <f>INDEX('38'!$E$1:$O$1361,MATCH('39'!$F1215,'38'!$E:$E,0),MATCH('38'!F$1,'38'!$E$1:$O$1,0))</f>
        <v>Ajaykumar Jaiprakash Gupta</v>
      </c>
      <c r="H1215" s="2">
        <f>INDEX('38'!$E$1:$O$1361,MATCH('39'!$F1215,'38'!$E:$E,0),MATCH('38'!G$1,'38'!$E$1:$O$1,0))</f>
        <v>41331</v>
      </c>
      <c r="I1215" s="2" t="str">
        <f>INDEX('38'!$E$1:$O$1361,MATCH('39'!$F1215,'38'!$E:$E,0),MATCH('38'!H$1,'38'!$E$1:$O$1,0))</f>
        <v>Active</v>
      </c>
      <c r="J1215" s="2" t="str">
        <f>INDEX('38'!$E$1:$O$1361,MATCH('39'!$F1215,'38'!$E:$E,0),MATCH('38'!I$1,'38'!$E$1:$O$1,0))</f>
        <v>X0173</v>
      </c>
      <c r="K1215" s="2">
        <f>INDEX('38'!$E$1:$O$1361,MATCH('39'!$F1215,'38'!$E:$E,0),MATCH('38'!J$1,'38'!$E$1:$O$1,0))</f>
        <v>449173</v>
      </c>
      <c r="L1215" s="2" t="str">
        <f>INDEX('38'!$E$1:$O$1361,MATCH('39'!$F1215,'38'!$E:$E,0),MATCH('38'!K$1,'38'!$E$1:$O$1,0))</f>
        <v>Mrs. Prabha Singh</v>
      </c>
      <c r="M1215" s="2" t="str">
        <f>INDEX('38'!$E$1:$O$1361,MATCH('39'!$F1215,'38'!$E:$E,0),MATCH('38'!L$1,'38'!$E$1:$O$1,0))</f>
        <v>Relationship Associate</v>
      </c>
      <c r="N1215" s="2" t="str">
        <f>INDEX('38'!$E$1:$O$1361,MATCH('39'!$F1215,'38'!$E:$E,0),MATCH('38'!M$1,'38'!$E$1:$O$1,0))</f>
        <v>BG 6</v>
      </c>
      <c r="O1215" s="2">
        <f>INDEX('38'!$E$1:$O$1361,MATCH('39'!$F1215,'38'!$E:$E,0),MATCH('38'!N$1,'38'!$E$1:$O$1,0))</f>
        <v>948132.42300000007</v>
      </c>
      <c r="P1215" s="2">
        <f>INDEX('38'!$E$1:$O$1361,MATCH('39'!$F1215,'38'!$E:$E,0),MATCH('38'!O$1,'38'!$E$1:$O$1,0))</f>
        <v>1352539.2311999998</v>
      </c>
    </row>
    <row r="1216" spans="6:16">
      <c r="F1216" s="128">
        <v>467276</v>
      </c>
      <c r="G1216" s="2" t="str">
        <f>INDEX('38'!$E$1:$O$1361,MATCH('39'!$F1216,'38'!$E:$E,0),MATCH('38'!F$1,'38'!$E$1:$O$1,0))</f>
        <v>Umesh Kewat Manjhi</v>
      </c>
      <c r="H1216" s="2">
        <f>INDEX('38'!$E$1:$O$1361,MATCH('39'!$F1216,'38'!$E:$E,0),MATCH('38'!G$1,'38'!$E$1:$O$1,0))</f>
        <v>41358</v>
      </c>
      <c r="I1216" s="2" t="str">
        <f>INDEX('38'!$E$1:$O$1361,MATCH('39'!$F1216,'38'!$E:$E,0),MATCH('38'!H$1,'38'!$E$1:$O$1,0))</f>
        <v>Active</v>
      </c>
      <c r="J1216" s="2" t="str">
        <f>INDEX('38'!$E$1:$O$1361,MATCH('39'!$F1216,'38'!$E:$E,0),MATCH('38'!I$1,'38'!$E$1:$O$1,0))</f>
        <v>X0462</v>
      </c>
      <c r="K1216" s="2">
        <f>INDEX('38'!$E$1:$O$1361,MATCH('39'!$F1216,'38'!$E:$E,0),MATCH('38'!J$1,'38'!$E$1:$O$1,0))</f>
        <v>436955</v>
      </c>
      <c r="L1216" s="2" t="str">
        <f>INDEX('38'!$E$1:$O$1361,MATCH('39'!$F1216,'38'!$E:$E,0),MATCH('38'!K$1,'38'!$E$1:$O$1,0))</f>
        <v>Ms. Swati Sundrani</v>
      </c>
      <c r="M1216" s="2" t="str">
        <f>INDEX('38'!$E$1:$O$1361,MATCH('39'!$F1216,'38'!$E:$E,0),MATCH('38'!L$1,'38'!$E$1:$O$1,0))</f>
        <v>Relationship Associate</v>
      </c>
      <c r="N1216" s="2" t="str">
        <f>INDEX('38'!$E$1:$O$1361,MATCH('39'!$F1216,'38'!$E:$E,0),MATCH('38'!M$1,'38'!$E$1:$O$1,0))</f>
        <v>BG 7</v>
      </c>
      <c r="O1216" s="2">
        <f>INDEX('38'!$E$1:$O$1361,MATCH('39'!$F1216,'38'!$E:$E,0),MATCH('38'!N$1,'38'!$E$1:$O$1,0))</f>
        <v>596277.50699999998</v>
      </c>
      <c r="P1216" s="2">
        <f>INDEX('38'!$E$1:$O$1361,MATCH('39'!$F1216,'38'!$E:$E,0),MATCH('38'!O$1,'38'!$E$1:$O$1,0))</f>
        <v>644141.47320000001</v>
      </c>
    </row>
    <row r="1217" spans="6:16">
      <c r="F1217" s="128">
        <v>467768</v>
      </c>
      <c r="G1217" s="2" t="str">
        <f>INDEX('38'!$E$1:$O$1361,MATCH('39'!$F1217,'38'!$E:$E,0),MATCH('38'!F$1,'38'!$E$1:$O$1,0))</f>
        <v>Majid Khan</v>
      </c>
      <c r="H1217" s="2">
        <f>INDEX('38'!$E$1:$O$1361,MATCH('39'!$F1217,'38'!$E:$E,0),MATCH('38'!G$1,'38'!$E$1:$O$1,0))</f>
        <v>41348</v>
      </c>
      <c r="I1217" s="2" t="str">
        <f>INDEX('38'!$E$1:$O$1361,MATCH('39'!$F1217,'38'!$E:$E,0),MATCH('38'!H$1,'38'!$E$1:$O$1,0))</f>
        <v>Active</v>
      </c>
      <c r="J1217" s="2" t="str">
        <f>INDEX('38'!$E$1:$O$1361,MATCH('39'!$F1217,'38'!$E:$E,0),MATCH('38'!I$1,'38'!$E$1:$O$1,0))</f>
        <v>X1020</v>
      </c>
      <c r="K1217" s="2">
        <f>INDEX('38'!$E$1:$O$1361,MATCH('39'!$F1217,'38'!$E:$E,0),MATCH('38'!J$1,'38'!$E$1:$O$1,0))</f>
        <v>464799</v>
      </c>
      <c r="L1217" s="2" t="str">
        <f>INDEX('38'!$E$1:$O$1361,MATCH('39'!$F1217,'38'!$E:$E,0),MATCH('38'!K$1,'38'!$E$1:$O$1,0))</f>
        <v>Mr. Vivek Vishnoi</v>
      </c>
      <c r="M1217" s="2" t="str">
        <f>INDEX('38'!$E$1:$O$1361,MATCH('39'!$F1217,'38'!$E:$E,0),MATCH('38'!L$1,'38'!$E$1:$O$1,0))</f>
        <v>Relationship Associate</v>
      </c>
      <c r="N1217" s="2" t="str">
        <f>INDEX('38'!$E$1:$O$1361,MATCH('39'!$F1217,'38'!$E:$E,0),MATCH('38'!M$1,'38'!$E$1:$O$1,0))</f>
        <v>BG 7</v>
      </c>
      <c r="O1217" s="2">
        <f>INDEX('38'!$E$1:$O$1361,MATCH('39'!$F1217,'38'!$E:$E,0),MATCH('38'!N$1,'38'!$E$1:$O$1,0))</f>
        <v>600770.68800000008</v>
      </c>
      <c r="P1217" s="2">
        <f>INDEX('38'!$E$1:$O$1361,MATCH('39'!$F1217,'38'!$E:$E,0),MATCH('38'!O$1,'38'!$E$1:$O$1,0))</f>
        <v>914392.45440000005</v>
      </c>
    </row>
    <row r="1218" spans="6:16">
      <c r="F1218" s="128">
        <v>467777</v>
      </c>
      <c r="G1218" s="2" t="str">
        <f>INDEX('38'!$E$1:$O$1361,MATCH('39'!$F1218,'38'!$E:$E,0),MATCH('38'!F$1,'38'!$E$1:$O$1,0))</f>
        <v>Deepak M R</v>
      </c>
      <c r="H1218" s="2">
        <f>INDEX('38'!$E$1:$O$1361,MATCH('39'!$F1218,'38'!$E:$E,0),MATCH('38'!G$1,'38'!$E$1:$O$1,0))</f>
        <v>41346</v>
      </c>
      <c r="I1218" s="2" t="str">
        <f>INDEX('38'!$E$1:$O$1361,MATCH('39'!$F1218,'38'!$E:$E,0),MATCH('38'!H$1,'38'!$E$1:$O$1,0))</f>
        <v>Active</v>
      </c>
      <c r="J1218" s="2" t="str">
        <f>INDEX('38'!$E$1:$O$1361,MATCH('39'!$F1218,'38'!$E:$E,0),MATCH('38'!I$1,'38'!$E$1:$O$1,0))</f>
        <v>X0354</v>
      </c>
      <c r="K1218" s="2">
        <f>INDEX('38'!$E$1:$O$1361,MATCH('39'!$F1218,'38'!$E:$E,0),MATCH('38'!J$1,'38'!$E$1:$O$1,0))</f>
        <v>382514</v>
      </c>
      <c r="L1218" s="2" t="str">
        <f>INDEX('38'!$E$1:$O$1361,MATCH('39'!$F1218,'38'!$E:$E,0),MATCH('38'!K$1,'38'!$E$1:$O$1,0))</f>
        <v>Mr. Anuraj R.</v>
      </c>
      <c r="M1218" s="2" t="str">
        <f>INDEX('38'!$E$1:$O$1361,MATCH('39'!$F1218,'38'!$E:$E,0),MATCH('38'!L$1,'38'!$E$1:$O$1,0))</f>
        <v>Relationship Associate</v>
      </c>
      <c r="N1218" s="2" t="str">
        <f>INDEX('38'!$E$1:$O$1361,MATCH('39'!$F1218,'38'!$E:$E,0),MATCH('38'!M$1,'38'!$E$1:$O$1,0))</f>
        <v>BG 8</v>
      </c>
      <c r="O1218" s="2">
        <f>INDEX('38'!$E$1:$O$1361,MATCH('39'!$F1218,'38'!$E:$E,0),MATCH('38'!N$1,'38'!$E$1:$O$1,0))</f>
        <v>435106.20299999998</v>
      </c>
      <c r="P1218" s="2">
        <f>INDEX('38'!$E$1:$O$1361,MATCH('39'!$F1218,'38'!$E:$E,0),MATCH('38'!O$1,'38'!$E$1:$O$1,0))</f>
        <v>349218.73439999996</v>
      </c>
    </row>
    <row r="1219" spans="6:16">
      <c r="F1219" s="128">
        <v>467782</v>
      </c>
      <c r="G1219" s="2" t="str">
        <f>INDEX('38'!$E$1:$O$1361,MATCH('39'!$F1219,'38'!$E:$E,0),MATCH('38'!F$1,'38'!$E$1:$O$1,0))</f>
        <v>Gurpreet Singh</v>
      </c>
      <c r="H1219" s="2">
        <f>INDEX('38'!$E$1:$O$1361,MATCH('39'!$F1219,'38'!$E:$E,0),MATCH('38'!G$1,'38'!$E$1:$O$1,0))</f>
        <v>41353</v>
      </c>
      <c r="I1219" s="2" t="str">
        <f>INDEX('38'!$E$1:$O$1361,MATCH('39'!$F1219,'38'!$E:$E,0),MATCH('38'!H$1,'38'!$E$1:$O$1,0))</f>
        <v>Active</v>
      </c>
      <c r="J1219" s="2" t="str">
        <f>INDEX('38'!$E$1:$O$1361,MATCH('39'!$F1219,'38'!$E:$E,0),MATCH('38'!I$1,'38'!$E$1:$O$1,0))</f>
        <v>X0888</v>
      </c>
      <c r="K1219" s="2">
        <f>INDEX('38'!$E$1:$O$1361,MATCH('39'!$F1219,'38'!$E:$E,0),MATCH('38'!J$1,'38'!$E$1:$O$1,0))</f>
        <v>425654</v>
      </c>
      <c r="L1219" s="2" t="str">
        <f>INDEX('38'!$E$1:$O$1361,MATCH('39'!$F1219,'38'!$E:$E,0),MATCH('38'!K$1,'38'!$E$1:$O$1,0))</f>
        <v>Mr. Himat Singh</v>
      </c>
      <c r="M1219" s="2" t="str">
        <f>INDEX('38'!$E$1:$O$1361,MATCH('39'!$F1219,'38'!$E:$E,0),MATCH('38'!L$1,'38'!$E$1:$O$1,0))</f>
        <v>Relationship Associate</v>
      </c>
      <c r="N1219" s="2" t="str">
        <f>INDEX('38'!$E$1:$O$1361,MATCH('39'!$F1219,'38'!$E:$E,0),MATCH('38'!M$1,'38'!$E$1:$O$1,0))</f>
        <v>BG 6</v>
      </c>
      <c r="O1219" s="2">
        <f>INDEX('38'!$E$1:$O$1361,MATCH('39'!$F1219,'38'!$E:$E,0),MATCH('38'!N$1,'38'!$E$1:$O$1,0))</f>
        <v>922646.94900000002</v>
      </c>
      <c r="P1219" s="2">
        <f>INDEX('38'!$E$1:$O$1361,MATCH('39'!$F1219,'38'!$E:$E,0),MATCH('38'!O$1,'38'!$E$1:$O$1,0))</f>
        <v>1961969.7852</v>
      </c>
    </row>
    <row r="1220" spans="6:16">
      <c r="F1220" s="128">
        <v>467849</v>
      </c>
      <c r="G1220" s="2" t="str">
        <f>INDEX('38'!$E$1:$O$1361,MATCH('39'!$F1220,'38'!$E:$E,0),MATCH('38'!F$1,'38'!$E$1:$O$1,0))</f>
        <v>Umesha S</v>
      </c>
      <c r="H1220" s="2">
        <f>INDEX('38'!$E$1:$O$1361,MATCH('39'!$F1220,'38'!$E:$E,0),MATCH('38'!G$1,'38'!$E$1:$O$1,0))</f>
        <v>41319</v>
      </c>
      <c r="I1220" s="2" t="str">
        <f>INDEX('38'!$E$1:$O$1361,MATCH('39'!$F1220,'38'!$E:$E,0),MATCH('38'!H$1,'38'!$E$1:$O$1,0))</f>
        <v>Active</v>
      </c>
      <c r="J1220" s="2" t="str">
        <f>INDEX('38'!$E$1:$O$1361,MATCH('39'!$F1220,'38'!$E:$E,0),MATCH('38'!I$1,'38'!$E$1:$O$1,0))</f>
        <v>X1202</v>
      </c>
      <c r="K1220" s="2">
        <f>INDEX('38'!$E$1:$O$1361,MATCH('39'!$F1220,'38'!$E:$E,0),MATCH('38'!J$1,'38'!$E$1:$O$1,0))</f>
        <v>460862</v>
      </c>
      <c r="L1220" s="2" t="str">
        <f>INDEX('38'!$E$1:$O$1361,MATCH('39'!$F1220,'38'!$E:$E,0),MATCH('38'!K$1,'38'!$E$1:$O$1,0))</f>
        <v>Mr. Mallikarjunappa T K</v>
      </c>
      <c r="M1220" s="2" t="str">
        <f>INDEX('38'!$E$1:$O$1361,MATCH('39'!$F1220,'38'!$E:$E,0),MATCH('38'!L$1,'38'!$E$1:$O$1,0))</f>
        <v>Relationship Associate</v>
      </c>
      <c r="N1220" s="2" t="str">
        <f>INDEX('38'!$E$1:$O$1361,MATCH('39'!$F1220,'38'!$E:$E,0),MATCH('38'!M$1,'38'!$E$1:$O$1,0))</f>
        <v>BG 8</v>
      </c>
      <c r="O1220" s="2">
        <f>INDEX('38'!$E$1:$O$1361,MATCH('39'!$F1220,'38'!$E:$E,0),MATCH('38'!N$1,'38'!$E$1:$O$1,0))</f>
        <v>405462.56099999999</v>
      </c>
      <c r="P1220" s="2">
        <f>INDEX('38'!$E$1:$O$1361,MATCH('39'!$F1220,'38'!$E:$E,0),MATCH('38'!O$1,'38'!$E$1:$O$1,0))</f>
        <v>539307.10440000007</v>
      </c>
    </row>
    <row r="1221" spans="6:16">
      <c r="F1221" s="128">
        <v>467876</v>
      </c>
      <c r="G1221" s="2" t="str">
        <f>INDEX('38'!$E$1:$O$1361,MATCH('39'!$F1221,'38'!$E:$E,0),MATCH('38'!F$1,'38'!$E$1:$O$1,0))</f>
        <v>Bharat Raghuvanshi</v>
      </c>
      <c r="H1221" s="2">
        <f>INDEX('38'!$E$1:$O$1361,MATCH('39'!$F1221,'38'!$E:$E,0),MATCH('38'!G$1,'38'!$E$1:$O$1,0))</f>
        <v>41324</v>
      </c>
      <c r="I1221" s="2" t="str">
        <f>INDEX('38'!$E$1:$O$1361,MATCH('39'!$F1221,'38'!$E:$E,0),MATCH('38'!H$1,'38'!$E$1:$O$1,0))</f>
        <v>Active</v>
      </c>
      <c r="J1221" s="2" t="str">
        <f>INDEX('38'!$E$1:$O$1361,MATCH('39'!$F1221,'38'!$E:$E,0),MATCH('38'!I$1,'38'!$E$1:$O$1,0))</f>
        <v>X0887</v>
      </c>
      <c r="K1221" s="2">
        <f>INDEX('38'!$E$1:$O$1361,MATCH('39'!$F1221,'38'!$E:$E,0),MATCH('38'!J$1,'38'!$E$1:$O$1,0))</f>
        <v>152562</v>
      </c>
      <c r="L1221" s="2" t="str">
        <f>INDEX('38'!$E$1:$O$1361,MATCH('39'!$F1221,'38'!$E:$E,0),MATCH('38'!K$1,'38'!$E$1:$O$1,0))</f>
        <v>Mr. Shailesh Vishwakarma</v>
      </c>
      <c r="M1221" s="2" t="str">
        <f>INDEX('38'!$E$1:$O$1361,MATCH('39'!$F1221,'38'!$E:$E,0),MATCH('38'!L$1,'38'!$E$1:$O$1,0))</f>
        <v>Relationship Associate</v>
      </c>
      <c r="N1221" s="2" t="str">
        <f>INDEX('38'!$E$1:$O$1361,MATCH('39'!$F1221,'38'!$E:$E,0),MATCH('38'!M$1,'38'!$E$1:$O$1,0))</f>
        <v>BG 7</v>
      </c>
      <c r="O1221" s="2">
        <f>INDEX('38'!$E$1:$O$1361,MATCH('39'!$F1221,'38'!$E:$E,0),MATCH('38'!N$1,'38'!$E$1:$O$1,0))</f>
        <v>476467.50900000002</v>
      </c>
      <c r="P1221" s="2">
        <f>INDEX('38'!$E$1:$O$1361,MATCH('39'!$F1221,'38'!$E:$E,0),MATCH('38'!O$1,'38'!$E$1:$O$1,0))</f>
        <v>1335250.872</v>
      </c>
    </row>
    <row r="1222" spans="6:16">
      <c r="F1222" s="128">
        <v>467877</v>
      </c>
      <c r="G1222" s="2" t="str">
        <f>INDEX('38'!$E$1:$O$1361,MATCH('39'!$F1222,'38'!$E:$E,0),MATCH('38'!F$1,'38'!$E$1:$O$1,0))</f>
        <v>Sonam Arun Wankhede</v>
      </c>
      <c r="H1222" s="2">
        <f>INDEX('38'!$E$1:$O$1361,MATCH('39'!$F1222,'38'!$E:$E,0),MATCH('38'!G$1,'38'!$E$1:$O$1,0))</f>
        <v>41344</v>
      </c>
      <c r="I1222" s="2" t="str">
        <f>INDEX('38'!$E$1:$O$1361,MATCH('39'!$F1222,'38'!$E:$E,0),MATCH('38'!H$1,'38'!$E$1:$O$1,0))</f>
        <v>Active</v>
      </c>
      <c r="J1222" s="2" t="str">
        <f>INDEX('38'!$E$1:$O$1361,MATCH('39'!$F1222,'38'!$E:$E,0),MATCH('38'!I$1,'38'!$E$1:$O$1,0))</f>
        <v>X1828</v>
      </c>
      <c r="K1222" s="2">
        <f>INDEX('38'!$E$1:$O$1361,MATCH('39'!$F1222,'38'!$E:$E,0),MATCH('38'!J$1,'38'!$E$1:$O$1,0))</f>
        <v>381123</v>
      </c>
      <c r="L1222" s="2" t="str">
        <f>INDEX('38'!$E$1:$O$1361,MATCH('39'!$F1222,'38'!$E:$E,0),MATCH('38'!K$1,'38'!$E$1:$O$1,0))</f>
        <v>Mr. Himanshu Gupta</v>
      </c>
      <c r="M1222" s="2" t="str">
        <f>INDEX('38'!$E$1:$O$1361,MATCH('39'!$F1222,'38'!$E:$E,0),MATCH('38'!L$1,'38'!$E$1:$O$1,0))</f>
        <v>Relationship Associate</v>
      </c>
      <c r="N1222" s="2" t="str">
        <f>INDEX('38'!$E$1:$O$1361,MATCH('39'!$F1222,'38'!$E:$E,0),MATCH('38'!M$1,'38'!$E$1:$O$1,0))</f>
        <v>BG 8</v>
      </c>
      <c r="O1222" s="2">
        <f>INDEX('38'!$E$1:$O$1361,MATCH('39'!$F1222,'38'!$E:$E,0),MATCH('38'!N$1,'38'!$E$1:$O$1,0))</f>
        <v>279551.09700000001</v>
      </c>
      <c r="P1222" s="2">
        <f>INDEX('38'!$E$1:$O$1361,MATCH('39'!$F1222,'38'!$E:$E,0),MATCH('38'!O$1,'38'!$E$1:$O$1,0))</f>
        <v>1020624.1595999999</v>
      </c>
    </row>
    <row r="1223" spans="6:16">
      <c r="F1223" s="128">
        <v>467888</v>
      </c>
      <c r="G1223" s="2" t="str">
        <f>INDEX('38'!$E$1:$O$1361,MATCH('39'!$F1223,'38'!$E:$E,0),MATCH('38'!F$1,'38'!$E$1:$O$1,0))</f>
        <v>Sameer Bhatnager</v>
      </c>
      <c r="H1223" s="2">
        <f>INDEX('38'!$E$1:$O$1361,MATCH('39'!$F1223,'38'!$E:$E,0),MATCH('38'!G$1,'38'!$E$1:$O$1,0))</f>
        <v>41344</v>
      </c>
      <c r="I1223" s="2" t="str">
        <f>INDEX('38'!$E$1:$O$1361,MATCH('39'!$F1223,'38'!$E:$E,0),MATCH('38'!H$1,'38'!$E$1:$O$1,0))</f>
        <v>Active</v>
      </c>
      <c r="J1223" s="2" t="str">
        <f>INDEX('38'!$E$1:$O$1361,MATCH('39'!$F1223,'38'!$E:$E,0),MATCH('38'!I$1,'38'!$E$1:$O$1,0))</f>
        <v>X2031</v>
      </c>
      <c r="K1223" s="2">
        <f>INDEX('38'!$E$1:$O$1361,MATCH('39'!$F1223,'38'!$E:$E,0),MATCH('38'!J$1,'38'!$E$1:$O$1,0))</f>
        <v>416871</v>
      </c>
      <c r="L1223" s="2" t="str">
        <f>INDEX('38'!$E$1:$O$1361,MATCH('39'!$F1223,'38'!$E:$E,0),MATCH('38'!K$1,'38'!$E$1:$O$1,0))</f>
        <v>Ms. Shivani Sambyal</v>
      </c>
      <c r="M1223" s="2" t="str">
        <f>INDEX('38'!$E$1:$O$1361,MATCH('39'!$F1223,'38'!$E:$E,0),MATCH('38'!L$1,'38'!$E$1:$O$1,0))</f>
        <v>Relationship Associate</v>
      </c>
      <c r="N1223" s="2" t="str">
        <f>INDEX('38'!$E$1:$O$1361,MATCH('39'!$F1223,'38'!$E:$E,0),MATCH('38'!M$1,'38'!$E$1:$O$1,0))</f>
        <v>BG 7</v>
      </c>
      <c r="O1223" s="2">
        <f>INDEX('38'!$E$1:$O$1361,MATCH('39'!$F1223,'38'!$E:$E,0),MATCH('38'!N$1,'38'!$E$1:$O$1,0))</f>
        <v>572585.076</v>
      </c>
      <c r="P1223" s="2">
        <f>INDEX('38'!$E$1:$O$1361,MATCH('39'!$F1223,'38'!$E:$E,0),MATCH('38'!O$1,'38'!$E$1:$O$1,0))</f>
        <v>129471.98759999999</v>
      </c>
    </row>
    <row r="1224" spans="6:16">
      <c r="F1224" s="128">
        <v>467939</v>
      </c>
      <c r="G1224" s="2" t="str">
        <f>INDEX('38'!$E$1:$O$1361,MATCH('39'!$F1224,'38'!$E:$E,0),MATCH('38'!F$1,'38'!$E$1:$O$1,0))</f>
        <v>Sandeep Vasant Kadam</v>
      </c>
      <c r="H1224" s="2">
        <f>INDEX('38'!$E$1:$O$1361,MATCH('39'!$F1224,'38'!$E:$E,0),MATCH('38'!G$1,'38'!$E$1:$O$1,0))</f>
        <v>41353</v>
      </c>
      <c r="I1224" s="2" t="str">
        <f>INDEX('38'!$E$1:$O$1361,MATCH('39'!$F1224,'38'!$E:$E,0),MATCH('38'!H$1,'38'!$E$1:$O$1,0))</f>
        <v>Active</v>
      </c>
      <c r="J1224" s="2" t="str">
        <f>INDEX('38'!$E$1:$O$1361,MATCH('39'!$F1224,'38'!$E:$E,0),MATCH('38'!I$1,'38'!$E$1:$O$1,0))</f>
        <v>X1043</v>
      </c>
      <c r="K1224" s="2">
        <f>INDEX('38'!$E$1:$O$1361,MATCH('39'!$F1224,'38'!$E:$E,0),MATCH('38'!J$1,'38'!$E$1:$O$1,0))</f>
        <v>376339</v>
      </c>
      <c r="L1224" s="2" t="str">
        <f>INDEX('38'!$E$1:$O$1361,MATCH('39'!$F1224,'38'!$E:$E,0),MATCH('38'!K$1,'38'!$E$1:$O$1,0))</f>
        <v>Mr. Amol Vijay Sarda</v>
      </c>
      <c r="M1224" s="2" t="str">
        <f>INDEX('38'!$E$1:$O$1361,MATCH('39'!$F1224,'38'!$E:$E,0),MATCH('38'!L$1,'38'!$E$1:$O$1,0))</f>
        <v>Relationship Associate</v>
      </c>
      <c r="N1224" s="2" t="str">
        <f>INDEX('38'!$E$1:$O$1361,MATCH('39'!$F1224,'38'!$E:$E,0),MATCH('38'!M$1,'38'!$E$1:$O$1,0))</f>
        <v>BG 7</v>
      </c>
      <c r="O1224" s="2">
        <f>INDEX('38'!$E$1:$O$1361,MATCH('39'!$F1224,'38'!$E:$E,0),MATCH('38'!N$1,'38'!$E$1:$O$1,0))</f>
        <v>517205.53499999997</v>
      </c>
      <c r="P1224" s="2">
        <f>INDEX('38'!$E$1:$O$1361,MATCH('39'!$F1224,'38'!$E:$E,0),MATCH('38'!O$1,'38'!$E$1:$O$1,0))</f>
        <v>569990.82239999995</v>
      </c>
    </row>
    <row r="1225" spans="6:16">
      <c r="F1225" s="128">
        <v>467941</v>
      </c>
      <c r="G1225" s="2" t="str">
        <f>INDEX('38'!$E$1:$O$1361,MATCH('39'!$F1225,'38'!$E:$E,0),MATCH('38'!F$1,'38'!$E$1:$O$1,0))</f>
        <v>Shridhar Madhukar Khilare</v>
      </c>
      <c r="H1225" s="2">
        <f>INDEX('38'!$E$1:$O$1361,MATCH('39'!$F1225,'38'!$E:$E,0),MATCH('38'!G$1,'38'!$E$1:$O$1,0))</f>
        <v>41358</v>
      </c>
      <c r="I1225" s="2" t="str">
        <f>INDEX('38'!$E$1:$O$1361,MATCH('39'!$F1225,'38'!$E:$E,0),MATCH('38'!H$1,'38'!$E$1:$O$1,0))</f>
        <v>Active</v>
      </c>
      <c r="J1225" s="2" t="str">
        <f>INDEX('38'!$E$1:$O$1361,MATCH('39'!$F1225,'38'!$E:$E,0),MATCH('38'!I$1,'38'!$E$1:$O$1,0))</f>
        <v>X0640</v>
      </c>
      <c r="K1225" s="2">
        <f>INDEX('38'!$E$1:$O$1361,MATCH('39'!$F1225,'38'!$E:$E,0),MATCH('38'!J$1,'38'!$E$1:$O$1,0))</f>
        <v>379975</v>
      </c>
      <c r="L1225" s="2" t="str">
        <f>INDEX('38'!$E$1:$O$1361,MATCH('39'!$F1225,'38'!$E:$E,0),MATCH('38'!K$1,'38'!$E$1:$O$1,0))</f>
        <v>Mr Anil Tukaram Humane</v>
      </c>
      <c r="M1225" s="2" t="str">
        <f>INDEX('38'!$E$1:$O$1361,MATCH('39'!$F1225,'38'!$E:$E,0),MATCH('38'!L$1,'38'!$E$1:$O$1,0))</f>
        <v>Relationship Associate</v>
      </c>
      <c r="N1225" s="2" t="str">
        <f>INDEX('38'!$E$1:$O$1361,MATCH('39'!$F1225,'38'!$E:$E,0),MATCH('38'!M$1,'38'!$E$1:$O$1,0))</f>
        <v>BG 7</v>
      </c>
      <c r="O1225" s="2">
        <f>INDEX('38'!$E$1:$O$1361,MATCH('39'!$F1225,'38'!$E:$E,0),MATCH('38'!N$1,'38'!$E$1:$O$1,0))</f>
        <v>454777.36499999999</v>
      </c>
      <c r="P1225" s="2">
        <f>INDEX('38'!$E$1:$O$1361,MATCH('39'!$F1225,'38'!$E:$E,0),MATCH('38'!O$1,'38'!$E$1:$O$1,0))</f>
        <v>891699.57</v>
      </c>
    </row>
    <row r="1226" spans="6:16">
      <c r="F1226" s="128">
        <v>467942</v>
      </c>
      <c r="G1226" s="2" t="str">
        <f>INDEX('38'!$E$1:$O$1361,MATCH('39'!$F1226,'38'!$E:$E,0),MATCH('38'!F$1,'38'!$E$1:$O$1,0))</f>
        <v>Ashish Mishra</v>
      </c>
      <c r="H1226" s="2">
        <f>INDEX('38'!$E$1:$O$1361,MATCH('39'!$F1226,'38'!$E:$E,0),MATCH('38'!G$1,'38'!$E$1:$O$1,0))</f>
        <v>41344</v>
      </c>
      <c r="I1226" s="2" t="str">
        <f>INDEX('38'!$E$1:$O$1361,MATCH('39'!$F1226,'38'!$E:$E,0),MATCH('38'!H$1,'38'!$E$1:$O$1,0))</f>
        <v>Active</v>
      </c>
      <c r="J1226" s="2" t="str">
        <f>INDEX('38'!$E$1:$O$1361,MATCH('39'!$F1226,'38'!$E:$E,0),MATCH('38'!I$1,'38'!$E$1:$O$1,0))</f>
        <v>X1092</v>
      </c>
      <c r="K1226" s="2">
        <f>INDEX('38'!$E$1:$O$1361,MATCH('39'!$F1226,'38'!$E:$E,0),MATCH('38'!J$1,'38'!$E$1:$O$1,0))</f>
        <v>407302</v>
      </c>
      <c r="L1226" s="2" t="str">
        <f>INDEX('38'!$E$1:$O$1361,MATCH('39'!$F1226,'38'!$E:$E,0),MATCH('38'!K$1,'38'!$E$1:$O$1,0))</f>
        <v>Mr. Ankit Verma</v>
      </c>
      <c r="M1226" s="2" t="str">
        <f>INDEX('38'!$E$1:$O$1361,MATCH('39'!$F1226,'38'!$E:$E,0),MATCH('38'!L$1,'38'!$E$1:$O$1,0))</f>
        <v>Relationship Associate</v>
      </c>
      <c r="N1226" s="2" t="str">
        <f>INDEX('38'!$E$1:$O$1361,MATCH('39'!$F1226,'38'!$E:$E,0),MATCH('38'!M$1,'38'!$E$1:$O$1,0))</f>
        <v>BG 6</v>
      </c>
      <c r="O1226" s="2">
        <f>INDEX('38'!$E$1:$O$1361,MATCH('39'!$F1226,'38'!$E:$E,0),MATCH('38'!N$1,'38'!$E$1:$O$1,0))</f>
        <v>940609.65599999996</v>
      </c>
      <c r="P1226" s="2">
        <f>INDEX('38'!$E$1:$O$1361,MATCH('39'!$F1226,'38'!$E:$E,0),MATCH('38'!O$1,'38'!$E$1:$O$1,0))</f>
        <v>1519596.8604000001</v>
      </c>
    </row>
    <row r="1227" spans="6:16">
      <c r="F1227" s="128">
        <v>468143</v>
      </c>
      <c r="G1227" s="2" t="str">
        <f>INDEX('38'!$E$1:$O$1361,MATCH('39'!$F1227,'38'!$E:$E,0),MATCH('38'!F$1,'38'!$E$1:$O$1,0))</f>
        <v>Khyati Swapnil Desai</v>
      </c>
      <c r="H1227" s="2">
        <f>INDEX('38'!$E$1:$O$1361,MATCH('39'!$F1227,'38'!$E:$E,0),MATCH('38'!G$1,'38'!$E$1:$O$1,0))</f>
        <v>41351</v>
      </c>
      <c r="I1227" s="2" t="str">
        <f>INDEX('38'!$E$1:$O$1361,MATCH('39'!$F1227,'38'!$E:$E,0),MATCH('38'!H$1,'38'!$E$1:$O$1,0))</f>
        <v>Active</v>
      </c>
      <c r="J1227" s="2" t="str">
        <f>INDEX('38'!$E$1:$O$1361,MATCH('39'!$F1227,'38'!$E:$E,0),MATCH('38'!I$1,'38'!$E$1:$O$1,0))</f>
        <v>X0111</v>
      </c>
      <c r="K1227" s="2">
        <f>INDEX('38'!$E$1:$O$1361,MATCH('39'!$F1227,'38'!$E:$E,0),MATCH('38'!J$1,'38'!$E$1:$O$1,0))</f>
        <v>160376</v>
      </c>
      <c r="L1227" s="2" t="str">
        <f>INDEX('38'!$E$1:$O$1361,MATCH('39'!$F1227,'38'!$E:$E,0),MATCH('38'!K$1,'38'!$E$1:$O$1,0))</f>
        <v>Mr. Anant J. Chokshi</v>
      </c>
      <c r="M1227" s="2" t="str">
        <f>INDEX('38'!$E$1:$O$1361,MATCH('39'!$F1227,'38'!$E:$E,0),MATCH('38'!L$1,'38'!$E$1:$O$1,0))</f>
        <v>Relationship Associate</v>
      </c>
      <c r="N1227" s="2" t="str">
        <f>INDEX('38'!$E$1:$O$1361,MATCH('39'!$F1227,'38'!$E:$E,0),MATCH('38'!M$1,'38'!$E$1:$O$1,0))</f>
        <v>BG 6</v>
      </c>
      <c r="O1227" s="2">
        <f>INDEX('38'!$E$1:$O$1361,MATCH('39'!$F1227,'38'!$E:$E,0),MATCH('38'!N$1,'38'!$E$1:$O$1,0))</f>
        <v>984225.9</v>
      </c>
      <c r="P1227" s="2">
        <f>INDEX('38'!$E$1:$O$1361,MATCH('39'!$F1227,'38'!$E:$E,0),MATCH('38'!O$1,'38'!$E$1:$O$1,0))</f>
        <v>1631222.4959999998</v>
      </c>
    </row>
    <row r="1228" spans="6:16">
      <c r="F1228" s="128">
        <v>468189</v>
      </c>
      <c r="G1228" s="2" t="str">
        <f>INDEX('38'!$E$1:$O$1361,MATCH('39'!$F1228,'38'!$E:$E,0),MATCH('38'!F$1,'38'!$E$1:$O$1,0))</f>
        <v>Manish Kumar Mandal</v>
      </c>
      <c r="H1228" s="2">
        <f>INDEX('38'!$E$1:$O$1361,MATCH('39'!$F1228,'38'!$E:$E,0),MATCH('38'!G$1,'38'!$E$1:$O$1,0))</f>
        <v>41374</v>
      </c>
      <c r="I1228" s="2" t="str">
        <f>INDEX('38'!$E$1:$O$1361,MATCH('39'!$F1228,'38'!$E:$E,0),MATCH('38'!H$1,'38'!$E$1:$O$1,0))</f>
        <v>Active</v>
      </c>
      <c r="J1228" s="2" t="str">
        <f>INDEX('38'!$E$1:$O$1361,MATCH('39'!$F1228,'38'!$E:$E,0),MATCH('38'!I$1,'38'!$E$1:$O$1,0))</f>
        <v>X0635</v>
      </c>
      <c r="K1228" s="2">
        <f>INDEX('38'!$E$1:$O$1361,MATCH('39'!$F1228,'38'!$E:$E,0),MATCH('38'!J$1,'38'!$E$1:$O$1,0))</f>
        <v>398778</v>
      </c>
      <c r="L1228" s="2" t="str">
        <f>INDEX('38'!$E$1:$O$1361,MATCH('39'!$F1228,'38'!$E:$E,0),MATCH('38'!K$1,'38'!$E$1:$O$1,0))</f>
        <v>Mr. Goutam Ghosh</v>
      </c>
      <c r="M1228" s="2" t="str">
        <f>INDEX('38'!$E$1:$O$1361,MATCH('39'!$F1228,'38'!$E:$E,0),MATCH('38'!L$1,'38'!$E$1:$O$1,0))</f>
        <v>Relationship Associate</v>
      </c>
      <c r="N1228" s="2" t="str">
        <f>INDEX('38'!$E$1:$O$1361,MATCH('39'!$F1228,'38'!$E:$E,0),MATCH('38'!M$1,'38'!$E$1:$O$1,0))</f>
        <v>BG 5</v>
      </c>
      <c r="O1228" s="2">
        <f>INDEX('38'!$E$1:$O$1361,MATCH('39'!$F1228,'38'!$E:$E,0),MATCH('38'!N$1,'38'!$E$1:$O$1,0))</f>
        <v>1507713.2069999999</v>
      </c>
      <c r="P1228" s="2">
        <f>INDEX('38'!$E$1:$O$1361,MATCH('39'!$F1228,'38'!$E:$E,0),MATCH('38'!O$1,'38'!$E$1:$O$1,0))</f>
        <v>475368.66359999997</v>
      </c>
    </row>
    <row r="1229" spans="6:16">
      <c r="F1229" s="128">
        <v>468190</v>
      </c>
      <c r="G1229" s="2" t="str">
        <f>INDEX('38'!$E$1:$O$1361,MATCH('39'!$F1229,'38'!$E:$E,0),MATCH('38'!F$1,'38'!$E$1:$O$1,0))</f>
        <v>Kanchan</v>
      </c>
      <c r="H1229" s="2">
        <f>INDEX('38'!$E$1:$O$1361,MATCH('39'!$F1229,'38'!$E:$E,0),MATCH('38'!G$1,'38'!$E$1:$O$1,0))</f>
        <v>41345</v>
      </c>
      <c r="I1229" s="2" t="str">
        <f>INDEX('38'!$E$1:$O$1361,MATCH('39'!$F1229,'38'!$E:$E,0),MATCH('38'!H$1,'38'!$E$1:$O$1,0))</f>
        <v>Active</v>
      </c>
      <c r="J1229" s="2" t="str">
        <f>INDEX('38'!$E$1:$O$1361,MATCH('39'!$F1229,'38'!$E:$E,0),MATCH('38'!I$1,'38'!$E$1:$O$1,0))</f>
        <v>X0184</v>
      </c>
      <c r="K1229" s="2">
        <f>INDEX('38'!$E$1:$O$1361,MATCH('39'!$F1229,'38'!$E:$E,0),MATCH('38'!J$1,'38'!$E$1:$O$1,0))</f>
        <v>424426</v>
      </c>
      <c r="L1229" s="2" t="str">
        <f>INDEX('38'!$E$1:$O$1361,MATCH('39'!$F1229,'38'!$E:$E,0),MATCH('38'!K$1,'38'!$E$1:$O$1,0))</f>
        <v>Mr. Manish Bahl</v>
      </c>
      <c r="M1229" s="2" t="str">
        <f>INDEX('38'!$E$1:$O$1361,MATCH('39'!$F1229,'38'!$E:$E,0),MATCH('38'!L$1,'38'!$E$1:$O$1,0))</f>
        <v>Relationship Associate</v>
      </c>
      <c r="N1229" s="2" t="str">
        <f>INDEX('38'!$E$1:$O$1361,MATCH('39'!$F1229,'38'!$E:$E,0),MATCH('38'!M$1,'38'!$E$1:$O$1,0))</f>
        <v>BG 6</v>
      </c>
      <c r="O1229" s="2">
        <f>INDEX('38'!$E$1:$O$1361,MATCH('39'!$F1229,'38'!$E:$E,0),MATCH('38'!N$1,'38'!$E$1:$O$1,0))</f>
        <v>951813.11400000006</v>
      </c>
      <c r="P1229" s="2">
        <f>INDEX('38'!$E$1:$O$1361,MATCH('39'!$F1229,'38'!$E:$E,0),MATCH('38'!O$1,'38'!$E$1:$O$1,0))</f>
        <v>244549.17360000001</v>
      </c>
    </row>
    <row r="1230" spans="6:16">
      <c r="F1230" s="128">
        <v>468377</v>
      </c>
      <c r="G1230" s="2" t="str">
        <f>INDEX('38'!$E$1:$O$1361,MATCH('39'!$F1230,'38'!$E:$E,0),MATCH('38'!F$1,'38'!$E$1:$O$1,0))</f>
        <v>Sijo Anto A</v>
      </c>
      <c r="H1230" s="2">
        <f>INDEX('38'!$E$1:$O$1361,MATCH('39'!$F1230,'38'!$E:$E,0),MATCH('38'!G$1,'38'!$E$1:$O$1,0))</f>
        <v>41366</v>
      </c>
      <c r="I1230" s="2" t="str">
        <f>INDEX('38'!$E$1:$O$1361,MATCH('39'!$F1230,'38'!$E:$E,0),MATCH('38'!H$1,'38'!$E$1:$O$1,0))</f>
        <v>Active</v>
      </c>
      <c r="J1230" s="2" t="str">
        <f>INDEX('38'!$E$1:$O$1361,MATCH('39'!$F1230,'38'!$E:$E,0),MATCH('38'!I$1,'38'!$E$1:$O$1,0))</f>
        <v>X0347</v>
      </c>
      <c r="K1230" s="2">
        <f>INDEX('38'!$E$1:$O$1361,MATCH('39'!$F1230,'38'!$E:$E,0),MATCH('38'!J$1,'38'!$E$1:$O$1,0))</f>
        <v>385791</v>
      </c>
      <c r="L1230" s="2" t="str">
        <f>INDEX('38'!$E$1:$O$1361,MATCH('39'!$F1230,'38'!$E:$E,0),MATCH('38'!K$1,'38'!$E$1:$O$1,0))</f>
        <v>Mr. Fasal T.</v>
      </c>
      <c r="M1230" s="2" t="str">
        <f>INDEX('38'!$E$1:$O$1361,MATCH('39'!$F1230,'38'!$E:$E,0),MATCH('38'!L$1,'38'!$E$1:$O$1,0))</f>
        <v>Relationship Associate</v>
      </c>
      <c r="N1230" s="2" t="str">
        <f>INDEX('38'!$E$1:$O$1361,MATCH('39'!$F1230,'38'!$E:$E,0),MATCH('38'!M$1,'38'!$E$1:$O$1,0))</f>
        <v>BG 6</v>
      </c>
      <c r="O1230" s="2">
        <f>INDEX('38'!$E$1:$O$1361,MATCH('39'!$F1230,'38'!$E:$E,0),MATCH('38'!N$1,'38'!$E$1:$O$1,0))</f>
        <v>926697.15599999996</v>
      </c>
      <c r="P1230" s="2">
        <f>INDEX('38'!$E$1:$O$1361,MATCH('39'!$F1230,'38'!$E:$E,0),MATCH('38'!O$1,'38'!$E$1:$O$1,0))</f>
        <v>954073.5120000001</v>
      </c>
    </row>
    <row r="1231" spans="6:16">
      <c r="F1231" s="128">
        <v>468378</v>
      </c>
      <c r="G1231" s="2" t="str">
        <f>INDEX('38'!$E$1:$O$1361,MATCH('39'!$F1231,'38'!$E:$E,0),MATCH('38'!F$1,'38'!$E$1:$O$1,0))</f>
        <v>ABBAS C. K</v>
      </c>
      <c r="H1231" s="2">
        <f>INDEX('38'!$E$1:$O$1361,MATCH('39'!$F1231,'38'!$E:$E,0),MATCH('38'!G$1,'38'!$E$1:$O$1,0))</f>
        <v>41340</v>
      </c>
      <c r="I1231" s="2" t="str">
        <f>INDEX('38'!$E$1:$O$1361,MATCH('39'!$F1231,'38'!$E:$E,0),MATCH('38'!H$1,'38'!$E$1:$O$1,0))</f>
        <v>Active</v>
      </c>
      <c r="J1231" s="2" t="str">
        <f>INDEX('38'!$E$1:$O$1361,MATCH('39'!$F1231,'38'!$E:$E,0),MATCH('38'!I$1,'38'!$E$1:$O$1,0))</f>
        <v>X0601</v>
      </c>
      <c r="K1231" s="2">
        <f>INDEX('38'!$E$1:$O$1361,MATCH('39'!$F1231,'38'!$E:$E,0),MATCH('38'!J$1,'38'!$E$1:$O$1,0))</f>
        <v>385791</v>
      </c>
      <c r="L1231" s="2" t="str">
        <f>INDEX('38'!$E$1:$O$1361,MATCH('39'!$F1231,'38'!$E:$E,0),MATCH('38'!K$1,'38'!$E$1:$O$1,0))</f>
        <v>Mr. Fasal T.</v>
      </c>
      <c r="M1231" s="2" t="str">
        <f>INDEX('38'!$E$1:$O$1361,MATCH('39'!$F1231,'38'!$E:$E,0),MATCH('38'!L$1,'38'!$E$1:$O$1,0))</f>
        <v>Relationship Associate</v>
      </c>
      <c r="N1231" s="2" t="str">
        <f>INDEX('38'!$E$1:$O$1361,MATCH('39'!$F1231,'38'!$E:$E,0),MATCH('38'!M$1,'38'!$E$1:$O$1,0))</f>
        <v>BG 8</v>
      </c>
      <c r="O1231" s="2">
        <f>INDEX('38'!$E$1:$O$1361,MATCH('39'!$F1231,'38'!$E:$E,0),MATCH('38'!N$1,'38'!$E$1:$O$1,0))</f>
        <v>237617.709</v>
      </c>
      <c r="P1231" s="2">
        <f>INDEX('38'!$E$1:$O$1361,MATCH('39'!$F1231,'38'!$E:$E,0),MATCH('38'!O$1,'38'!$E$1:$O$1,0))</f>
        <v>793292.7132</v>
      </c>
    </row>
    <row r="1232" spans="6:16">
      <c r="F1232" s="128">
        <v>468385</v>
      </c>
      <c r="G1232" s="2" t="str">
        <f>INDEX('38'!$E$1:$O$1361,MATCH('39'!$F1232,'38'!$E:$E,0),MATCH('38'!F$1,'38'!$E$1:$O$1,0))</f>
        <v>Dipesh Hareshbhai Talati</v>
      </c>
      <c r="H1232" s="2">
        <f>INDEX('38'!$E$1:$O$1361,MATCH('39'!$F1232,'38'!$E:$E,0),MATCH('38'!G$1,'38'!$E$1:$O$1,0))</f>
        <v>41340</v>
      </c>
      <c r="I1232" s="2" t="str">
        <f>INDEX('38'!$E$1:$O$1361,MATCH('39'!$F1232,'38'!$E:$E,0),MATCH('38'!H$1,'38'!$E$1:$O$1,0))</f>
        <v>Active</v>
      </c>
      <c r="J1232" s="2" t="str">
        <f>INDEX('38'!$E$1:$O$1361,MATCH('39'!$F1232,'38'!$E:$E,0),MATCH('38'!I$1,'38'!$E$1:$O$1,0))</f>
        <v>X0457</v>
      </c>
      <c r="K1232" s="2">
        <f>INDEX('38'!$E$1:$O$1361,MATCH('39'!$F1232,'38'!$E:$E,0),MATCH('38'!J$1,'38'!$E$1:$O$1,0))</f>
        <v>448791</v>
      </c>
      <c r="L1232" s="2" t="str">
        <f>INDEX('38'!$E$1:$O$1361,MATCH('39'!$F1232,'38'!$E:$E,0),MATCH('38'!K$1,'38'!$E$1:$O$1,0))</f>
        <v>Mr. Mandeep Anup Singh</v>
      </c>
      <c r="M1232" s="2" t="str">
        <f>INDEX('38'!$E$1:$O$1361,MATCH('39'!$F1232,'38'!$E:$E,0),MATCH('38'!L$1,'38'!$E$1:$O$1,0))</f>
        <v>Relationship Associate</v>
      </c>
      <c r="N1232" s="2" t="str">
        <f>INDEX('38'!$E$1:$O$1361,MATCH('39'!$F1232,'38'!$E:$E,0),MATCH('38'!M$1,'38'!$E$1:$O$1,0))</f>
        <v>BG 6</v>
      </c>
      <c r="O1232" s="2">
        <f>INDEX('38'!$E$1:$O$1361,MATCH('39'!$F1232,'38'!$E:$E,0),MATCH('38'!N$1,'38'!$E$1:$O$1,0))</f>
        <v>975218.39099999995</v>
      </c>
      <c r="P1232" s="2">
        <f>INDEX('38'!$E$1:$O$1361,MATCH('39'!$F1232,'38'!$E:$E,0),MATCH('38'!O$1,'38'!$E$1:$O$1,0))</f>
        <v>1130015.4696</v>
      </c>
    </row>
    <row r="1233" spans="6:16">
      <c r="F1233" s="128">
        <v>468393</v>
      </c>
      <c r="G1233" s="2" t="str">
        <f>INDEX('38'!$E$1:$O$1361,MATCH('39'!$F1233,'38'!$E:$E,0),MATCH('38'!F$1,'38'!$E$1:$O$1,0))</f>
        <v>Vikram Chamanlal Rathi</v>
      </c>
      <c r="H1233" s="2">
        <f>INDEX('38'!$E$1:$O$1361,MATCH('39'!$F1233,'38'!$E:$E,0),MATCH('38'!G$1,'38'!$E$1:$O$1,0))</f>
        <v>41372</v>
      </c>
      <c r="I1233" s="2" t="str">
        <f>INDEX('38'!$E$1:$O$1361,MATCH('39'!$F1233,'38'!$E:$E,0),MATCH('38'!H$1,'38'!$E$1:$O$1,0))</f>
        <v>Active</v>
      </c>
      <c r="J1233" s="2" t="str">
        <f>INDEX('38'!$E$1:$O$1361,MATCH('39'!$F1233,'38'!$E:$E,0),MATCH('38'!I$1,'38'!$E$1:$O$1,0))</f>
        <v>X0038</v>
      </c>
      <c r="K1233" s="2">
        <f>INDEX('38'!$E$1:$O$1361,MATCH('39'!$F1233,'38'!$E:$E,0),MATCH('38'!J$1,'38'!$E$1:$O$1,0))</f>
        <v>448791</v>
      </c>
      <c r="L1233" s="2" t="str">
        <f>INDEX('38'!$E$1:$O$1361,MATCH('39'!$F1233,'38'!$E:$E,0),MATCH('38'!K$1,'38'!$E$1:$O$1,0))</f>
        <v>Mr. Mandeep Anup Singh</v>
      </c>
      <c r="M1233" s="2" t="str">
        <f>INDEX('38'!$E$1:$O$1361,MATCH('39'!$F1233,'38'!$E:$E,0),MATCH('38'!L$1,'38'!$E$1:$O$1,0))</f>
        <v>Relationship Associate</v>
      </c>
      <c r="N1233" s="2" t="str">
        <f>INDEX('38'!$E$1:$O$1361,MATCH('39'!$F1233,'38'!$E:$E,0),MATCH('38'!M$1,'38'!$E$1:$O$1,0))</f>
        <v>BG 5</v>
      </c>
      <c r="O1233" s="2">
        <f>INDEX('38'!$E$1:$O$1361,MATCH('39'!$F1233,'38'!$E:$E,0),MATCH('38'!N$1,'38'!$E$1:$O$1,0))</f>
        <v>1386123.5219999999</v>
      </c>
      <c r="P1233" s="2">
        <f>INDEX('38'!$E$1:$O$1361,MATCH('39'!$F1233,'38'!$E:$E,0),MATCH('38'!O$1,'38'!$E$1:$O$1,0))</f>
        <v>1019020.8132</v>
      </c>
    </row>
    <row r="1234" spans="6:16">
      <c r="F1234" s="128">
        <v>468397</v>
      </c>
      <c r="G1234" s="2" t="str">
        <f>INDEX('38'!$E$1:$O$1361,MATCH('39'!$F1234,'38'!$E:$E,0),MATCH('38'!F$1,'38'!$E$1:$O$1,0))</f>
        <v>Mayur Sudhakar Aher</v>
      </c>
      <c r="H1234" s="2">
        <f>INDEX('38'!$E$1:$O$1361,MATCH('39'!$F1234,'38'!$E:$E,0),MATCH('38'!G$1,'38'!$E$1:$O$1,0))</f>
        <v>41352</v>
      </c>
      <c r="I1234" s="2" t="str">
        <f>INDEX('38'!$E$1:$O$1361,MATCH('39'!$F1234,'38'!$E:$E,0),MATCH('38'!H$1,'38'!$E$1:$O$1,0))</f>
        <v>Active</v>
      </c>
      <c r="J1234" s="2" t="str">
        <f>INDEX('38'!$E$1:$O$1361,MATCH('39'!$F1234,'38'!$E:$E,0),MATCH('38'!I$1,'38'!$E$1:$O$1,0))</f>
        <v>X1641</v>
      </c>
      <c r="K1234" s="2">
        <f>INDEX('38'!$E$1:$O$1361,MATCH('39'!$F1234,'38'!$E:$E,0),MATCH('38'!J$1,'38'!$E$1:$O$1,0))</f>
        <v>379975</v>
      </c>
      <c r="L1234" s="2" t="str">
        <f>INDEX('38'!$E$1:$O$1361,MATCH('39'!$F1234,'38'!$E:$E,0),MATCH('38'!K$1,'38'!$E$1:$O$1,0))</f>
        <v>Mr Anil Tukaram Humane</v>
      </c>
      <c r="M1234" s="2" t="str">
        <f>INDEX('38'!$E$1:$O$1361,MATCH('39'!$F1234,'38'!$E:$E,0),MATCH('38'!L$1,'38'!$E$1:$O$1,0))</f>
        <v>Relationship Associate</v>
      </c>
      <c r="N1234" s="2" t="str">
        <f>INDEX('38'!$E$1:$O$1361,MATCH('39'!$F1234,'38'!$E:$E,0),MATCH('38'!M$1,'38'!$E$1:$O$1,0))</f>
        <v>BG 7</v>
      </c>
      <c r="O1234" s="2">
        <f>INDEX('38'!$E$1:$O$1361,MATCH('39'!$F1234,'38'!$E:$E,0),MATCH('38'!N$1,'38'!$E$1:$O$1,0))</f>
        <v>547994.45400000003</v>
      </c>
      <c r="P1234" s="2">
        <f>INDEX('38'!$E$1:$O$1361,MATCH('39'!$F1234,'38'!$E:$E,0),MATCH('38'!O$1,'38'!$E$1:$O$1,0))</f>
        <v>1471962.6395999999</v>
      </c>
    </row>
    <row r="1235" spans="6:16">
      <c r="F1235" s="128">
        <v>468399</v>
      </c>
      <c r="G1235" s="2" t="str">
        <f>INDEX('38'!$E$1:$O$1361,MATCH('39'!$F1235,'38'!$E:$E,0),MATCH('38'!F$1,'38'!$E$1:$O$1,0))</f>
        <v>Sonali Sadashiv Bhoir</v>
      </c>
      <c r="H1235" s="2">
        <f>INDEX('38'!$E$1:$O$1361,MATCH('39'!$F1235,'38'!$E:$E,0),MATCH('38'!G$1,'38'!$E$1:$O$1,0))</f>
        <v>41304</v>
      </c>
      <c r="I1235" s="2" t="str">
        <f>INDEX('38'!$E$1:$O$1361,MATCH('39'!$F1235,'38'!$E:$E,0),MATCH('38'!H$1,'38'!$E$1:$O$1,0))</f>
        <v>Active</v>
      </c>
      <c r="J1235" s="2" t="str">
        <f>INDEX('38'!$E$1:$O$1361,MATCH('39'!$F1235,'38'!$E:$E,0),MATCH('38'!I$1,'38'!$E$1:$O$1,0))</f>
        <v>X1622</v>
      </c>
      <c r="K1235" s="2">
        <f>INDEX('38'!$E$1:$O$1361,MATCH('39'!$F1235,'38'!$E:$E,0),MATCH('38'!J$1,'38'!$E$1:$O$1,0))</f>
        <v>377076</v>
      </c>
      <c r="L1235" s="2" t="str">
        <f>INDEX('38'!$E$1:$O$1361,MATCH('39'!$F1235,'38'!$E:$E,0),MATCH('38'!K$1,'38'!$E$1:$O$1,0))</f>
        <v>Mr. Ujwal Hiraman Gurchale</v>
      </c>
      <c r="M1235" s="2" t="str">
        <f>INDEX('38'!$E$1:$O$1361,MATCH('39'!$F1235,'38'!$E:$E,0),MATCH('38'!L$1,'38'!$E$1:$O$1,0))</f>
        <v>Relationship Associate</v>
      </c>
      <c r="N1235" s="2" t="str">
        <f>INDEX('38'!$E$1:$O$1361,MATCH('39'!$F1235,'38'!$E:$E,0),MATCH('38'!M$1,'38'!$E$1:$O$1,0))</f>
        <v>BG 8</v>
      </c>
      <c r="O1235" s="2">
        <f>INDEX('38'!$E$1:$O$1361,MATCH('39'!$F1235,'38'!$E:$E,0),MATCH('38'!N$1,'38'!$E$1:$O$1,0))</f>
        <v>110778.003</v>
      </c>
      <c r="P1235" s="2">
        <f>INDEX('38'!$E$1:$O$1361,MATCH('39'!$F1235,'38'!$E:$E,0),MATCH('38'!O$1,'38'!$E$1:$O$1,0))</f>
        <v>362903.68439999997</v>
      </c>
    </row>
    <row r="1236" spans="6:16">
      <c r="F1236" s="128">
        <v>468516</v>
      </c>
      <c r="G1236" s="2" t="str">
        <f>INDEX('38'!$E$1:$O$1361,MATCH('39'!$F1236,'38'!$E:$E,0),MATCH('38'!F$1,'38'!$E$1:$O$1,0))</f>
        <v>Annu Rani</v>
      </c>
      <c r="H1236" s="2">
        <f>INDEX('38'!$E$1:$O$1361,MATCH('39'!$F1236,'38'!$E:$E,0),MATCH('38'!G$1,'38'!$E$1:$O$1,0))</f>
        <v>41334</v>
      </c>
      <c r="I1236" s="2" t="str">
        <f>INDEX('38'!$E$1:$O$1361,MATCH('39'!$F1236,'38'!$E:$E,0),MATCH('38'!H$1,'38'!$E$1:$O$1,0))</f>
        <v>Active</v>
      </c>
      <c r="J1236" s="2" t="str">
        <f>INDEX('38'!$E$1:$O$1361,MATCH('39'!$F1236,'38'!$E:$E,0),MATCH('38'!I$1,'38'!$E$1:$O$1,0))</f>
        <v>X1720</v>
      </c>
      <c r="K1236" s="2">
        <f>INDEX('38'!$E$1:$O$1361,MATCH('39'!$F1236,'38'!$E:$E,0),MATCH('38'!J$1,'38'!$E$1:$O$1,0))</f>
        <v>376098</v>
      </c>
      <c r="L1236" s="2" t="str">
        <f>INDEX('38'!$E$1:$O$1361,MATCH('39'!$F1236,'38'!$E:$E,0),MATCH('38'!K$1,'38'!$E$1:$O$1,0))</f>
        <v>Mrs. Samta Agarwal</v>
      </c>
      <c r="M1236" s="2" t="str">
        <f>INDEX('38'!$E$1:$O$1361,MATCH('39'!$F1236,'38'!$E:$E,0),MATCH('38'!L$1,'38'!$E$1:$O$1,0))</f>
        <v>Relationship Associate</v>
      </c>
      <c r="N1236" s="2" t="str">
        <f>INDEX('38'!$E$1:$O$1361,MATCH('39'!$F1236,'38'!$E:$E,0),MATCH('38'!M$1,'38'!$E$1:$O$1,0))</f>
        <v>BG 7</v>
      </c>
      <c r="O1236" s="2">
        <f>INDEX('38'!$E$1:$O$1361,MATCH('39'!$F1236,'38'!$E:$E,0),MATCH('38'!N$1,'38'!$E$1:$O$1,0))</f>
        <v>534471.50400000007</v>
      </c>
      <c r="P1236" s="2">
        <f>INDEX('38'!$E$1:$O$1361,MATCH('39'!$F1236,'38'!$E:$E,0),MATCH('38'!O$1,'38'!$E$1:$O$1,0))</f>
        <v>239560.2</v>
      </c>
    </row>
    <row r="1237" spans="6:16">
      <c r="F1237" s="128">
        <v>468522</v>
      </c>
      <c r="G1237" s="2" t="str">
        <f>INDEX('38'!$E$1:$O$1361,MATCH('39'!$F1237,'38'!$E:$E,0),MATCH('38'!F$1,'38'!$E$1:$O$1,0))</f>
        <v>Delvin Davis T.</v>
      </c>
      <c r="H1237" s="2">
        <f>INDEX('38'!$E$1:$O$1361,MATCH('39'!$F1237,'38'!$E:$E,0),MATCH('38'!G$1,'38'!$E$1:$O$1,0))</f>
        <v>41373</v>
      </c>
      <c r="I1237" s="2" t="str">
        <f>INDEX('38'!$E$1:$O$1361,MATCH('39'!$F1237,'38'!$E:$E,0),MATCH('38'!H$1,'38'!$E$1:$O$1,0))</f>
        <v>Active</v>
      </c>
      <c r="J1237" s="2" t="str">
        <f>INDEX('38'!$E$1:$O$1361,MATCH('39'!$F1237,'38'!$E:$E,0),MATCH('38'!I$1,'38'!$E$1:$O$1,0))</f>
        <v>X1098</v>
      </c>
      <c r="K1237" s="2">
        <f>INDEX('38'!$E$1:$O$1361,MATCH('39'!$F1237,'38'!$E:$E,0),MATCH('38'!J$1,'38'!$E$1:$O$1,0))</f>
        <v>419555</v>
      </c>
      <c r="L1237" s="2" t="str">
        <f>INDEX('38'!$E$1:$O$1361,MATCH('39'!$F1237,'38'!$E:$E,0),MATCH('38'!K$1,'38'!$E$1:$O$1,0))</f>
        <v>Mr. Remesh T. V.</v>
      </c>
      <c r="M1237" s="2" t="str">
        <f>INDEX('38'!$E$1:$O$1361,MATCH('39'!$F1237,'38'!$E:$E,0),MATCH('38'!L$1,'38'!$E$1:$O$1,0))</f>
        <v>Relationship Associate</v>
      </c>
      <c r="N1237" s="2" t="str">
        <f>INDEX('38'!$E$1:$O$1361,MATCH('39'!$F1237,'38'!$E:$E,0),MATCH('38'!M$1,'38'!$E$1:$O$1,0))</f>
        <v>BG 8</v>
      </c>
      <c r="O1237" s="2">
        <f>INDEX('38'!$E$1:$O$1361,MATCH('39'!$F1237,'38'!$E:$E,0),MATCH('38'!N$1,'38'!$E$1:$O$1,0))</f>
        <v>136086.51</v>
      </c>
      <c r="P1237" s="2">
        <f>INDEX('38'!$E$1:$O$1361,MATCH('39'!$F1237,'38'!$E:$E,0),MATCH('38'!O$1,'38'!$E$1:$O$1,0))</f>
        <v>298253.03760000004</v>
      </c>
    </row>
    <row r="1238" spans="6:16">
      <c r="F1238" s="128">
        <v>468912</v>
      </c>
      <c r="G1238" s="2" t="str">
        <f>INDEX('38'!$E$1:$O$1361,MATCH('39'!$F1238,'38'!$E:$E,0),MATCH('38'!F$1,'38'!$E$1:$O$1,0))</f>
        <v>Kaarthika Shree K</v>
      </c>
      <c r="H1238" s="2">
        <f>INDEX('38'!$E$1:$O$1361,MATCH('39'!$F1238,'38'!$E:$E,0),MATCH('38'!G$1,'38'!$E$1:$O$1,0))</f>
        <v>41366</v>
      </c>
      <c r="I1238" s="2" t="str">
        <f>INDEX('38'!$E$1:$O$1361,MATCH('39'!$F1238,'38'!$E:$E,0),MATCH('38'!H$1,'38'!$E$1:$O$1,0))</f>
        <v>Active</v>
      </c>
      <c r="J1238" s="2" t="str">
        <f>INDEX('38'!$E$1:$O$1361,MATCH('39'!$F1238,'38'!$E:$E,0),MATCH('38'!I$1,'38'!$E$1:$O$1,0))</f>
        <v>X1097</v>
      </c>
      <c r="K1238" s="2">
        <f>INDEX('38'!$E$1:$O$1361,MATCH('39'!$F1238,'38'!$E:$E,0),MATCH('38'!J$1,'38'!$E$1:$O$1,0))</f>
        <v>462388</v>
      </c>
      <c r="L1238" s="2" t="str">
        <f>INDEX('38'!$E$1:$O$1361,MATCH('39'!$F1238,'38'!$E:$E,0),MATCH('38'!K$1,'38'!$E$1:$O$1,0))</f>
        <v>Mr. Mohan Kumar B.N</v>
      </c>
      <c r="M1238" s="2" t="str">
        <f>INDEX('38'!$E$1:$O$1361,MATCH('39'!$F1238,'38'!$E:$E,0),MATCH('38'!L$1,'38'!$E$1:$O$1,0))</f>
        <v>Relationship Associate</v>
      </c>
      <c r="N1238" s="2" t="str">
        <f>INDEX('38'!$E$1:$O$1361,MATCH('39'!$F1238,'38'!$E:$E,0),MATCH('38'!M$1,'38'!$E$1:$O$1,0))</f>
        <v>BG 7</v>
      </c>
      <c r="O1238" s="2">
        <f>INDEX('38'!$E$1:$O$1361,MATCH('39'!$F1238,'38'!$E:$E,0),MATCH('38'!N$1,'38'!$E$1:$O$1,0))</f>
        <v>635720.00099999993</v>
      </c>
      <c r="P1238" s="2">
        <f>INDEX('38'!$E$1:$O$1361,MATCH('39'!$F1238,'38'!$E:$E,0),MATCH('38'!O$1,'38'!$E$1:$O$1,0))</f>
        <v>228042.47519999999</v>
      </c>
    </row>
    <row r="1239" spans="6:16">
      <c r="F1239" s="128">
        <v>468917</v>
      </c>
      <c r="G1239" s="2" t="str">
        <f>INDEX('38'!$E$1:$O$1361,MATCH('39'!$F1239,'38'!$E:$E,0),MATCH('38'!F$1,'38'!$E$1:$O$1,0))</f>
        <v>Shivanagouda V. Mallanagouda</v>
      </c>
      <c r="H1239" s="2">
        <f>INDEX('38'!$E$1:$O$1361,MATCH('39'!$F1239,'38'!$E:$E,0),MATCH('38'!G$1,'38'!$E$1:$O$1,0))</f>
        <v>41381</v>
      </c>
      <c r="I1239" s="2" t="str">
        <f>INDEX('38'!$E$1:$O$1361,MATCH('39'!$F1239,'38'!$E:$E,0),MATCH('38'!H$1,'38'!$E$1:$O$1,0))</f>
        <v>Active</v>
      </c>
      <c r="J1239" s="2" t="str">
        <f>INDEX('38'!$E$1:$O$1361,MATCH('39'!$F1239,'38'!$E:$E,0),MATCH('38'!I$1,'38'!$E$1:$O$1,0))</f>
        <v>X0731</v>
      </c>
      <c r="K1239" s="2">
        <f>INDEX('38'!$E$1:$O$1361,MATCH('39'!$F1239,'38'!$E:$E,0),MATCH('38'!J$1,'38'!$E$1:$O$1,0))</f>
        <v>471969</v>
      </c>
      <c r="L1239" s="2" t="str">
        <f>INDEX('38'!$E$1:$O$1361,MATCH('39'!$F1239,'38'!$E:$E,0),MATCH('38'!K$1,'38'!$E$1:$O$1,0))</f>
        <v>Mr. Harikishor B</v>
      </c>
      <c r="M1239" s="2" t="str">
        <f>INDEX('38'!$E$1:$O$1361,MATCH('39'!$F1239,'38'!$E:$E,0),MATCH('38'!L$1,'38'!$E$1:$O$1,0))</f>
        <v>Relationship Associate</v>
      </c>
      <c r="N1239" s="2" t="str">
        <f>INDEX('38'!$E$1:$O$1361,MATCH('39'!$F1239,'38'!$E:$E,0),MATCH('38'!M$1,'38'!$E$1:$O$1,0))</f>
        <v>BG 8</v>
      </c>
      <c r="O1239" s="2">
        <f>INDEX('38'!$E$1:$O$1361,MATCH('39'!$F1239,'38'!$E:$E,0),MATCH('38'!N$1,'38'!$E$1:$O$1,0))</f>
        <v>278077.48499999999</v>
      </c>
      <c r="P1239" s="2">
        <f>INDEX('38'!$E$1:$O$1361,MATCH('39'!$F1239,'38'!$E:$E,0),MATCH('38'!O$1,'38'!$E$1:$O$1,0))</f>
        <v>148150.62</v>
      </c>
    </row>
    <row r="1240" spans="6:16">
      <c r="F1240" s="128">
        <v>468924</v>
      </c>
      <c r="G1240" s="2" t="str">
        <f>INDEX('38'!$E$1:$O$1361,MATCH('39'!$F1240,'38'!$E:$E,0),MATCH('38'!F$1,'38'!$E$1:$O$1,0))</f>
        <v>Bangar Raju K</v>
      </c>
      <c r="H1240" s="2">
        <f>INDEX('38'!$E$1:$O$1361,MATCH('39'!$F1240,'38'!$E:$E,0),MATCH('38'!G$1,'38'!$E$1:$O$1,0))</f>
        <v>41379</v>
      </c>
      <c r="I1240" s="2" t="str">
        <f>INDEX('38'!$E$1:$O$1361,MATCH('39'!$F1240,'38'!$E:$E,0),MATCH('38'!H$1,'38'!$E$1:$O$1,0))</f>
        <v>Active</v>
      </c>
      <c r="J1240" s="2" t="str">
        <f>INDEX('38'!$E$1:$O$1361,MATCH('39'!$F1240,'38'!$E:$E,0),MATCH('38'!I$1,'38'!$E$1:$O$1,0))</f>
        <v>X0732</v>
      </c>
      <c r="K1240" s="2">
        <f>INDEX('38'!$E$1:$O$1361,MATCH('39'!$F1240,'38'!$E:$E,0),MATCH('38'!J$1,'38'!$E$1:$O$1,0))</f>
        <v>386578</v>
      </c>
      <c r="L1240" s="2" t="str">
        <f>INDEX('38'!$E$1:$O$1361,MATCH('39'!$F1240,'38'!$E:$E,0),MATCH('38'!K$1,'38'!$E$1:$O$1,0))</f>
        <v>Mr. Ramireddy Y. V.</v>
      </c>
      <c r="M1240" s="2" t="str">
        <f>INDEX('38'!$E$1:$O$1361,MATCH('39'!$F1240,'38'!$E:$E,0),MATCH('38'!L$1,'38'!$E$1:$O$1,0))</f>
        <v>Relationship Associate</v>
      </c>
      <c r="N1240" s="2" t="str">
        <f>INDEX('38'!$E$1:$O$1361,MATCH('39'!$F1240,'38'!$E:$E,0),MATCH('38'!M$1,'38'!$E$1:$O$1,0))</f>
        <v>BG 6</v>
      </c>
      <c r="O1240" s="2">
        <f>INDEX('38'!$E$1:$O$1361,MATCH('39'!$F1240,'38'!$E:$E,0),MATCH('38'!N$1,'38'!$E$1:$O$1,0))</f>
        <v>846911.75099999993</v>
      </c>
      <c r="P1240" s="2">
        <f>INDEX('38'!$E$1:$O$1361,MATCH('39'!$F1240,'38'!$E:$E,0),MATCH('38'!O$1,'38'!$E$1:$O$1,0))</f>
        <v>563551.53839999996</v>
      </c>
    </row>
    <row r="1241" spans="6:16">
      <c r="F1241" s="128">
        <v>468937</v>
      </c>
      <c r="G1241" s="2" t="str">
        <f>INDEX('38'!$E$1:$O$1361,MATCH('39'!$F1241,'38'!$E:$E,0),MATCH('38'!F$1,'38'!$E$1:$O$1,0))</f>
        <v>Kiran Kumar E</v>
      </c>
      <c r="H1241" s="2">
        <f>INDEX('38'!$E$1:$O$1361,MATCH('39'!$F1241,'38'!$E:$E,0),MATCH('38'!G$1,'38'!$E$1:$O$1,0))</f>
        <v>41379</v>
      </c>
      <c r="I1241" s="2" t="str">
        <f>INDEX('38'!$E$1:$O$1361,MATCH('39'!$F1241,'38'!$E:$E,0),MATCH('38'!H$1,'38'!$E$1:$O$1,0))</f>
        <v>Active</v>
      </c>
      <c r="J1241" s="2" t="str">
        <f>INDEX('38'!$E$1:$O$1361,MATCH('39'!$F1241,'38'!$E:$E,0),MATCH('38'!I$1,'38'!$E$1:$O$1,0))</f>
        <v>X1411</v>
      </c>
      <c r="K1241" s="2">
        <f>INDEX('38'!$E$1:$O$1361,MATCH('39'!$F1241,'38'!$E:$E,0),MATCH('38'!J$1,'38'!$E$1:$O$1,0))</f>
        <v>386578</v>
      </c>
      <c r="L1241" s="2" t="str">
        <f>INDEX('38'!$E$1:$O$1361,MATCH('39'!$F1241,'38'!$E:$E,0),MATCH('38'!K$1,'38'!$E$1:$O$1,0))</f>
        <v>Mr. Ramireddy Y. V.</v>
      </c>
      <c r="M1241" s="2" t="str">
        <f>INDEX('38'!$E$1:$O$1361,MATCH('39'!$F1241,'38'!$E:$E,0),MATCH('38'!L$1,'38'!$E$1:$O$1,0))</f>
        <v>Relationship Associate</v>
      </c>
      <c r="N1241" s="2" t="str">
        <f>INDEX('38'!$E$1:$O$1361,MATCH('39'!$F1241,'38'!$E:$E,0),MATCH('38'!M$1,'38'!$E$1:$O$1,0))</f>
        <v>BG 7</v>
      </c>
      <c r="O1241" s="2">
        <f>INDEX('38'!$E$1:$O$1361,MATCH('39'!$F1241,'38'!$E:$E,0),MATCH('38'!N$1,'38'!$E$1:$O$1,0))</f>
        <v>650371.53300000005</v>
      </c>
      <c r="P1241" s="2">
        <f>INDEX('38'!$E$1:$O$1361,MATCH('39'!$F1241,'38'!$E:$E,0),MATCH('38'!O$1,'38'!$E$1:$O$1,0))</f>
        <v>1257221.3472000002</v>
      </c>
    </row>
    <row r="1242" spans="6:16">
      <c r="F1242" s="128">
        <v>468941</v>
      </c>
      <c r="G1242" s="2" t="str">
        <f>INDEX('38'!$E$1:$O$1361,MATCH('39'!$F1242,'38'!$E:$E,0),MATCH('38'!F$1,'38'!$E$1:$O$1,0))</f>
        <v>Ahmed Ali Sk</v>
      </c>
      <c r="H1242" s="2">
        <f>INDEX('38'!$E$1:$O$1361,MATCH('39'!$F1242,'38'!$E:$E,0),MATCH('38'!G$1,'38'!$E$1:$O$1,0))</f>
        <v>41379</v>
      </c>
      <c r="I1242" s="2" t="str">
        <f>INDEX('38'!$E$1:$O$1361,MATCH('39'!$F1242,'38'!$E:$E,0),MATCH('38'!H$1,'38'!$E$1:$O$1,0))</f>
        <v>Active</v>
      </c>
      <c r="J1242" s="2" t="str">
        <f>INDEX('38'!$E$1:$O$1361,MATCH('39'!$F1242,'38'!$E:$E,0),MATCH('38'!I$1,'38'!$E$1:$O$1,0))</f>
        <v>X0217</v>
      </c>
      <c r="K1242" s="2">
        <f>INDEX('38'!$E$1:$O$1361,MATCH('39'!$F1242,'38'!$E:$E,0),MATCH('38'!J$1,'38'!$E$1:$O$1,0))</f>
        <v>421959</v>
      </c>
      <c r="L1242" s="2" t="str">
        <f>INDEX('38'!$E$1:$O$1361,MATCH('39'!$F1242,'38'!$E:$E,0),MATCH('38'!K$1,'38'!$E$1:$O$1,0))</f>
        <v>Mr. Kunapareddy Subrahmanyam</v>
      </c>
      <c r="M1242" s="2" t="str">
        <f>INDEX('38'!$E$1:$O$1361,MATCH('39'!$F1242,'38'!$E:$E,0),MATCH('38'!L$1,'38'!$E$1:$O$1,0))</f>
        <v>Relationship Associate</v>
      </c>
      <c r="N1242" s="2" t="str">
        <f>INDEX('38'!$E$1:$O$1361,MATCH('39'!$F1242,'38'!$E:$E,0),MATCH('38'!M$1,'38'!$E$1:$O$1,0))</f>
        <v>BG 7</v>
      </c>
      <c r="O1242" s="2">
        <f>INDEX('38'!$E$1:$O$1361,MATCH('39'!$F1242,'38'!$E:$E,0),MATCH('38'!N$1,'38'!$E$1:$O$1,0))</f>
        <v>481050.84299999999</v>
      </c>
      <c r="P1242" s="2">
        <f>INDEX('38'!$E$1:$O$1361,MATCH('39'!$F1242,'38'!$E:$E,0),MATCH('38'!O$1,'38'!$E$1:$O$1,0))</f>
        <v>578374.84080000001</v>
      </c>
    </row>
    <row r="1243" spans="6:16">
      <c r="F1243" s="128">
        <v>468946</v>
      </c>
      <c r="G1243" s="2" t="str">
        <f>INDEX('38'!$E$1:$O$1361,MATCH('39'!$F1243,'38'!$E:$E,0),MATCH('38'!F$1,'38'!$E$1:$O$1,0))</f>
        <v>Babu K</v>
      </c>
      <c r="H1243" s="2">
        <f>INDEX('38'!$E$1:$O$1361,MATCH('39'!$F1243,'38'!$E:$E,0),MATCH('38'!G$1,'38'!$E$1:$O$1,0))</f>
        <v>41388</v>
      </c>
      <c r="I1243" s="2" t="str">
        <f>INDEX('38'!$E$1:$O$1361,MATCH('39'!$F1243,'38'!$E:$E,0),MATCH('38'!H$1,'38'!$E$1:$O$1,0))</f>
        <v>Active</v>
      </c>
      <c r="J1243" s="2" t="str">
        <f>INDEX('38'!$E$1:$O$1361,MATCH('39'!$F1243,'38'!$E:$E,0),MATCH('38'!I$1,'38'!$E$1:$O$1,0))</f>
        <v>X1018</v>
      </c>
      <c r="K1243" s="2">
        <f>INDEX('38'!$E$1:$O$1361,MATCH('39'!$F1243,'38'!$E:$E,0),MATCH('38'!J$1,'38'!$E$1:$O$1,0))</f>
        <v>459093</v>
      </c>
      <c r="L1243" s="2" t="str">
        <f>INDEX('38'!$E$1:$O$1361,MATCH('39'!$F1243,'38'!$E:$E,0),MATCH('38'!K$1,'38'!$E$1:$O$1,0))</f>
        <v>Mr. Naveen Golla</v>
      </c>
      <c r="M1243" s="2" t="str">
        <f>INDEX('38'!$E$1:$O$1361,MATCH('39'!$F1243,'38'!$E:$E,0),MATCH('38'!L$1,'38'!$E$1:$O$1,0))</f>
        <v>Relationship Associate</v>
      </c>
      <c r="N1243" s="2" t="str">
        <f>INDEX('38'!$E$1:$O$1361,MATCH('39'!$F1243,'38'!$E:$E,0),MATCH('38'!M$1,'38'!$E$1:$O$1,0))</f>
        <v>BG 8</v>
      </c>
      <c r="O1243" s="2">
        <f>INDEX('38'!$E$1:$O$1361,MATCH('39'!$F1243,'38'!$E:$E,0),MATCH('38'!N$1,'38'!$E$1:$O$1,0))</f>
        <v>331511.50200000004</v>
      </c>
      <c r="P1243" s="2">
        <f>INDEX('38'!$E$1:$O$1361,MATCH('39'!$F1243,'38'!$E:$E,0),MATCH('38'!O$1,'38'!$E$1:$O$1,0))</f>
        <v>624970.77120000008</v>
      </c>
    </row>
    <row r="1244" spans="6:16">
      <c r="F1244" s="128">
        <v>468953</v>
      </c>
      <c r="G1244" s="2" t="str">
        <f>INDEX('38'!$E$1:$O$1361,MATCH('39'!$F1244,'38'!$E:$E,0),MATCH('38'!F$1,'38'!$E$1:$O$1,0))</f>
        <v>Rajesh S</v>
      </c>
      <c r="H1244" s="2">
        <f>INDEX('38'!$E$1:$O$1361,MATCH('39'!$F1244,'38'!$E:$E,0),MATCH('38'!G$1,'38'!$E$1:$O$1,0))</f>
        <v>41379</v>
      </c>
      <c r="I1244" s="2" t="str">
        <f>INDEX('38'!$E$1:$O$1361,MATCH('39'!$F1244,'38'!$E:$E,0),MATCH('38'!H$1,'38'!$E$1:$O$1,0))</f>
        <v>Active</v>
      </c>
      <c r="J1244" s="2" t="str">
        <f>INDEX('38'!$E$1:$O$1361,MATCH('39'!$F1244,'38'!$E:$E,0),MATCH('38'!I$1,'38'!$E$1:$O$1,0))</f>
        <v>X1296</v>
      </c>
      <c r="K1244" s="2">
        <f>INDEX('38'!$E$1:$O$1361,MATCH('39'!$F1244,'38'!$E:$E,0),MATCH('38'!J$1,'38'!$E$1:$O$1,0))</f>
        <v>459093</v>
      </c>
      <c r="L1244" s="2" t="str">
        <f>INDEX('38'!$E$1:$O$1361,MATCH('39'!$F1244,'38'!$E:$E,0),MATCH('38'!K$1,'38'!$E$1:$O$1,0))</f>
        <v>Mr. Naveen Golla</v>
      </c>
      <c r="M1244" s="2" t="str">
        <f>INDEX('38'!$E$1:$O$1361,MATCH('39'!$F1244,'38'!$E:$E,0),MATCH('38'!L$1,'38'!$E$1:$O$1,0))</f>
        <v>Relationship Associate</v>
      </c>
      <c r="N1244" s="2" t="str">
        <f>INDEX('38'!$E$1:$O$1361,MATCH('39'!$F1244,'38'!$E:$E,0),MATCH('38'!M$1,'38'!$E$1:$O$1,0))</f>
        <v>BG 7</v>
      </c>
      <c r="O1244" s="2">
        <f>INDEX('38'!$E$1:$O$1361,MATCH('39'!$F1244,'38'!$E:$E,0),MATCH('38'!N$1,'38'!$E$1:$O$1,0))</f>
        <v>511850.89199999999</v>
      </c>
      <c r="P1244" s="2">
        <f>INDEX('38'!$E$1:$O$1361,MATCH('39'!$F1244,'38'!$E:$E,0),MATCH('38'!O$1,'38'!$E$1:$O$1,0))</f>
        <v>632185.82999999996</v>
      </c>
    </row>
    <row r="1245" spans="6:16">
      <c r="F1245" s="128">
        <v>468956</v>
      </c>
      <c r="G1245" s="2" t="str">
        <f>INDEX('38'!$E$1:$O$1361,MATCH('39'!$F1245,'38'!$E:$E,0),MATCH('38'!F$1,'38'!$E$1:$O$1,0))</f>
        <v>Vijay Babubhai Patel</v>
      </c>
      <c r="H1245" s="2">
        <f>INDEX('38'!$E$1:$O$1361,MATCH('39'!$F1245,'38'!$E:$E,0),MATCH('38'!G$1,'38'!$E$1:$O$1,0))</f>
        <v>41347</v>
      </c>
      <c r="I1245" s="2" t="str">
        <f>INDEX('38'!$E$1:$O$1361,MATCH('39'!$F1245,'38'!$E:$E,0),MATCH('38'!H$1,'38'!$E$1:$O$1,0))</f>
        <v>Active</v>
      </c>
      <c r="J1245" s="2" t="str">
        <f>INDEX('38'!$E$1:$O$1361,MATCH('39'!$F1245,'38'!$E:$E,0),MATCH('38'!I$1,'38'!$E$1:$O$1,0))</f>
        <v>X0301</v>
      </c>
      <c r="K1245" s="2">
        <f>INDEX('38'!$E$1:$O$1361,MATCH('39'!$F1245,'38'!$E:$E,0),MATCH('38'!J$1,'38'!$E$1:$O$1,0))</f>
        <v>448841</v>
      </c>
      <c r="L1245" s="2" t="str">
        <f>INDEX('38'!$E$1:$O$1361,MATCH('39'!$F1245,'38'!$E:$E,0),MATCH('38'!K$1,'38'!$E$1:$O$1,0))</f>
        <v>Mr. Ashish Rakesh Sharma</v>
      </c>
      <c r="M1245" s="2" t="str">
        <f>INDEX('38'!$E$1:$O$1361,MATCH('39'!$F1245,'38'!$E:$E,0),MATCH('38'!L$1,'38'!$E$1:$O$1,0))</f>
        <v>Relationship Associate</v>
      </c>
      <c r="N1245" s="2" t="str">
        <f>INDEX('38'!$E$1:$O$1361,MATCH('39'!$F1245,'38'!$E:$E,0),MATCH('38'!M$1,'38'!$E$1:$O$1,0))</f>
        <v>BG 7</v>
      </c>
      <c r="O1245" s="2">
        <f>INDEX('38'!$E$1:$O$1361,MATCH('39'!$F1245,'38'!$E:$E,0),MATCH('38'!N$1,'38'!$E$1:$O$1,0))</f>
        <v>453055.554</v>
      </c>
      <c r="P1245" s="2">
        <f>INDEX('38'!$E$1:$O$1361,MATCH('39'!$F1245,'38'!$E:$E,0),MATCH('38'!O$1,'38'!$E$1:$O$1,0))</f>
        <v>334787.43959999998</v>
      </c>
    </row>
    <row r="1246" spans="6:16">
      <c r="F1246" s="128">
        <v>469709</v>
      </c>
      <c r="G1246" s="2" t="str">
        <f>INDEX('38'!$E$1:$O$1361,MATCH('39'!$F1246,'38'!$E:$E,0),MATCH('38'!F$1,'38'!$E$1:$O$1,0))</f>
        <v>Alok Srivastava</v>
      </c>
      <c r="H1246" s="2">
        <f>INDEX('38'!$E$1:$O$1361,MATCH('39'!$F1246,'38'!$E:$E,0),MATCH('38'!G$1,'38'!$E$1:$O$1,0))</f>
        <v>41393</v>
      </c>
      <c r="I1246" s="2" t="str">
        <f>INDEX('38'!$E$1:$O$1361,MATCH('39'!$F1246,'38'!$E:$E,0),MATCH('38'!H$1,'38'!$E$1:$O$1,0))</f>
        <v>Active</v>
      </c>
      <c r="J1246" s="2" t="str">
        <f>INDEX('38'!$E$1:$O$1361,MATCH('39'!$F1246,'38'!$E:$E,0),MATCH('38'!I$1,'38'!$E$1:$O$1,0))</f>
        <v>X1398</v>
      </c>
      <c r="K1246" s="2">
        <f>INDEX('38'!$E$1:$O$1361,MATCH('39'!$F1246,'38'!$E:$E,0),MATCH('38'!J$1,'38'!$E$1:$O$1,0))</f>
        <v>406698</v>
      </c>
      <c r="L1246" s="2" t="str">
        <f>INDEX('38'!$E$1:$O$1361,MATCH('39'!$F1246,'38'!$E:$E,0),MATCH('38'!K$1,'38'!$E$1:$O$1,0))</f>
        <v>Mr. Md Ehesanul Haque</v>
      </c>
      <c r="M1246" s="2" t="str">
        <f>INDEX('38'!$E$1:$O$1361,MATCH('39'!$F1246,'38'!$E:$E,0),MATCH('38'!L$1,'38'!$E$1:$O$1,0))</f>
        <v>Relationship Associate</v>
      </c>
      <c r="N1246" s="2" t="str">
        <f>INDEX('38'!$E$1:$O$1361,MATCH('39'!$F1246,'38'!$E:$E,0),MATCH('38'!M$1,'38'!$E$1:$O$1,0))</f>
        <v>BG 8</v>
      </c>
      <c r="O1246" s="2">
        <f>INDEX('38'!$E$1:$O$1361,MATCH('39'!$F1246,'38'!$E:$E,0),MATCH('38'!N$1,'38'!$E$1:$O$1,0))</f>
        <v>300375.32699999999</v>
      </c>
      <c r="P1246" s="2">
        <f>INDEX('38'!$E$1:$O$1361,MATCH('39'!$F1246,'38'!$E:$E,0),MATCH('38'!O$1,'38'!$E$1:$O$1,0))</f>
        <v>66109.1976</v>
      </c>
    </row>
    <row r="1247" spans="6:16">
      <c r="F1247" s="128">
        <v>469732</v>
      </c>
      <c r="G1247" s="2" t="str">
        <f>INDEX('38'!$E$1:$O$1361,MATCH('39'!$F1247,'38'!$E:$E,0),MATCH('38'!F$1,'38'!$E$1:$O$1,0))</f>
        <v>Rajneesh Kumar Gupta</v>
      </c>
      <c r="H1247" s="2">
        <f>INDEX('38'!$E$1:$O$1361,MATCH('39'!$F1247,'38'!$E:$E,0),MATCH('38'!G$1,'38'!$E$1:$O$1,0))</f>
        <v>41389</v>
      </c>
      <c r="I1247" s="2" t="str">
        <f>INDEX('38'!$E$1:$O$1361,MATCH('39'!$F1247,'38'!$E:$E,0),MATCH('38'!H$1,'38'!$E$1:$O$1,0))</f>
        <v>Active</v>
      </c>
      <c r="J1247" s="2" t="str">
        <f>INDEX('38'!$E$1:$O$1361,MATCH('39'!$F1247,'38'!$E:$E,0),MATCH('38'!I$1,'38'!$E$1:$O$1,0))</f>
        <v>X1351</v>
      </c>
      <c r="K1247" s="2">
        <f>INDEX('38'!$E$1:$O$1361,MATCH('39'!$F1247,'38'!$E:$E,0),MATCH('38'!J$1,'38'!$E$1:$O$1,0))</f>
        <v>454526</v>
      </c>
      <c r="L1247" s="2" t="str">
        <f>INDEX('38'!$E$1:$O$1361,MATCH('39'!$F1247,'38'!$E:$E,0),MATCH('38'!K$1,'38'!$E$1:$O$1,0))</f>
        <v>Mr. Amit Srivastava</v>
      </c>
      <c r="M1247" s="2" t="str">
        <f>INDEX('38'!$E$1:$O$1361,MATCH('39'!$F1247,'38'!$E:$E,0),MATCH('38'!L$1,'38'!$E$1:$O$1,0))</f>
        <v>Relationship Associate</v>
      </c>
      <c r="N1247" s="2" t="str">
        <f>INDEX('38'!$E$1:$O$1361,MATCH('39'!$F1247,'38'!$E:$E,0),MATCH('38'!M$1,'38'!$E$1:$O$1,0))</f>
        <v>BG 7</v>
      </c>
      <c r="O1247" s="2">
        <f>INDEX('38'!$E$1:$O$1361,MATCH('39'!$F1247,'38'!$E:$E,0),MATCH('38'!N$1,'38'!$E$1:$O$1,0))</f>
        <v>488228.58</v>
      </c>
      <c r="P1247" s="2">
        <f>INDEX('38'!$E$1:$O$1361,MATCH('39'!$F1247,'38'!$E:$E,0),MATCH('38'!O$1,'38'!$E$1:$O$1,0))</f>
        <v>1129021.9128</v>
      </c>
    </row>
    <row r="1248" spans="6:16">
      <c r="F1248" s="128">
        <v>469800</v>
      </c>
      <c r="G1248" s="2" t="str">
        <f>INDEX('38'!$E$1:$O$1361,MATCH('39'!$F1248,'38'!$E:$E,0),MATCH('38'!F$1,'38'!$E$1:$O$1,0))</f>
        <v>Tintu Mathew</v>
      </c>
      <c r="H1248" s="2">
        <f>INDEX('38'!$E$1:$O$1361,MATCH('39'!$F1248,'38'!$E:$E,0),MATCH('38'!G$1,'38'!$E$1:$O$1,0))</f>
        <v>41386</v>
      </c>
      <c r="I1248" s="2" t="str">
        <f>INDEX('38'!$E$1:$O$1361,MATCH('39'!$F1248,'38'!$E:$E,0),MATCH('38'!H$1,'38'!$E$1:$O$1,0))</f>
        <v>Active</v>
      </c>
      <c r="J1248" s="2" t="str">
        <f>INDEX('38'!$E$1:$O$1361,MATCH('39'!$F1248,'38'!$E:$E,0),MATCH('38'!I$1,'38'!$E$1:$O$1,0))</f>
        <v>X0422</v>
      </c>
      <c r="K1248" s="2">
        <f>INDEX('38'!$E$1:$O$1361,MATCH('39'!$F1248,'38'!$E:$E,0),MATCH('38'!J$1,'38'!$E$1:$O$1,0))</f>
        <v>382514</v>
      </c>
      <c r="L1248" s="2" t="str">
        <f>INDEX('38'!$E$1:$O$1361,MATCH('39'!$F1248,'38'!$E:$E,0),MATCH('38'!K$1,'38'!$E$1:$O$1,0))</f>
        <v>Mr. Anuraj R.</v>
      </c>
      <c r="M1248" s="2" t="str">
        <f>INDEX('38'!$E$1:$O$1361,MATCH('39'!$F1248,'38'!$E:$E,0),MATCH('38'!L$1,'38'!$E$1:$O$1,0))</f>
        <v>Relationship Associate</v>
      </c>
      <c r="N1248" s="2" t="str">
        <f>INDEX('38'!$E$1:$O$1361,MATCH('39'!$F1248,'38'!$E:$E,0),MATCH('38'!M$1,'38'!$E$1:$O$1,0))</f>
        <v>BG 7</v>
      </c>
      <c r="O1248" s="2">
        <f>INDEX('38'!$E$1:$O$1361,MATCH('39'!$F1248,'38'!$E:$E,0),MATCH('38'!N$1,'38'!$E$1:$O$1,0))</f>
        <v>760121.12400000007</v>
      </c>
      <c r="P1248" s="2">
        <f>INDEX('38'!$E$1:$O$1361,MATCH('39'!$F1248,'38'!$E:$E,0),MATCH('38'!O$1,'38'!$E$1:$O$1,0))</f>
        <v>598979.37239999999</v>
      </c>
    </row>
    <row r="1249" spans="6:16">
      <c r="F1249" s="128">
        <v>469953</v>
      </c>
      <c r="G1249" s="2" t="str">
        <f>INDEX('38'!$E$1:$O$1361,MATCH('39'!$F1249,'38'!$E:$E,0),MATCH('38'!F$1,'38'!$E$1:$O$1,0))</f>
        <v>Sathya Prasad D S</v>
      </c>
      <c r="H1249" s="2">
        <f>INDEX('38'!$E$1:$O$1361,MATCH('39'!$F1249,'38'!$E:$E,0),MATCH('38'!G$1,'38'!$E$1:$O$1,0))</f>
        <v>41386</v>
      </c>
      <c r="I1249" s="2" t="str">
        <f>INDEX('38'!$E$1:$O$1361,MATCH('39'!$F1249,'38'!$E:$E,0),MATCH('38'!H$1,'38'!$E$1:$O$1,0))</f>
        <v>Active</v>
      </c>
      <c r="J1249" s="2" t="str">
        <f>INDEX('38'!$E$1:$O$1361,MATCH('39'!$F1249,'38'!$E:$E,0),MATCH('38'!I$1,'38'!$E$1:$O$1,0))</f>
        <v>X0579</v>
      </c>
      <c r="K1249" s="2">
        <f>INDEX('38'!$E$1:$O$1361,MATCH('39'!$F1249,'38'!$E:$E,0),MATCH('38'!J$1,'38'!$E$1:$O$1,0))</f>
        <v>454565</v>
      </c>
      <c r="L1249" s="2" t="str">
        <f>INDEX('38'!$E$1:$O$1361,MATCH('39'!$F1249,'38'!$E:$E,0),MATCH('38'!K$1,'38'!$E$1:$O$1,0))</f>
        <v>Mr Saravanan R</v>
      </c>
      <c r="M1249" s="2" t="str">
        <f>INDEX('38'!$E$1:$O$1361,MATCH('39'!$F1249,'38'!$E:$E,0),MATCH('38'!L$1,'38'!$E$1:$O$1,0))</f>
        <v>Relationship Associate</v>
      </c>
      <c r="N1249" s="2" t="str">
        <f>INDEX('38'!$E$1:$O$1361,MATCH('39'!$F1249,'38'!$E:$E,0),MATCH('38'!M$1,'38'!$E$1:$O$1,0))</f>
        <v>BG 7</v>
      </c>
      <c r="O1249" s="2">
        <f>INDEX('38'!$E$1:$O$1361,MATCH('39'!$F1249,'38'!$E:$E,0),MATCH('38'!N$1,'38'!$E$1:$O$1,0))</f>
        <v>635022.15</v>
      </c>
      <c r="P1249" s="2">
        <f>INDEX('38'!$E$1:$O$1361,MATCH('39'!$F1249,'38'!$E:$E,0),MATCH('38'!O$1,'38'!$E$1:$O$1,0))</f>
        <v>331840.908</v>
      </c>
    </row>
    <row r="1250" spans="6:16">
      <c r="F1250" s="128">
        <v>470071</v>
      </c>
      <c r="G1250" s="2" t="str">
        <f>INDEX('38'!$E$1:$O$1361,MATCH('39'!$F1250,'38'!$E:$E,0),MATCH('38'!F$1,'38'!$E$1:$O$1,0))</f>
        <v>Sagar Saini</v>
      </c>
      <c r="H1250" s="2">
        <f>INDEX('38'!$E$1:$O$1361,MATCH('39'!$F1250,'38'!$E:$E,0),MATCH('38'!G$1,'38'!$E$1:$O$1,0))</f>
        <v>41393</v>
      </c>
      <c r="I1250" s="2" t="str">
        <f>INDEX('38'!$E$1:$O$1361,MATCH('39'!$F1250,'38'!$E:$E,0),MATCH('38'!H$1,'38'!$E$1:$O$1,0))</f>
        <v>Active</v>
      </c>
      <c r="J1250" s="2" t="str">
        <f>INDEX('38'!$E$1:$O$1361,MATCH('39'!$F1250,'38'!$E:$E,0),MATCH('38'!I$1,'38'!$E$1:$O$1,0))</f>
        <v>X1007</v>
      </c>
      <c r="K1250" s="2">
        <f>INDEX('38'!$E$1:$O$1361,MATCH('39'!$F1250,'38'!$E:$E,0),MATCH('38'!J$1,'38'!$E$1:$O$1,0))</f>
        <v>391321</v>
      </c>
      <c r="L1250" s="2" t="str">
        <f>INDEX('38'!$E$1:$O$1361,MATCH('39'!$F1250,'38'!$E:$E,0),MATCH('38'!K$1,'38'!$E$1:$O$1,0))</f>
        <v>Mr. Ashish Rawat</v>
      </c>
      <c r="M1250" s="2" t="str">
        <f>INDEX('38'!$E$1:$O$1361,MATCH('39'!$F1250,'38'!$E:$E,0),MATCH('38'!L$1,'38'!$E$1:$O$1,0))</f>
        <v>Relationship Associate</v>
      </c>
      <c r="N1250" s="2" t="str">
        <f>INDEX('38'!$E$1:$O$1361,MATCH('39'!$F1250,'38'!$E:$E,0),MATCH('38'!M$1,'38'!$E$1:$O$1,0))</f>
        <v>BG 7</v>
      </c>
      <c r="O1250" s="2">
        <f>INDEX('38'!$E$1:$O$1361,MATCH('39'!$F1250,'38'!$E:$E,0),MATCH('38'!N$1,'38'!$E$1:$O$1,0))</f>
        <v>458790.84299999999</v>
      </c>
      <c r="P1250" s="2">
        <f>INDEX('38'!$E$1:$O$1361,MATCH('39'!$F1250,'38'!$E:$E,0),MATCH('38'!O$1,'38'!$E$1:$O$1,0))</f>
        <v>395771.10840000003</v>
      </c>
    </row>
    <row r="1251" spans="6:16">
      <c r="F1251" s="128">
        <v>470117</v>
      </c>
      <c r="G1251" s="2" t="str">
        <f>INDEX('38'!$E$1:$O$1361,MATCH('39'!$F1251,'38'!$E:$E,0),MATCH('38'!F$1,'38'!$E$1:$O$1,0))</f>
        <v>Piyush Bansal</v>
      </c>
      <c r="H1251" s="2">
        <f>INDEX('38'!$E$1:$O$1361,MATCH('39'!$F1251,'38'!$E:$E,0),MATCH('38'!G$1,'38'!$E$1:$O$1,0))</f>
        <v>41368</v>
      </c>
      <c r="I1251" s="2" t="str">
        <f>INDEX('38'!$E$1:$O$1361,MATCH('39'!$F1251,'38'!$E:$E,0),MATCH('38'!H$1,'38'!$E$1:$O$1,0))</f>
        <v>Active</v>
      </c>
      <c r="J1251" s="2" t="str">
        <f>INDEX('38'!$E$1:$O$1361,MATCH('39'!$F1251,'38'!$E:$E,0),MATCH('38'!I$1,'38'!$E$1:$O$1,0))</f>
        <v>X1826</v>
      </c>
      <c r="K1251" s="2">
        <f>INDEX('38'!$E$1:$O$1361,MATCH('39'!$F1251,'38'!$E:$E,0),MATCH('38'!J$1,'38'!$E$1:$O$1,0))</f>
        <v>471701</v>
      </c>
      <c r="L1251" s="2" t="str">
        <f>INDEX('38'!$E$1:$O$1361,MATCH('39'!$F1251,'38'!$E:$E,0),MATCH('38'!K$1,'38'!$E$1:$O$1,0))</f>
        <v>Mr. Anupam Nayyar</v>
      </c>
      <c r="M1251" s="2" t="str">
        <f>INDEX('38'!$E$1:$O$1361,MATCH('39'!$F1251,'38'!$E:$E,0),MATCH('38'!L$1,'38'!$E$1:$O$1,0))</f>
        <v>Relationship Associate</v>
      </c>
      <c r="N1251" s="2" t="str">
        <f>INDEX('38'!$E$1:$O$1361,MATCH('39'!$F1251,'38'!$E:$E,0),MATCH('38'!M$1,'38'!$E$1:$O$1,0))</f>
        <v>BG 8</v>
      </c>
      <c r="O1251" s="2">
        <f>INDEX('38'!$E$1:$O$1361,MATCH('39'!$F1251,'38'!$E:$E,0),MATCH('38'!N$1,'38'!$E$1:$O$1,0))</f>
        <v>108513.04800000001</v>
      </c>
      <c r="P1251" s="2">
        <f>INDEX('38'!$E$1:$O$1361,MATCH('39'!$F1251,'38'!$E:$E,0),MATCH('38'!O$1,'38'!$E$1:$O$1,0))</f>
        <v>229423.3308</v>
      </c>
    </row>
    <row r="1252" spans="6:16">
      <c r="F1252" s="128">
        <v>470147</v>
      </c>
      <c r="G1252" s="2" t="str">
        <f>INDEX('38'!$E$1:$O$1361,MATCH('39'!$F1252,'38'!$E:$E,0),MATCH('38'!F$1,'38'!$E$1:$O$1,0))</f>
        <v>Basavaraj Basayya Hiremath</v>
      </c>
      <c r="H1252" s="2">
        <f>INDEX('38'!$E$1:$O$1361,MATCH('39'!$F1252,'38'!$E:$E,0),MATCH('38'!G$1,'38'!$E$1:$O$1,0))</f>
        <v>41404</v>
      </c>
      <c r="I1252" s="2" t="str">
        <f>INDEX('38'!$E$1:$O$1361,MATCH('39'!$F1252,'38'!$E:$E,0),MATCH('38'!H$1,'38'!$E$1:$O$1,0))</f>
        <v>Active</v>
      </c>
      <c r="J1252" s="2" t="str">
        <f>INDEX('38'!$E$1:$O$1361,MATCH('39'!$F1252,'38'!$E:$E,0),MATCH('38'!I$1,'38'!$E$1:$O$1,0))</f>
        <v>X0617</v>
      </c>
      <c r="K1252" s="2">
        <f>INDEX('38'!$E$1:$O$1361,MATCH('39'!$F1252,'38'!$E:$E,0),MATCH('38'!J$1,'38'!$E$1:$O$1,0))</f>
        <v>377421</v>
      </c>
      <c r="L1252" s="2" t="str">
        <f>INDEX('38'!$E$1:$O$1361,MATCH('39'!$F1252,'38'!$E:$E,0),MATCH('38'!K$1,'38'!$E$1:$O$1,0))</f>
        <v>Mr. Renukesh MD</v>
      </c>
      <c r="M1252" s="2" t="str">
        <f>INDEX('38'!$E$1:$O$1361,MATCH('39'!$F1252,'38'!$E:$E,0),MATCH('38'!L$1,'38'!$E$1:$O$1,0))</f>
        <v>Relationship Associate</v>
      </c>
      <c r="N1252" s="2" t="str">
        <f>INDEX('38'!$E$1:$O$1361,MATCH('39'!$F1252,'38'!$E:$E,0),MATCH('38'!M$1,'38'!$E$1:$O$1,0))</f>
        <v>BG 8</v>
      </c>
      <c r="O1252" s="2">
        <f>INDEX('38'!$E$1:$O$1361,MATCH('39'!$F1252,'38'!$E:$E,0),MATCH('38'!N$1,'38'!$E$1:$O$1,0))</f>
        <v>340275.26400000002</v>
      </c>
      <c r="P1252" s="2">
        <f>INDEX('38'!$E$1:$O$1361,MATCH('39'!$F1252,'38'!$E:$E,0),MATCH('38'!O$1,'38'!$E$1:$O$1,0))</f>
        <v>270786.60720000003</v>
      </c>
    </row>
    <row r="1253" spans="6:16">
      <c r="F1253" s="128">
        <v>470169</v>
      </c>
      <c r="G1253" s="2" t="str">
        <f>INDEX('38'!$E$1:$O$1361,MATCH('39'!$F1253,'38'!$E:$E,0),MATCH('38'!F$1,'38'!$E$1:$O$1,0))</f>
        <v>Soumya Ranjan Behera</v>
      </c>
      <c r="H1253" s="2">
        <f>INDEX('38'!$E$1:$O$1361,MATCH('39'!$F1253,'38'!$E:$E,0),MATCH('38'!G$1,'38'!$E$1:$O$1,0))</f>
        <v>41407</v>
      </c>
      <c r="I1253" s="2" t="str">
        <f>INDEX('38'!$E$1:$O$1361,MATCH('39'!$F1253,'38'!$E:$E,0),MATCH('38'!H$1,'38'!$E$1:$O$1,0))</f>
        <v>Active</v>
      </c>
      <c r="J1253" s="2" t="str">
        <f>INDEX('38'!$E$1:$O$1361,MATCH('39'!$F1253,'38'!$E:$E,0),MATCH('38'!I$1,'38'!$E$1:$O$1,0))</f>
        <v>X0812</v>
      </c>
      <c r="K1253" s="2">
        <f>INDEX('38'!$E$1:$O$1361,MATCH('39'!$F1253,'38'!$E:$E,0),MATCH('38'!J$1,'38'!$E$1:$O$1,0))</f>
        <v>381248</v>
      </c>
      <c r="L1253" s="2" t="str">
        <f>INDEX('38'!$E$1:$O$1361,MATCH('39'!$F1253,'38'!$E:$E,0),MATCH('38'!K$1,'38'!$E$1:$O$1,0))</f>
        <v>Mr. Nirjhar Saha</v>
      </c>
      <c r="M1253" s="2" t="str">
        <f>INDEX('38'!$E$1:$O$1361,MATCH('39'!$F1253,'38'!$E:$E,0),MATCH('38'!L$1,'38'!$E$1:$O$1,0))</f>
        <v>Relationship Associate</v>
      </c>
      <c r="N1253" s="2" t="str">
        <f>INDEX('38'!$E$1:$O$1361,MATCH('39'!$F1253,'38'!$E:$E,0),MATCH('38'!M$1,'38'!$E$1:$O$1,0))</f>
        <v>BG 8</v>
      </c>
      <c r="O1253" s="2">
        <f>INDEX('38'!$E$1:$O$1361,MATCH('39'!$F1253,'38'!$E:$E,0),MATCH('38'!N$1,'38'!$E$1:$O$1,0))</f>
        <v>404995.10099999997</v>
      </c>
      <c r="P1253" s="2">
        <f>INDEX('38'!$E$1:$O$1361,MATCH('39'!$F1253,'38'!$E:$E,0),MATCH('38'!O$1,'38'!$E$1:$O$1,0))</f>
        <v>843806.3652</v>
      </c>
    </row>
    <row r="1254" spans="6:16">
      <c r="F1254" s="128">
        <v>470310</v>
      </c>
      <c r="G1254" s="2" t="str">
        <f>INDEX('38'!$E$1:$O$1361,MATCH('39'!$F1254,'38'!$E:$E,0),MATCH('38'!F$1,'38'!$E$1:$O$1,0))</f>
        <v>Shruthi M J</v>
      </c>
      <c r="H1254" s="2">
        <f>INDEX('38'!$E$1:$O$1361,MATCH('39'!$F1254,'38'!$E:$E,0),MATCH('38'!G$1,'38'!$E$1:$O$1,0))</f>
        <v>41394</v>
      </c>
      <c r="I1254" s="2" t="str">
        <f>INDEX('38'!$E$1:$O$1361,MATCH('39'!$F1254,'38'!$E:$E,0),MATCH('38'!H$1,'38'!$E$1:$O$1,0))</f>
        <v>Active</v>
      </c>
      <c r="J1254" s="2" t="str">
        <f>INDEX('38'!$E$1:$O$1361,MATCH('39'!$F1254,'38'!$E:$E,0),MATCH('38'!I$1,'38'!$E$1:$O$1,0))</f>
        <v>X0052</v>
      </c>
      <c r="K1254" s="2">
        <f>INDEX('38'!$E$1:$O$1361,MATCH('39'!$F1254,'38'!$E:$E,0),MATCH('38'!J$1,'38'!$E$1:$O$1,0))</f>
        <v>450554</v>
      </c>
      <c r="L1254" s="2" t="str">
        <f>INDEX('38'!$E$1:$O$1361,MATCH('39'!$F1254,'38'!$E:$E,0),MATCH('38'!K$1,'38'!$E$1:$O$1,0))</f>
        <v>Mr Jagadeesh Krishna</v>
      </c>
      <c r="M1254" s="2" t="str">
        <f>INDEX('38'!$E$1:$O$1361,MATCH('39'!$F1254,'38'!$E:$E,0),MATCH('38'!L$1,'38'!$E$1:$O$1,0))</f>
        <v>Relationship Associate</v>
      </c>
      <c r="N1254" s="2" t="str">
        <f>INDEX('38'!$E$1:$O$1361,MATCH('39'!$F1254,'38'!$E:$E,0),MATCH('38'!M$1,'38'!$E$1:$O$1,0))</f>
        <v>BG 6</v>
      </c>
      <c r="O1254" s="2">
        <f>INDEX('38'!$E$1:$O$1361,MATCH('39'!$F1254,'38'!$E:$E,0),MATCH('38'!N$1,'38'!$E$1:$O$1,0))</f>
        <v>915775.28699999989</v>
      </c>
      <c r="P1254" s="2">
        <f>INDEX('38'!$E$1:$O$1361,MATCH('39'!$F1254,'38'!$E:$E,0),MATCH('38'!O$1,'38'!$E$1:$O$1,0))</f>
        <v>453101.92560000002</v>
      </c>
    </row>
    <row r="1255" spans="6:16">
      <c r="F1255" s="128">
        <v>470354</v>
      </c>
      <c r="G1255" s="2" t="str">
        <f>INDEX('38'!$E$1:$O$1361,MATCH('39'!$F1255,'38'!$E:$E,0),MATCH('38'!F$1,'38'!$E$1:$O$1,0))</f>
        <v>Gaurav Sanjay Gupta</v>
      </c>
      <c r="H1255" s="2">
        <f>INDEX('38'!$E$1:$O$1361,MATCH('39'!$F1255,'38'!$E:$E,0),MATCH('38'!G$1,'38'!$E$1:$O$1,0))</f>
        <v>41382</v>
      </c>
      <c r="I1255" s="2" t="str">
        <f>INDEX('38'!$E$1:$O$1361,MATCH('39'!$F1255,'38'!$E:$E,0),MATCH('38'!H$1,'38'!$E$1:$O$1,0))</f>
        <v>Active</v>
      </c>
      <c r="J1255" s="2" t="str">
        <f>INDEX('38'!$E$1:$O$1361,MATCH('39'!$F1255,'38'!$E:$E,0),MATCH('38'!I$1,'38'!$E$1:$O$1,0))</f>
        <v>X0294</v>
      </c>
      <c r="K1255" s="2">
        <f>INDEX('38'!$E$1:$O$1361,MATCH('39'!$F1255,'38'!$E:$E,0),MATCH('38'!J$1,'38'!$E$1:$O$1,0))</f>
        <v>380836</v>
      </c>
      <c r="L1255" s="2" t="str">
        <f>INDEX('38'!$E$1:$O$1361,MATCH('39'!$F1255,'38'!$E:$E,0),MATCH('38'!K$1,'38'!$E$1:$O$1,0))</f>
        <v>Mr. Arunkumar Manikchand Sharma</v>
      </c>
      <c r="M1255" s="2" t="str">
        <f>INDEX('38'!$E$1:$O$1361,MATCH('39'!$F1255,'38'!$E:$E,0),MATCH('38'!L$1,'38'!$E$1:$O$1,0))</f>
        <v>Relationship Associate</v>
      </c>
      <c r="N1255" s="2" t="str">
        <f>INDEX('38'!$E$1:$O$1361,MATCH('39'!$F1255,'38'!$E:$E,0),MATCH('38'!M$1,'38'!$E$1:$O$1,0))</f>
        <v>BG 7</v>
      </c>
      <c r="O1255" s="2">
        <f>INDEX('38'!$E$1:$O$1361,MATCH('39'!$F1255,'38'!$E:$E,0),MATCH('38'!N$1,'38'!$E$1:$O$1,0))</f>
        <v>620259.31800000009</v>
      </c>
      <c r="P1255" s="2">
        <f>INDEX('38'!$E$1:$O$1361,MATCH('39'!$F1255,'38'!$E:$E,0),MATCH('38'!O$1,'38'!$E$1:$O$1,0))</f>
        <v>616881.05280000006</v>
      </c>
    </row>
    <row r="1256" spans="6:16">
      <c r="F1256" s="128">
        <v>470442</v>
      </c>
      <c r="G1256" s="2" t="str">
        <f>INDEX('38'!$E$1:$O$1361,MATCH('39'!$F1256,'38'!$E:$E,0),MATCH('38'!F$1,'38'!$E$1:$O$1,0))</f>
        <v>Ashish Bindwashini Pandey</v>
      </c>
      <c r="H1256" s="2">
        <f>INDEX('38'!$E$1:$O$1361,MATCH('39'!$F1256,'38'!$E:$E,0),MATCH('38'!G$1,'38'!$E$1:$O$1,0))</f>
        <v>41269</v>
      </c>
      <c r="I1256" s="2" t="str">
        <f>INDEX('38'!$E$1:$O$1361,MATCH('39'!$F1256,'38'!$E:$E,0),MATCH('38'!H$1,'38'!$E$1:$O$1,0))</f>
        <v>Active</v>
      </c>
      <c r="J1256" s="2" t="str">
        <f>INDEX('38'!$E$1:$O$1361,MATCH('39'!$F1256,'38'!$E:$E,0),MATCH('38'!I$1,'38'!$E$1:$O$1,0))</f>
        <v>X0777</v>
      </c>
      <c r="K1256" s="2">
        <f>INDEX('38'!$E$1:$O$1361,MATCH('39'!$F1256,'38'!$E:$E,0),MATCH('38'!J$1,'38'!$E$1:$O$1,0))</f>
        <v>399534</v>
      </c>
      <c r="L1256" s="2" t="str">
        <f>INDEX('38'!$E$1:$O$1361,MATCH('39'!$F1256,'38'!$E:$E,0),MATCH('38'!K$1,'38'!$E$1:$O$1,0))</f>
        <v>Mr. Shahsidhar Poojary</v>
      </c>
      <c r="M1256" s="2" t="str">
        <f>INDEX('38'!$E$1:$O$1361,MATCH('39'!$F1256,'38'!$E:$E,0),MATCH('38'!L$1,'38'!$E$1:$O$1,0))</f>
        <v>Relationship Associate</v>
      </c>
      <c r="N1256" s="2" t="str">
        <f>INDEX('38'!$E$1:$O$1361,MATCH('39'!$F1256,'38'!$E:$E,0),MATCH('38'!M$1,'38'!$E$1:$O$1,0))</f>
        <v>BG 7</v>
      </c>
      <c r="O1256" s="2">
        <f>INDEX('38'!$E$1:$O$1361,MATCH('39'!$F1256,'38'!$E:$E,0),MATCH('38'!N$1,'38'!$E$1:$O$1,0))</f>
        <v>470177.946</v>
      </c>
      <c r="P1256" s="2">
        <f>INDEX('38'!$E$1:$O$1361,MATCH('39'!$F1256,'38'!$E:$E,0),MATCH('38'!O$1,'38'!$E$1:$O$1,0))</f>
        <v>486546.1776</v>
      </c>
    </row>
    <row r="1257" spans="6:16">
      <c r="F1257" s="128">
        <v>470452</v>
      </c>
      <c r="G1257" s="2" t="str">
        <f>INDEX('38'!$E$1:$O$1361,MATCH('39'!$F1257,'38'!$E:$E,0),MATCH('38'!F$1,'38'!$E$1:$O$1,0))</f>
        <v>Manish Gupta</v>
      </c>
      <c r="H1257" s="2">
        <f>INDEX('38'!$E$1:$O$1361,MATCH('39'!$F1257,'38'!$E:$E,0),MATCH('38'!G$1,'38'!$E$1:$O$1,0))</f>
        <v>41403</v>
      </c>
      <c r="I1257" s="2" t="str">
        <f>INDEX('38'!$E$1:$O$1361,MATCH('39'!$F1257,'38'!$E:$E,0),MATCH('38'!H$1,'38'!$E$1:$O$1,0))</f>
        <v>Active</v>
      </c>
      <c r="J1257" s="2" t="str">
        <f>INDEX('38'!$E$1:$O$1361,MATCH('39'!$F1257,'38'!$E:$E,0),MATCH('38'!I$1,'38'!$E$1:$O$1,0))</f>
        <v>X0723</v>
      </c>
      <c r="K1257" s="2">
        <f>INDEX('38'!$E$1:$O$1361,MATCH('39'!$F1257,'38'!$E:$E,0),MATCH('38'!J$1,'38'!$E$1:$O$1,0))</f>
        <v>377963</v>
      </c>
      <c r="L1257" s="2" t="str">
        <f>INDEX('38'!$E$1:$O$1361,MATCH('39'!$F1257,'38'!$E:$E,0),MATCH('38'!K$1,'38'!$E$1:$O$1,0))</f>
        <v>Mr. Shishir Mishra</v>
      </c>
      <c r="M1257" s="2" t="str">
        <f>INDEX('38'!$E$1:$O$1361,MATCH('39'!$F1257,'38'!$E:$E,0),MATCH('38'!L$1,'38'!$E$1:$O$1,0))</f>
        <v>Relationship Associate</v>
      </c>
      <c r="N1257" s="2" t="str">
        <f>INDEX('38'!$E$1:$O$1361,MATCH('39'!$F1257,'38'!$E:$E,0),MATCH('38'!M$1,'38'!$E$1:$O$1,0))</f>
        <v>BG 7</v>
      </c>
      <c r="O1257" s="2">
        <f>INDEX('38'!$E$1:$O$1361,MATCH('39'!$F1257,'38'!$E:$E,0),MATCH('38'!N$1,'38'!$E$1:$O$1,0))</f>
        <v>489235.84499999997</v>
      </c>
      <c r="P1257" s="2">
        <f>INDEX('38'!$E$1:$O$1361,MATCH('39'!$F1257,'38'!$E:$E,0),MATCH('38'!O$1,'38'!$E$1:$O$1,0))</f>
        <v>207416.75400000002</v>
      </c>
    </row>
    <row r="1258" spans="6:16">
      <c r="F1258" s="128">
        <v>470461</v>
      </c>
      <c r="G1258" s="2" t="str">
        <f>INDEX('38'!$E$1:$O$1361,MATCH('39'!$F1258,'38'!$E:$E,0),MATCH('38'!F$1,'38'!$E$1:$O$1,0))</f>
        <v>Raviraj Ravlu Parsekar</v>
      </c>
      <c r="H1258" s="2">
        <f>INDEX('38'!$E$1:$O$1361,MATCH('39'!$F1258,'38'!$E:$E,0),MATCH('38'!G$1,'38'!$E$1:$O$1,0))</f>
        <v>41057</v>
      </c>
      <c r="I1258" s="2" t="str">
        <f>INDEX('38'!$E$1:$O$1361,MATCH('39'!$F1258,'38'!$E:$E,0),MATCH('38'!H$1,'38'!$E$1:$O$1,0))</f>
        <v>Active</v>
      </c>
      <c r="J1258" s="2" t="str">
        <f>INDEX('38'!$E$1:$O$1361,MATCH('39'!$F1258,'38'!$E:$E,0),MATCH('38'!I$1,'38'!$E$1:$O$1,0))</f>
        <v>X0078</v>
      </c>
      <c r="K1258" s="2">
        <f>INDEX('38'!$E$1:$O$1361,MATCH('39'!$F1258,'38'!$E:$E,0),MATCH('38'!J$1,'38'!$E$1:$O$1,0))</f>
        <v>376834</v>
      </c>
      <c r="L1258" s="2" t="str">
        <f>INDEX('38'!$E$1:$O$1361,MATCH('39'!$F1258,'38'!$E:$E,0),MATCH('38'!K$1,'38'!$E$1:$O$1,0))</f>
        <v>Mr. Sushant Anant Pednekar</v>
      </c>
      <c r="M1258" s="2" t="str">
        <f>INDEX('38'!$E$1:$O$1361,MATCH('39'!$F1258,'38'!$E:$E,0),MATCH('38'!L$1,'38'!$E$1:$O$1,0))</f>
        <v>Relationship Associate</v>
      </c>
      <c r="N1258" s="2" t="str">
        <f>INDEX('38'!$E$1:$O$1361,MATCH('39'!$F1258,'38'!$E:$E,0),MATCH('38'!M$1,'38'!$E$1:$O$1,0))</f>
        <v>BG 5</v>
      </c>
      <c r="O1258" s="2">
        <f>INDEX('38'!$E$1:$O$1361,MATCH('39'!$F1258,'38'!$E:$E,0),MATCH('38'!N$1,'38'!$E$1:$O$1,0))</f>
        <v>1256575.8869999999</v>
      </c>
      <c r="P1258" s="2">
        <f>INDEX('38'!$E$1:$O$1361,MATCH('39'!$F1258,'38'!$E:$E,0),MATCH('38'!O$1,'38'!$E$1:$O$1,0))</f>
        <v>668796.75</v>
      </c>
    </row>
    <row r="1259" spans="6:16">
      <c r="F1259" s="128">
        <v>470510</v>
      </c>
      <c r="G1259" s="2" t="str">
        <f>INDEX('38'!$E$1:$O$1361,MATCH('39'!$F1259,'38'!$E:$E,0),MATCH('38'!F$1,'38'!$E$1:$O$1,0))</f>
        <v>Tamal Dutta</v>
      </c>
      <c r="H1259" s="2">
        <f>INDEX('38'!$E$1:$O$1361,MATCH('39'!$F1259,'38'!$E:$E,0),MATCH('38'!G$1,'38'!$E$1:$O$1,0))</f>
        <v>41306</v>
      </c>
      <c r="I1259" s="2" t="str">
        <f>INDEX('38'!$E$1:$O$1361,MATCH('39'!$F1259,'38'!$E:$E,0),MATCH('38'!H$1,'38'!$E$1:$O$1,0))</f>
        <v>Active</v>
      </c>
      <c r="J1259" s="2" t="str">
        <f>INDEX('38'!$E$1:$O$1361,MATCH('39'!$F1259,'38'!$E:$E,0),MATCH('38'!I$1,'38'!$E$1:$O$1,0))</f>
        <v>X1926</v>
      </c>
      <c r="K1259" s="2">
        <f>INDEX('38'!$E$1:$O$1361,MATCH('39'!$F1259,'38'!$E:$E,0),MATCH('38'!J$1,'38'!$E$1:$O$1,0))</f>
        <v>448126</v>
      </c>
      <c r="L1259" s="2" t="str">
        <f>INDEX('38'!$E$1:$O$1361,MATCH('39'!$F1259,'38'!$E:$E,0),MATCH('38'!K$1,'38'!$E$1:$O$1,0))</f>
        <v>Mr. Mohit Gupta</v>
      </c>
      <c r="M1259" s="2" t="str">
        <f>INDEX('38'!$E$1:$O$1361,MATCH('39'!$F1259,'38'!$E:$E,0),MATCH('38'!L$1,'38'!$E$1:$O$1,0))</f>
        <v>Relationship Associate</v>
      </c>
      <c r="N1259" s="2" t="str">
        <f>INDEX('38'!$E$1:$O$1361,MATCH('39'!$F1259,'38'!$E:$E,0),MATCH('38'!M$1,'38'!$E$1:$O$1,0))</f>
        <v>BG 8</v>
      </c>
      <c r="O1259" s="2">
        <f>INDEX('38'!$E$1:$O$1361,MATCH('39'!$F1259,'38'!$E:$E,0),MATCH('38'!N$1,'38'!$E$1:$O$1,0))</f>
        <v>141049.37700000001</v>
      </c>
      <c r="P1259" s="2">
        <f>INDEX('38'!$E$1:$O$1361,MATCH('39'!$F1259,'38'!$E:$E,0),MATCH('38'!O$1,'38'!$E$1:$O$1,0))</f>
        <v>741663.07559999998</v>
      </c>
    </row>
    <row r="1260" spans="6:16">
      <c r="F1260" s="128">
        <v>470511</v>
      </c>
      <c r="G1260" s="2" t="str">
        <f>INDEX('38'!$E$1:$O$1361,MATCH('39'!$F1260,'38'!$E:$E,0),MATCH('38'!F$1,'38'!$E$1:$O$1,0))</f>
        <v>Dipanjan Das</v>
      </c>
      <c r="H1260" s="2">
        <f>INDEX('38'!$E$1:$O$1361,MATCH('39'!$F1260,'38'!$E:$E,0),MATCH('38'!G$1,'38'!$E$1:$O$1,0))</f>
        <v>41190</v>
      </c>
      <c r="I1260" s="2" t="str">
        <f>INDEX('38'!$E$1:$O$1361,MATCH('39'!$F1260,'38'!$E:$E,0),MATCH('38'!H$1,'38'!$E$1:$O$1,0))</f>
        <v>Active</v>
      </c>
      <c r="J1260" s="2" t="str">
        <f>INDEX('38'!$E$1:$O$1361,MATCH('39'!$F1260,'38'!$E:$E,0),MATCH('38'!I$1,'38'!$E$1:$O$1,0))</f>
        <v>X1884</v>
      </c>
      <c r="K1260" s="2">
        <f>INDEX('38'!$E$1:$O$1361,MATCH('39'!$F1260,'38'!$E:$E,0),MATCH('38'!J$1,'38'!$E$1:$O$1,0))</f>
        <v>381325</v>
      </c>
      <c r="L1260" s="2" t="str">
        <f>INDEX('38'!$E$1:$O$1361,MATCH('39'!$F1260,'38'!$E:$E,0),MATCH('38'!K$1,'38'!$E$1:$O$1,0))</f>
        <v>Mr. Animesh Dutta</v>
      </c>
      <c r="M1260" s="2" t="str">
        <f>INDEX('38'!$E$1:$O$1361,MATCH('39'!$F1260,'38'!$E:$E,0),MATCH('38'!L$1,'38'!$E$1:$O$1,0))</f>
        <v>Relationship Associate</v>
      </c>
      <c r="N1260" s="2" t="str">
        <f>INDEX('38'!$E$1:$O$1361,MATCH('39'!$F1260,'38'!$E:$E,0),MATCH('38'!M$1,'38'!$E$1:$O$1,0))</f>
        <v>BG 8</v>
      </c>
      <c r="O1260" s="2">
        <f>INDEX('38'!$E$1:$O$1361,MATCH('39'!$F1260,'38'!$E:$E,0),MATCH('38'!N$1,'38'!$E$1:$O$1,0))</f>
        <v>41248.893000000004</v>
      </c>
      <c r="P1260" s="2">
        <f>INDEX('38'!$E$1:$O$1361,MATCH('39'!$F1260,'38'!$E:$E,0),MATCH('38'!O$1,'38'!$E$1:$O$1,0))</f>
        <v>1282873.7124000001</v>
      </c>
    </row>
    <row r="1261" spans="6:16">
      <c r="F1261" s="128">
        <v>470608</v>
      </c>
      <c r="G1261" s="2" t="str">
        <f>INDEX('38'!$E$1:$O$1361,MATCH('39'!$F1261,'38'!$E:$E,0),MATCH('38'!F$1,'38'!$E$1:$O$1,0))</f>
        <v>Gagan Kumar Singh</v>
      </c>
      <c r="H1261" s="2">
        <f>INDEX('38'!$E$1:$O$1361,MATCH('39'!$F1261,'38'!$E:$E,0),MATCH('38'!G$1,'38'!$E$1:$O$1,0))</f>
        <v>41410</v>
      </c>
      <c r="I1261" s="2" t="str">
        <f>INDEX('38'!$E$1:$O$1361,MATCH('39'!$F1261,'38'!$E:$E,0),MATCH('38'!H$1,'38'!$E$1:$O$1,0))</f>
        <v>Active</v>
      </c>
      <c r="J1261" s="2" t="str">
        <f>INDEX('38'!$E$1:$O$1361,MATCH('39'!$F1261,'38'!$E:$E,0),MATCH('38'!I$1,'38'!$E$1:$O$1,0))</f>
        <v>X0357</v>
      </c>
      <c r="K1261" s="2">
        <f>INDEX('38'!$E$1:$O$1361,MATCH('39'!$F1261,'38'!$E:$E,0),MATCH('38'!J$1,'38'!$E$1:$O$1,0))</f>
        <v>391321</v>
      </c>
      <c r="L1261" s="2" t="str">
        <f>INDEX('38'!$E$1:$O$1361,MATCH('39'!$F1261,'38'!$E:$E,0),MATCH('38'!K$1,'38'!$E$1:$O$1,0))</f>
        <v>Mr. Ashish Rawat</v>
      </c>
      <c r="M1261" s="2" t="str">
        <f>INDEX('38'!$E$1:$O$1361,MATCH('39'!$F1261,'38'!$E:$E,0),MATCH('38'!L$1,'38'!$E$1:$O$1,0))</f>
        <v>Relationship Associate</v>
      </c>
      <c r="N1261" s="2" t="str">
        <f>INDEX('38'!$E$1:$O$1361,MATCH('39'!$F1261,'38'!$E:$E,0),MATCH('38'!M$1,'38'!$E$1:$O$1,0))</f>
        <v>BG 7</v>
      </c>
      <c r="O1261" s="2">
        <f>INDEX('38'!$E$1:$O$1361,MATCH('39'!$F1261,'38'!$E:$E,0),MATCH('38'!N$1,'38'!$E$1:$O$1,0))</f>
        <v>683276.26500000001</v>
      </c>
      <c r="P1261" s="2">
        <f>INDEX('38'!$E$1:$O$1361,MATCH('39'!$F1261,'38'!$E:$E,0),MATCH('38'!O$1,'38'!$E$1:$O$1,0))</f>
        <v>199068.05159999998</v>
      </c>
    </row>
    <row r="1262" spans="6:16">
      <c r="F1262" s="128">
        <v>470610</v>
      </c>
      <c r="G1262" s="2" t="str">
        <f>INDEX('38'!$E$1:$O$1361,MATCH('39'!$F1262,'38'!$E:$E,0),MATCH('38'!F$1,'38'!$E$1:$O$1,0))</f>
        <v>Rohith Kotian</v>
      </c>
      <c r="H1262" s="2">
        <f>INDEX('38'!$E$1:$O$1361,MATCH('39'!$F1262,'38'!$E:$E,0),MATCH('38'!G$1,'38'!$E$1:$O$1,0))</f>
        <v>41388</v>
      </c>
      <c r="I1262" s="2" t="str">
        <f>INDEX('38'!$E$1:$O$1361,MATCH('39'!$F1262,'38'!$E:$E,0),MATCH('38'!H$1,'38'!$E$1:$O$1,0))</f>
        <v>Active</v>
      </c>
      <c r="J1262" s="2" t="str">
        <f>INDEX('38'!$E$1:$O$1361,MATCH('39'!$F1262,'38'!$E:$E,0),MATCH('38'!I$1,'38'!$E$1:$O$1,0))</f>
        <v>X0783</v>
      </c>
      <c r="K1262" s="2">
        <f>INDEX('38'!$E$1:$O$1361,MATCH('39'!$F1262,'38'!$E:$E,0),MATCH('38'!J$1,'38'!$E$1:$O$1,0))</f>
        <v>382950</v>
      </c>
      <c r="L1262" s="2" t="str">
        <f>INDEX('38'!$E$1:$O$1361,MATCH('39'!$F1262,'38'!$E:$E,0),MATCH('38'!K$1,'38'!$E$1:$O$1,0))</f>
        <v>Mr. Shiva Prasad Rao</v>
      </c>
      <c r="M1262" s="2" t="str">
        <f>INDEX('38'!$E$1:$O$1361,MATCH('39'!$F1262,'38'!$E:$E,0),MATCH('38'!L$1,'38'!$E$1:$O$1,0))</f>
        <v>Relationship Associate</v>
      </c>
      <c r="N1262" s="2" t="str">
        <f>INDEX('38'!$E$1:$O$1361,MATCH('39'!$F1262,'38'!$E:$E,0),MATCH('38'!M$1,'38'!$E$1:$O$1,0))</f>
        <v>BG 7</v>
      </c>
      <c r="O1262" s="2">
        <f>INDEX('38'!$E$1:$O$1361,MATCH('39'!$F1262,'38'!$E:$E,0),MATCH('38'!N$1,'38'!$E$1:$O$1,0))</f>
        <v>712159.728</v>
      </c>
      <c r="P1262" s="2">
        <f>INDEX('38'!$E$1:$O$1361,MATCH('39'!$F1262,'38'!$E:$E,0),MATCH('38'!O$1,'38'!$E$1:$O$1,0))</f>
        <v>470305.52640000003</v>
      </c>
    </row>
    <row r="1263" spans="6:16">
      <c r="F1263" s="128">
        <v>470613</v>
      </c>
      <c r="G1263" s="2" t="str">
        <f>INDEX('38'!$E$1:$O$1361,MATCH('39'!$F1263,'38'!$E:$E,0),MATCH('38'!F$1,'38'!$E$1:$O$1,0))</f>
        <v>Ankit Bhasin</v>
      </c>
      <c r="H1263" s="2">
        <f>INDEX('38'!$E$1:$O$1361,MATCH('39'!$F1263,'38'!$E:$E,0),MATCH('38'!G$1,'38'!$E$1:$O$1,0))</f>
        <v>41410</v>
      </c>
      <c r="I1263" s="2" t="str">
        <f>INDEX('38'!$E$1:$O$1361,MATCH('39'!$F1263,'38'!$E:$E,0),MATCH('38'!H$1,'38'!$E$1:$O$1,0))</f>
        <v>Active</v>
      </c>
      <c r="J1263" s="2" t="str">
        <f>INDEX('38'!$E$1:$O$1361,MATCH('39'!$F1263,'38'!$E:$E,0),MATCH('38'!I$1,'38'!$E$1:$O$1,0))</f>
        <v>X0794</v>
      </c>
      <c r="K1263" s="2">
        <f>INDEX('38'!$E$1:$O$1361,MATCH('39'!$F1263,'38'!$E:$E,0),MATCH('38'!J$1,'38'!$E$1:$O$1,0))</f>
        <v>434171</v>
      </c>
      <c r="L1263" s="2" t="str">
        <f>INDEX('38'!$E$1:$O$1361,MATCH('39'!$F1263,'38'!$E:$E,0),MATCH('38'!K$1,'38'!$E$1:$O$1,0))</f>
        <v>Mr. Amittandra Mishra</v>
      </c>
      <c r="M1263" s="2" t="str">
        <f>INDEX('38'!$E$1:$O$1361,MATCH('39'!$F1263,'38'!$E:$E,0),MATCH('38'!L$1,'38'!$E$1:$O$1,0))</f>
        <v>Relationship Associate</v>
      </c>
      <c r="N1263" s="2" t="str">
        <f>INDEX('38'!$E$1:$O$1361,MATCH('39'!$F1263,'38'!$E:$E,0),MATCH('38'!M$1,'38'!$E$1:$O$1,0))</f>
        <v>BG 8</v>
      </c>
      <c r="O1263" s="2">
        <f>INDEX('38'!$E$1:$O$1361,MATCH('39'!$F1263,'38'!$E:$E,0),MATCH('38'!N$1,'38'!$E$1:$O$1,0))</f>
        <v>396472.86</v>
      </c>
      <c r="P1263" s="2">
        <f>INDEX('38'!$E$1:$O$1361,MATCH('39'!$F1263,'38'!$E:$E,0),MATCH('38'!O$1,'38'!$E$1:$O$1,0))</f>
        <v>255399.42599999998</v>
      </c>
    </row>
    <row r="1264" spans="6:16">
      <c r="F1264" s="128">
        <v>470681</v>
      </c>
      <c r="G1264" s="2" t="str">
        <f>INDEX('38'!$E$1:$O$1361,MATCH('39'!$F1264,'38'!$E:$E,0),MATCH('38'!F$1,'38'!$E$1:$O$1,0))</f>
        <v>Sharad Mishra</v>
      </c>
      <c r="H1264" s="2">
        <f>INDEX('38'!$E$1:$O$1361,MATCH('39'!$F1264,'38'!$E:$E,0),MATCH('38'!G$1,'38'!$E$1:$O$1,0))</f>
        <v>41410</v>
      </c>
      <c r="I1264" s="2" t="str">
        <f>INDEX('38'!$E$1:$O$1361,MATCH('39'!$F1264,'38'!$E:$E,0),MATCH('38'!H$1,'38'!$E$1:$O$1,0))</f>
        <v>Active</v>
      </c>
      <c r="J1264" s="2" t="str">
        <f>INDEX('38'!$E$1:$O$1361,MATCH('39'!$F1264,'38'!$E:$E,0),MATCH('38'!I$1,'38'!$E$1:$O$1,0))</f>
        <v>X0775</v>
      </c>
      <c r="K1264" s="2">
        <f>INDEX('38'!$E$1:$O$1361,MATCH('39'!$F1264,'38'!$E:$E,0),MATCH('38'!J$1,'38'!$E$1:$O$1,0))</f>
        <v>381325</v>
      </c>
      <c r="L1264" s="2" t="str">
        <f>INDEX('38'!$E$1:$O$1361,MATCH('39'!$F1264,'38'!$E:$E,0),MATCH('38'!K$1,'38'!$E$1:$O$1,0))</f>
        <v>Mr. Animesh Dutta</v>
      </c>
      <c r="M1264" s="2" t="str">
        <f>INDEX('38'!$E$1:$O$1361,MATCH('39'!$F1264,'38'!$E:$E,0),MATCH('38'!L$1,'38'!$E$1:$O$1,0))</f>
        <v>Relationship Associate</v>
      </c>
      <c r="N1264" s="2" t="str">
        <f>INDEX('38'!$E$1:$O$1361,MATCH('39'!$F1264,'38'!$E:$E,0),MATCH('38'!M$1,'38'!$E$1:$O$1,0))</f>
        <v>BG 6</v>
      </c>
      <c r="O1264" s="2">
        <f>INDEX('38'!$E$1:$O$1361,MATCH('39'!$F1264,'38'!$E:$E,0),MATCH('38'!N$1,'38'!$E$1:$O$1,0))</f>
        <v>833559.09</v>
      </c>
      <c r="P1264" s="2">
        <f>INDEX('38'!$E$1:$O$1361,MATCH('39'!$F1264,'38'!$E:$E,0),MATCH('38'!O$1,'38'!$E$1:$O$1,0))</f>
        <v>850933.13399999996</v>
      </c>
    </row>
    <row r="1265" spans="6:16">
      <c r="F1265" s="128">
        <v>470685</v>
      </c>
      <c r="G1265" s="2" t="str">
        <f>INDEX('38'!$E$1:$O$1361,MATCH('39'!$F1265,'38'!$E:$E,0),MATCH('38'!F$1,'38'!$E$1:$O$1,0))</f>
        <v>Tirtharup Shyam Choudhury</v>
      </c>
      <c r="H1265" s="2">
        <f>INDEX('38'!$E$1:$O$1361,MATCH('39'!$F1265,'38'!$E:$E,0),MATCH('38'!G$1,'38'!$E$1:$O$1,0))</f>
        <v>41402</v>
      </c>
      <c r="I1265" s="2" t="str">
        <f>INDEX('38'!$E$1:$O$1361,MATCH('39'!$F1265,'38'!$E:$E,0),MATCH('38'!H$1,'38'!$E$1:$O$1,0))</f>
        <v>Active</v>
      </c>
      <c r="J1265" s="2" t="str">
        <f>INDEX('38'!$E$1:$O$1361,MATCH('39'!$F1265,'38'!$E:$E,0),MATCH('38'!I$1,'38'!$E$1:$O$1,0))</f>
        <v>X0896</v>
      </c>
      <c r="K1265" s="2">
        <f>INDEX('38'!$E$1:$O$1361,MATCH('39'!$F1265,'38'!$E:$E,0),MATCH('38'!J$1,'38'!$E$1:$O$1,0))</f>
        <v>381549</v>
      </c>
      <c r="L1265" s="2" t="str">
        <f>INDEX('38'!$E$1:$O$1361,MATCH('39'!$F1265,'38'!$E:$E,0),MATCH('38'!K$1,'38'!$E$1:$O$1,0))</f>
        <v>Mr. Mohammad Sarfaraz</v>
      </c>
      <c r="M1265" s="2" t="str">
        <f>INDEX('38'!$E$1:$O$1361,MATCH('39'!$F1265,'38'!$E:$E,0),MATCH('38'!L$1,'38'!$E$1:$O$1,0))</f>
        <v>Relationship Associate</v>
      </c>
      <c r="N1265" s="2" t="str">
        <f>INDEX('38'!$E$1:$O$1361,MATCH('39'!$F1265,'38'!$E:$E,0),MATCH('38'!M$1,'38'!$E$1:$O$1,0))</f>
        <v>BG 7</v>
      </c>
      <c r="O1265" s="2">
        <f>INDEX('38'!$E$1:$O$1361,MATCH('39'!$F1265,'38'!$E:$E,0),MATCH('38'!N$1,'38'!$E$1:$O$1,0))</f>
        <v>688901.36699999997</v>
      </c>
      <c r="P1265" s="2">
        <f>INDEX('38'!$E$1:$O$1361,MATCH('39'!$F1265,'38'!$E:$E,0),MATCH('38'!O$1,'38'!$E$1:$O$1,0))</f>
        <v>78470.974799999996</v>
      </c>
    </row>
    <row r="1266" spans="6:16">
      <c r="F1266" s="128">
        <v>470691</v>
      </c>
      <c r="G1266" s="2" t="str">
        <f>INDEX('38'!$E$1:$O$1361,MATCH('39'!$F1266,'38'!$E:$E,0),MATCH('38'!F$1,'38'!$E$1:$O$1,0))</f>
        <v>Soumendu Sarkar</v>
      </c>
      <c r="H1266" s="2">
        <f>INDEX('38'!$E$1:$O$1361,MATCH('39'!$F1266,'38'!$E:$E,0),MATCH('38'!G$1,'38'!$E$1:$O$1,0))</f>
        <v>41414</v>
      </c>
      <c r="I1266" s="2" t="str">
        <f>INDEX('38'!$E$1:$O$1361,MATCH('39'!$F1266,'38'!$E:$E,0),MATCH('38'!H$1,'38'!$E$1:$O$1,0))</f>
        <v>Active</v>
      </c>
      <c r="J1266" s="2" t="str">
        <f>INDEX('38'!$E$1:$O$1361,MATCH('39'!$F1266,'38'!$E:$E,0),MATCH('38'!I$1,'38'!$E$1:$O$1,0))</f>
        <v>X0190</v>
      </c>
      <c r="K1266" s="2">
        <f>INDEX('38'!$E$1:$O$1361,MATCH('39'!$F1266,'38'!$E:$E,0),MATCH('38'!J$1,'38'!$E$1:$O$1,0))</f>
        <v>381132</v>
      </c>
      <c r="L1266" s="2" t="str">
        <f>INDEX('38'!$E$1:$O$1361,MATCH('39'!$F1266,'38'!$E:$E,0),MATCH('38'!K$1,'38'!$E$1:$O$1,0))</f>
        <v>Mr. Kangkan Dutta</v>
      </c>
      <c r="M1266" s="2" t="str">
        <f>INDEX('38'!$E$1:$O$1361,MATCH('39'!$F1266,'38'!$E:$E,0),MATCH('38'!L$1,'38'!$E$1:$O$1,0))</f>
        <v>Relationship Associate</v>
      </c>
      <c r="N1266" s="2" t="str">
        <f>INDEX('38'!$E$1:$O$1361,MATCH('39'!$F1266,'38'!$E:$E,0),MATCH('38'!M$1,'38'!$E$1:$O$1,0))</f>
        <v>BG 5</v>
      </c>
      <c r="O1266" s="2">
        <f>INDEX('38'!$E$1:$O$1361,MATCH('39'!$F1266,'38'!$E:$E,0),MATCH('38'!N$1,'38'!$E$1:$O$1,0))</f>
        <v>1250769.3660000002</v>
      </c>
      <c r="P1266" s="2">
        <f>INDEX('38'!$E$1:$O$1361,MATCH('39'!$F1266,'38'!$E:$E,0),MATCH('38'!O$1,'38'!$E$1:$O$1,0))</f>
        <v>919226.03760000004</v>
      </c>
    </row>
    <row r="1267" spans="6:16">
      <c r="F1267" s="128">
        <v>470984</v>
      </c>
      <c r="G1267" s="2" t="str">
        <f>INDEX('38'!$E$1:$O$1361,MATCH('39'!$F1267,'38'!$E:$E,0),MATCH('38'!F$1,'38'!$E$1:$O$1,0))</f>
        <v>Vikas Goyal</v>
      </c>
      <c r="H1267" s="2">
        <f>INDEX('38'!$E$1:$O$1361,MATCH('39'!$F1267,'38'!$E:$E,0),MATCH('38'!G$1,'38'!$E$1:$O$1,0))</f>
        <v>41169</v>
      </c>
      <c r="I1267" s="2" t="str">
        <f>INDEX('38'!$E$1:$O$1361,MATCH('39'!$F1267,'38'!$E:$E,0),MATCH('38'!H$1,'38'!$E$1:$O$1,0))</f>
        <v>Active</v>
      </c>
      <c r="J1267" s="2" t="str">
        <f>INDEX('38'!$E$1:$O$1361,MATCH('39'!$F1267,'38'!$E:$E,0),MATCH('38'!I$1,'38'!$E$1:$O$1,0))</f>
        <v>X1014</v>
      </c>
      <c r="K1267" s="2">
        <f>INDEX('38'!$E$1:$O$1361,MATCH('39'!$F1267,'38'!$E:$E,0),MATCH('38'!J$1,'38'!$E$1:$O$1,0))</f>
        <v>391321</v>
      </c>
      <c r="L1267" s="2" t="str">
        <f>INDEX('38'!$E$1:$O$1361,MATCH('39'!$F1267,'38'!$E:$E,0),MATCH('38'!K$1,'38'!$E$1:$O$1,0))</f>
        <v>Mr. Ashish Rawat</v>
      </c>
      <c r="M1267" s="2" t="str">
        <f>INDEX('38'!$E$1:$O$1361,MATCH('39'!$F1267,'38'!$E:$E,0),MATCH('38'!L$1,'38'!$E$1:$O$1,0))</f>
        <v>Relationship Associate</v>
      </c>
      <c r="N1267" s="2" t="str">
        <f>INDEX('38'!$E$1:$O$1361,MATCH('39'!$F1267,'38'!$E:$E,0),MATCH('38'!M$1,'38'!$E$1:$O$1,0))</f>
        <v>BG 8</v>
      </c>
      <c r="O1267" s="2">
        <f>INDEX('38'!$E$1:$O$1361,MATCH('39'!$F1267,'38'!$E:$E,0),MATCH('38'!N$1,'38'!$E$1:$O$1,0))</f>
        <v>408873.90599999996</v>
      </c>
      <c r="P1267" s="2">
        <f>INDEX('38'!$E$1:$O$1361,MATCH('39'!$F1267,'38'!$E:$E,0),MATCH('38'!O$1,'38'!$E$1:$O$1,0))</f>
        <v>1293388.4627999999</v>
      </c>
    </row>
    <row r="1268" spans="6:16">
      <c r="F1268" s="128">
        <v>470989</v>
      </c>
      <c r="G1268" s="2" t="str">
        <f>INDEX('38'!$E$1:$O$1361,MATCH('39'!$F1268,'38'!$E:$E,0),MATCH('38'!F$1,'38'!$E$1:$O$1,0))</f>
        <v>Vandana Bhatt</v>
      </c>
      <c r="H1268" s="2">
        <f>INDEX('38'!$E$1:$O$1361,MATCH('39'!$F1268,'38'!$E:$E,0),MATCH('38'!G$1,'38'!$E$1:$O$1,0))</f>
        <v>41271</v>
      </c>
      <c r="I1268" s="2" t="str">
        <f>INDEX('38'!$E$1:$O$1361,MATCH('39'!$F1268,'38'!$E:$E,0),MATCH('38'!H$1,'38'!$E$1:$O$1,0))</f>
        <v>Active</v>
      </c>
      <c r="J1268" s="2" t="str">
        <f>INDEX('38'!$E$1:$O$1361,MATCH('39'!$F1268,'38'!$E:$E,0),MATCH('38'!I$1,'38'!$E$1:$O$1,0))</f>
        <v>X1006</v>
      </c>
      <c r="K1268" s="2">
        <f>INDEX('38'!$E$1:$O$1361,MATCH('39'!$F1268,'38'!$E:$E,0),MATCH('38'!J$1,'38'!$E$1:$O$1,0))</f>
        <v>391321</v>
      </c>
      <c r="L1268" s="2" t="str">
        <f>INDEX('38'!$E$1:$O$1361,MATCH('39'!$F1268,'38'!$E:$E,0),MATCH('38'!K$1,'38'!$E$1:$O$1,0))</f>
        <v>Mr. Ashish Rawat</v>
      </c>
      <c r="M1268" s="2" t="str">
        <f>INDEX('38'!$E$1:$O$1361,MATCH('39'!$F1268,'38'!$E:$E,0),MATCH('38'!L$1,'38'!$E$1:$O$1,0))</f>
        <v>Relationship Associate</v>
      </c>
      <c r="N1268" s="2" t="str">
        <f>INDEX('38'!$E$1:$O$1361,MATCH('39'!$F1268,'38'!$E:$E,0),MATCH('38'!M$1,'38'!$E$1:$O$1,0))</f>
        <v>BG 7</v>
      </c>
      <c r="O1268" s="2">
        <f>INDEX('38'!$E$1:$O$1361,MATCH('39'!$F1268,'38'!$E:$E,0),MATCH('38'!N$1,'38'!$E$1:$O$1,0))</f>
        <v>570994.59900000005</v>
      </c>
      <c r="P1268" s="2">
        <f>INDEX('38'!$E$1:$O$1361,MATCH('39'!$F1268,'38'!$E:$E,0),MATCH('38'!O$1,'38'!$E$1:$O$1,0))</f>
        <v>431001.1728</v>
      </c>
    </row>
    <row r="1269" spans="6:16">
      <c r="F1269" s="128">
        <v>470994</v>
      </c>
      <c r="G1269" s="2" t="str">
        <f>INDEX('38'!$E$1:$O$1361,MATCH('39'!$F1269,'38'!$E:$E,0),MATCH('38'!F$1,'38'!$E$1:$O$1,0))</f>
        <v>Murari Kumar</v>
      </c>
      <c r="H1269" s="2">
        <f>INDEX('38'!$E$1:$O$1361,MATCH('39'!$F1269,'38'!$E:$E,0),MATCH('38'!G$1,'38'!$E$1:$O$1,0))</f>
        <v>41311</v>
      </c>
      <c r="I1269" s="2" t="str">
        <f>INDEX('38'!$E$1:$O$1361,MATCH('39'!$F1269,'38'!$E:$E,0),MATCH('38'!H$1,'38'!$E$1:$O$1,0))</f>
        <v>Active</v>
      </c>
      <c r="J1269" s="2" t="str">
        <f>INDEX('38'!$E$1:$O$1361,MATCH('39'!$F1269,'38'!$E:$E,0),MATCH('38'!I$1,'38'!$E$1:$O$1,0))</f>
        <v>X1548</v>
      </c>
      <c r="K1269" s="2">
        <f>INDEX('38'!$E$1:$O$1361,MATCH('39'!$F1269,'38'!$E:$E,0),MATCH('38'!J$1,'38'!$E$1:$O$1,0))</f>
        <v>391321</v>
      </c>
      <c r="L1269" s="2" t="str">
        <f>INDEX('38'!$E$1:$O$1361,MATCH('39'!$F1269,'38'!$E:$E,0),MATCH('38'!K$1,'38'!$E$1:$O$1,0))</f>
        <v>Mr. Ashish Rawat</v>
      </c>
      <c r="M1269" s="2" t="str">
        <f>INDEX('38'!$E$1:$O$1361,MATCH('39'!$F1269,'38'!$E:$E,0),MATCH('38'!L$1,'38'!$E$1:$O$1,0))</f>
        <v>Relationship Associate</v>
      </c>
      <c r="N1269" s="2" t="str">
        <f>INDEX('38'!$E$1:$O$1361,MATCH('39'!$F1269,'38'!$E:$E,0),MATCH('38'!M$1,'38'!$E$1:$O$1,0))</f>
        <v>BG 8</v>
      </c>
      <c r="O1269" s="2">
        <f>INDEX('38'!$E$1:$O$1361,MATCH('39'!$F1269,'38'!$E:$E,0),MATCH('38'!N$1,'38'!$E$1:$O$1,0))</f>
        <v>132568.31700000001</v>
      </c>
      <c r="P1269" s="2">
        <f>INDEX('38'!$E$1:$O$1361,MATCH('39'!$F1269,'38'!$E:$E,0),MATCH('38'!O$1,'38'!$E$1:$O$1,0))</f>
        <v>378013.04639999999</v>
      </c>
    </row>
    <row r="1270" spans="6:16">
      <c r="F1270" s="128">
        <v>471032</v>
      </c>
      <c r="G1270" s="2" t="str">
        <f>INDEX('38'!$E$1:$O$1361,MATCH('39'!$F1270,'38'!$E:$E,0),MATCH('38'!F$1,'38'!$E$1:$O$1,0))</f>
        <v>Pradipta Kumar Mohanty</v>
      </c>
      <c r="H1270" s="2">
        <f>INDEX('38'!$E$1:$O$1361,MATCH('39'!$F1270,'38'!$E:$E,0),MATCH('38'!G$1,'38'!$E$1:$O$1,0))</f>
        <v>41418</v>
      </c>
      <c r="I1270" s="2" t="str">
        <f>INDEX('38'!$E$1:$O$1361,MATCH('39'!$F1270,'38'!$E:$E,0),MATCH('38'!H$1,'38'!$E$1:$O$1,0))</f>
        <v>Active</v>
      </c>
      <c r="J1270" s="2" t="str">
        <f>INDEX('38'!$E$1:$O$1361,MATCH('39'!$F1270,'38'!$E:$E,0),MATCH('38'!I$1,'38'!$E$1:$O$1,0))</f>
        <v>X0381</v>
      </c>
      <c r="K1270" s="2">
        <f>INDEX('38'!$E$1:$O$1361,MATCH('39'!$F1270,'38'!$E:$E,0),MATCH('38'!J$1,'38'!$E$1:$O$1,0))</f>
        <v>176466</v>
      </c>
      <c r="L1270" s="2" t="str">
        <f>INDEX('38'!$E$1:$O$1361,MATCH('39'!$F1270,'38'!$E:$E,0),MATCH('38'!K$1,'38'!$E$1:$O$1,0))</f>
        <v>Mr. Ayan Dam</v>
      </c>
      <c r="M1270" s="2" t="str">
        <f>INDEX('38'!$E$1:$O$1361,MATCH('39'!$F1270,'38'!$E:$E,0),MATCH('38'!L$1,'38'!$E$1:$O$1,0))</f>
        <v>Relationship Associate</v>
      </c>
      <c r="N1270" s="2" t="str">
        <f>INDEX('38'!$E$1:$O$1361,MATCH('39'!$F1270,'38'!$E:$E,0),MATCH('38'!M$1,'38'!$E$1:$O$1,0))</f>
        <v>BG 6</v>
      </c>
      <c r="O1270" s="2">
        <f>INDEX('38'!$E$1:$O$1361,MATCH('39'!$F1270,'38'!$E:$E,0),MATCH('38'!N$1,'38'!$E$1:$O$1,0))</f>
        <v>946686.63599999994</v>
      </c>
      <c r="P1270" s="2">
        <f>INDEX('38'!$E$1:$O$1361,MATCH('39'!$F1270,'38'!$E:$E,0),MATCH('38'!O$1,'38'!$E$1:$O$1,0))</f>
        <v>859192.36919999996</v>
      </c>
    </row>
    <row r="1271" spans="6:16">
      <c r="F1271" s="128">
        <v>471317</v>
      </c>
      <c r="G1271" s="2" t="str">
        <f>INDEX('38'!$E$1:$O$1361,MATCH('39'!$F1271,'38'!$E:$E,0),MATCH('38'!F$1,'38'!$E$1:$O$1,0))</f>
        <v>Shirish Mishra</v>
      </c>
      <c r="H1271" s="2">
        <f>INDEX('38'!$E$1:$O$1361,MATCH('39'!$F1271,'38'!$E:$E,0),MATCH('38'!G$1,'38'!$E$1:$O$1,0))</f>
        <v>41414</v>
      </c>
      <c r="I1271" s="2" t="str">
        <f>INDEX('38'!$E$1:$O$1361,MATCH('39'!$F1271,'38'!$E:$E,0),MATCH('38'!H$1,'38'!$E$1:$O$1,0))</f>
        <v>Active</v>
      </c>
      <c r="J1271" s="2" t="str">
        <f>INDEX('38'!$E$1:$O$1361,MATCH('39'!$F1271,'38'!$E:$E,0),MATCH('38'!I$1,'38'!$E$1:$O$1,0))</f>
        <v>X1812</v>
      </c>
      <c r="K1271" s="2">
        <f>INDEX('38'!$E$1:$O$1361,MATCH('39'!$F1271,'38'!$E:$E,0),MATCH('38'!J$1,'38'!$E$1:$O$1,0))</f>
        <v>377963</v>
      </c>
      <c r="L1271" s="2" t="str">
        <f>INDEX('38'!$E$1:$O$1361,MATCH('39'!$F1271,'38'!$E:$E,0),MATCH('38'!K$1,'38'!$E$1:$O$1,0))</f>
        <v>Mr. Shishir Mishra</v>
      </c>
      <c r="M1271" s="2" t="str">
        <f>INDEX('38'!$E$1:$O$1361,MATCH('39'!$F1271,'38'!$E:$E,0),MATCH('38'!L$1,'38'!$E$1:$O$1,0))</f>
        <v>Relationship Associate</v>
      </c>
      <c r="N1271" s="2" t="str">
        <f>INDEX('38'!$E$1:$O$1361,MATCH('39'!$F1271,'38'!$E:$E,0),MATCH('38'!M$1,'38'!$E$1:$O$1,0))</f>
        <v>BG 8</v>
      </c>
      <c r="O1271" s="2">
        <f>INDEX('38'!$E$1:$O$1361,MATCH('39'!$F1271,'38'!$E:$E,0),MATCH('38'!N$1,'38'!$E$1:$O$1,0))</f>
        <v>285982.011</v>
      </c>
      <c r="P1271" s="2">
        <f>INDEX('38'!$E$1:$O$1361,MATCH('39'!$F1271,'38'!$E:$E,0),MATCH('38'!O$1,'38'!$E$1:$O$1,0))</f>
        <v>788068.29959999991</v>
      </c>
    </row>
    <row r="1272" spans="6:16">
      <c r="F1272" s="128">
        <v>471323</v>
      </c>
      <c r="G1272" s="2" t="str">
        <f>INDEX('38'!$E$1:$O$1361,MATCH('39'!$F1272,'38'!$E:$E,0),MATCH('38'!F$1,'38'!$E$1:$O$1,0))</f>
        <v>Shyam B Sharma</v>
      </c>
      <c r="H1272" s="2">
        <f>INDEX('38'!$E$1:$O$1361,MATCH('39'!$F1272,'38'!$E:$E,0),MATCH('38'!G$1,'38'!$E$1:$O$1,0))</f>
        <v>38808</v>
      </c>
      <c r="I1272" s="2" t="str">
        <f>INDEX('38'!$E$1:$O$1361,MATCH('39'!$F1272,'38'!$E:$E,0),MATCH('38'!H$1,'38'!$E$1:$O$1,0))</f>
        <v>Active</v>
      </c>
      <c r="J1272" s="2" t="str">
        <f>INDEX('38'!$E$1:$O$1361,MATCH('39'!$F1272,'38'!$E:$E,0),MATCH('38'!I$1,'38'!$E$1:$O$1,0))</f>
        <v>X1578</v>
      </c>
      <c r="K1272" s="2">
        <f>INDEX('38'!$E$1:$O$1361,MATCH('39'!$F1272,'38'!$E:$E,0),MATCH('38'!J$1,'38'!$E$1:$O$1,0))</f>
        <v>399534</v>
      </c>
      <c r="L1272" s="2" t="str">
        <f>INDEX('38'!$E$1:$O$1361,MATCH('39'!$F1272,'38'!$E:$E,0),MATCH('38'!K$1,'38'!$E$1:$O$1,0))</f>
        <v>Mr. Shahsidhar Poojary</v>
      </c>
      <c r="M1272" s="2" t="str">
        <f>INDEX('38'!$E$1:$O$1361,MATCH('39'!$F1272,'38'!$E:$E,0),MATCH('38'!L$1,'38'!$E$1:$O$1,0))</f>
        <v>Associate Sales Manager</v>
      </c>
      <c r="N1272" s="2" t="str">
        <f>INDEX('38'!$E$1:$O$1361,MATCH('39'!$F1272,'38'!$E:$E,0),MATCH('38'!M$1,'38'!$E$1:$O$1,0))</f>
        <v>BG 8</v>
      </c>
      <c r="O1272" s="2">
        <f>INDEX('38'!$E$1:$O$1361,MATCH('39'!$F1272,'38'!$E:$E,0),MATCH('38'!N$1,'38'!$E$1:$O$1,0))</f>
        <v>167090.23799999998</v>
      </c>
      <c r="P1272" s="2">
        <f>INDEX('38'!$E$1:$O$1361,MATCH('39'!$F1272,'38'!$E:$E,0),MATCH('38'!O$1,'38'!$E$1:$O$1,0))</f>
        <v>394802.27279999998</v>
      </c>
    </row>
    <row r="1273" spans="6:16">
      <c r="F1273" s="128">
        <v>471324</v>
      </c>
      <c r="G1273" s="2" t="str">
        <f>INDEX('38'!$E$1:$O$1361,MATCH('39'!$F1273,'38'!$E:$E,0),MATCH('38'!F$1,'38'!$E$1:$O$1,0))</f>
        <v>Nisha Lishoy</v>
      </c>
      <c r="H1273" s="2">
        <f>INDEX('38'!$E$1:$O$1361,MATCH('39'!$F1273,'38'!$E:$E,0),MATCH('38'!G$1,'38'!$E$1:$O$1,0))</f>
        <v>41397</v>
      </c>
      <c r="I1273" s="2" t="str">
        <f>INDEX('38'!$E$1:$O$1361,MATCH('39'!$F1273,'38'!$E:$E,0),MATCH('38'!H$1,'38'!$E$1:$O$1,0))</f>
        <v>Active</v>
      </c>
      <c r="J1273" s="2" t="str">
        <f>INDEX('38'!$E$1:$O$1361,MATCH('39'!$F1273,'38'!$E:$E,0),MATCH('38'!I$1,'38'!$E$1:$O$1,0))</f>
        <v>X0046</v>
      </c>
      <c r="K1273" s="2">
        <f>INDEX('38'!$E$1:$O$1361,MATCH('39'!$F1273,'38'!$E:$E,0),MATCH('38'!J$1,'38'!$E$1:$O$1,0))</f>
        <v>419555</v>
      </c>
      <c r="L1273" s="2" t="str">
        <f>INDEX('38'!$E$1:$O$1361,MATCH('39'!$F1273,'38'!$E:$E,0),MATCH('38'!K$1,'38'!$E$1:$O$1,0))</f>
        <v>Mr. Remesh T. V.</v>
      </c>
      <c r="M1273" s="2" t="str">
        <f>INDEX('38'!$E$1:$O$1361,MATCH('39'!$F1273,'38'!$E:$E,0),MATCH('38'!L$1,'38'!$E$1:$O$1,0))</f>
        <v>Relationship Associate</v>
      </c>
      <c r="N1273" s="2" t="str">
        <f>INDEX('38'!$E$1:$O$1361,MATCH('39'!$F1273,'38'!$E:$E,0),MATCH('38'!M$1,'38'!$E$1:$O$1,0))</f>
        <v>BG 6</v>
      </c>
      <c r="O1273" s="2">
        <f>INDEX('38'!$E$1:$O$1361,MATCH('39'!$F1273,'38'!$E:$E,0),MATCH('38'!N$1,'38'!$E$1:$O$1,0))</f>
        <v>923194.54500000004</v>
      </c>
      <c r="P1273" s="2">
        <f>INDEX('38'!$E$1:$O$1361,MATCH('39'!$F1273,'38'!$E:$E,0),MATCH('38'!O$1,'38'!$E$1:$O$1,0))</f>
        <v>113835.24</v>
      </c>
    </row>
    <row r="1274" spans="6:16">
      <c r="F1274" s="128">
        <v>471330</v>
      </c>
      <c r="G1274" s="2" t="str">
        <f>INDEX('38'!$E$1:$O$1361,MATCH('39'!$F1274,'38'!$E:$E,0),MATCH('38'!F$1,'38'!$E$1:$O$1,0))</f>
        <v>Amit Akhilesh Srivastava</v>
      </c>
      <c r="H1274" s="2">
        <f>INDEX('38'!$E$1:$O$1361,MATCH('39'!$F1274,'38'!$E:$E,0),MATCH('38'!G$1,'38'!$E$1:$O$1,0))</f>
        <v>40904</v>
      </c>
      <c r="I1274" s="2" t="str">
        <f>INDEX('38'!$E$1:$O$1361,MATCH('39'!$F1274,'38'!$E:$E,0),MATCH('38'!H$1,'38'!$E$1:$O$1,0))</f>
        <v>Active</v>
      </c>
      <c r="J1274" s="2" t="str">
        <f>INDEX('38'!$E$1:$O$1361,MATCH('39'!$F1274,'38'!$E:$E,0),MATCH('38'!I$1,'38'!$E$1:$O$1,0))</f>
        <v>X2093</v>
      </c>
      <c r="K1274" s="2">
        <f>INDEX('38'!$E$1:$O$1361,MATCH('39'!$F1274,'38'!$E:$E,0),MATCH('38'!J$1,'38'!$E$1:$O$1,0))</f>
        <v>380148</v>
      </c>
      <c r="L1274" s="2" t="str">
        <f>INDEX('38'!$E$1:$O$1361,MATCH('39'!$F1274,'38'!$E:$E,0),MATCH('38'!K$1,'38'!$E$1:$O$1,0))</f>
        <v>Mr. Anil Subhashrao Mhetre</v>
      </c>
      <c r="M1274" s="2" t="str">
        <f>INDEX('38'!$E$1:$O$1361,MATCH('39'!$F1274,'38'!$E:$E,0),MATCH('38'!L$1,'38'!$E$1:$O$1,0))</f>
        <v>Relationship Associate</v>
      </c>
      <c r="N1274" s="2" t="str">
        <f>INDEX('38'!$E$1:$O$1361,MATCH('39'!$F1274,'38'!$E:$E,0),MATCH('38'!M$1,'38'!$E$1:$O$1,0))</f>
        <v>BG 8</v>
      </c>
      <c r="O1274" s="2">
        <f>INDEX('38'!$E$1:$O$1361,MATCH('39'!$F1274,'38'!$E:$E,0),MATCH('38'!N$1,'38'!$E$1:$O$1,0))</f>
        <v>117192.22199999999</v>
      </c>
      <c r="P1274" s="2">
        <f>INDEX('38'!$E$1:$O$1361,MATCH('39'!$F1274,'38'!$E:$E,0),MATCH('38'!O$1,'38'!$E$1:$O$1,0))</f>
        <v>1100823.264</v>
      </c>
    </row>
    <row r="1275" spans="6:16">
      <c r="F1275" s="128">
        <v>471336</v>
      </c>
      <c r="G1275" s="2" t="str">
        <f>INDEX('38'!$E$1:$O$1361,MATCH('39'!$F1275,'38'!$E:$E,0),MATCH('38'!F$1,'38'!$E$1:$O$1,0))</f>
        <v>Varun Rambhog Mishra</v>
      </c>
      <c r="H1275" s="2">
        <f>INDEX('38'!$E$1:$O$1361,MATCH('39'!$F1275,'38'!$E:$E,0),MATCH('38'!G$1,'38'!$E$1:$O$1,0))</f>
        <v>41177</v>
      </c>
      <c r="I1275" s="2" t="str">
        <f>INDEX('38'!$E$1:$O$1361,MATCH('39'!$F1275,'38'!$E:$E,0),MATCH('38'!H$1,'38'!$E$1:$O$1,0))</f>
        <v>Active</v>
      </c>
      <c r="J1275" s="2" t="str">
        <f>INDEX('38'!$E$1:$O$1361,MATCH('39'!$F1275,'38'!$E:$E,0),MATCH('38'!I$1,'38'!$E$1:$O$1,0))</f>
        <v>X0571</v>
      </c>
      <c r="K1275" s="2">
        <f>INDEX('38'!$E$1:$O$1361,MATCH('39'!$F1275,'38'!$E:$E,0),MATCH('38'!J$1,'38'!$E$1:$O$1,0))</f>
        <v>377076</v>
      </c>
      <c r="L1275" s="2" t="str">
        <f>INDEX('38'!$E$1:$O$1361,MATCH('39'!$F1275,'38'!$E:$E,0),MATCH('38'!K$1,'38'!$E$1:$O$1,0))</f>
        <v>Mr. Ujwal Hiraman Gurchale</v>
      </c>
      <c r="M1275" s="2" t="str">
        <f>INDEX('38'!$E$1:$O$1361,MATCH('39'!$F1275,'38'!$E:$E,0),MATCH('38'!L$1,'38'!$E$1:$O$1,0))</f>
        <v>Relationship Associate</v>
      </c>
      <c r="N1275" s="2" t="str">
        <f>INDEX('38'!$E$1:$O$1361,MATCH('39'!$F1275,'38'!$E:$E,0),MATCH('38'!M$1,'38'!$E$1:$O$1,0))</f>
        <v>BG 7</v>
      </c>
      <c r="O1275" s="2">
        <f>INDEX('38'!$E$1:$O$1361,MATCH('39'!$F1275,'38'!$E:$E,0),MATCH('38'!N$1,'38'!$E$1:$O$1,0))</f>
        <v>535305.14099999995</v>
      </c>
      <c r="P1275" s="2">
        <f>INDEX('38'!$E$1:$O$1361,MATCH('39'!$F1275,'38'!$E:$E,0),MATCH('38'!O$1,'38'!$E$1:$O$1,0))</f>
        <v>846145.46160000004</v>
      </c>
    </row>
    <row r="1276" spans="6:16">
      <c r="F1276" s="128">
        <v>471339</v>
      </c>
      <c r="G1276" s="2" t="str">
        <f>INDEX('38'!$E$1:$O$1361,MATCH('39'!$F1276,'38'!$E:$E,0),MATCH('38'!F$1,'38'!$E$1:$O$1,0))</f>
        <v>Sachin Omkar Singh</v>
      </c>
      <c r="H1276" s="2">
        <f>INDEX('38'!$E$1:$O$1361,MATCH('39'!$F1276,'38'!$E:$E,0),MATCH('38'!G$1,'38'!$E$1:$O$1,0))</f>
        <v>41414</v>
      </c>
      <c r="I1276" s="2" t="str">
        <f>INDEX('38'!$E$1:$O$1361,MATCH('39'!$F1276,'38'!$E:$E,0),MATCH('38'!H$1,'38'!$E$1:$O$1,0))</f>
        <v>Active</v>
      </c>
      <c r="J1276" s="2" t="str">
        <f>INDEX('38'!$E$1:$O$1361,MATCH('39'!$F1276,'38'!$E:$E,0),MATCH('38'!I$1,'38'!$E$1:$O$1,0))</f>
        <v>X0230</v>
      </c>
      <c r="K1276" s="2">
        <f>INDEX('38'!$E$1:$O$1361,MATCH('39'!$F1276,'38'!$E:$E,0),MATCH('38'!J$1,'38'!$E$1:$O$1,0))</f>
        <v>449173</v>
      </c>
      <c r="L1276" s="2" t="str">
        <f>INDEX('38'!$E$1:$O$1361,MATCH('39'!$F1276,'38'!$E:$E,0),MATCH('38'!K$1,'38'!$E$1:$O$1,0))</f>
        <v>Mrs. Prabha Singh</v>
      </c>
      <c r="M1276" s="2" t="str">
        <f>INDEX('38'!$E$1:$O$1361,MATCH('39'!$F1276,'38'!$E:$E,0),MATCH('38'!L$1,'38'!$E$1:$O$1,0))</f>
        <v>Relationship Associate</v>
      </c>
      <c r="N1276" s="2" t="str">
        <f>INDEX('38'!$E$1:$O$1361,MATCH('39'!$F1276,'38'!$E:$E,0),MATCH('38'!M$1,'38'!$E$1:$O$1,0))</f>
        <v>BG 8</v>
      </c>
      <c r="O1276" s="2">
        <f>INDEX('38'!$E$1:$O$1361,MATCH('39'!$F1276,'38'!$E:$E,0),MATCH('38'!N$1,'38'!$E$1:$O$1,0))</f>
        <v>343657.67099999997</v>
      </c>
      <c r="P1276" s="2">
        <f>INDEX('38'!$E$1:$O$1361,MATCH('39'!$F1276,'38'!$E:$E,0),MATCH('38'!O$1,'38'!$E$1:$O$1,0))</f>
        <v>186756.894</v>
      </c>
    </row>
    <row r="1277" spans="6:16">
      <c r="F1277" s="128">
        <v>471343</v>
      </c>
      <c r="G1277" s="2" t="str">
        <f>INDEX('38'!$E$1:$O$1361,MATCH('39'!$F1277,'38'!$E:$E,0),MATCH('38'!F$1,'38'!$E$1:$O$1,0))</f>
        <v>Amit Keapoorchand Kanu</v>
      </c>
      <c r="H1277" s="2">
        <f>INDEX('38'!$E$1:$O$1361,MATCH('39'!$F1277,'38'!$E:$E,0),MATCH('38'!G$1,'38'!$E$1:$O$1,0))</f>
        <v>41400</v>
      </c>
      <c r="I1277" s="2" t="str">
        <f>INDEX('38'!$E$1:$O$1361,MATCH('39'!$F1277,'38'!$E:$E,0),MATCH('38'!H$1,'38'!$E$1:$O$1,0))</f>
        <v>Active</v>
      </c>
      <c r="J1277" s="2" t="str">
        <f>INDEX('38'!$E$1:$O$1361,MATCH('39'!$F1277,'38'!$E:$E,0),MATCH('38'!I$1,'38'!$E$1:$O$1,0))</f>
        <v>X1046</v>
      </c>
      <c r="K1277" s="2">
        <f>INDEX('38'!$E$1:$O$1361,MATCH('39'!$F1277,'38'!$E:$E,0),MATCH('38'!J$1,'38'!$E$1:$O$1,0))</f>
        <v>380836</v>
      </c>
      <c r="L1277" s="2" t="str">
        <f>INDEX('38'!$E$1:$O$1361,MATCH('39'!$F1277,'38'!$E:$E,0),MATCH('38'!K$1,'38'!$E$1:$O$1,0))</f>
        <v>Mr. Arunkumar Manikchand Sharma</v>
      </c>
      <c r="M1277" s="2" t="str">
        <f>INDEX('38'!$E$1:$O$1361,MATCH('39'!$F1277,'38'!$E:$E,0),MATCH('38'!L$1,'38'!$E$1:$O$1,0))</f>
        <v>Relationship Associate</v>
      </c>
      <c r="N1277" s="2" t="str">
        <f>INDEX('38'!$E$1:$O$1361,MATCH('39'!$F1277,'38'!$E:$E,0),MATCH('38'!M$1,'38'!$E$1:$O$1,0))</f>
        <v>BG 8</v>
      </c>
      <c r="O1277" s="2">
        <f>INDEX('38'!$E$1:$O$1361,MATCH('39'!$F1277,'38'!$E:$E,0),MATCH('38'!N$1,'38'!$E$1:$O$1,0))</f>
        <v>290043.348</v>
      </c>
      <c r="P1277" s="2">
        <f>INDEX('38'!$E$1:$O$1361,MATCH('39'!$F1277,'38'!$E:$E,0),MATCH('38'!O$1,'38'!$E$1:$O$1,0))</f>
        <v>523416.08159999998</v>
      </c>
    </row>
    <row r="1278" spans="6:16">
      <c r="F1278" s="128">
        <v>471379</v>
      </c>
      <c r="G1278" s="2" t="str">
        <f>INDEX('38'!$E$1:$O$1361,MATCH('39'!$F1278,'38'!$E:$E,0),MATCH('38'!F$1,'38'!$E$1:$O$1,0))</f>
        <v>Shashank Awadheshkumar Singh</v>
      </c>
      <c r="H1278" s="2">
        <f>INDEX('38'!$E$1:$O$1361,MATCH('39'!$F1278,'38'!$E:$E,0),MATCH('38'!G$1,'38'!$E$1:$O$1,0))</f>
        <v>41397</v>
      </c>
      <c r="I1278" s="2" t="str">
        <f>INDEX('38'!$E$1:$O$1361,MATCH('39'!$F1278,'38'!$E:$E,0),MATCH('38'!H$1,'38'!$E$1:$O$1,0))</f>
        <v>Active</v>
      </c>
      <c r="J1278" s="2" t="str">
        <f>INDEX('38'!$E$1:$O$1361,MATCH('39'!$F1278,'38'!$E:$E,0),MATCH('38'!I$1,'38'!$E$1:$O$1,0))</f>
        <v>X0073</v>
      </c>
      <c r="K1278" s="2">
        <f>INDEX('38'!$E$1:$O$1361,MATCH('39'!$F1278,'38'!$E:$E,0),MATCH('38'!J$1,'38'!$E$1:$O$1,0))</f>
        <v>380148</v>
      </c>
      <c r="L1278" s="2" t="str">
        <f>INDEX('38'!$E$1:$O$1361,MATCH('39'!$F1278,'38'!$E:$E,0),MATCH('38'!K$1,'38'!$E$1:$O$1,0))</f>
        <v>Mr. Anil Subhashrao Mhetre</v>
      </c>
      <c r="M1278" s="2" t="str">
        <f>INDEX('38'!$E$1:$O$1361,MATCH('39'!$F1278,'38'!$E:$E,0),MATCH('38'!L$1,'38'!$E$1:$O$1,0))</f>
        <v>Relationship Associate</v>
      </c>
      <c r="N1278" s="2" t="str">
        <f>INDEX('38'!$E$1:$O$1361,MATCH('39'!$F1278,'38'!$E:$E,0),MATCH('38'!M$1,'38'!$E$1:$O$1,0))</f>
        <v>BG 4</v>
      </c>
      <c r="O1278" s="2">
        <f>INDEX('38'!$E$1:$O$1361,MATCH('39'!$F1278,'38'!$E:$E,0),MATCH('38'!N$1,'38'!$E$1:$O$1,0))</f>
        <v>2455519.5210000002</v>
      </c>
      <c r="P1278" s="2">
        <f>INDEX('38'!$E$1:$O$1361,MATCH('39'!$F1278,'38'!$E:$E,0),MATCH('38'!O$1,'38'!$E$1:$O$1,0))</f>
        <v>1861382.7540000002</v>
      </c>
    </row>
    <row r="1279" spans="6:16">
      <c r="F1279" s="128">
        <v>471702</v>
      </c>
      <c r="G1279" s="2" t="str">
        <f>INDEX('38'!$E$1:$O$1361,MATCH('39'!$F1279,'38'!$E:$E,0),MATCH('38'!F$1,'38'!$E$1:$O$1,0))</f>
        <v>Neeraj Kumar Lal</v>
      </c>
      <c r="H1279" s="2">
        <f>INDEX('38'!$E$1:$O$1361,MATCH('39'!$F1279,'38'!$E:$E,0),MATCH('38'!G$1,'38'!$E$1:$O$1,0))</f>
        <v>41316</v>
      </c>
      <c r="I1279" s="2" t="str">
        <f>INDEX('38'!$E$1:$O$1361,MATCH('39'!$F1279,'38'!$E:$E,0),MATCH('38'!H$1,'38'!$E$1:$O$1,0))</f>
        <v>Active</v>
      </c>
      <c r="J1279" s="2" t="str">
        <f>INDEX('38'!$E$1:$O$1361,MATCH('39'!$F1279,'38'!$E:$E,0),MATCH('38'!I$1,'38'!$E$1:$O$1,0))</f>
        <v>X1101</v>
      </c>
      <c r="K1279" s="2">
        <f>INDEX('38'!$E$1:$O$1361,MATCH('39'!$F1279,'38'!$E:$E,0),MATCH('38'!J$1,'38'!$E$1:$O$1,0))</f>
        <v>460909</v>
      </c>
      <c r="L1279" s="2" t="str">
        <f>INDEX('38'!$E$1:$O$1361,MATCH('39'!$F1279,'38'!$E:$E,0),MATCH('38'!K$1,'38'!$E$1:$O$1,0))</f>
        <v>Mr. Manish Banga</v>
      </c>
      <c r="M1279" s="2" t="str">
        <f>INDEX('38'!$E$1:$O$1361,MATCH('39'!$F1279,'38'!$E:$E,0),MATCH('38'!L$1,'38'!$E$1:$O$1,0))</f>
        <v>Relationship Associate</v>
      </c>
      <c r="N1279" s="2" t="str">
        <f>INDEX('38'!$E$1:$O$1361,MATCH('39'!$F1279,'38'!$E:$E,0),MATCH('38'!M$1,'38'!$E$1:$O$1,0))</f>
        <v>BG 7</v>
      </c>
      <c r="O1279" s="2">
        <f>INDEX('38'!$E$1:$O$1361,MATCH('39'!$F1279,'38'!$E:$E,0),MATCH('38'!N$1,'38'!$E$1:$O$1,0))</f>
        <v>541986.48</v>
      </c>
      <c r="P1279" s="2">
        <f>INDEX('38'!$E$1:$O$1361,MATCH('39'!$F1279,'38'!$E:$E,0),MATCH('38'!O$1,'38'!$E$1:$O$1,0))</f>
        <v>545332.01399999997</v>
      </c>
    </row>
    <row r="1280" spans="6:16">
      <c r="F1280" s="128">
        <v>471707</v>
      </c>
      <c r="G1280" s="2" t="str">
        <f>INDEX('38'!$E$1:$O$1361,MATCH('39'!$F1280,'38'!$E:$E,0),MATCH('38'!F$1,'38'!$E$1:$O$1,0))</f>
        <v>Endla Jaya Prasad</v>
      </c>
      <c r="H1280" s="2">
        <f>INDEX('38'!$E$1:$O$1361,MATCH('39'!$F1280,'38'!$E:$E,0),MATCH('38'!G$1,'38'!$E$1:$O$1,0))</f>
        <v>41415</v>
      </c>
      <c r="I1280" s="2" t="str">
        <f>INDEX('38'!$E$1:$O$1361,MATCH('39'!$F1280,'38'!$E:$E,0),MATCH('38'!H$1,'38'!$E$1:$O$1,0))</f>
        <v>Active</v>
      </c>
      <c r="J1280" s="2" t="str">
        <f>INDEX('38'!$E$1:$O$1361,MATCH('39'!$F1280,'38'!$E:$E,0),MATCH('38'!I$1,'38'!$E$1:$O$1,0))</f>
        <v>X0801</v>
      </c>
      <c r="K1280" s="2">
        <f>INDEX('38'!$E$1:$O$1361,MATCH('39'!$F1280,'38'!$E:$E,0),MATCH('38'!J$1,'38'!$E$1:$O$1,0))</f>
        <v>420498</v>
      </c>
      <c r="L1280" s="2" t="str">
        <f>INDEX('38'!$E$1:$O$1361,MATCH('39'!$F1280,'38'!$E:$E,0),MATCH('38'!K$1,'38'!$E$1:$O$1,0))</f>
        <v>Mr. Srinivas C.</v>
      </c>
      <c r="M1280" s="2" t="str">
        <f>INDEX('38'!$E$1:$O$1361,MATCH('39'!$F1280,'38'!$E:$E,0),MATCH('38'!L$1,'38'!$E$1:$O$1,0))</f>
        <v>Relationship Associate</v>
      </c>
      <c r="N1280" s="2" t="str">
        <f>INDEX('38'!$E$1:$O$1361,MATCH('39'!$F1280,'38'!$E:$E,0),MATCH('38'!M$1,'38'!$E$1:$O$1,0))</f>
        <v>BG 8</v>
      </c>
      <c r="O1280" s="2">
        <f>INDEX('38'!$E$1:$O$1361,MATCH('39'!$F1280,'38'!$E:$E,0),MATCH('38'!N$1,'38'!$E$1:$O$1,0))</f>
        <v>374582.37599999999</v>
      </c>
      <c r="P1280" s="2">
        <f>INDEX('38'!$E$1:$O$1361,MATCH('39'!$F1280,'38'!$E:$E,0),MATCH('38'!O$1,'38'!$E$1:$O$1,0))</f>
        <v>207303.74280000001</v>
      </c>
    </row>
    <row r="1281" spans="6:16">
      <c r="F1281" s="128">
        <v>471714</v>
      </c>
      <c r="G1281" s="2" t="str">
        <f>INDEX('38'!$E$1:$O$1361,MATCH('39'!$F1281,'38'!$E:$E,0),MATCH('38'!F$1,'38'!$E$1:$O$1,0))</f>
        <v>Bongoni Murali</v>
      </c>
      <c r="H1281" s="2">
        <f>INDEX('38'!$E$1:$O$1361,MATCH('39'!$F1281,'38'!$E:$E,0),MATCH('38'!G$1,'38'!$E$1:$O$1,0))</f>
        <v>41396</v>
      </c>
      <c r="I1281" s="2" t="str">
        <f>INDEX('38'!$E$1:$O$1361,MATCH('39'!$F1281,'38'!$E:$E,0),MATCH('38'!H$1,'38'!$E$1:$O$1,0))</f>
        <v>Active</v>
      </c>
      <c r="J1281" s="2" t="str">
        <f>INDEX('38'!$E$1:$O$1361,MATCH('39'!$F1281,'38'!$E:$E,0),MATCH('38'!I$1,'38'!$E$1:$O$1,0))</f>
        <v>X0890</v>
      </c>
      <c r="K1281" s="2">
        <f>INDEX('38'!$E$1:$O$1361,MATCH('39'!$F1281,'38'!$E:$E,0),MATCH('38'!J$1,'38'!$E$1:$O$1,0))</f>
        <v>420498</v>
      </c>
      <c r="L1281" s="2" t="str">
        <f>INDEX('38'!$E$1:$O$1361,MATCH('39'!$F1281,'38'!$E:$E,0),MATCH('38'!K$1,'38'!$E$1:$O$1,0))</f>
        <v>Mr. Srinivas C.</v>
      </c>
      <c r="M1281" s="2" t="str">
        <f>INDEX('38'!$E$1:$O$1361,MATCH('39'!$F1281,'38'!$E:$E,0),MATCH('38'!L$1,'38'!$E$1:$O$1,0))</f>
        <v>Relationship Associate</v>
      </c>
      <c r="N1281" s="2" t="str">
        <f>INDEX('38'!$E$1:$O$1361,MATCH('39'!$F1281,'38'!$E:$E,0),MATCH('38'!M$1,'38'!$E$1:$O$1,0))</f>
        <v>BG 7</v>
      </c>
      <c r="O1281" s="2">
        <f>INDEX('38'!$E$1:$O$1361,MATCH('39'!$F1281,'38'!$E:$E,0),MATCH('38'!N$1,'38'!$E$1:$O$1,0))</f>
        <v>532489.25099999993</v>
      </c>
      <c r="P1281" s="2">
        <f>INDEX('38'!$E$1:$O$1361,MATCH('39'!$F1281,'38'!$E:$E,0),MATCH('38'!O$1,'38'!$E$1:$O$1,0))</f>
        <v>610152.17760000005</v>
      </c>
    </row>
    <row r="1282" spans="6:16">
      <c r="F1282" s="128">
        <v>471716</v>
      </c>
      <c r="G1282" s="2" t="str">
        <f>INDEX('38'!$E$1:$O$1361,MATCH('39'!$F1282,'38'!$E:$E,0),MATCH('38'!F$1,'38'!$E$1:$O$1,0))</f>
        <v>Dudekula Syed Basha</v>
      </c>
      <c r="H1282" s="2">
        <f>INDEX('38'!$E$1:$O$1361,MATCH('39'!$F1282,'38'!$E:$E,0),MATCH('38'!G$1,'38'!$E$1:$O$1,0))</f>
        <v>41393</v>
      </c>
      <c r="I1282" s="2" t="str">
        <f>INDEX('38'!$E$1:$O$1361,MATCH('39'!$F1282,'38'!$E:$E,0),MATCH('38'!H$1,'38'!$E$1:$O$1,0))</f>
        <v>Active</v>
      </c>
      <c r="J1282" s="2" t="str">
        <f>INDEX('38'!$E$1:$O$1361,MATCH('39'!$F1282,'38'!$E:$E,0),MATCH('38'!I$1,'38'!$E$1:$O$1,0))</f>
        <v>X0244</v>
      </c>
      <c r="K1282" s="2">
        <f>INDEX('38'!$E$1:$O$1361,MATCH('39'!$F1282,'38'!$E:$E,0),MATCH('38'!J$1,'38'!$E$1:$O$1,0))</f>
        <v>447935</v>
      </c>
      <c r="L1282" s="2" t="str">
        <f>INDEX('38'!$E$1:$O$1361,MATCH('39'!$F1282,'38'!$E:$E,0),MATCH('38'!K$1,'38'!$E$1:$O$1,0))</f>
        <v>Mr. Kiran Kumar Goud Dudela</v>
      </c>
      <c r="M1282" s="2" t="str">
        <f>INDEX('38'!$E$1:$O$1361,MATCH('39'!$F1282,'38'!$E:$E,0),MATCH('38'!L$1,'38'!$E$1:$O$1,0))</f>
        <v>Relationship Associate</v>
      </c>
      <c r="N1282" s="2" t="str">
        <f>INDEX('38'!$E$1:$O$1361,MATCH('39'!$F1282,'38'!$E:$E,0),MATCH('38'!M$1,'38'!$E$1:$O$1,0))</f>
        <v>BG 6</v>
      </c>
      <c r="O1282" s="2">
        <f>INDEX('38'!$E$1:$O$1361,MATCH('39'!$F1282,'38'!$E:$E,0),MATCH('38'!N$1,'38'!$E$1:$O$1,0))</f>
        <v>1002116.262</v>
      </c>
      <c r="P1282" s="2">
        <f>INDEX('38'!$E$1:$O$1361,MATCH('39'!$F1282,'38'!$E:$E,0),MATCH('38'!O$1,'38'!$E$1:$O$1,0))</f>
        <v>823651.52399999998</v>
      </c>
    </row>
    <row r="1283" spans="6:16">
      <c r="F1283" s="128">
        <v>471720</v>
      </c>
      <c r="G1283" s="2" t="str">
        <f>INDEX('38'!$E$1:$O$1361,MATCH('39'!$F1283,'38'!$E:$E,0),MATCH('38'!F$1,'38'!$E$1:$O$1,0))</f>
        <v>Begari Andhraiah</v>
      </c>
      <c r="H1283" s="2">
        <f>INDEX('38'!$E$1:$O$1361,MATCH('39'!$F1283,'38'!$E:$E,0),MATCH('38'!G$1,'38'!$E$1:$O$1,0))</f>
        <v>41389</v>
      </c>
      <c r="I1283" s="2" t="str">
        <f>INDEX('38'!$E$1:$O$1361,MATCH('39'!$F1283,'38'!$E:$E,0),MATCH('38'!H$1,'38'!$E$1:$O$1,0))</f>
        <v>Active</v>
      </c>
      <c r="J1283" s="2" t="str">
        <f>INDEX('38'!$E$1:$O$1361,MATCH('39'!$F1283,'38'!$E:$E,0),MATCH('38'!I$1,'38'!$E$1:$O$1,0))</f>
        <v>X1497</v>
      </c>
      <c r="K1283" s="2">
        <f>INDEX('38'!$E$1:$O$1361,MATCH('39'!$F1283,'38'!$E:$E,0),MATCH('38'!J$1,'38'!$E$1:$O$1,0))</f>
        <v>378859</v>
      </c>
      <c r="L1283" s="2" t="str">
        <f>INDEX('38'!$E$1:$O$1361,MATCH('39'!$F1283,'38'!$E:$E,0),MATCH('38'!K$1,'38'!$E$1:$O$1,0))</f>
        <v>Mr. Gundlavoila Jai Chandra</v>
      </c>
      <c r="M1283" s="2" t="str">
        <f>INDEX('38'!$E$1:$O$1361,MATCH('39'!$F1283,'38'!$E:$E,0),MATCH('38'!L$1,'38'!$E$1:$O$1,0))</f>
        <v>Relationship Associate</v>
      </c>
      <c r="N1283" s="2" t="str">
        <f>INDEX('38'!$E$1:$O$1361,MATCH('39'!$F1283,'38'!$E:$E,0),MATCH('38'!M$1,'38'!$E$1:$O$1,0))</f>
        <v>BG 8</v>
      </c>
      <c r="O1283" s="2">
        <f>INDEX('38'!$E$1:$O$1361,MATCH('39'!$F1283,'38'!$E:$E,0),MATCH('38'!N$1,'38'!$E$1:$O$1,0))</f>
        <v>396165.67200000002</v>
      </c>
      <c r="P1283" s="2">
        <f>INDEX('38'!$E$1:$O$1361,MATCH('39'!$F1283,'38'!$E:$E,0),MATCH('38'!O$1,'38'!$E$1:$O$1,0))</f>
        <v>291260.46960000001</v>
      </c>
    </row>
    <row r="1284" spans="6:16">
      <c r="F1284" s="128">
        <v>471724</v>
      </c>
      <c r="G1284" s="2" t="str">
        <f>INDEX('38'!$E$1:$O$1361,MATCH('39'!$F1284,'38'!$E:$E,0),MATCH('38'!F$1,'38'!$E$1:$O$1,0))</f>
        <v>Ala Naresh</v>
      </c>
      <c r="H1284" s="2">
        <f>INDEX('38'!$E$1:$O$1361,MATCH('39'!$F1284,'38'!$E:$E,0),MATCH('38'!G$1,'38'!$E$1:$O$1,0))</f>
        <v>41355</v>
      </c>
      <c r="I1284" s="2" t="str">
        <f>INDEX('38'!$E$1:$O$1361,MATCH('39'!$F1284,'38'!$E:$E,0),MATCH('38'!H$1,'38'!$E$1:$O$1,0))</f>
        <v>Active</v>
      </c>
      <c r="J1284" s="2" t="str">
        <f>INDEX('38'!$E$1:$O$1361,MATCH('39'!$F1284,'38'!$E:$E,0),MATCH('38'!I$1,'38'!$E$1:$O$1,0))</f>
        <v>X0867</v>
      </c>
      <c r="K1284" s="2">
        <f>INDEX('38'!$E$1:$O$1361,MATCH('39'!$F1284,'38'!$E:$E,0),MATCH('38'!J$1,'38'!$E$1:$O$1,0))</f>
        <v>420498</v>
      </c>
      <c r="L1284" s="2" t="str">
        <f>INDEX('38'!$E$1:$O$1361,MATCH('39'!$F1284,'38'!$E:$E,0),MATCH('38'!K$1,'38'!$E$1:$O$1,0))</f>
        <v>Mr. Srinivas C.</v>
      </c>
      <c r="M1284" s="2" t="str">
        <f>INDEX('38'!$E$1:$O$1361,MATCH('39'!$F1284,'38'!$E:$E,0),MATCH('38'!L$1,'38'!$E$1:$O$1,0))</f>
        <v>Relationship Associate</v>
      </c>
      <c r="N1284" s="2" t="str">
        <f>INDEX('38'!$E$1:$O$1361,MATCH('39'!$F1284,'38'!$E:$E,0),MATCH('38'!M$1,'38'!$E$1:$O$1,0))</f>
        <v>BG 7</v>
      </c>
      <c r="O1284" s="2">
        <f>INDEX('38'!$E$1:$O$1361,MATCH('39'!$F1284,'38'!$E:$E,0),MATCH('38'!N$1,'38'!$E$1:$O$1,0))</f>
        <v>457564.31700000004</v>
      </c>
      <c r="P1284" s="2">
        <f>INDEX('38'!$E$1:$O$1361,MATCH('39'!$F1284,'38'!$E:$E,0),MATCH('38'!O$1,'38'!$E$1:$O$1,0))</f>
        <v>127278.864</v>
      </c>
    </row>
    <row r="1285" spans="6:16">
      <c r="F1285" s="128">
        <v>471730</v>
      </c>
      <c r="G1285" s="2" t="str">
        <f>INDEX('38'!$E$1:$O$1361,MATCH('39'!$F1285,'38'!$E:$E,0),MATCH('38'!F$1,'38'!$E$1:$O$1,0))</f>
        <v>Vikas Kumar Khetan</v>
      </c>
      <c r="H1285" s="2">
        <f>INDEX('38'!$E$1:$O$1361,MATCH('39'!$F1285,'38'!$E:$E,0),MATCH('38'!G$1,'38'!$E$1:$O$1,0))</f>
        <v>41418</v>
      </c>
      <c r="I1285" s="2" t="str">
        <f>INDEX('38'!$E$1:$O$1361,MATCH('39'!$F1285,'38'!$E:$E,0),MATCH('38'!H$1,'38'!$E$1:$O$1,0))</f>
        <v>Active</v>
      </c>
      <c r="J1285" s="2" t="str">
        <f>INDEX('38'!$E$1:$O$1361,MATCH('39'!$F1285,'38'!$E:$E,0),MATCH('38'!I$1,'38'!$E$1:$O$1,0))</f>
        <v>X1429</v>
      </c>
      <c r="K1285" s="2">
        <f>INDEX('38'!$E$1:$O$1361,MATCH('39'!$F1285,'38'!$E:$E,0),MATCH('38'!J$1,'38'!$E$1:$O$1,0))</f>
        <v>424426</v>
      </c>
      <c r="L1285" s="2" t="str">
        <f>INDEX('38'!$E$1:$O$1361,MATCH('39'!$F1285,'38'!$E:$E,0),MATCH('38'!K$1,'38'!$E$1:$O$1,0))</f>
        <v>Mr. Manish Bahl</v>
      </c>
      <c r="M1285" s="2" t="str">
        <f>INDEX('38'!$E$1:$O$1361,MATCH('39'!$F1285,'38'!$E:$E,0),MATCH('38'!L$1,'38'!$E$1:$O$1,0))</f>
        <v>Relationship Associate</v>
      </c>
      <c r="N1285" s="2" t="str">
        <f>INDEX('38'!$E$1:$O$1361,MATCH('39'!$F1285,'38'!$E:$E,0),MATCH('38'!M$1,'38'!$E$1:$O$1,0))</f>
        <v>BG 8</v>
      </c>
      <c r="O1285" s="2">
        <f>INDEX('38'!$E$1:$O$1361,MATCH('39'!$F1285,'38'!$E:$E,0),MATCH('38'!N$1,'38'!$E$1:$O$1,0))</f>
        <v>310165.27500000002</v>
      </c>
      <c r="P1285" s="2">
        <f>INDEX('38'!$E$1:$O$1361,MATCH('39'!$F1285,'38'!$E:$E,0),MATCH('38'!O$1,'38'!$E$1:$O$1,0))</f>
        <v>149078.2536</v>
      </c>
    </row>
    <row r="1286" spans="6:16">
      <c r="F1286" s="128">
        <v>471921</v>
      </c>
      <c r="G1286" s="2" t="str">
        <f>INDEX('38'!$E$1:$O$1361,MATCH('39'!$F1286,'38'!$E:$E,0),MATCH('38'!F$1,'38'!$E$1:$O$1,0))</f>
        <v>Prabhu Sundar P</v>
      </c>
      <c r="H1286" s="2">
        <f>INDEX('38'!$E$1:$O$1361,MATCH('39'!$F1286,'38'!$E:$E,0),MATCH('38'!G$1,'38'!$E$1:$O$1,0))</f>
        <v>40896</v>
      </c>
      <c r="I1286" s="2" t="str">
        <f>INDEX('38'!$E$1:$O$1361,MATCH('39'!$F1286,'38'!$E:$E,0),MATCH('38'!H$1,'38'!$E$1:$O$1,0))</f>
        <v>Active</v>
      </c>
      <c r="J1286" s="2" t="str">
        <f>INDEX('38'!$E$1:$O$1361,MATCH('39'!$F1286,'38'!$E:$E,0),MATCH('38'!I$1,'38'!$E$1:$O$1,0))</f>
        <v>X0676</v>
      </c>
      <c r="K1286" s="2">
        <f>INDEX('38'!$E$1:$O$1361,MATCH('39'!$F1286,'38'!$E:$E,0),MATCH('38'!J$1,'38'!$E$1:$O$1,0))</f>
        <v>380150</v>
      </c>
      <c r="L1286" s="2" t="str">
        <f>INDEX('38'!$E$1:$O$1361,MATCH('39'!$F1286,'38'!$E:$E,0),MATCH('38'!K$1,'38'!$E$1:$O$1,0))</f>
        <v>Mr. Thivingston Kingsly A.</v>
      </c>
      <c r="M1286" s="2" t="str">
        <f>INDEX('38'!$E$1:$O$1361,MATCH('39'!$F1286,'38'!$E:$E,0),MATCH('38'!L$1,'38'!$E$1:$O$1,0))</f>
        <v>Relationship Associate</v>
      </c>
      <c r="N1286" s="2" t="str">
        <f>INDEX('38'!$E$1:$O$1361,MATCH('39'!$F1286,'38'!$E:$E,0),MATCH('38'!M$1,'38'!$E$1:$O$1,0))</f>
        <v>BG 6</v>
      </c>
      <c r="O1286" s="2">
        <f>INDEX('38'!$E$1:$O$1361,MATCH('39'!$F1286,'38'!$E:$E,0),MATCH('38'!N$1,'38'!$E$1:$O$1,0))</f>
        <v>843984.56099999999</v>
      </c>
      <c r="P1286" s="2">
        <f>INDEX('38'!$E$1:$O$1361,MATCH('39'!$F1286,'38'!$E:$E,0),MATCH('38'!O$1,'38'!$E$1:$O$1,0))</f>
        <v>169742.82239999998</v>
      </c>
    </row>
    <row r="1287" spans="6:16">
      <c r="F1287" s="128">
        <v>471923</v>
      </c>
      <c r="G1287" s="2" t="str">
        <f>INDEX('38'!$E$1:$O$1361,MATCH('39'!$F1287,'38'!$E:$E,0),MATCH('38'!F$1,'38'!$E$1:$O$1,0))</f>
        <v>Narayanan P</v>
      </c>
      <c r="H1287" s="2">
        <f>INDEX('38'!$E$1:$O$1361,MATCH('39'!$F1287,'38'!$E:$E,0),MATCH('38'!G$1,'38'!$E$1:$O$1,0))</f>
        <v>40868</v>
      </c>
      <c r="I1287" s="2" t="str">
        <f>INDEX('38'!$E$1:$O$1361,MATCH('39'!$F1287,'38'!$E:$E,0),MATCH('38'!H$1,'38'!$E$1:$O$1,0))</f>
        <v>Active</v>
      </c>
      <c r="J1287" s="2" t="str">
        <f>INDEX('38'!$E$1:$O$1361,MATCH('39'!$F1287,'38'!$E:$E,0),MATCH('38'!I$1,'38'!$E$1:$O$1,0))</f>
        <v>X0621</v>
      </c>
      <c r="K1287" s="2">
        <f>INDEX('38'!$E$1:$O$1361,MATCH('39'!$F1287,'38'!$E:$E,0),MATCH('38'!J$1,'38'!$E$1:$O$1,0))</f>
        <v>380150</v>
      </c>
      <c r="L1287" s="2" t="str">
        <f>INDEX('38'!$E$1:$O$1361,MATCH('39'!$F1287,'38'!$E:$E,0),MATCH('38'!K$1,'38'!$E$1:$O$1,0))</f>
        <v>Mr. Thivingston Kingsly A.</v>
      </c>
      <c r="M1287" s="2" t="str">
        <f>INDEX('38'!$E$1:$O$1361,MATCH('39'!$F1287,'38'!$E:$E,0),MATCH('38'!L$1,'38'!$E$1:$O$1,0))</f>
        <v>Associate Sales Manager</v>
      </c>
      <c r="N1287" s="2" t="str">
        <f>INDEX('38'!$E$1:$O$1361,MATCH('39'!$F1287,'38'!$E:$E,0),MATCH('38'!M$1,'38'!$E$1:$O$1,0))</f>
        <v>BG 7</v>
      </c>
      <c r="O1287" s="2">
        <f>INDEX('38'!$E$1:$O$1361,MATCH('39'!$F1287,'38'!$E:$E,0),MATCH('38'!N$1,'38'!$E$1:$O$1,0))</f>
        <v>496995.68099999998</v>
      </c>
      <c r="P1287" s="2">
        <f>INDEX('38'!$E$1:$O$1361,MATCH('39'!$F1287,'38'!$E:$E,0),MATCH('38'!O$1,'38'!$E$1:$O$1,0))</f>
        <v>76516.822799999994</v>
      </c>
    </row>
    <row r="1288" spans="6:16">
      <c r="F1288" s="128">
        <v>472008</v>
      </c>
      <c r="G1288" s="2" t="str">
        <f>INDEX('38'!$E$1:$O$1361,MATCH('39'!$F1288,'38'!$E:$E,0),MATCH('38'!F$1,'38'!$E$1:$O$1,0))</f>
        <v>Ravindra Kumar Jatav</v>
      </c>
      <c r="H1288" s="2">
        <f>INDEX('38'!$E$1:$O$1361,MATCH('39'!$F1288,'38'!$E:$E,0),MATCH('38'!G$1,'38'!$E$1:$O$1,0))</f>
        <v>40962</v>
      </c>
      <c r="I1288" s="2" t="str">
        <f>INDEX('38'!$E$1:$O$1361,MATCH('39'!$F1288,'38'!$E:$E,0),MATCH('38'!H$1,'38'!$E$1:$O$1,0))</f>
        <v>Active</v>
      </c>
      <c r="J1288" s="2" t="str">
        <f>INDEX('38'!$E$1:$O$1361,MATCH('39'!$F1288,'38'!$E:$E,0),MATCH('38'!I$1,'38'!$E$1:$O$1,0))</f>
        <v>X1273</v>
      </c>
      <c r="K1288" s="2">
        <f>INDEX('38'!$E$1:$O$1361,MATCH('39'!$F1288,'38'!$E:$E,0),MATCH('38'!J$1,'38'!$E$1:$O$1,0))</f>
        <v>436955</v>
      </c>
      <c r="L1288" s="2" t="str">
        <f>INDEX('38'!$E$1:$O$1361,MATCH('39'!$F1288,'38'!$E:$E,0),MATCH('38'!K$1,'38'!$E$1:$O$1,0))</f>
        <v>Ms. Swati Sundrani</v>
      </c>
      <c r="M1288" s="2" t="str">
        <f>INDEX('38'!$E$1:$O$1361,MATCH('39'!$F1288,'38'!$E:$E,0),MATCH('38'!L$1,'38'!$E$1:$O$1,0))</f>
        <v>Associate Sales Manager</v>
      </c>
      <c r="N1288" s="2" t="str">
        <f>INDEX('38'!$E$1:$O$1361,MATCH('39'!$F1288,'38'!$E:$E,0),MATCH('38'!M$1,'38'!$E$1:$O$1,0))</f>
        <v>BG 8</v>
      </c>
      <c r="O1288" s="2">
        <f>INDEX('38'!$E$1:$O$1361,MATCH('39'!$F1288,'38'!$E:$E,0),MATCH('38'!N$1,'38'!$E$1:$O$1,0))</f>
        <v>247493.35799999998</v>
      </c>
      <c r="P1288" s="2">
        <f>INDEX('38'!$E$1:$O$1361,MATCH('39'!$F1288,'38'!$E:$E,0),MATCH('38'!O$1,'38'!$E$1:$O$1,0))</f>
        <v>721449.37440000009</v>
      </c>
    </row>
    <row r="1289" spans="6:16">
      <c r="F1289" s="128">
        <v>472052</v>
      </c>
      <c r="G1289" s="2" t="str">
        <f>INDEX('38'!$E$1:$O$1361,MATCH('39'!$F1289,'38'!$E:$E,0),MATCH('38'!F$1,'38'!$E$1:$O$1,0))</f>
        <v>Vismay Tareshbhai Pandya</v>
      </c>
      <c r="H1289" s="2">
        <f>INDEX('38'!$E$1:$O$1361,MATCH('39'!$F1289,'38'!$E:$E,0),MATCH('38'!G$1,'38'!$E$1:$O$1,0))</f>
        <v>41162</v>
      </c>
      <c r="I1289" s="2" t="str">
        <f>INDEX('38'!$E$1:$O$1361,MATCH('39'!$F1289,'38'!$E:$E,0),MATCH('38'!H$1,'38'!$E$1:$O$1,0))</f>
        <v>Active</v>
      </c>
      <c r="J1289" s="2" t="str">
        <f>INDEX('38'!$E$1:$O$1361,MATCH('39'!$F1289,'38'!$E:$E,0),MATCH('38'!I$1,'38'!$E$1:$O$1,0))</f>
        <v>X0510</v>
      </c>
      <c r="K1289" s="2">
        <f>INDEX('38'!$E$1:$O$1361,MATCH('39'!$F1289,'38'!$E:$E,0),MATCH('38'!J$1,'38'!$E$1:$O$1,0))</f>
        <v>382658</v>
      </c>
      <c r="L1289" s="2" t="str">
        <f>INDEX('38'!$E$1:$O$1361,MATCH('39'!$F1289,'38'!$E:$E,0),MATCH('38'!K$1,'38'!$E$1:$O$1,0))</f>
        <v>Mr. Dhaval Dashrathbhai Limbachiya</v>
      </c>
      <c r="M1289" s="2" t="str">
        <f>INDEX('38'!$E$1:$O$1361,MATCH('39'!$F1289,'38'!$E:$E,0),MATCH('38'!L$1,'38'!$E$1:$O$1,0))</f>
        <v>Relationship Associate</v>
      </c>
      <c r="N1289" s="2" t="str">
        <f>INDEX('38'!$E$1:$O$1361,MATCH('39'!$F1289,'38'!$E:$E,0),MATCH('38'!M$1,'38'!$E$1:$O$1,0))</f>
        <v>BG 8</v>
      </c>
      <c r="O1289" s="2">
        <f>INDEX('38'!$E$1:$O$1361,MATCH('39'!$F1289,'38'!$E:$E,0),MATCH('38'!N$1,'38'!$E$1:$O$1,0))</f>
        <v>339756.60599999997</v>
      </c>
      <c r="P1289" s="2">
        <f>INDEX('38'!$E$1:$O$1361,MATCH('39'!$F1289,'38'!$E:$E,0),MATCH('38'!O$1,'38'!$E$1:$O$1,0))</f>
        <v>299861.09279999998</v>
      </c>
    </row>
    <row r="1290" spans="6:16">
      <c r="F1290" s="128">
        <v>472054</v>
      </c>
      <c r="G1290" s="2" t="str">
        <f>INDEX('38'!$E$1:$O$1361,MATCH('39'!$F1290,'38'!$E:$E,0),MATCH('38'!F$1,'38'!$E$1:$O$1,0))</f>
        <v>Naresh Ratnaji Prajapati</v>
      </c>
      <c r="H1290" s="2">
        <f>INDEX('38'!$E$1:$O$1361,MATCH('39'!$F1290,'38'!$E:$E,0),MATCH('38'!G$1,'38'!$E$1:$O$1,0))</f>
        <v>41309</v>
      </c>
      <c r="I1290" s="2" t="str">
        <f>INDEX('38'!$E$1:$O$1361,MATCH('39'!$F1290,'38'!$E:$E,0),MATCH('38'!H$1,'38'!$E$1:$O$1,0))</f>
        <v>Active</v>
      </c>
      <c r="J1290" s="2" t="str">
        <f>INDEX('38'!$E$1:$O$1361,MATCH('39'!$F1290,'38'!$E:$E,0),MATCH('38'!I$1,'38'!$E$1:$O$1,0))</f>
        <v>X1426</v>
      </c>
      <c r="K1290" s="2">
        <f>INDEX('38'!$E$1:$O$1361,MATCH('39'!$F1290,'38'!$E:$E,0),MATCH('38'!J$1,'38'!$E$1:$O$1,0))</f>
        <v>382658</v>
      </c>
      <c r="L1290" s="2" t="str">
        <f>INDEX('38'!$E$1:$O$1361,MATCH('39'!$F1290,'38'!$E:$E,0),MATCH('38'!K$1,'38'!$E$1:$O$1,0))</f>
        <v>Mr. Dhaval Dashrathbhai Limbachiya</v>
      </c>
      <c r="M1290" s="2" t="str">
        <f>INDEX('38'!$E$1:$O$1361,MATCH('39'!$F1290,'38'!$E:$E,0),MATCH('38'!L$1,'38'!$E$1:$O$1,0))</f>
        <v>Relationship Associate</v>
      </c>
      <c r="N1290" s="2" t="str">
        <f>INDEX('38'!$E$1:$O$1361,MATCH('39'!$F1290,'38'!$E:$E,0),MATCH('38'!M$1,'38'!$E$1:$O$1,0))</f>
        <v>BG 8</v>
      </c>
      <c r="O1290" s="2">
        <f>INDEX('38'!$E$1:$O$1361,MATCH('39'!$F1290,'38'!$E:$E,0),MATCH('38'!N$1,'38'!$E$1:$O$1,0))</f>
        <v>61386.401999999995</v>
      </c>
      <c r="P1290" s="2">
        <f>INDEX('38'!$E$1:$O$1361,MATCH('39'!$F1290,'38'!$E:$E,0),MATCH('38'!O$1,'38'!$E$1:$O$1,0))</f>
        <v>225737.51760000002</v>
      </c>
    </row>
    <row r="1291" spans="6:16">
      <c r="F1291" s="128">
        <v>472057</v>
      </c>
      <c r="G1291" s="2" t="str">
        <f>INDEX('38'!$E$1:$O$1361,MATCH('39'!$F1291,'38'!$E:$E,0),MATCH('38'!F$1,'38'!$E$1:$O$1,0))</f>
        <v>Rajeev Kumar</v>
      </c>
      <c r="H1291" s="2">
        <f>INDEX('38'!$E$1:$O$1361,MATCH('39'!$F1291,'38'!$E:$E,0),MATCH('38'!G$1,'38'!$E$1:$O$1,0))</f>
        <v>41292</v>
      </c>
      <c r="I1291" s="2" t="str">
        <f>INDEX('38'!$E$1:$O$1361,MATCH('39'!$F1291,'38'!$E:$E,0),MATCH('38'!H$1,'38'!$E$1:$O$1,0))</f>
        <v>Active</v>
      </c>
      <c r="J1291" s="2" t="str">
        <f>INDEX('38'!$E$1:$O$1361,MATCH('39'!$F1291,'38'!$E:$E,0),MATCH('38'!I$1,'38'!$E$1:$O$1,0))</f>
        <v>X1876</v>
      </c>
      <c r="K1291" s="2">
        <f>INDEX('38'!$E$1:$O$1361,MATCH('39'!$F1291,'38'!$E:$E,0),MATCH('38'!J$1,'38'!$E$1:$O$1,0))</f>
        <v>377364</v>
      </c>
      <c r="L1291" s="2" t="str">
        <f>INDEX('38'!$E$1:$O$1361,MATCH('39'!$F1291,'38'!$E:$E,0),MATCH('38'!K$1,'38'!$E$1:$O$1,0))</f>
        <v>Mr. Sanjiv Sen</v>
      </c>
      <c r="M1291" s="2" t="str">
        <f>INDEX('38'!$E$1:$O$1361,MATCH('39'!$F1291,'38'!$E:$E,0),MATCH('38'!L$1,'38'!$E$1:$O$1,0))</f>
        <v>Relationship Associate</v>
      </c>
      <c r="N1291" s="2" t="str">
        <f>INDEX('38'!$E$1:$O$1361,MATCH('39'!$F1291,'38'!$E:$E,0),MATCH('38'!M$1,'38'!$E$1:$O$1,0))</f>
        <v>BG 8</v>
      </c>
      <c r="O1291" s="2">
        <f>INDEX('38'!$E$1:$O$1361,MATCH('39'!$F1291,'38'!$E:$E,0),MATCH('38'!N$1,'38'!$E$1:$O$1,0))</f>
        <v>168757.51200000002</v>
      </c>
      <c r="P1291" s="2">
        <f>INDEX('38'!$E$1:$O$1361,MATCH('39'!$F1291,'38'!$E:$E,0),MATCH('38'!O$1,'38'!$E$1:$O$1,0))</f>
        <v>536847.93359999999</v>
      </c>
    </row>
    <row r="1292" spans="6:16">
      <c r="F1292" s="128">
        <v>472093</v>
      </c>
      <c r="G1292" s="2" t="str">
        <f>INDEX('38'!$E$1:$O$1361,MATCH('39'!$F1292,'38'!$E:$E,0),MATCH('38'!F$1,'38'!$E$1:$O$1,0))</f>
        <v>Deepak Rameshchandra Katiyar</v>
      </c>
      <c r="H1292" s="2">
        <f>INDEX('38'!$E$1:$O$1361,MATCH('39'!$F1292,'38'!$E:$E,0),MATCH('38'!G$1,'38'!$E$1:$O$1,0))</f>
        <v>40901</v>
      </c>
      <c r="I1292" s="2" t="str">
        <f>INDEX('38'!$E$1:$O$1361,MATCH('39'!$F1292,'38'!$E:$E,0),MATCH('38'!H$1,'38'!$E$1:$O$1,0))</f>
        <v>Active</v>
      </c>
      <c r="J1292" s="2" t="str">
        <f>INDEX('38'!$E$1:$O$1361,MATCH('39'!$F1292,'38'!$E:$E,0),MATCH('38'!I$1,'38'!$E$1:$O$1,0))</f>
        <v>X0104</v>
      </c>
      <c r="K1292" s="2">
        <f>INDEX('38'!$E$1:$O$1361,MATCH('39'!$F1292,'38'!$E:$E,0),MATCH('38'!J$1,'38'!$E$1:$O$1,0))</f>
        <v>376339</v>
      </c>
      <c r="L1292" s="2" t="str">
        <f>INDEX('38'!$E$1:$O$1361,MATCH('39'!$F1292,'38'!$E:$E,0),MATCH('38'!K$1,'38'!$E$1:$O$1,0))</f>
        <v>Mr. Amol Vijay Sarda</v>
      </c>
      <c r="M1292" s="2" t="str">
        <f>INDEX('38'!$E$1:$O$1361,MATCH('39'!$F1292,'38'!$E:$E,0),MATCH('38'!L$1,'38'!$E$1:$O$1,0))</f>
        <v>Relationship Associate</v>
      </c>
      <c r="N1292" s="2" t="str">
        <f>INDEX('38'!$E$1:$O$1361,MATCH('39'!$F1292,'38'!$E:$E,0),MATCH('38'!M$1,'38'!$E$1:$O$1,0))</f>
        <v>BG 6</v>
      </c>
      <c r="O1292" s="2">
        <f>INDEX('38'!$E$1:$O$1361,MATCH('39'!$F1292,'38'!$E:$E,0),MATCH('38'!N$1,'38'!$E$1:$O$1,0))</f>
        <v>937567.82699999993</v>
      </c>
      <c r="P1292" s="2">
        <f>INDEX('38'!$E$1:$O$1361,MATCH('39'!$F1292,'38'!$E:$E,0),MATCH('38'!O$1,'38'!$E$1:$O$1,0))</f>
        <v>551601.78119999997</v>
      </c>
    </row>
    <row r="1293" spans="6:16">
      <c r="F1293" s="128">
        <v>472098</v>
      </c>
      <c r="G1293" s="2" t="str">
        <f>INDEX('38'!$E$1:$O$1361,MATCH('39'!$F1293,'38'!$E:$E,0),MATCH('38'!F$1,'38'!$E$1:$O$1,0))</f>
        <v>Neenu Jerome</v>
      </c>
      <c r="H1293" s="2">
        <f>INDEX('38'!$E$1:$O$1361,MATCH('39'!$F1293,'38'!$E:$E,0),MATCH('38'!G$1,'38'!$E$1:$O$1,0))</f>
        <v>41424</v>
      </c>
      <c r="I1293" s="2" t="str">
        <f>INDEX('38'!$E$1:$O$1361,MATCH('39'!$F1293,'38'!$E:$E,0),MATCH('38'!H$1,'38'!$E$1:$O$1,0))</f>
        <v>Active</v>
      </c>
      <c r="J1293" s="2" t="str">
        <f>INDEX('38'!$E$1:$O$1361,MATCH('39'!$F1293,'38'!$E:$E,0),MATCH('38'!I$1,'38'!$E$1:$O$1,0))</f>
        <v>X0616</v>
      </c>
      <c r="K1293" s="2">
        <f>INDEX('38'!$E$1:$O$1361,MATCH('39'!$F1293,'38'!$E:$E,0),MATCH('38'!J$1,'38'!$E$1:$O$1,0))</f>
        <v>382514</v>
      </c>
      <c r="L1293" s="2" t="str">
        <f>INDEX('38'!$E$1:$O$1361,MATCH('39'!$F1293,'38'!$E:$E,0),MATCH('38'!K$1,'38'!$E$1:$O$1,0))</f>
        <v>Mr. Anuraj R.</v>
      </c>
      <c r="M1293" s="2" t="str">
        <f>INDEX('38'!$E$1:$O$1361,MATCH('39'!$F1293,'38'!$E:$E,0),MATCH('38'!L$1,'38'!$E$1:$O$1,0))</f>
        <v>Relationship Associate</v>
      </c>
      <c r="N1293" s="2" t="str">
        <f>INDEX('38'!$E$1:$O$1361,MATCH('39'!$F1293,'38'!$E:$E,0),MATCH('38'!M$1,'38'!$E$1:$O$1,0))</f>
        <v>BG 8</v>
      </c>
      <c r="O1293" s="2">
        <f>INDEX('38'!$E$1:$O$1361,MATCH('39'!$F1293,'38'!$E:$E,0),MATCH('38'!N$1,'38'!$E$1:$O$1,0))</f>
        <v>212506.20299999998</v>
      </c>
      <c r="P1293" s="2">
        <f>INDEX('38'!$E$1:$O$1361,MATCH('39'!$F1293,'38'!$E:$E,0),MATCH('38'!O$1,'38'!$E$1:$O$1,0))</f>
        <v>550100.85120000003</v>
      </c>
    </row>
    <row r="1294" spans="6:16">
      <c r="F1294" s="128">
        <v>472199</v>
      </c>
      <c r="G1294" s="2" t="str">
        <f>INDEX('38'!$E$1:$O$1361,MATCH('39'!$F1294,'38'!$E:$E,0),MATCH('38'!F$1,'38'!$E$1:$O$1,0))</f>
        <v>Prabhu G</v>
      </c>
      <c r="H1294" s="2">
        <f>INDEX('38'!$E$1:$O$1361,MATCH('39'!$F1294,'38'!$E:$E,0),MATCH('38'!G$1,'38'!$E$1:$O$1,0))</f>
        <v>41411</v>
      </c>
      <c r="I1294" s="2" t="str">
        <f>INDEX('38'!$E$1:$O$1361,MATCH('39'!$F1294,'38'!$E:$E,0),MATCH('38'!H$1,'38'!$E$1:$O$1,0))</f>
        <v>Active</v>
      </c>
      <c r="J1294" s="2" t="str">
        <f>INDEX('38'!$E$1:$O$1361,MATCH('39'!$F1294,'38'!$E:$E,0),MATCH('38'!I$1,'38'!$E$1:$O$1,0))</f>
        <v>X0697</v>
      </c>
      <c r="K1294" s="2">
        <f>INDEX('38'!$E$1:$O$1361,MATCH('39'!$F1294,'38'!$E:$E,0),MATCH('38'!J$1,'38'!$E$1:$O$1,0))</f>
        <v>385698</v>
      </c>
      <c r="L1294" s="2" t="str">
        <f>INDEX('38'!$E$1:$O$1361,MATCH('39'!$F1294,'38'!$E:$E,0),MATCH('38'!K$1,'38'!$E$1:$O$1,0))</f>
        <v>Mr. Anandakarthikeyan G.</v>
      </c>
      <c r="M1294" s="2" t="str">
        <f>INDEX('38'!$E$1:$O$1361,MATCH('39'!$F1294,'38'!$E:$E,0),MATCH('38'!L$1,'38'!$E$1:$O$1,0))</f>
        <v>Relationship Associate</v>
      </c>
      <c r="N1294" s="2" t="str">
        <f>INDEX('38'!$E$1:$O$1361,MATCH('39'!$F1294,'38'!$E:$E,0),MATCH('38'!M$1,'38'!$E$1:$O$1,0))</f>
        <v>BG 8</v>
      </c>
      <c r="O1294" s="2">
        <f>INDEX('38'!$E$1:$O$1361,MATCH('39'!$F1294,'38'!$E:$E,0),MATCH('38'!N$1,'38'!$E$1:$O$1,0))</f>
        <v>344253.12599999999</v>
      </c>
      <c r="P1294" s="2">
        <f>INDEX('38'!$E$1:$O$1361,MATCH('39'!$F1294,'38'!$E:$E,0),MATCH('38'!O$1,'38'!$E$1:$O$1,0))</f>
        <v>68787.327600000004</v>
      </c>
    </row>
    <row r="1295" spans="6:16">
      <c r="F1295" s="128">
        <v>472254</v>
      </c>
      <c r="G1295" s="2" t="str">
        <f>INDEX('38'!$E$1:$O$1361,MATCH('39'!$F1295,'38'!$E:$E,0),MATCH('38'!F$1,'38'!$E$1:$O$1,0))</f>
        <v>Srivastava Mohit</v>
      </c>
      <c r="H1295" s="2">
        <f>INDEX('38'!$E$1:$O$1361,MATCH('39'!$F1295,'38'!$E:$E,0),MATCH('38'!G$1,'38'!$E$1:$O$1,0))</f>
        <v>41151</v>
      </c>
      <c r="I1295" s="2" t="str">
        <f>INDEX('38'!$E$1:$O$1361,MATCH('39'!$F1295,'38'!$E:$E,0),MATCH('38'!H$1,'38'!$E$1:$O$1,0))</f>
        <v>Active</v>
      </c>
      <c r="J1295" s="2" t="str">
        <f>INDEX('38'!$E$1:$O$1361,MATCH('39'!$F1295,'38'!$E:$E,0),MATCH('38'!I$1,'38'!$E$1:$O$1,0))</f>
        <v>X1185</v>
      </c>
      <c r="K1295" s="2">
        <f>INDEX('38'!$E$1:$O$1361,MATCH('39'!$F1295,'38'!$E:$E,0),MATCH('38'!J$1,'38'!$E$1:$O$1,0))</f>
        <v>460862</v>
      </c>
      <c r="L1295" s="2" t="str">
        <f>INDEX('38'!$E$1:$O$1361,MATCH('39'!$F1295,'38'!$E:$E,0),MATCH('38'!K$1,'38'!$E$1:$O$1,0))</f>
        <v>Mr. Mallikarjunappa T K</v>
      </c>
      <c r="M1295" s="2" t="str">
        <f>INDEX('38'!$E$1:$O$1361,MATCH('39'!$F1295,'38'!$E:$E,0),MATCH('38'!L$1,'38'!$E$1:$O$1,0))</f>
        <v>Relationship Associate</v>
      </c>
      <c r="N1295" s="2" t="str">
        <f>INDEX('38'!$E$1:$O$1361,MATCH('39'!$F1295,'38'!$E:$E,0),MATCH('38'!M$1,'38'!$E$1:$O$1,0))</f>
        <v>BG 8</v>
      </c>
      <c r="O1295" s="2">
        <f>INDEX('38'!$E$1:$O$1361,MATCH('39'!$F1295,'38'!$E:$E,0),MATCH('38'!N$1,'38'!$E$1:$O$1,0))</f>
        <v>306933.12299999996</v>
      </c>
      <c r="P1295" s="2">
        <f>INDEX('38'!$E$1:$O$1361,MATCH('39'!$F1295,'38'!$E:$E,0),MATCH('38'!O$1,'38'!$E$1:$O$1,0))</f>
        <v>311075.09999999998</v>
      </c>
    </row>
    <row r="1296" spans="6:16">
      <c r="F1296" s="128">
        <v>472255</v>
      </c>
      <c r="G1296" s="2" t="str">
        <f>INDEX('38'!$E$1:$O$1361,MATCH('39'!$F1296,'38'!$E:$E,0),MATCH('38'!F$1,'38'!$E$1:$O$1,0))</f>
        <v>Sikandhar Pasha</v>
      </c>
      <c r="H1296" s="2">
        <f>INDEX('38'!$E$1:$O$1361,MATCH('39'!$F1296,'38'!$E:$E,0),MATCH('38'!G$1,'38'!$E$1:$O$1,0))</f>
        <v>41232</v>
      </c>
      <c r="I1296" s="2" t="str">
        <f>INDEX('38'!$E$1:$O$1361,MATCH('39'!$F1296,'38'!$E:$E,0),MATCH('38'!H$1,'38'!$E$1:$O$1,0))</f>
        <v>Active</v>
      </c>
      <c r="J1296" s="2" t="str">
        <f>INDEX('38'!$E$1:$O$1361,MATCH('39'!$F1296,'38'!$E:$E,0),MATCH('38'!I$1,'38'!$E$1:$O$1,0))</f>
        <v>X0558</v>
      </c>
      <c r="K1296" s="2">
        <f>INDEX('38'!$E$1:$O$1361,MATCH('39'!$F1296,'38'!$E:$E,0),MATCH('38'!J$1,'38'!$E$1:$O$1,0))</f>
        <v>450554</v>
      </c>
      <c r="L1296" s="2" t="str">
        <f>INDEX('38'!$E$1:$O$1361,MATCH('39'!$F1296,'38'!$E:$E,0),MATCH('38'!K$1,'38'!$E$1:$O$1,0))</f>
        <v>Mr Jagadeesh Krishna</v>
      </c>
      <c r="M1296" s="2" t="str">
        <f>INDEX('38'!$E$1:$O$1361,MATCH('39'!$F1296,'38'!$E:$E,0),MATCH('38'!L$1,'38'!$E$1:$O$1,0))</f>
        <v>Relationship Associate</v>
      </c>
      <c r="N1296" s="2" t="str">
        <f>INDEX('38'!$E$1:$O$1361,MATCH('39'!$F1296,'38'!$E:$E,0),MATCH('38'!M$1,'38'!$E$1:$O$1,0))</f>
        <v>BG 8</v>
      </c>
      <c r="O1296" s="2">
        <f>INDEX('38'!$E$1:$O$1361,MATCH('39'!$F1296,'38'!$E:$E,0),MATCH('38'!N$1,'38'!$E$1:$O$1,0))</f>
        <v>434763.39900000003</v>
      </c>
      <c r="P1296" s="2">
        <f>INDEX('38'!$E$1:$O$1361,MATCH('39'!$F1296,'38'!$E:$E,0),MATCH('38'!O$1,'38'!$E$1:$O$1,0))</f>
        <v>907578.82079999999</v>
      </c>
    </row>
    <row r="1297" spans="6:16">
      <c r="F1297" s="128">
        <v>472308</v>
      </c>
      <c r="G1297" s="2" t="str">
        <f>INDEX('38'!$E$1:$O$1361,MATCH('39'!$F1297,'38'!$E:$E,0),MATCH('38'!F$1,'38'!$E$1:$O$1,0))</f>
        <v>Abhishek Ram Gopal Sharma</v>
      </c>
      <c r="H1297" s="2">
        <f>INDEX('38'!$E$1:$O$1361,MATCH('39'!$F1297,'38'!$E:$E,0),MATCH('38'!G$1,'38'!$E$1:$O$1,0))</f>
        <v>41396</v>
      </c>
      <c r="I1297" s="2" t="str">
        <f>INDEX('38'!$E$1:$O$1361,MATCH('39'!$F1297,'38'!$E:$E,0),MATCH('38'!H$1,'38'!$E$1:$O$1,0))</f>
        <v>Active</v>
      </c>
      <c r="J1297" s="2" t="str">
        <f>INDEX('38'!$E$1:$O$1361,MATCH('39'!$F1297,'38'!$E:$E,0),MATCH('38'!I$1,'38'!$E$1:$O$1,0))</f>
        <v>X1155</v>
      </c>
      <c r="K1297" s="2">
        <f>INDEX('38'!$E$1:$O$1361,MATCH('39'!$F1297,'38'!$E:$E,0),MATCH('38'!J$1,'38'!$E$1:$O$1,0))</f>
        <v>458160</v>
      </c>
      <c r="L1297" s="2" t="str">
        <f>INDEX('38'!$E$1:$O$1361,MATCH('39'!$F1297,'38'!$E:$E,0),MATCH('38'!K$1,'38'!$E$1:$O$1,0))</f>
        <v>Mr. Ashish Chaturbhai Kapadia</v>
      </c>
      <c r="M1297" s="2" t="str">
        <f>INDEX('38'!$E$1:$O$1361,MATCH('39'!$F1297,'38'!$E:$E,0),MATCH('38'!L$1,'38'!$E$1:$O$1,0))</f>
        <v>Relationship Associate</v>
      </c>
      <c r="N1297" s="2" t="str">
        <f>INDEX('38'!$E$1:$O$1361,MATCH('39'!$F1297,'38'!$E:$E,0),MATCH('38'!M$1,'38'!$E$1:$O$1,0))</f>
        <v>BG 8</v>
      </c>
      <c r="O1297" s="2">
        <f>INDEX('38'!$E$1:$O$1361,MATCH('39'!$F1297,'38'!$E:$E,0),MATCH('38'!N$1,'38'!$E$1:$O$1,0))</f>
        <v>171700.28399999999</v>
      </c>
      <c r="P1297" s="2">
        <f>INDEX('38'!$E$1:$O$1361,MATCH('39'!$F1297,'38'!$E:$E,0),MATCH('38'!O$1,'38'!$E$1:$O$1,0))</f>
        <v>335344.25520000001</v>
      </c>
    </row>
    <row r="1298" spans="6:16">
      <c r="F1298" s="128">
        <v>472309</v>
      </c>
      <c r="G1298" s="2" t="str">
        <f>INDEX('38'!$E$1:$O$1361,MATCH('39'!$F1298,'38'!$E:$E,0),MATCH('38'!F$1,'38'!$E$1:$O$1,0))</f>
        <v>Rakesh Arvindbhai Baria</v>
      </c>
      <c r="H1298" s="2">
        <f>INDEX('38'!$E$1:$O$1361,MATCH('39'!$F1298,'38'!$E:$E,0),MATCH('38'!G$1,'38'!$E$1:$O$1,0))</f>
        <v>41418</v>
      </c>
      <c r="I1298" s="2" t="str">
        <f>INDEX('38'!$E$1:$O$1361,MATCH('39'!$F1298,'38'!$E:$E,0),MATCH('38'!H$1,'38'!$E$1:$O$1,0))</f>
        <v>Active</v>
      </c>
      <c r="J1298" s="2" t="str">
        <f>INDEX('38'!$E$1:$O$1361,MATCH('39'!$F1298,'38'!$E:$E,0),MATCH('38'!I$1,'38'!$E$1:$O$1,0))</f>
        <v>X0367</v>
      </c>
      <c r="K1298" s="2">
        <f>INDEX('38'!$E$1:$O$1361,MATCH('39'!$F1298,'38'!$E:$E,0),MATCH('38'!J$1,'38'!$E$1:$O$1,0))</f>
        <v>448791</v>
      </c>
      <c r="L1298" s="2" t="str">
        <f>INDEX('38'!$E$1:$O$1361,MATCH('39'!$F1298,'38'!$E:$E,0),MATCH('38'!K$1,'38'!$E$1:$O$1,0))</f>
        <v>Mr. Mandeep Anup Singh</v>
      </c>
      <c r="M1298" s="2" t="str">
        <f>INDEX('38'!$E$1:$O$1361,MATCH('39'!$F1298,'38'!$E:$E,0),MATCH('38'!L$1,'38'!$E$1:$O$1,0))</f>
        <v>Relationship Associate</v>
      </c>
      <c r="N1298" s="2" t="str">
        <f>INDEX('38'!$E$1:$O$1361,MATCH('39'!$F1298,'38'!$E:$E,0),MATCH('38'!M$1,'38'!$E$1:$O$1,0))</f>
        <v>BG 7</v>
      </c>
      <c r="O1298" s="2">
        <f>INDEX('38'!$E$1:$O$1361,MATCH('39'!$F1298,'38'!$E:$E,0),MATCH('38'!N$1,'38'!$E$1:$O$1,0))</f>
        <v>533809.26899999997</v>
      </c>
      <c r="P1298" s="2">
        <f>INDEX('38'!$E$1:$O$1361,MATCH('39'!$F1298,'38'!$E:$E,0),MATCH('38'!O$1,'38'!$E$1:$O$1,0))</f>
        <v>319986.50399999996</v>
      </c>
    </row>
    <row r="1299" spans="6:16">
      <c r="F1299" s="128">
        <v>472310</v>
      </c>
      <c r="G1299" s="2" t="str">
        <f>INDEX('38'!$E$1:$O$1361,MATCH('39'!$F1299,'38'!$E:$E,0),MATCH('38'!F$1,'38'!$E$1:$O$1,0))</f>
        <v>Rahul Balkrishna Patil</v>
      </c>
      <c r="H1299" s="2">
        <f>INDEX('38'!$E$1:$O$1361,MATCH('39'!$F1299,'38'!$E:$E,0),MATCH('38'!G$1,'38'!$E$1:$O$1,0))</f>
        <v>41202</v>
      </c>
      <c r="I1299" s="2" t="str">
        <f>INDEX('38'!$E$1:$O$1361,MATCH('39'!$F1299,'38'!$E:$E,0),MATCH('38'!H$1,'38'!$E$1:$O$1,0))</f>
        <v>Active</v>
      </c>
      <c r="J1299" s="2" t="str">
        <f>INDEX('38'!$E$1:$O$1361,MATCH('39'!$F1299,'38'!$E:$E,0),MATCH('38'!I$1,'38'!$E$1:$O$1,0))</f>
        <v>X0349</v>
      </c>
      <c r="K1299" s="2">
        <f>INDEX('38'!$E$1:$O$1361,MATCH('39'!$F1299,'38'!$E:$E,0),MATCH('38'!J$1,'38'!$E$1:$O$1,0))</f>
        <v>458160</v>
      </c>
      <c r="L1299" s="2" t="str">
        <f>INDEX('38'!$E$1:$O$1361,MATCH('39'!$F1299,'38'!$E:$E,0),MATCH('38'!K$1,'38'!$E$1:$O$1,0))</f>
        <v>Mr. Ashish Chaturbhai Kapadia</v>
      </c>
      <c r="M1299" s="2" t="str">
        <f>INDEX('38'!$E$1:$O$1361,MATCH('39'!$F1299,'38'!$E:$E,0),MATCH('38'!L$1,'38'!$E$1:$O$1,0))</f>
        <v>Relationship Associate</v>
      </c>
      <c r="N1299" s="2" t="str">
        <f>INDEX('38'!$E$1:$O$1361,MATCH('39'!$F1299,'38'!$E:$E,0),MATCH('38'!M$1,'38'!$E$1:$O$1,0))</f>
        <v>BG 8</v>
      </c>
      <c r="O1299" s="2">
        <f>INDEX('38'!$E$1:$O$1361,MATCH('39'!$F1299,'38'!$E:$E,0),MATCH('38'!N$1,'38'!$E$1:$O$1,0))</f>
        <v>331523.745</v>
      </c>
      <c r="P1299" s="2">
        <f>INDEX('38'!$E$1:$O$1361,MATCH('39'!$F1299,'38'!$E:$E,0),MATCH('38'!O$1,'38'!$E$1:$O$1,0))</f>
        <v>597565.55520000006</v>
      </c>
    </row>
    <row r="1300" spans="6:16">
      <c r="F1300" s="128">
        <v>472311</v>
      </c>
      <c r="G1300" s="2" t="str">
        <f>INDEX('38'!$E$1:$O$1361,MATCH('39'!$F1300,'38'!$E:$E,0),MATCH('38'!F$1,'38'!$E$1:$O$1,0))</f>
        <v>Umesh Venkatrao Pingle</v>
      </c>
      <c r="H1300" s="2">
        <f>INDEX('38'!$E$1:$O$1361,MATCH('39'!$F1300,'38'!$E:$E,0),MATCH('38'!G$1,'38'!$E$1:$O$1,0))</f>
        <v>40730</v>
      </c>
      <c r="I1300" s="2" t="str">
        <f>INDEX('38'!$E$1:$O$1361,MATCH('39'!$F1300,'38'!$E:$E,0),MATCH('38'!H$1,'38'!$E$1:$O$1,0))</f>
        <v>Active</v>
      </c>
      <c r="J1300" s="2" t="str">
        <f>INDEX('38'!$E$1:$O$1361,MATCH('39'!$F1300,'38'!$E:$E,0),MATCH('38'!I$1,'38'!$E$1:$O$1,0))</f>
        <v>X0165</v>
      </c>
      <c r="K1300" s="2">
        <f>INDEX('38'!$E$1:$O$1361,MATCH('39'!$F1300,'38'!$E:$E,0),MATCH('38'!J$1,'38'!$E$1:$O$1,0))</f>
        <v>408446</v>
      </c>
      <c r="L1300" s="2" t="str">
        <f>INDEX('38'!$E$1:$O$1361,MATCH('39'!$F1300,'38'!$E:$E,0),MATCH('38'!K$1,'38'!$E$1:$O$1,0))</f>
        <v>Mr. Uday Kundlikrao Shinde</v>
      </c>
      <c r="M1300" s="2" t="str">
        <f>INDEX('38'!$E$1:$O$1361,MATCH('39'!$F1300,'38'!$E:$E,0),MATCH('38'!L$1,'38'!$E$1:$O$1,0))</f>
        <v>Associate Sales Manager</v>
      </c>
      <c r="N1300" s="2" t="str">
        <f>INDEX('38'!$E$1:$O$1361,MATCH('39'!$F1300,'38'!$E:$E,0),MATCH('38'!M$1,'38'!$E$1:$O$1,0))</f>
        <v>BG 7</v>
      </c>
      <c r="O1300" s="2">
        <f>INDEX('38'!$E$1:$O$1361,MATCH('39'!$F1300,'38'!$E:$E,0),MATCH('38'!N$1,'38'!$E$1:$O$1,0))</f>
        <v>534055.24199999997</v>
      </c>
      <c r="P1300" s="2">
        <f>INDEX('38'!$E$1:$O$1361,MATCH('39'!$F1300,'38'!$E:$E,0),MATCH('38'!O$1,'38'!$E$1:$O$1,0))</f>
        <v>284904.76679999998</v>
      </c>
    </row>
    <row r="1301" spans="6:16">
      <c r="F1301" s="128">
        <v>472404</v>
      </c>
      <c r="G1301" s="2" t="str">
        <f>INDEX('38'!$E$1:$O$1361,MATCH('39'!$F1301,'38'!$E:$E,0),MATCH('38'!F$1,'38'!$E$1:$O$1,0))</f>
        <v>Hrishikesh Sisodia</v>
      </c>
      <c r="H1301" s="2">
        <f>INDEX('38'!$E$1:$O$1361,MATCH('39'!$F1301,'38'!$E:$E,0),MATCH('38'!G$1,'38'!$E$1:$O$1,0))</f>
        <v>41410</v>
      </c>
      <c r="I1301" s="2" t="str">
        <f>INDEX('38'!$E$1:$O$1361,MATCH('39'!$F1301,'38'!$E:$E,0),MATCH('38'!H$1,'38'!$E$1:$O$1,0))</f>
        <v>Active</v>
      </c>
      <c r="J1301" s="2" t="str">
        <f>INDEX('38'!$E$1:$O$1361,MATCH('39'!$F1301,'38'!$E:$E,0),MATCH('38'!I$1,'38'!$E$1:$O$1,0))</f>
        <v>X0328</v>
      </c>
      <c r="K1301" s="2">
        <f>INDEX('38'!$E$1:$O$1361,MATCH('39'!$F1301,'38'!$E:$E,0),MATCH('38'!J$1,'38'!$E$1:$O$1,0))</f>
        <v>419863</v>
      </c>
      <c r="L1301" s="2" t="str">
        <f>INDEX('38'!$E$1:$O$1361,MATCH('39'!$F1301,'38'!$E:$E,0),MATCH('38'!K$1,'38'!$E$1:$O$1,0))</f>
        <v>Mr. Arun Shivanand Pandey</v>
      </c>
      <c r="M1301" s="2" t="str">
        <f>INDEX('38'!$E$1:$O$1361,MATCH('39'!$F1301,'38'!$E:$E,0),MATCH('38'!L$1,'38'!$E$1:$O$1,0))</f>
        <v>Relationship Associate</v>
      </c>
      <c r="N1301" s="2" t="str">
        <f>INDEX('38'!$E$1:$O$1361,MATCH('39'!$F1301,'38'!$E:$E,0),MATCH('38'!M$1,'38'!$E$1:$O$1,0))</f>
        <v>BG 8</v>
      </c>
      <c r="O1301" s="2">
        <f>INDEX('38'!$E$1:$O$1361,MATCH('39'!$F1301,'38'!$E:$E,0),MATCH('38'!N$1,'38'!$E$1:$O$1,0))</f>
        <v>222205.99799999999</v>
      </c>
      <c r="P1301" s="2">
        <f>INDEX('38'!$E$1:$O$1361,MATCH('39'!$F1301,'38'!$E:$E,0),MATCH('38'!O$1,'38'!$E$1:$O$1,0))</f>
        <v>190861.7904</v>
      </c>
    </row>
    <row r="1302" spans="6:16">
      <c r="F1302" s="128">
        <v>472541</v>
      </c>
      <c r="G1302" s="2" t="str">
        <f>INDEX('38'!$E$1:$O$1361,MATCH('39'!$F1302,'38'!$E:$E,0),MATCH('38'!F$1,'38'!$E$1:$O$1,0))</f>
        <v>M G Mohan Varma</v>
      </c>
      <c r="H1302" s="2">
        <f>INDEX('38'!$E$1:$O$1361,MATCH('39'!$F1302,'38'!$E:$E,0),MATCH('38'!G$1,'38'!$E$1:$O$1,0))</f>
        <v>40907</v>
      </c>
      <c r="I1302" s="2" t="str">
        <f>INDEX('38'!$E$1:$O$1361,MATCH('39'!$F1302,'38'!$E:$E,0),MATCH('38'!H$1,'38'!$E$1:$O$1,0))</f>
        <v>Active</v>
      </c>
      <c r="J1302" s="2" t="str">
        <f>INDEX('38'!$E$1:$O$1361,MATCH('39'!$F1302,'38'!$E:$E,0),MATCH('38'!I$1,'38'!$E$1:$O$1,0))</f>
        <v>X0425</v>
      </c>
      <c r="K1302" s="2">
        <f>INDEX('38'!$E$1:$O$1361,MATCH('39'!$F1302,'38'!$E:$E,0),MATCH('38'!J$1,'38'!$E$1:$O$1,0))</f>
        <v>378859</v>
      </c>
      <c r="L1302" s="2" t="str">
        <f>INDEX('38'!$E$1:$O$1361,MATCH('39'!$F1302,'38'!$E:$E,0),MATCH('38'!K$1,'38'!$E$1:$O$1,0))</f>
        <v>Mr. Gundlavoila Jai Chandra</v>
      </c>
      <c r="M1302" s="2" t="str">
        <f>INDEX('38'!$E$1:$O$1361,MATCH('39'!$F1302,'38'!$E:$E,0),MATCH('38'!L$1,'38'!$E$1:$O$1,0))</f>
        <v>Associate Sales Manager</v>
      </c>
      <c r="N1302" s="2" t="str">
        <f>INDEX('38'!$E$1:$O$1361,MATCH('39'!$F1302,'38'!$E:$E,0),MATCH('38'!M$1,'38'!$E$1:$O$1,0))</f>
        <v>BG 7</v>
      </c>
      <c r="O1302" s="2">
        <f>INDEX('38'!$E$1:$O$1361,MATCH('39'!$F1302,'38'!$E:$E,0),MATCH('38'!N$1,'38'!$E$1:$O$1,0))</f>
        <v>683970.777</v>
      </c>
      <c r="P1302" s="2">
        <f>INDEX('38'!$E$1:$O$1361,MATCH('39'!$F1302,'38'!$E:$E,0),MATCH('38'!O$1,'38'!$E$1:$O$1,0))</f>
        <v>219375.92879999999</v>
      </c>
    </row>
    <row r="1303" spans="6:16">
      <c r="F1303" s="128">
        <v>472544</v>
      </c>
      <c r="G1303" s="2" t="str">
        <f>INDEX('38'!$E$1:$O$1361,MATCH('39'!$F1303,'38'!$E:$E,0),MATCH('38'!F$1,'38'!$E$1:$O$1,0))</f>
        <v>Nagarjuna Gupta Kurapati</v>
      </c>
      <c r="H1303" s="2">
        <f>INDEX('38'!$E$1:$O$1361,MATCH('39'!$F1303,'38'!$E:$E,0),MATCH('38'!G$1,'38'!$E$1:$O$1,0))</f>
        <v>41127</v>
      </c>
      <c r="I1303" s="2" t="str">
        <f>INDEX('38'!$E$1:$O$1361,MATCH('39'!$F1303,'38'!$E:$E,0),MATCH('38'!H$1,'38'!$E$1:$O$1,0))</f>
        <v>Active</v>
      </c>
      <c r="J1303" s="2" t="str">
        <f>INDEX('38'!$E$1:$O$1361,MATCH('39'!$F1303,'38'!$E:$E,0),MATCH('38'!I$1,'38'!$E$1:$O$1,0))</f>
        <v>X0008</v>
      </c>
      <c r="K1303" s="2">
        <f>INDEX('38'!$E$1:$O$1361,MATCH('39'!$F1303,'38'!$E:$E,0),MATCH('38'!J$1,'38'!$E$1:$O$1,0))</f>
        <v>447935</v>
      </c>
      <c r="L1303" s="2" t="str">
        <f>INDEX('38'!$E$1:$O$1361,MATCH('39'!$F1303,'38'!$E:$E,0),MATCH('38'!K$1,'38'!$E$1:$O$1,0))</f>
        <v>Mr. Kiran Kumar Goud Dudela</v>
      </c>
      <c r="M1303" s="2" t="str">
        <f>INDEX('38'!$E$1:$O$1361,MATCH('39'!$F1303,'38'!$E:$E,0),MATCH('38'!L$1,'38'!$E$1:$O$1,0))</f>
        <v>Relationship Associate</v>
      </c>
      <c r="N1303" s="2" t="str">
        <f>INDEX('38'!$E$1:$O$1361,MATCH('39'!$F1303,'38'!$E:$E,0),MATCH('38'!M$1,'38'!$E$1:$O$1,0))</f>
        <v>BG 6</v>
      </c>
      <c r="O1303" s="2">
        <f>INDEX('38'!$E$1:$O$1361,MATCH('39'!$F1303,'38'!$E:$E,0),MATCH('38'!N$1,'38'!$E$1:$O$1,0))</f>
        <v>1151398.5</v>
      </c>
      <c r="P1303" s="2">
        <f>INDEX('38'!$E$1:$O$1361,MATCH('39'!$F1303,'38'!$E:$E,0),MATCH('38'!O$1,'38'!$E$1:$O$1,0))</f>
        <v>264261.38760000002</v>
      </c>
    </row>
    <row r="1304" spans="6:16">
      <c r="F1304" s="128">
        <v>472545</v>
      </c>
      <c r="G1304" s="2" t="str">
        <f>INDEX('38'!$E$1:$O$1361,MATCH('39'!$F1304,'38'!$E:$E,0),MATCH('38'!F$1,'38'!$E$1:$O$1,0))</f>
        <v>Abrar Alam</v>
      </c>
      <c r="H1304" s="2">
        <f>INDEX('38'!$E$1:$O$1361,MATCH('39'!$F1304,'38'!$E:$E,0),MATCH('38'!G$1,'38'!$E$1:$O$1,0))</f>
        <v>41397</v>
      </c>
      <c r="I1304" s="2" t="str">
        <f>INDEX('38'!$E$1:$O$1361,MATCH('39'!$F1304,'38'!$E:$E,0),MATCH('38'!H$1,'38'!$E$1:$O$1,0))</f>
        <v>Active</v>
      </c>
      <c r="J1304" s="2" t="str">
        <f>INDEX('38'!$E$1:$O$1361,MATCH('39'!$F1304,'38'!$E:$E,0),MATCH('38'!I$1,'38'!$E$1:$O$1,0))</f>
        <v>X0119</v>
      </c>
      <c r="K1304" s="2">
        <f>INDEX('38'!$E$1:$O$1361,MATCH('39'!$F1304,'38'!$E:$E,0),MATCH('38'!J$1,'38'!$E$1:$O$1,0))</f>
        <v>382987</v>
      </c>
      <c r="L1304" s="2" t="str">
        <f>INDEX('38'!$E$1:$O$1361,MATCH('39'!$F1304,'38'!$E:$E,0),MATCH('38'!K$1,'38'!$E$1:$O$1,0))</f>
        <v>Mr. Varun Hassija</v>
      </c>
      <c r="M1304" s="2" t="str">
        <f>INDEX('38'!$E$1:$O$1361,MATCH('39'!$F1304,'38'!$E:$E,0),MATCH('38'!L$1,'38'!$E$1:$O$1,0))</f>
        <v>Relationship Associate</v>
      </c>
      <c r="N1304" s="2" t="str">
        <f>INDEX('38'!$E$1:$O$1361,MATCH('39'!$F1304,'38'!$E:$E,0),MATCH('38'!M$1,'38'!$E$1:$O$1,0))</f>
        <v>BG 8</v>
      </c>
      <c r="O1304" s="2">
        <f>INDEX('38'!$E$1:$O$1361,MATCH('39'!$F1304,'38'!$E:$E,0),MATCH('38'!N$1,'38'!$E$1:$O$1,0))</f>
        <v>389583.39</v>
      </c>
      <c r="P1304" s="2">
        <f>INDEX('38'!$E$1:$O$1361,MATCH('39'!$F1304,'38'!$E:$E,0),MATCH('38'!O$1,'38'!$E$1:$O$1,0))</f>
        <v>541622.6568</v>
      </c>
    </row>
    <row r="1305" spans="6:16">
      <c r="F1305" s="128">
        <v>472554</v>
      </c>
      <c r="G1305" s="2" t="str">
        <f>INDEX('38'!$E$1:$O$1361,MATCH('39'!$F1305,'38'!$E:$E,0),MATCH('38'!F$1,'38'!$E$1:$O$1,0))</f>
        <v>Vipin Singh</v>
      </c>
      <c r="H1305" s="2">
        <f>INDEX('38'!$E$1:$O$1361,MATCH('39'!$F1305,'38'!$E:$E,0),MATCH('38'!G$1,'38'!$E$1:$O$1,0))</f>
        <v>40735</v>
      </c>
      <c r="I1305" s="2" t="str">
        <f>INDEX('38'!$E$1:$O$1361,MATCH('39'!$F1305,'38'!$E:$E,0),MATCH('38'!H$1,'38'!$E$1:$O$1,0))</f>
        <v>Active</v>
      </c>
      <c r="J1305" s="2" t="str">
        <f>INDEX('38'!$E$1:$O$1361,MATCH('39'!$F1305,'38'!$E:$E,0),MATCH('38'!I$1,'38'!$E$1:$O$1,0))</f>
        <v>X1542</v>
      </c>
      <c r="K1305" s="2">
        <f>INDEX('38'!$E$1:$O$1361,MATCH('39'!$F1305,'38'!$E:$E,0),MATCH('38'!J$1,'38'!$E$1:$O$1,0))</f>
        <v>474373</v>
      </c>
      <c r="L1305" s="2" t="str">
        <f>INDEX('38'!$E$1:$O$1361,MATCH('39'!$F1305,'38'!$E:$E,0),MATCH('38'!K$1,'38'!$E$1:$O$1,0))</f>
        <v>Mr. Niraj Singh</v>
      </c>
      <c r="M1305" s="2" t="str">
        <f>INDEX('38'!$E$1:$O$1361,MATCH('39'!$F1305,'38'!$E:$E,0),MATCH('38'!L$1,'38'!$E$1:$O$1,0))</f>
        <v>Relationship Associate</v>
      </c>
      <c r="N1305" s="2" t="str">
        <f>INDEX('38'!$E$1:$O$1361,MATCH('39'!$F1305,'38'!$E:$E,0),MATCH('38'!M$1,'38'!$E$1:$O$1,0))</f>
        <v>BG 8</v>
      </c>
      <c r="O1305" s="2">
        <f>INDEX('38'!$E$1:$O$1361,MATCH('39'!$F1305,'38'!$E:$E,0),MATCH('38'!N$1,'38'!$E$1:$O$1,0))</f>
        <v>295137.549</v>
      </c>
      <c r="P1305" s="2">
        <f>INDEX('38'!$E$1:$O$1361,MATCH('39'!$F1305,'38'!$E:$E,0),MATCH('38'!O$1,'38'!$E$1:$O$1,0))</f>
        <v>338034.15720000002</v>
      </c>
    </row>
    <row r="1306" spans="6:16">
      <c r="F1306" s="128">
        <v>472556</v>
      </c>
      <c r="G1306" s="2" t="str">
        <f>INDEX('38'!$E$1:$O$1361,MATCH('39'!$F1306,'38'!$E:$E,0),MATCH('38'!F$1,'38'!$E$1:$O$1,0))</f>
        <v>Samir Kumar Halder</v>
      </c>
      <c r="H1306" s="2">
        <f>INDEX('38'!$E$1:$O$1361,MATCH('39'!$F1306,'38'!$E:$E,0),MATCH('38'!G$1,'38'!$E$1:$O$1,0))</f>
        <v>41428</v>
      </c>
      <c r="I1306" s="2" t="str">
        <f>INDEX('38'!$E$1:$O$1361,MATCH('39'!$F1306,'38'!$E:$E,0),MATCH('38'!H$1,'38'!$E$1:$O$1,0))</f>
        <v>Active</v>
      </c>
      <c r="J1306" s="2" t="str">
        <f>INDEX('38'!$E$1:$O$1361,MATCH('39'!$F1306,'38'!$E:$E,0),MATCH('38'!I$1,'38'!$E$1:$O$1,0))</f>
        <v>X1707</v>
      </c>
      <c r="K1306" s="2">
        <f>INDEX('38'!$E$1:$O$1361,MATCH('39'!$F1306,'38'!$E:$E,0),MATCH('38'!J$1,'38'!$E$1:$O$1,0))</f>
        <v>381325</v>
      </c>
      <c r="L1306" s="2" t="str">
        <f>INDEX('38'!$E$1:$O$1361,MATCH('39'!$F1306,'38'!$E:$E,0),MATCH('38'!K$1,'38'!$E$1:$O$1,0))</f>
        <v>Mr. Animesh Dutta</v>
      </c>
      <c r="M1306" s="2" t="str">
        <f>INDEX('38'!$E$1:$O$1361,MATCH('39'!$F1306,'38'!$E:$E,0),MATCH('38'!L$1,'38'!$E$1:$O$1,0))</f>
        <v>Relationship Associate</v>
      </c>
      <c r="N1306" s="2" t="str">
        <f>INDEX('38'!$E$1:$O$1361,MATCH('39'!$F1306,'38'!$E:$E,0),MATCH('38'!M$1,'38'!$E$1:$O$1,0))</f>
        <v>BG 8</v>
      </c>
      <c r="O1306" s="2">
        <f>INDEX('38'!$E$1:$O$1361,MATCH('39'!$F1306,'38'!$E:$E,0),MATCH('38'!N$1,'38'!$E$1:$O$1,0))</f>
        <v>61043.598000000005</v>
      </c>
      <c r="P1306" s="2">
        <f>INDEX('38'!$E$1:$O$1361,MATCH('39'!$F1306,'38'!$E:$E,0),MATCH('38'!O$1,'38'!$E$1:$O$1,0))</f>
        <v>418140.26279999997</v>
      </c>
    </row>
    <row r="1307" spans="6:16">
      <c r="F1307" s="128">
        <v>472559</v>
      </c>
      <c r="G1307" s="2" t="str">
        <f>INDEX('38'!$E$1:$O$1361,MATCH('39'!$F1307,'38'!$E:$E,0),MATCH('38'!F$1,'38'!$E$1:$O$1,0))</f>
        <v>Saugoth Chakraborty</v>
      </c>
      <c r="H1307" s="2">
        <f>INDEX('38'!$E$1:$O$1361,MATCH('39'!$F1307,'38'!$E:$E,0),MATCH('38'!G$1,'38'!$E$1:$O$1,0))</f>
        <v>41422</v>
      </c>
      <c r="I1307" s="2" t="str">
        <f>INDEX('38'!$E$1:$O$1361,MATCH('39'!$F1307,'38'!$E:$E,0),MATCH('38'!H$1,'38'!$E$1:$O$1,0))</f>
        <v>Active</v>
      </c>
      <c r="J1307" s="2" t="str">
        <f>INDEX('38'!$E$1:$O$1361,MATCH('39'!$F1307,'38'!$E:$E,0),MATCH('38'!I$1,'38'!$E$1:$O$1,0))</f>
        <v>X0390</v>
      </c>
      <c r="K1307" s="2">
        <f>INDEX('38'!$E$1:$O$1361,MATCH('39'!$F1307,'38'!$E:$E,0),MATCH('38'!J$1,'38'!$E$1:$O$1,0))</f>
        <v>410827</v>
      </c>
      <c r="L1307" s="2" t="str">
        <f>INDEX('38'!$E$1:$O$1361,MATCH('39'!$F1307,'38'!$E:$E,0),MATCH('38'!K$1,'38'!$E$1:$O$1,0))</f>
        <v>Mr. Pradipta Pranjal Mahanta</v>
      </c>
      <c r="M1307" s="2" t="str">
        <f>INDEX('38'!$E$1:$O$1361,MATCH('39'!$F1307,'38'!$E:$E,0),MATCH('38'!L$1,'38'!$E$1:$O$1,0))</f>
        <v>Relationship Associate</v>
      </c>
      <c r="N1307" s="2" t="str">
        <f>INDEX('38'!$E$1:$O$1361,MATCH('39'!$F1307,'38'!$E:$E,0),MATCH('38'!M$1,'38'!$E$1:$O$1,0))</f>
        <v>BG 7</v>
      </c>
      <c r="O1307" s="2">
        <f>INDEX('38'!$E$1:$O$1361,MATCH('39'!$F1307,'38'!$E:$E,0),MATCH('38'!N$1,'38'!$E$1:$O$1,0))</f>
        <v>456806.364</v>
      </c>
      <c r="P1307" s="2">
        <f>INDEX('38'!$E$1:$O$1361,MATCH('39'!$F1307,'38'!$E:$E,0),MATCH('38'!O$1,'38'!$E$1:$O$1,0))</f>
        <v>691257.72600000002</v>
      </c>
    </row>
    <row r="1308" spans="6:16">
      <c r="F1308" s="128">
        <v>472591</v>
      </c>
      <c r="G1308" s="2" t="str">
        <f>INDEX('38'!$E$1:$O$1361,MATCH('39'!$F1308,'38'!$E:$E,0),MATCH('38'!F$1,'38'!$E$1:$O$1,0))</f>
        <v>Amit Shivakumar Nadagouda</v>
      </c>
      <c r="H1308" s="2">
        <f>INDEX('38'!$E$1:$O$1361,MATCH('39'!$F1308,'38'!$E:$E,0),MATCH('38'!G$1,'38'!$E$1:$O$1,0))</f>
        <v>41428</v>
      </c>
      <c r="I1308" s="2" t="str">
        <f>INDEX('38'!$E$1:$O$1361,MATCH('39'!$F1308,'38'!$E:$E,0),MATCH('38'!H$1,'38'!$E$1:$O$1,0))</f>
        <v>Active</v>
      </c>
      <c r="J1308" s="2" t="str">
        <f>INDEX('38'!$E$1:$O$1361,MATCH('39'!$F1308,'38'!$E:$E,0),MATCH('38'!I$1,'38'!$E$1:$O$1,0))</f>
        <v>X0342</v>
      </c>
      <c r="K1308" s="2">
        <f>INDEX('38'!$E$1:$O$1361,MATCH('39'!$F1308,'38'!$E:$E,0),MATCH('38'!J$1,'38'!$E$1:$O$1,0))</f>
        <v>416178</v>
      </c>
      <c r="L1308" s="2" t="str">
        <f>INDEX('38'!$E$1:$O$1361,MATCH('39'!$F1308,'38'!$E:$E,0),MATCH('38'!K$1,'38'!$E$1:$O$1,0))</f>
        <v>Mr. Firoz Khan C. Pathan</v>
      </c>
      <c r="M1308" s="2" t="str">
        <f>INDEX('38'!$E$1:$O$1361,MATCH('39'!$F1308,'38'!$E:$E,0),MATCH('38'!L$1,'38'!$E$1:$O$1,0))</f>
        <v>Relationship Associate</v>
      </c>
      <c r="N1308" s="2" t="str">
        <f>INDEX('38'!$E$1:$O$1361,MATCH('39'!$F1308,'38'!$E:$E,0),MATCH('38'!M$1,'38'!$E$1:$O$1,0))</f>
        <v>BG 8</v>
      </c>
      <c r="O1308" s="2">
        <f>INDEX('38'!$E$1:$O$1361,MATCH('39'!$F1308,'38'!$E:$E,0),MATCH('38'!N$1,'38'!$E$1:$O$1,0))</f>
        <v>350433.61499999999</v>
      </c>
      <c r="P1308" s="2">
        <f>INDEX('38'!$E$1:$O$1361,MATCH('39'!$F1308,'38'!$E:$E,0),MATCH('38'!O$1,'38'!$E$1:$O$1,0))</f>
        <v>519184.04759999999</v>
      </c>
    </row>
    <row r="1309" spans="6:16">
      <c r="F1309" s="128">
        <v>472680</v>
      </c>
      <c r="G1309" s="2" t="str">
        <f>INDEX('38'!$E$1:$O$1361,MATCH('39'!$F1309,'38'!$E:$E,0),MATCH('38'!F$1,'38'!$E$1:$O$1,0))</f>
        <v>Pragyanta Ranjan Barik</v>
      </c>
      <c r="H1309" s="2">
        <f>INDEX('38'!$E$1:$O$1361,MATCH('39'!$F1309,'38'!$E:$E,0),MATCH('38'!G$1,'38'!$E$1:$O$1,0))</f>
        <v>41430</v>
      </c>
      <c r="I1309" s="2" t="str">
        <f>INDEX('38'!$E$1:$O$1361,MATCH('39'!$F1309,'38'!$E:$E,0),MATCH('38'!H$1,'38'!$E$1:$O$1,0))</f>
        <v>Active</v>
      </c>
      <c r="J1309" s="2" t="str">
        <f>INDEX('38'!$E$1:$O$1361,MATCH('39'!$F1309,'38'!$E:$E,0),MATCH('38'!I$1,'38'!$E$1:$O$1,0))</f>
        <v>X0632</v>
      </c>
      <c r="K1309" s="2">
        <f>INDEX('38'!$E$1:$O$1361,MATCH('39'!$F1309,'38'!$E:$E,0),MATCH('38'!J$1,'38'!$E$1:$O$1,0))</f>
        <v>460392</v>
      </c>
      <c r="L1309" s="2" t="str">
        <f>INDEX('38'!$E$1:$O$1361,MATCH('39'!$F1309,'38'!$E:$E,0),MATCH('38'!K$1,'38'!$E$1:$O$1,0))</f>
        <v>Mr. Sanjay Kumar Mohanty</v>
      </c>
      <c r="M1309" s="2" t="str">
        <f>INDEX('38'!$E$1:$O$1361,MATCH('39'!$F1309,'38'!$E:$E,0),MATCH('38'!L$1,'38'!$E$1:$O$1,0))</f>
        <v>Relationship Associate</v>
      </c>
      <c r="N1309" s="2" t="str">
        <f>INDEX('38'!$E$1:$O$1361,MATCH('39'!$F1309,'38'!$E:$E,0),MATCH('38'!M$1,'38'!$E$1:$O$1,0))</f>
        <v>BG 8</v>
      </c>
      <c r="O1309" s="2">
        <f>INDEX('38'!$E$1:$O$1361,MATCH('39'!$F1309,'38'!$E:$E,0),MATCH('38'!N$1,'38'!$E$1:$O$1,0))</f>
        <v>214035.465</v>
      </c>
      <c r="P1309" s="2">
        <f>INDEX('38'!$E$1:$O$1361,MATCH('39'!$F1309,'38'!$E:$E,0),MATCH('38'!O$1,'38'!$E$1:$O$1,0))</f>
        <v>844347.87719999999</v>
      </c>
    </row>
    <row r="1310" spans="6:16">
      <c r="F1310" s="128">
        <v>472681</v>
      </c>
      <c r="G1310" s="2" t="str">
        <f>INDEX('38'!$E$1:$O$1361,MATCH('39'!$F1310,'38'!$E:$E,0),MATCH('38'!F$1,'38'!$E$1:$O$1,0))</f>
        <v>Panuganti Rajanikanth</v>
      </c>
      <c r="H1310" s="2">
        <f>INDEX('38'!$E$1:$O$1361,MATCH('39'!$F1310,'38'!$E:$E,0),MATCH('38'!G$1,'38'!$E$1:$O$1,0))</f>
        <v>41428</v>
      </c>
      <c r="I1310" s="2" t="str">
        <f>INDEX('38'!$E$1:$O$1361,MATCH('39'!$F1310,'38'!$E:$E,0),MATCH('38'!H$1,'38'!$E$1:$O$1,0))</f>
        <v>Active</v>
      </c>
      <c r="J1310" s="2" t="str">
        <f>INDEX('38'!$E$1:$O$1361,MATCH('39'!$F1310,'38'!$E:$E,0),MATCH('38'!I$1,'38'!$E$1:$O$1,0))</f>
        <v>X0344</v>
      </c>
      <c r="K1310" s="2">
        <f>INDEX('38'!$E$1:$O$1361,MATCH('39'!$F1310,'38'!$E:$E,0),MATCH('38'!J$1,'38'!$E$1:$O$1,0))</f>
        <v>420498</v>
      </c>
      <c r="L1310" s="2" t="str">
        <f>INDEX('38'!$E$1:$O$1361,MATCH('39'!$F1310,'38'!$E:$E,0),MATCH('38'!K$1,'38'!$E$1:$O$1,0))</f>
        <v>Mr. Srinivas C.</v>
      </c>
      <c r="M1310" s="2" t="str">
        <f>INDEX('38'!$E$1:$O$1361,MATCH('39'!$F1310,'38'!$E:$E,0),MATCH('38'!L$1,'38'!$E$1:$O$1,0))</f>
        <v>Relationship Associate</v>
      </c>
      <c r="N1310" s="2" t="str">
        <f>INDEX('38'!$E$1:$O$1361,MATCH('39'!$F1310,'38'!$E:$E,0),MATCH('38'!M$1,'38'!$E$1:$O$1,0))</f>
        <v>BG 8</v>
      </c>
      <c r="O1310" s="2">
        <f>INDEX('38'!$E$1:$O$1361,MATCH('39'!$F1310,'38'!$E:$E,0),MATCH('38'!N$1,'38'!$E$1:$O$1,0))</f>
        <v>282470.49599999998</v>
      </c>
      <c r="P1310" s="2">
        <f>INDEX('38'!$E$1:$O$1361,MATCH('39'!$F1310,'38'!$E:$E,0),MATCH('38'!O$1,'38'!$E$1:$O$1,0))</f>
        <v>278040.51360000001</v>
      </c>
    </row>
    <row r="1311" spans="6:16">
      <c r="F1311" s="128">
        <v>472686</v>
      </c>
      <c r="G1311" s="2" t="str">
        <f>INDEX('38'!$E$1:$O$1361,MATCH('39'!$F1311,'38'!$E:$E,0),MATCH('38'!F$1,'38'!$E$1:$O$1,0))</f>
        <v>Akhil Sharma</v>
      </c>
      <c r="H1311" s="2">
        <f>INDEX('38'!$E$1:$O$1361,MATCH('39'!$F1311,'38'!$E:$E,0),MATCH('38'!G$1,'38'!$E$1:$O$1,0))</f>
        <v>41429</v>
      </c>
      <c r="I1311" s="2" t="str">
        <f>INDEX('38'!$E$1:$O$1361,MATCH('39'!$F1311,'38'!$E:$E,0),MATCH('38'!H$1,'38'!$E$1:$O$1,0))</f>
        <v>Active</v>
      </c>
      <c r="J1311" s="2" t="str">
        <f>INDEX('38'!$E$1:$O$1361,MATCH('39'!$F1311,'38'!$E:$E,0),MATCH('38'!I$1,'38'!$E$1:$O$1,0))</f>
        <v>X0282</v>
      </c>
      <c r="K1311" s="2">
        <f>INDEX('38'!$E$1:$O$1361,MATCH('39'!$F1311,'38'!$E:$E,0),MATCH('38'!J$1,'38'!$E$1:$O$1,0))</f>
        <v>464799</v>
      </c>
      <c r="L1311" s="2" t="str">
        <f>INDEX('38'!$E$1:$O$1361,MATCH('39'!$F1311,'38'!$E:$E,0),MATCH('38'!K$1,'38'!$E$1:$O$1,0))</f>
        <v>Mr. Vivek Vishnoi</v>
      </c>
      <c r="M1311" s="2" t="str">
        <f>INDEX('38'!$E$1:$O$1361,MATCH('39'!$F1311,'38'!$E:$E,0),MATCH('38'!L$1,'38'!$E$1:$O$1,0))</f>
        <v>Relationship Associate</v>
      </c>
      <c r="N1311" s="2" t="str">
        <f>INDEX('38'!$E$1:$O$1361,MATCH('39'!$F1311,'38'!$E:$E,0),MATCH('38'!M$1,'38'!$E$1:$O$1,0))</f>
        <v>BG 6</v>
      </c>
      <c r="O1311" s="2">
        <f>INDEX('38'!$E$1:$O$1361,MATCH('39'!$F1311,'38'!$E:$E,0),MATCH('38'!N$1,'38'!$E$1:$O$1,0))</f>
        <v>1000524.6719999999</v>
      </c>
      <c r="P1311" s="2">
        <f>INDEX('38'!$E$1:$O$1361,MATCH('39'!$F1311,'38'!$E:$E,0),MATCH('38'!O$1,'38'!$E$1:$O$1,0))</f>
        <v>722344.04639999999</v>
      </c>
    </row>
    <row r="1312" spans="6:16">
      <c r="F1312" s="128">
        <v>472687</v>
      </c>
      <c r="G1312" s="2" t="str">
        <f>INDEX('38'!$E$1:$O$1361,MATCH('39'!$F1312,'38'!$E:$E,0),MATCH('38'!F$1,'38'!$E$1:$O$1,0))</f>
        <v>Sijireddy Vijay Lakshmi</v>
      </c>
      <c r="H1312" s="2">
        <f>INDEX('38'!$E$1:$O$1361,MATCH('39'!$F1312,'38'!$E:$E,0),MATCH('38'!G$1,'38'!$E$1:$O$1,0))</f>
        <v>41395</v>
      </c>
      <c r="I1312" s="2" t="str">
        <f>INDEX('38'!$E$1:$O$1361,MATCH('39'!$F1312,'38'!$E:$E,0),MATCH('38'!H$1,'38'!$E$1:$O$1,0))</f>
        <v>Active</v>
      </c>
      <c r="J1312" s="2" t="str">
        <f>INDEX('38'!$E$1:$O$1361,MATCH('39'!$F1312,'38'!$E:$E,0),MATCH('38'!I$1,'38'!$E$1:$O$1,0))</f>
        <v>X1817</v>
      </c>
      <c r="K1312" s="2">
        <f>INDEX('38'!$E$1:$O$1361,MATCH('39'!$F1312,'38'!$E:$E,0),MATCH('38'!J$1,'38'!$E$1:$O$1,0))</f>
        <v>423329</v>
      </c>
      <c r="L1312" s="2" t="str">
        <f>INDEX('38'!$E$1:$O$1361,MATCH('39'!$F1312,'38'!$E:$E,0),MATCH('38'!K$1,'38'!$E$1:$O$1,0))</f>
        <v>Mr. Kalyan Kumar Kanasani</v>
      </c>
      <c r="M1312" s="2" t="str">
        <f>INDEX('38'!$E$1:$O$1361,MATCH('39'!$F1312,'38'!$E:$E,0),MATCH('38'!L$1,'38'!$E$1:$O$1,0))</f>
        <v>Relationship Associate</v>
      </c>
      <c r="N1312" s="2" t="str">
        <f>INDEX('38'!$E$1:$O$1361,MATCH('39'!$F1312,'38'!$E:$E,0),MATCH('38'!M$1,'38'!$E$1:$O$1,0))</f>
        <v>BG 8</v>
      </c>
      <c r="O1312" s="2">
        <f>INDEX('38'!$E$1:$O$1361,MATCH('39'!$F1312,'38'!$E:$E,0),MATCH('38'!N$1,'38'!$E$1:$O$1,0))</f>
        <v>117192.22199999999</v>
      </c>
      <c r="P1312" s="2">
        <f>INDEX('38'!$E$1:$O$1361,MATCH('39'!$F1312,'38'!$E:$E,0),MATCH('38'!O$1,'38'!$E$1:$O$1,0))</f>
        <v>376747.5564</v>
      </c>
    </row>
    <row r="1313" spans="6:16">
      <c r="F1313" s="128">
        <v>472690</v>
      </c>
      <c r="G1313" s="2" t="str">
        <f>INDEX('38'!$E$1:$O$1361,MATCH('39'!$F1313,'38'!$E:$E,0),MATCH('38'!F$1,'38'!$E$1:$O$1,0))</f>
        <v>Dhavu Niranjan Kumar</v>
      </c>
      <c r="H1313" s="2">
        <f>INDEX('38'!$E$1:$O$1361,MATCH('39'!$F1313,'38'!$E:$E,0),MATCH('38'!G$1,'38'!$E$1:$O$1,0))</f>
        <v>41393</v>
      </c>
      <c r="I1313" s="2" t="str">
        <f>INDEX('38'!$E$1:$O$1361,MATCH('39'!$F1313,'38'!$E:$E,0),MATCH('38'!H$1,'38'!$E$1:$O$1,0))</f>
        <v>Active</v>
      </c>
      <c r="J1313" s="2" t="str">
        <f>INDEX('38'!$E$1:$O$1361,MATCH('39'!$F1313,'38'!$E:$E,0),MATCH('38'!I$1,'38'!$E$1:$O$1,0))</f>
        <v>X1694</v>
      </c>
      <c r="K1313" s="2">
        <f>INDEX('38'!$E$1:$O$1361,MATCH('39'!$F1313,'38'!$E:$E,0),MATCH('38'!J$1,'38'!$E$1:$O$1,0))</f>
        <v>377815</v>
      </c>
      <c r="L1313" s="2" t="str">
        <f>INDEX('38'!$E$1:$O$1361,MATCH('39'!$F1313,'38'!$E:$E,0),MATCH('38'!K$1,'38'!$E$1:$O$1,0))</f>
        <v>Mr. Mehmood Hussain Mohammed</v>
      </c>
      <c r="M1313" s="2" t="str">
        <f>INDEX('38'!$E$1:$O$1361,MATCH('39'!$F1313,'38'!$E:$E,0),MATCH('38'!L$1,'38'!$E$1:$O$1,0))</f>
        <v>Relationship Associate</v>
      </c>
      <c r="N1313" s="2" t="str">
        <f>INDEX('38'!$E$1:$O$1361,MATCH('39'!$F1313,'38'!$E:$E,0),MATCH('38'!M$1,'38'!$E$1:$O$1,0))</f>
        <v>BG 8</v>
      </c>
      <c r="O1313" s="2">
        <f>INDEX('38'!$E$1:$O$1361,MATCH('39'!$F1313,'38'!$E:$E,0),MATCH('38'!N$1,'38'!$E$1:$O$1,0))</f>
        <v>122772.80399999999</v>
      </c>
      <c r="P1313" s="2">
        <f>INDEX('38'!$E$1:$O$1361,MATCH('39'!$F1313,'38'!$E:$E,0),MATCH('38'!O$1,'38'!$E$1:$O$1,0))</f>
        <v>223830.45360000001</v>
      </c>
    </row>
    <row r="1314" spans="6:16">
      <c r="F1314" s="128">
        <v>472692</v>
      </c>
      <c r="G1314" s="2" t="str">
        <f>INDEX('38'!$E$1:$O$1361,MATCH('39'!$F1314,'38'!$E:$E,0),MATCH('38'!F$1,'38'!$E$1:$O$1,0))</f>
        <v>Priyamol J</v>
      </c>
      <c r="H1314" s="2">
        <f>INDEX('38'!$E$1:$O$1361,MATCH('39'!$F1314,'38'!$E:$E,0),MATCH('38'!G$1,'38'!$E$1:$O$1,0))</f>
        <v>41431</v>
      </c>
      <c r="I1314" s="2" t="str">
        <f>INDEX('38'!$E$1:$O$1361,MATCH('39'!$F1314,'38'!$E:$E,0),MATCH('38'!H$1,'38'!$E$1:$O$1,0))</f>
        <v>Active</v>
      </c>
      <c r="J1314" s="2" t="str">
        <f>INDEX('38'!$E$1:$O$1361,MATCH('39'!$F1314,'38'!$E:$E,0),MATCH('38'!I$1,'38'!$E$1:$O$1,0))</f>
        <v>X1161</v>
      </c>
      <c r="K1314" s="2">
        <f>INDEX('38'!$E$1:$O$1361,MATCH('39'!$F1314,'38'!$E:$E,0),MATCH('38'!J$1,'38'!$E$1:$O$1,0))</f>
        <v>419555</v>
      </c>
      <c r="L1314" s="2" t="str">
        <f>INDEX('38'!$E$1:$O$1361,MATCH('39'!$F1314,'38'!$E:$E,0),MATCH('38'!K$1,'38'!$E$1:$O$1,0))</f>
        <v>Mr. Remesh T. V.</v>
      </c>
      <c r="M1314" s="2" t="str">
        <f>INDEX('38'!$E$1:$O$1361,MATCH('39'!$F1314,'38'!$E:$E,0),MATCH('38'!L$1,'38'!$E$1:$O$1,0))</f>
        <v>Relationship Associate</v>
      </c>
      <c r="N1314" s="2" t="str">
        <f>INDEX('38'!$E$1:$O$1361,MATCH('39'!$F1314,'38'!$E:$E,0),MATCH('38'!M$1,'38'!$E$1:$O$1,0))</f>
        <v>BG 8</v>
      </c>
      <c r="O1314" s="2">
        <f>INDEX('38'!$E$1:$O$1361,MATCH('39'!$F1314,'38'!$E:$E,0),MATCH('38'!N$1,'38'!$E$1:$O$1,0))</f>
        <v>248298.057</v>
      </c>
      <c r="P1314" s="2">
        <f>INDEX('38'!$E$1:$O$1361,MATCH('39'!$F1314,'38'!$E:$E,0),MATCH('38'!O$1,'38'!$E$1:$O$1,0))</f>
        <v>1550366.5140000002</v>
      </c>
    </row>
    <row r="1315" spans="6:16">
      <c r="F1315" s="128">
        <v>472816</v>
      </c>
      <c r="G1315" s="2" t="str">
        <f>INDEX('38'!$E$1:$O$1361,MATCH('39'!$F1315,'38'!$E:$E,0),MATCH('38'!F$1,'38'!$E$1:$O$1,0))</f>
        <v>Milind Mohan Matade</v>
      </c>
      <c r="H1315" s="2">
        <f>INDEX('38'!$E$1:$O$1361,MATCH('39'!$F1315,'38'!$E:$E,0),MATCH('38'!G$1,'38'!$E$1:$O$1,0))</f>
        <v>41421</v>
      </c>
      <c r="I1315" s="2" t="str">
        <f>INDEX('38'!$E$1:$O$1361,MATCH('39'!$F1315,'38'!$E:$E,0),MATCH('38'!H$1,'38'!$E$1:$O$1,0))</f>
        <v>Active</v>
      </c>
      <c r="J1315" s="2" t="str">
        <f>INDEX('38'!$E$1:$O$1361,MATCH('39'!$F1315,'38'!$E:$E,0),MATCH('38'!I$1,'38'!$E$1:$O$1,0))</f>
        <v>X1242</v>
      </c>
      <c r="K1315" s="2">
        <f>INDEX('38'!$E$1:$O$1361,MATCH('39'!$F1315,'38'!$E:$E,0),MATCH('38'!J$1,'38'!$E$1:$O$1,0))</f>
        <v>381123</v>
      </c>
      <c r="L1315" s="2" t="str">
        <f>INDEX('38'!$E$1:$O$1361,MATCH('39'!$F1315,'38'!$E:$E,0),MATCH('38'!K$1,'38'!$E$1:$O$1,0))</f>
        <v>Mr. Himanshu Gupta</v>
      </c>
      <c r="M1315" s="2" t="str">
        <f>INDEX('38'!$E$1:$O$1361,MATCH('39'!$F1315,'38'!$E:$E,0),MATCH('38'!L$1,'38'!$E$1:$O$1,0))</f>
        <v>Relationship Associate</v>
      </c>
      <c r="N1315" s="2" t="str">
        <f>INDEX('38'!$E$1:$O$1361,MATCH('39'!$F1315,'38'!$E:$E,0),MATCH('38'!M$1,'38'!$E$1:$O$1,0))</f>
        <v>BG 8</v>
      </c>
      <c r="O1315" s="2">
        <f>INDEX('38'!$E$1:$O$1361,MATCH('39'!$F1315,'38'!$E:$E,0),MATCH('38'!N$1,'38'!$E$1:$O$1,0))</f>
        <v>301101.00299999997</v>
      </c>
      <c r="P1315" s="2">
        <f>INDEX('38'!$E$1:$O$1361,MATCH('39'!$F1315,'38'!$E:$E,0),MATCH('38'!O$1,'38'!$E$1:$O$1,0))</f>
        <v>507522.70440000005</v>
      </c>
    </row>
    <row r="1316" spans="6:16">
      <c r="F1316" s="128">
        <v>472838</v>
      </c>
      <c r="G1316" s="2" t="str">
        <f>INDEX('38'!$E$1:$O$1361,MATCH('39'!$F1316,'38'!$E:$E,0),MATCH('38'!F$1,'38'!$E$1:$O$1,0))</f>
        <v>Anoop Sharma</v>
      </c>
      <c r="H1316" s="2">
        <f>INDEX('38'!$E$1:$O$1361,MATCH('39'!$F1316,'38'!$E:$E,0),MATCH('38'!G$1,'38'!$E$1:$O$1,0))</f>
        <v>41426</v>
      </c>
      <c r="I1316" s="2" t="str">
        <f>INDEX('38'!$E$1:$O$1361,MATCH('39'!$F1316,'38'!$E:$E,0),MATCH('38'!H$1,'38'!$E$1:$O$1,0))</f>
        <v>Active</v>
      </c>
      <c r="J1316" s="2" t="str">
        <f>INDEX('38'!$E$1:$O$1361,MATCH('39'!$F1316,'38'!$E:$E,0),MATCH('38'!I$1,'38'!$E$1:$O$1,0))</f>
        <v>X1330</v>
      </c>
      <c r="K1316" s="2">
        <f>INDEX('38'!$E$1:$O$1361,MATCH('39'!$F1316,'38'!$E:$E,0),MATCH('38'!J$1,'38'!$E$1:$O$1,0))</f>
        <v>464799</v>
      </c>
      <c r="L1316" s="2" t="str">
        <f>INDEX('38'!$E$1:$O$1361,MATCH('39'!$F1316,'38'!$E:$E,0),MATCH('38'!K$1,'38'!$E$1:$O$1,0))</f>
        <v>Mr. Vivek Vishnoi</v>
      </c>
      <c r="M1316" s="2" t="str">
        <f>INDEX('38'!$E$1:$O$1361,MATCH('39'!$F1316,'38'!$E:$E,0),MATCH('38'!L$1,'38'!$E$1:$O$1,0))</f>
        <v>Relationship Associate</v>
      </c>
      <c r="N1316" s="2" t="str">
        <f>INDEX('38'!$E$1:$O$1361,MATCH('39'!$F1316,'38'!$E:$E,0),MATCH('38'!M$1,'38'!$E$1:$O$1,0))</f>
        <v>BG 8</v>
      </c>
      <c r="O1316" s="2">
        <f>INDEX('38'!$E$1:$O$1361,MATCH('39'!$F1316,'38'!$E:$E,0),MATCH('38'!N$1,'38'!$E$1:$O$1,0))</f>
        <v>123510.723</v>
      </c>
      <c r="P1316" s="2">
        <f>INDEX('38'!$E$1:$O$1361,MATCH('39'!$F1316,'38'!$E:$E,0),MATCH('38'!O$1,'38'!$E$1:$O$1,0))</f>
        <v>113745.77279999999</v>
      </c>
    </row>
    <row r="1317" spans="6:16">
      <c r="F1317" s="128">
        <v>472840</v>
      </c>
      <c r="G1317" s="2" t="str">
        <f>INDEX('38'!$E$1:$O$1361,MATCH('39'!$F1317,'38'!$E:$E,0),MATCH('38'!F$1,'38'!$E$1:$O$1,0))</f>
        <v>Shiv Kumar Sharma</v>
      </c>
      <c r="H1317" s="2">
        <f>INDEX('38'!$E$1:$O$1361,MATCH('39'!$F1317,'38'!$E:$E,0),MATCH('38'!G$1,'38'!$E$1:$O$1,0))</f>
        <v>41423</v>
      </c>
      <c r="I1317" s="2" t="str">
        <f>INDEX('38'!$E$1:$O$1361,MATCH('39'!$F1317,'38'!$E:$E,0),MATCH('38'!H$1,'38'!$E$1:$O$1,0))</f>
        <v>Active</v>
      </c>
      <c r="J1317" s="2" t="str">
        <f>INDEX('38'!$E$1:$O$1361,MATCH('39'!$F1317,'38'!$E:$E,0),MATCH('38'!I$1,'38'!$E$1:$O$1,0))</f>
        <v>X1802</v>
      </c>
      <c r="K1317" s="2">
        <f>INDEX('38'!$E$1:$O$1361,MATCH('39'!$F1317,'38'!$E:$E,0),MATCH('38'!J$1,'38'!$E$1:$O$1,0))</f>
        <v>464799</v>
      </c>
      <c r="L1317" s="2" t="str">
        <f>INDEX('38'!$E$1:$O$1361,MATCH('39'!$F1317,'38'!$E:$E,0),MATCH('38'!K$1,'38'!$E$1:$O$1,0))</f>
        <v>Mr. Vivek Vishnoi</v>
      </c>
      <c r="M1317" s="2" t="str">
        <f>INDEX('38'!$E$1:$O$1361,MATCH('39'!$F1317,'38'!$E:$E,0),MATCH('38'!L$1,'38'!$E$1:$O$1,0))</f>
        <v>Relationship Associate</v>
      </c>
      <c r="N1317" s="2" t="str">
        <f>INDEX('38'!$E$1:$O$1361,MATCH('39'!$F1317,'38'!$E:$E,0),MATCH('38'!M$1,'38'!$E$1:$O$1,0))</f>
        <v>BG 8</v>
      </c>
      <c r="O1317" s="2">
        <f>INDEX('38'!$E$1:$O$1361,MATCH('39'!$F1317,'38'!$E:$E,0),MATCH('38'!N$1,'38'!$E$1:$O$1,0))</f>
        <v>132428.079</v>
      </c>
      <c r="P1317" s="2">
        <f>INDEX('38'!$E$1:$O$1361,MATCH('39'!$F1317,'38'!$E:$E,0),MATCH('38'!O$1,'38'!$E$1:$O$1,0))</f>
        <v>194754.79079999999</v>
      </c>
    </row>
    <row r="1318" spans="6:16">
      <c r="F1318" s="128">
        <v>472841</v>
      </c>
      <c r="G1318" s="2" t="str">
        <f>INDEX('38'!$E$1:$O$1361,MATCH('39'!$F1318,'38'!$E:$E,0),MATCH('38'!F$1,'38'!$E$1:$O$1,0))</f>
        <v>Vinod Kumar Singh</v>
      </c>
      <c r="H1318" s="2">
        <f>INDEX('38'!$E$1:$O$1361,MATCH('39'!$F1318,'38'!$E:$E,0),MATCH('38'!G$1,'38'!$E$1:$O$1,0))</f>
        <v>41424</v>
      </c>
      <c r="I1318" s="2" t="str">
        <f>INDEX('38'!$E$1:$O$1361,MATCH('39'!$F1318,'38'!$E:$E,0),MATCH('38'!H$1,'38'!$E$1:$O$1,0))</f>
        <v>Active</v>
      </c>
      <c r="J1318" s="2" t="str">
        <f>INDEX('38'!$E$1:$O$1361,MATCH('39'!$F1318,'38'!$E:$E,0),MATCH('38'!I$1,'38'!$E$1:$O$1,0))</f>
        <v>X1177</v>
      </c>
      <c r="K1318" s="2">
        <f>INDEX('38'!$E$1:$O$1361,MATCH('39'!$F1318,'38'!$E:$E,0),MATCH('38'!J$1,'38'!$E$1:$O$1,0))</f>
        <v>464799</v>
      </c>
      <c r="L1318" s="2" t="str">
        <f>INDEX('38'!$E$1:$O$1361,MATCH('39'!$F1318,'38'!$E:$E,0),MATCH('38'!K$1,'38'!$E$1:$O$1,0))</f>
        <v>Mr. Vivek Vishnoi</v>
      </c>
      <c r="M1318" s="2" t="str">
        <f>INDEX('38'!$E$1:$O$1361,MATCH('39'!$F1318,'38'!$E:$E,0),MATCH('38'!L$1,'38'!$E$1:$O$1,0))</f>
        <v>Relationship Associate</v>
      </c>
      <c r="N1318" s="2" t="str">
        <f>INDEX('38'!$E$1:$O$1361,MATCH('39'!$F1318,'38'!$E:$E,0),MATCH('38'!M$1,'38'!$E$1:$O$1,0))</f>
        <v>BG 8</v>
      </c>
      <c r="O1318" s="2">
        <f>INDEX('38'!$E$1:$O$1361,MATCH('39'!$F1318,'38'!$E:$E,0),MATCH('38'!N$1,'38'!$E$1:$O$1,0))</f>
        <v>192634.701</v>
      </c>
      <c r="P1318" s="2">
        <f>INDEX('38'!$E$1:$O$1361,MATCH('39'!$F1318,'38'!$E:$E,0),MATCH('38'!O$1,'38'!$E$1:$O$1,0))</f>
        <v>205154.17559999999</v>
      </c>
    </row>
    <row r="1319" spans="6:16">
      <c r="F1319" s="128">
        <v>472982</v>
      </c>
      <c r="G1319" s="2" t="str">
        <f>INDEX('38'!$E$1:$O$1361,MATCH('39'!$F1319,'38'!$E:$E,0),MATCH('38'!F$1,'38'!$E$1:$O$1,0))</f>
        <v>Sudhanshu Sekhar Roul</v>
      </c>
      <c r="H1319" s="2">
        <f>INDEX('38'!$E$1:$O$1361,MATCH('39'!$F1319,'38'!$E:$E,0),MATCH('38'!G$1,'38'!$E$1:$O$1,0))</f>
        <v>41437</v>
      </c>
      <c r="I1319" s="2" t="str">
        <f>INDEX('38'!$E$1:$O$1361,MATCH('39'!$F1319,'38'!$E:$E,0),MATCH('38'!H$1,'38'!$E$1:$O$1,0))</f>
        <v>Active</v>
      </c>
      <c r="J1319" s="2" t="str">
        <f>INDEX('38'!$E$1:$O$1361,MATCH('39'!$F1319,'38'!$E:$E,0),MATCH('38'!I$1,'38'!$E$1:$O$1,0))</f>
        <v>X0700</v>
      </c>
      <c r="K1319" s="2">
        <f>INDEX('38'!$E$1:$O$1361,MATCH('39'!$F1319,'38'!$E:$E,0),MATCH('38'!J$1,'38'!$E$1:$O$1,0))</f>
        <v>381248</v>
      </c>
      <c r="L1319" s="2" t="str">
        <f>INDEX('38'!$E$1:$O$1361,MATCH('39'!$F1319,'38'!$E:$E,0),MATCH('38'!K$1,'38'!$E$1:$O$1,0))</f>
        <v>Mr. Nirjhar Saha</v>
      </c>
      <c r="M1319" s="2" t="str">
        <f>INDEX('38'!$E$1:$O$1361,MATCH('39'!$F1319,'38'!$E:$E,0),MATCH('38'!L$1,'38'!$E$1:$O$1,0))</f>
        <v>Relationship Associate</v>
      </c>
      <c r="N1319" s="2" t="str">
        <f>INDEX('38'!$E$1:$O$1361,MATCH('39'!$F1319,'38'!$E:$E,0),MATCH('38'!M$1,'38'!$E$1:$O$1,0))</f>
        <v>BG 8</v>
      </c>
      <c r="O1319" s="2">
        <f>INDEX('38'!$E$1:$O$1361,MATCH('39'!$F1319,'38'!$E:$E,0),MATCH('38'!N$1,'38'!$E$1:$O$1,0))</f>
        <v>328252.63799999998</v>
      </c>
      <c r="P1319" s="2">
        <f>INDEX('38'!$E$1:$O$1361,MATCH('39'!$F1319,'38'!$E:$E,0),MATCH('38'!O$1,'38'!$E$1:$O$1,0))</f>
        <v>37547.9712</v>
      </c>
    </row>
    <row r="1320" spans="6:16">
      <c r="F1320" s="128">
        <v>472985</v>
      </c>
      <c r="G1320" s="2" t="str">
        <f>INDEX('38'!$E$1:$O$1361,MATCH('39'!$F1320,'38'!$E:$E,0),MATCH('38'!F$1,'38'!$E$1:$O$1,0))</f>
        <v>Shashank Bajpayee</v>
      </c>
      <c r="H1320" s="2">
        <f>INDEX('38'!$E$1:$O$1361,MATCH('39'!$F1320,'38'!$E:$E,0),MATCH('38'!G$1,'38'!$E$1:$O$1,0))</f>
        <v>41429</v>
      </c>
      <c r="I1320" s="2" t="str">
        <f>INDEX('38'!$E$1:$O$1361,MATCH('39'!$F1320,'38'!$E:$E,0),MATCH('38'!H$1,'38'!$E$1:$O$1,0))</f>
        <v>Active</v>
      </c>
      <c r="J1320" s="2" t="str">
        <f>INDEX('38'!$E$1:$O$1361,MATCH('39'!$F1320,'38'!$E:$E,0),MATCH('38'!I$1,'38'!$E$1:$O$1,0))</f>
        <v>X1729</v>
      </c>
      <c r="K1320" s="2">
        <f>INDEX('38'!$E$1:$O$1361,MATCH('39'!$F1320,'38'!$E:$E,0),MATCH('38'!J$1,'38'!$E$1:$O$1,0))</f>
        <v>448733</v>
      </c>
      <c r="L1320" s="2" t="str">
        <f>INDEX('38'!$E$1:$O$1361,MATCH('39'!$F1320,'38'!$E:$E,0),MATCH('38'!K$1,'38'!$E$1:$O$1,0))</f>
        <v>Mr. Sandip Nandi</v>
      </c>
      <c r="M1320" s="2" t="str">
        <f>INDEX('38'!$E$1:$O$1361,MATCH('39'!$F1320,'38'!$E:$E,0),MATCH('38'!L$1,'38'!$E$1:$O$1,0))</f>
        <v>Relationship Associate</v>
      </c>
      <c r="N1320" s="2" t="str">
        <f>INDEX('38'!$E$1:$O$1361,MATCH('39'!$F1320,'38'!$E:$E,0),MATCH('38'!M$1,'38'!$E$1:$O$1,0))</f>
        <v>BG 8</v>
      </c>
      <c r="O1320" s="2">
        <f>INDEX('38'!$E$1:$O$1361,MATCH('39'!$F1320,'38'!$E:$E,0),MATCH('38'!N$1,'38'!$E$1:$O$1,0))</f>
        <v>135050.307</v>
      </c>
      <c r="P1320" s="2">
        <f>INDEX('38'!$E$1:$O$1361,MATCH('39'!$F1320,'38'!$E:$E,0),MATCH('38'!O$1,'38'!$E$1:$O$1,0))</f>
        <v>252729.53639999998</v>
      </c>
    </row>
    <row r="1321" spans="6:16">
      <c r="F1321" s="128">
        <v>473038</v>
      </c>
      <c r="G1321" s="2" t="str">
        <f>INDEX('38'!$E$1:$O$1361,MATCH('39'!$F1321,'38'!$E:$E,0),MATCH('38'!F$1,'38'!$E$1:$O$1,0))</f>
        <v>Prakash Dhote</v>
      </c>
      <c r="H1321" s="2">
        <f>INDEX('38'!$E$1:$O$1361,MATCH('39'!$F1321,'38'!$E:$E,0),MATCH('38'!G$1,'38'!$E$1:$O$1,0))</f>
        <v>41435</v>
      </c>
      <c r="I1321" s="2" t="str">
        <f>INDEX('38'!$E$1:$O$1361,MATCH('39'!$F1321,'38'!$E:$E,0),MATCH('38'!H$1,'38'!$E$1:$O$1,0))</f>
        <v>Active</v>
      </c>
      <c r="J1321" s="2" t="str">
        <f>INDEX('38'!$E$1:$O$1361,MATCH('39'!$F1321,'38'!$E:$E,0),MATCH('38'!I$1,'38'!$E$1:$O$1,0))</f>
        <v>X1350</v>
      </c>
      <c r="K1321" s="2">
        <f>INDEX('38'!$E$1:$O$1361,MATCH('39'!$F1321,'38'!$E:$E,0),MATCH('38'!J$1,'38'!$E$1:$O$1,0))</f>
        <v>436955</v>
      </c>
      <c r="L1321" s="2" t="str">
        <f>INDEX('38'!$E$1:$O$1361,MATCH('39'!$F1321,'38'!$E:$E,0),MATCH('38'!K$1,'38'!$E$1:$O$1,0))</f>
        <v>Ms. Swati Sundrani</v>
      </c>
      <c r="M1321" s="2" t="str">
        <f>INDEX('38'!$E$1:$O$1361,MATCH('39'!$F1321,'38'!$E:$E,0),MATCH('38'!L$1,'38'!$E$1:$O$1,0))</f>
        <v>Relationship Associate</v>
      </c>
      <c r="N1321" s="2" t="str">
        <f>INDEX('38'!$E$1:$O$1361,MATCH('39'!$F1321,'38'!$E:$E,0),MATCH('38'!M$1,'38'!$E$1:$O$1,0))</f>
        <v>BG 8</v>
      </c>
      <c r="O1321" s="2">
        <f>INDEX('38'!$E$1:$O$1361,MATCH('39'!$F1321,'38'!$E:$E,0),MATCH('38'!N$1,'38'!$E$1:$O$1,0))</f>
        <v>201149.15100000001</v>
      </c>
      <c r="P1321" s="2">
        <f>INDEX('38'!$E$1:$O$1361,MATCH('39'!$F1321,'38'!$E:$E,0),MATCH('38'!O$1,'38'!$E$1:$O$1,0))</f>
        <v>581029.42680000002</v>
      </c>
    </row>
    <row r="1322" spans="6:16">
      <c r="F1322" s="128">
        <v>473041</v>
      </c>
      <c r="G1322" s="2" t="str">
        <f>INDEX('38'!$E$1:$O$1361,MATCH('39'!$F1322,'38'!$E:$E,0),MATCH('38'!F$1,'38'!$E$1:$O$1,0))</f>
        <v>Pawan Singh</v>
      </c>
      <c r="H1322" s="2">
        <f>INDEX('38'!$E$1:$O$1361,MATCH('39'!$F1322,'38'!$E:$E,0),MATCH('38'!G$1,'38'!$E$1:$O$1,0))</f>
        <v>41431</v>
      </c>
      <c r="I1322" s="2" t="str">
        <f>INDEX('38'!$E$1:$O$1361,MATCH('39'!$F1322,'38'!$E:$E,0),MATCH('38'!H$1,'38'!$E$1:$O$1,0))</f>
        <v>Active</v>
      </c>
      <c r="J1322" s="2" t="str">
        <f>INDEX('38'!$E$1:$O$1361,MATCH('39'!$F1322,'38'!$E:$E,0),MATCH('38'!I$1,'38'!$E$1:$O$1,0))</f>
        <v>X1934</v>
      </c>
      <c r="K1322" s="2">
        <f>INDEX('38'!$E$1:$O$1361,MATCH('39'!$F1322,'38'!$E:$E,0),MATCH('38'!J$1,'38'!$E$1:$O$1,0))</f>
        <v>152562</v>
      </c>
      <c r="L1322" s="2" t="str">
        <f>INDEX('38'!$E$1:$O$1361,MATCH('39'!$F1322,'38'!$E:$E,0),MATCH('38'!K$1,'38'!$E$1:$O$1,0))</f>
        <v>Mr. Shailesh Vishwakarma</v>
      </c>
      <c r="M1322" s="2" t="str">
        <f>INDEX('38'!$E$1:$O$1361,MATCH('39'!$F1322,'38'!$E:$E,0),MATCH('38'!L$1,'38'!$E$1:$O$1,0))</f>
        <v>Relationship Associate</v>
      </c>
      <c r="N1322" s="2" t="str">
        <f>INDEX('38'!$E$1:$O$1361,MATCH('39'!$F1322,'38'!$E:$E,0),MATCH('38'!M$1,'38'!$E$1:$O$1,0))</f>
        <v>BG 8</v>
      </c>
      <c r="O1322" s="2">
        <f>INDEX('38'!$E$1:$O$1361,MATCH('39'!$F1322,'38'!$E:$E,0),MATCH('38'!N$1,'38'!$E$1:$O$1,0))</f>
        <v>158209.611</v>
      </c>
      <c r="P1322" s="2">
        <f>INDEX('38'!$E$1:$O$1361,MATCH('39'!$F1322,'38'!$E:$E,0),MATCH('38'!O$1,'38'!$E$1:$O$1,0))</f>
        <v>158710.10399999999</v>
      </c>
    </row>
    <row r="1323" spans="6:16">
      <c r="F1323" s="128">
        <v>473244</v>
      </c>
      <c r="G1323" s="2" t="str">
        <f>INDEX('38'!$E$1:$O$1361,MATCH('39'!$F1323,'38'!$E:$E,0),MATCH('38'!F$1,'38'!$E$1:$O$1,0))</f>
        <v>Sanjit Kumar</v>
      </c>
      <c r="H1323" s="2">
        <f>INDEX('38'!$E$1:$O$1361,MATCH('39'!$F1323,'38'!$E:$E,0),MATCH('38'!G$1,'38'!$E$1:$O$1,0))</f>
        <v>41431</v>
      </c>
      <c r="I1323" s="2" t="str">
        <f>INDEX('38'!$E$1:$O$1361,MATCH('39'!$F1323,'38'!$E:$E,0),MATCH('38'!H$1,'38'!$E$1:$O$1,0))</f>
        <v>Active</v>
      </c>
      <c r="J1323" s="2" t="str">
        <f>INDEX('38'!$E$1:$O$1361,MATCH('39'!$F1323,'38'!$E:$E,0),MATCH('38'!I$1,'38'!$E$1:$O$1,0))</f>
        <v>X0765</v>
      </c>
      <c r="K1323" s="2">
        <f>INDEX('38'!$E$1:$O$1361,MATCH('39'!$F1323,'38'!$E:$E,0),MATCH('38'!J$1,'38'!$E$1:$O$1,0))</f>
        <v>398778</v>
      </c>
      <c r="L1323" s="2" t="str">
        <f>INDEX('38'!$E$1:$O$1361,MATCH('39'!$F1323,'38'!$E:$E,0),MATCH('38'!K$1,'38'!$E$1:$O$1,0))</f>
        <v>Mr. Goutam Ghosh</v>
      </c>
      <c r="M1323" s="2" t="str">
        <f>INDEX('38'!$E$1:$O$1361,MATCH('39'!$F1323,'38'!$E:$E,0),MATCH('38'!L$1,'38'!$E$1:$O$1,0))</f>
        <v>Relationship Associate</v>
      </c>
      <c r="N1323" s="2" t="str">
        <f>INDEX('38'!$E$1:$O$1361,MATCH('39'!$F1323,'38'!$E:$E,0),MATCH('38'!M$1,'38'!$E$1:$O$1,0))</f>
        <v>BG 8</v>
      </c>
      <c r="O1323" s="2">
        <f>INDEX('38'!$E$1:$O$1361,MATCH('39'!$F1323,'38'!$E:$E,0),MATCH('38'!N$1,'38'!$E$1:$O$1,0))</f>
        <v>144602.07299999997</v>
      </c>
      <c r="P1323" s="2">
        <f>INDEX('38'!$E$1:$O$1361,MATCH('39'!$F1323,'38'!$E:$E,0),MATCH('38'!O$1,'38'!$E$1:$O$1,0))</f>
        <v>158272.1856</v>
      </c>
    </row>
    <row r="1324" spans="6:16">
      <c r="F1324" s="128">
        <v>473356</v>
      </c>
      <c r="G1324" s="2" t="str">
        <f>INDEX('38'!$E$1:$O$1361,MATCH('39'!$F1324,'38'!$E:$E,0),MATCH('38'!F$1,'38'!$E$1:$O$1,0))</f>
        <v>Pampa Bhowmick</v>
      </c>
      <c r="H1324" s="2">
        <f>INDEX('38'!$E$1:$O$1361,MATCH('39'!$F1324,'38'!$E:$E,0),MATCH('38'!G$1,'38'!$E$1:$O$1,0))</f>
        <v>41442</v>
      </c>
      <c r="I1324" s="2" t="str">
        <f>INDEX('38'!$E$1:$O$1361,MATCH('39'!$F1324,'38'!$E:$E,0),MATCH('38'!H$1,'38'!$E$1:$O$1,0))</f>
        <v>Active</v>
      </c>
      <c r="J1324" s="2" t="str">
        <f>INDEX('38'!$E$1:$O$1361,MATCH('39'!$F1324,'38'!$E:$E,0),MATCH('38'!I$1,'38'!$E$1:$O$1,0))</f>
        <v>X1221</v>
      </c>
      <c r="K1324" s="2">
        <f>INDEX('38'!$E$1:$O$1361,MATCH('39'!$F1324,'38'!$E:$E,0),MATCH('38'!J$1,'38'!$E$1:$O$1,0))</f>
        <v>448126</v>
      </c>
      <c r="L1324" s="2" t="str">
        <f>INDEX('38'!$E$1:$O$1361,MATCH('39'!$F1324,'38'!$E:$E,0),MATCH('38'!K$1,'38'!$E$1:$O$1,0))</f>
        <v>Mr. Mohit Gupta</v>
      </c>
      <c r="M1324" s="2" t="str">
        <f>INDEX('38'!$E$1:$O$1361,MATCH('39'!$F1324,'38'!$E:$E,0),MATCH('38'!L$1,'38'!$E$1:$O$1,0))</f>
        <v>Relationship Associate</v>
      </c>
      <c r="N1324" s="2" t="str">
        <f>INDEX('38'!$E$1:$O$1361,MATCH('39'!$F1324,'38'!$E:$E,0),MATCH('38'!M$1,'38'!$E$1:$O$1,0))</f>
        <v>BG 8</v>
      </c>
      <c r="O1324" s="2">
        <f>INDEX('38'!$E$1:$O$1361,MATCH('39'!$F1324,'38'!$E:$E,0),MATCH('38'!N$1,'38'!$E$1:$O$1,0))</f>
        <v>249940.845</v>
      </c>
      <c r="P1324" s="2">
        <f>INDEX('38'!$E$1:$O$1361,MATCH('39'!$F1324,'38'!$E:$E,0),MATCH('38'!O$1,'38'!$E$1:$O$1,0))</f>
        <v>336035.27159999998</v>
      </c>
    </row>
    <row r="1325" spans="6:16">
      <c r="F1325" s="128">
        <v>473361</v>
      </c>
      <c r="G1325" s="2" t="str">
        <f>INDEX('38'!$E$1:$O$1361,MATCH('39'!$F1325,'38'!$E:$E,0),MATCH('38'!F$1,'38'!$E$1:$O$1,0))</f>
        <v>Arun Kumar R I</v>
      </c>
      <c r="H1325" s="2">
        <f>INDEX('38'!$E$1:$O$1361,MATCH('39'!$F1325,'38'!$E:$E,0),MATCH('38'!G$1,'38'!$E$1:$O$1,0))</f>
        <v>41442</v>
      </c>
      <c r="I1325" s="2" t="str">
        <f>INDEX('38'!$E$1:$O$1361,MATCH('39'!$F1325,'38'!$E:$E,0),MATCH('38'!H$1,'38'!$E$1:$O$1,0))</f>
        <v>Active</v>
      </c>
      <c r="J1325" s="2" t="str">
        <f>INDEX('38'!$E$1:$O$1361,MATCH('39'!$F1325,'38'!$E:$E,0),MATCH('38'!I$1,'38'!$E$1:$O$1,0))</f>
        <v>X0784</v>
      </c>
      <c r="K1325" s="2">
        <f>INDEX('38'!$E$1:$O$1361,MATCH('39'!$F1325,'38'!$E:$E,0),MATCH('38'!J$1,'38'!$E$1:$O$1,0))</f>
        <v>382514</v>
      </c>
      <c r="L1325" s="2" t="str">
        <f>INDEX('38'!$E$1:$O$1361,MATCH('39'!$F1325,'38'!$E:$E,0),MATCH('38'!K$1,'38'!$E$1:$O$1,0))</f>
        <v>Mr. Anuraj R.</v>
      </c>
      <c r="M1325" s="2" t="str">
        <f>INDEX('38'!$E$1:$O$1361,MATCH('39'!$F1325,'38'!$E:$E,0),MATCH('38'!L$1,'38'!$E$1:$O$1,0))</f>
        <v>Relationship Associate</v>
      </c>
      <c r="N1325" s="2" t="str">
        <f>INDEX('38'!$E$1:$O$1361,MATCH('39'!$F1325,'38'!$E:$E,0),MATCH('38'!M$1,'38'!$E$1:$O$1,0))</f>
        <v>BG 8</v>
      </c>
      <c r="O1325" s="2">
        <f>INDEX('38'!$E$1:$O$1361,MATCH('39'!$F1325,'38'!$E:$E,0),MATCH('38'!N$1,'38'!$E$1:$O$1,0))</f>
        <v>121539.6</v>
      </c>
      <c r="P1325" s="2">
        <f>INDEX('38'!$E$1:$O$1361,MATCH('39'!$F1325,'38'!$E:$E,0),MATCH('38'!O$1,'38'!$E$1:$O$1,0))</f>
        <v>455906.016</v>
      </c>
    </row>
    <row r="1326" spans="6:16">
      <c r="F1326" s="128">
        <v>473366</v>
      </c>
      <c r="G1326" s="2" t="str">
        <f>INDEX('38'!$E$1:$O$1361,MATCH('39'!$F1326,'38'!$E:$E,0),MATCH('38'!F$1,'38'!$E$1:$O$1,0))</f>
        <v>Suganya B</v>
      </c>
      <c r="H1326" s="2">
        <f>INDEX('38'!$E$1:$O$1361,MATCH('39'!$F1326,'38'!$E:$E,0),MATCH('38'!G$1,'38'!$E$1:$O$1,0))</f>
        <v>41428</v>
      </c>
      <c r="I1326" s="2" t="str">
        <f>INDEX('38'!$E$1:$O$1361,MATCH('39'!$F1326,'38'!$E:$E,0),MATCH('38'!H$1,'38'!$E$1:$O$1,0))</f>
        <v>Active</v>
      </c>
      <c r="J1326" s="2" t="str">
        <f>INDEX('38'!$E$1:$O$1361,MATCH('39'!$F1326,'38'!$E:$E,0),MATCH('38'!I$1,'38'!$E$1:$O$1,0))</f>
        <v>X0689</v>
      </c>
      <c r="K1326" s="2">
        <f>INDEX('38'!$E$1:$O$1361,MATCH('39'!$F1326,'38'!$E:$E,0),MATCH('38'!J$1,'38'!$E$1:$O$1,0))</f>
        <v>446766</v>
      </c>
      <c r="L1326" s="2" t="str">
        <f>INDEX('38'!$E$1:$O$1361,MATCH('39'!$F1326,'38'!$E:$E,0),MATCH('38'!K$1,'38'!$E$1:$O$1,0))</f>
        <v>Mr. Sajeesh KTK</v>
      </c>
      <c r="M1326" s="2" t="str">
        <f>INDEX('38'!$E$1:$O$1361,MATCH('39'!$F1326,'38'!$E:$E,0),MATCH('38'!L$1,'38'!$E$1:$O$1,0))</f>
        <v>Relationship Associate</v>
      </c>
      <c r="N1326" s="2" t="str">
        <f>INDEX('38'!$E$1:$O$1361,MATCH('39'!$F1326,'38'!$E:$E,0),MATCH('38'!M$1,'38'!$E$1:$O$1,0))</f>
        <v>BG 8</v>
      </c>
      <c r="O1326" s="2">
        <f>INDEX('38'!$E$1:$O$1361,MATCH('39'!$F1326,'38'!$E:$E,0),MATCH('38'!N$1,'38'!$E$1:$O$1,0))</f>
        <v>153943.48200000002</v>
      </c>
      <c r="P1326" s="2">
        <f>INDEX('38'!$E$1:$O$1361,MATCH('39'!$F1326,'38'!$E:$E,0),MATCH('38'!O$1,'38'!$E$1:$O$1,0))</f>
        <v>86438.2644</v>
      </c>
    </row>
    <row r="1327" spans="6:16">
      <c r="F1327" s="128">
        <v>473451</v>
      </c>
      <c r="G1327" s="2" t="str">
        <f>INDEX('38'!$E$1:$O$1361,MATCH('39'!$F1327,'38'!$E:$E,0),MATCH('38'!F$1,'38'!$E$1:$O$1,0))</f>
        <v>Pravin Haribhau Barahate</v>
      </c>
      <c r="H1327" s="2">
        <f>INDEX('38'!$E$1:$O$1361,MATCH('39'!$F1327,'38'!$E:$E,0),MATCH('38'!G$1,'38'!$E$1:$O$1,0))</f>
        <v>41428</v>
      </c>
      <c r="I1327" s="2" t="str">
        <f>INDEX('38'!$E$1:$O$1361,MATCH('39'!$F1327,'38'!$E:$E,0),MATCH('38'!H$1,'38'!$E$1:$O$1,0))</f>
        <v>Active</v>
      </c>
      <c r="J1327" s="2" t="str">
        <f>INDEX('38'!$E$1:$O$1361,MATCH('39'!$F1327,'38'!$E:$E,0),MATCH('38'!I$1,'38'!$E$1:$O$1,0))</f>
        <v>X1239</v>
      </c>
      <c r="K1327" s="2">
        <f>INDEX('38'!$E$1:$O$1361,MATCH('39'!$F1327,'38'!$E:$E,0),MATCH('38'!J$1,'38'!$E$1:$O$1,0))</f>
        <v>381123</v>
      </c>
      <c r="L1327" s="2" t="str">
        <f>INDEX('38'!$E$1:$O$1361,MATCH('39'!$F1327,'38'!$E:$E,0),MATCH('38'!K$1,'38'!$E$1:$O$1,0))</f>
        <v>Mr. Himanshu Gupta</v>
      </c>
      <c r="M1327" s="2" t="str">
        <f>INDEX('38'!$E$1:$O$1361,MATCH('39'!$F1327,'38'!$E:$E,0),MATCH('38'!L$1,'38'!$E$1:$O$1,0))</f>
        <v>Relationship Associate</v>
      </c>
      <c r="N1327" s="2" t="str">
        <f>INDEX('38'!$E$1:$O$1361,MATCH('39'!$F1327,'38'!$E:$E,0),MATCH('38'!M$1,'38'!$E$1:$O$1,0))</f>
        <v>BG 8</v>
      </c>
      <c r="O1327" s="2">
        <f>INDEX('38'!$E$1:$O$1361,MATCH('39'!$F1327,'38'!$E:$E,0),MATCH('38'!N$1,'38'!$E$1:$O$1,0))</f>
        <v>180842.46600000001</v>
      </c>
      <c r="P1327" s="2">
        <f>INDEX('38'!$E$1:$O$1361,MATCH('39'!$F1327,'38'!$E:$E,0),MATCH('38'!O$1,'38'!$E$1:$O$1,0))</f>
        <v>492210.86399999994</v>
      </c>
    </row>
    <row r="1328" spans="6:16">
      <c r="F1328" s="128">
        <v>473453</v>
      </c>
      <c r="G1328" s="2" t="str">
        <f>INDEX('38'!$E$1:$O$1361,MATCH('39'!$F1328,'38'!$E:$E,0),MATCH('38'!F$1,'38'!$E$1:$O$1,0))</f>
        <v>Ajay Singh Chouhan</v>
      </c>
      <c r="H1328" s="2">
        <f>INDEX('38'!$E$1:$O$1361,MATCH('39'!$F1328,'38'!$E:$E,0),MATCH('38'!G$1,'38'!$E$1:$O$1,0))</f>
        <v>41436</v>
      </c>
      <c r="I1328" s="2" t="str">
        <f>INDEX('38'!$E$1:$O$1361,MATCH('39'!$F1328,'38'!$E:$E,0),MATCH('38'!H$1,'38'!$E$1:$O$1,0))</f>
        <v>Active</v>
      </c>
      <c r="J1328" s="2" t="str">
        <f>INDEX('38'!$E$1:$O$1361,MATCH('39'!$F1328,'38'!$E:$E,0),MATCH('38'!I$1,'38'!$E$1:$O$1,0))</f>
        <v>X0822</v>
      </c>
      <c r="K1328" s="2">
        <f>INDEX('38'!$E$1:$O$1361,MATCH('39'!$F1328,'38'!$E:$E,0),MATCH('38'!J$1,'38'!$E$1:$O$1,0))</f>
        <v>472827</v>
      </c>
      <c r="L1328" s="2" t="str">
        <f>INDEX('38'!$E$1:$O$1361,MATCH('39'!$F1328,'38'!$E:$E,0),MATCH('38'!K$1,'38'!$E$1:$O$1,0))</f>
        <v>Mr. Arvind Yadav</v>
      </c>
      <c r="M1328" s="2" t="str">
        <f>INDEX('38'!$E$1:$O$1361,MATCH('39'!$F1328,'38'!$E:$E,0),MATCH('38'!L$1,'38'!$E$1:$O$1,0))</f>
        <v>Relationship Associate</v>
      </c>
      <c r="N1328" s="2" t="str">
        <f>INDEX('38'!$E$1:$O$1361,MATCH('39'!$F1328,'38'!$E:$E,0),MATCH('38'!M$1,'38'!$E$1:$O$1,0))</f>
        <v>BG 8</v>
      </c>
      <c r="O1328" s="2">
        <f>INDEX('38'!$E$1:$O$1361,MATCH('39'!$F1328,'38'!$E:$E,0),MATCH('38'!N$1,'38'!$E$1:$O$1,0))</f>
        <v>235202.49899999998</v>
      </c>
      <c r="P1328" s="2">
        <f>INDEX('38'!$E$1:$O$1361,MATCH('39'!$F1328,'38'!$E:$E,0),MATCH('38'!O$1,'38'!$E$1:$O$1,0))</f>
        <v>231738.88320000001</v>
      </c>
    </row>
    <row r="1329" spans="6:16">
      <c r="F1329" s="128">
        <v>473454</v>
      </c>
      <c r="G1329" s="2" t="str">
        <f>INDEX('38'!$E$1:$O$1361,MATCH('39'!$F1329,'38'!$E:$E,0),MATCH('38'!F$1,'38'!$E$1:$O$1,0))</f>
        <v>Sumit Saxena</v>
      </c>
      <c r="H1329" s="2">
        <f>INDEX('38'!$E$1:$O$1361,MATCH('39'!$F1329,'38'!$E:$E,0),MATCH('38'!G$1,'38'!$E$1:$O$1,0))</f>
        <v>41428</v>
      </c>
      <c r="I1329" s="2" t="str">
        <f>INDEX('38'!$E$1:$O$1361,MATCH('39'!$F1329,'38'!$E:$E,0),MATCH('38'!H$1,'38'!$E$1:$O$1,0))</f>
        <v>Active</v>
      </c>
      <c r="J1329" s="2" t="str">
        <f>INDEX('38'!$E$1:$O$1361,MATCH('39'!$F1329,'38'!$E:$E,0),MATCH('38'!I$1,'38'!$E$1:$O$1,0))</f>
        <v>X0684</v>
      </c>
      <c r="K1329" s="2">
        <f>INDEX('38'!$E$1:$O$1361,MATCH('39'!$F1329,'38'!$E:$E,0),MATCH('38'!J$1,'38'!$E$1:$O$1,0))</f>
        <v>472827</v>
      </c>
      <c r="L1329" s="2" t="str">
        <f>INDEX('38'!$E$1:$O$1361,MATCH('39'!$F1329,'38'!$E:$E,0),MATCH('38'!K$1,'38'!$E$1:$O$1,0))</f>
        <v>Mr. Arvind Yadav</v>
      </c>
      <c r="M1329" s="2" t="str">
        <f>INDEX('38'!$E$1:$O$1361,MATCH('39'!$F1329,'38'!$E:$E,0),MATCH('38'!L$1,'38'!$E$1:$O$1,0))</f>
        <v>Relationship Associate</v>
      </c>
      <c r="N1329" s="2" t="str">
        <f>INDEX('38'!$E$1:$O$1361,MATCH('39'!$F1329,'38'!$E:$E,0),MATCH('38'!M$1,'38'!$E$1:$O$1,0))</f>
        <v>BG 8</v>
      </c>
      <c r="O1329" s="2">
        <f>INDEX('38'!$E$1:$O$1361,MATCH('39'!$F1329,'38'!$E:$E,0),MATCH('38'!N$1,'38'!$E$1:$O$1,0))</f>
        <v>244352.47200000001</v>
      </c>
      <c r="P1329" s="2">
        <f>INDEX('38'!$E$1:$O$1361,MATCH('39'!$F1329,'38'!$E:$E,0),MATCH('38'!O$1,'38'!$E$1:$O$1,0))</f>
        <v>187233.66</v>
      </c>
    </row>
    <row r="1330" spans="6:16">
      <c r="F1330" s="128">
        <v>473456</v>
      </c>
      <c r="G1330" s="2" t="str">
        <f>INDEX('38'!$E$1:$O$1361,MATCH('39'!$F1330,'38'!$E:$E,0),MATCH('38'!F$1,'38'!$E$1:$O$1,0))</f>
        <v>Saikh Muzibur Rehman</v>
      </c>
      <c r="H1330" s="2">
        <f>INDEX('38'!$E$1:$O$1361,MATCH('39'!$F1330,'38'!$E:$E,0),MATCH('38'!G$1,'38'!$E$1:$O$1,0))</f>
        <v>41443</v>
      </c>
      <c r="I1330" s="2" t="str">
        <f>INDEX('38'!$E$1:$O$1361,MATCH('39'!$F1330,'38'!$E:$E,0),MATCH('38'!H$1,'38'!$E$1:$O$1,0))</f>
        <v>Active</v>
      </c>
      <c r="J1330" s="2" t="str">
        <f>INDEX('38'!$E$1:$O$1361,MATCH('39'!$F1330,'38'!$E:$E,0),MATCH('38'!I$1,'38'!$E$1:$O$1,0))</f>
        <v>X1183</v>
      </c>
      <c r="K1330" s="2">
        <f>INDEX('38'!$E$1:$O$1361,MATCH('39'!$F1330,'38'!$E:$E,0),MATCH('38'!J$1,'38'!$E$1:$O$1,0))</f>
        <v>472249</v>
      </c>
      <c r="L1330" s="2" t="str">
        <f>INDEX('38'!$E$1:$O$1361,MATCH('39'!$F1330,'38'!$E:$E,0),MATCH('38'!K$1,'38'!$E$1:$O$1,0))</f>
        <v>Mr. Subrata Sinha</v>
      </c>
      <c r="M1330" s="2" t="str">
        <f>INDEX('38'!$E$1:$O$1361,MATCH('39'!$F1330,'38'!$E:$E,0),MATCH('38'!L$1,'38'!$E$1:$O$1,0))</f>
        <v>Relationship Associate</v>
      </c>
      <c r="N1330" s="2" t="str">
        <f>INDEX('38'!$E$1:$O$1361,MATCH('39'!$F1330,'38'!$E:$E,0),MATCH('38'!M$1,'38'!$E$1:$O$1,0))</f>
        <v>BG 8</v>
      </c>
      <c r="O1330" s="2">
        <f>INDEX('38'!$E$1:$O$1361,MATCH('39'!$F1330,'38'!$E:$E,0),MATCH('38'!N$1,'38'!$E$1:$O$1,0))</f>
        <v>193468.33799999999</v>
      </c>
      <c r="P1330" s="2">
        <f>INDEX('38'!$E$1:$O$1361,MATCH('39'!$F1330,'38'!$E:$E,0),MATCH('38'!O$1,'38'!$E$1:$O$1,0))</f>
        <v>34221.203999999998</v>
      </c>
    </row>
    <row r="1331" spans="6:16">
      <c r="F1331" s="128">
        <v>473458</v>
      </c>
      <c r="G1331" s="2" t="str">
        <f>INDEX('38'!$E$1:$O$1361,MATCH('39'!$F1331,'38'!$E:$E,0),MATCH('38'!F$1,'38'!$E$1:$O$1,0))</f>
        <v>Suman Palit</v>
      </c>
      <c r="H1331" s="2">
        <f>INDEX('38'!$E$1:$O$1361,MATCH('39'!$F1331,'38'!$E:$E,0),MATCH('38'!G$1,'38'!$E$1:$O$1,0))</f>
        <v>41429</v>
      </c>
      <c r="I1331" s="2" t="str">
        <f>INDEX('38'!$E$1:$O$1361,MATCH('39'!$F1331,'38'!$E:$E,0),MATCH('38'!H$1,'38'!$E$1:$O$1,0))</f>
        <v>Active</v>
      </c>
      <c r="J1331" s="2" t="str">
        <f>INDEX('38'!$E$1:$O$1361,MATCH('39'!$F1331,'38'!$E:$E,0),MATCH('38'!I$1,'38'!$E$1:$O$1,0))</f>
        <v>X1781</v>
      </c>
      <c r="K1331" s="2">
        <f>INDEX('38'!$E$1:$O$1361,MATCH('39'!$F1331,'38'!$E:$E,0),MATCH('38'!J$1,'38'!$E$1:$O$1,0))</f>
        <v>403187</v>
      </c>
      <c r="L1331" s="2" t="str">
        <f>INDEX('38'!$E$1:$O$1361,MATCH('39'!$F1331,'38'!$E:$E,0),MATCH('38'!K$1,'38'!$E$1:$O$1,0))</f>
        <v>Mr. Sujoy Chowdhury</v>
      </c>
      <c r="M1331" s="2" t="str">
        <f>INDEX('38'!$E$1:$O$1361,MATCH('39'!$F1331,'38'!$E:$E,0),MATCH('38'!L$1,'38'!$E$1:$O$1,0))</f>
        <v>Relationship Associate</v>
      </c>
      <c r="N1331" s="2" t="str">
        <f>INDEX('38'!$E$1:$O$1361,MATCH('39'!$F1331,'38'!$E:$E,0),MATCH('38'!M$1,'38'!$E$1:$O$1,0))</f>
        <v>BG 8</v>
      </c>
      <c r="O1331" s="2">
        <f>INDEX('38'!$E$1:$O$1361,MATCH('39'!$F1331,'38'!$E:$E,0),MATCH('38'!N$1,'38'!$E$1:$O$1,0))</f>
        <v>148062.39000000001</v>
      </c>
      <c r="P1331" s="2">
        <f>INDEX('38'!$E$1:$O$1361,MATCH('39'!$F1331,'38'!$E:$E,0),MATCH('38'!O$1,'38'!$E$1:$O$1,0))</f>
        <v>691761.56760000007</v>
      </c>
    </row>
    <row r="1332" spans="6:16">
      <c r="F1332" s="128">
        <v>473549</v>
      </c>
      <c r="G1332" s="2" t="str">
        <f>INDEX('38'!$E$1:$O$1361,MATCH('39'!$F1332,'38'!$E:$E,0),MATCH('38'!F$1,'38'!$E$1:$O$1,0))</f>
        <v>Umesh Kumar</v>
      </c>
      <c r="H1332" s="2">
        <f>INDEX('38'!$E$1:$O$1361,MATCH('39'!$F1332,'38'!$E:$E,0),MATCH('38'!G$1,'38'!$E$1:$O$1,0))</f>
        <v>41442</v>
      </c>
      <c r="I1332" s="2" t="str">
        <f>INDEX('38'!$E$1:$O$1361,MATCH('39'!$F1332,'38'!$E:$E,0),MATCH('38'!H$1,'38'!$E$1:$O$1,0))</f>
        <v>Active</v>
      </c>
      <c r="J1332" s="2" t="str">
        <f>INDEX('38'!$E$1:$O$1361,MATCH('39'!$F1332,'38'!$E:$E,0),MATCH('38'!I$1,'38'!$E$1:$O$1,0))</f>
        <v>X0794</v>
      </c>
      <c r="K1332" s="2">
        <f>INDEX('38'!$E$1:$O$1361,MATCH('39'!$F1332,'38'!$E:$E,0),MATCH('38'!J$1,'38'!$E$1:$O$1,0))</f>
        <v>434171</v>
      </c>
      <c r="L1332" s="2" t="str">
        <f>INDEX('38'!$E$1:$O$1361,MATCH('39'!$F1332,'38'!$E:$E,0),MATCH('38'!K$1,'38'!$E$1:$O$1,0))</f>
        <v>Mr. Amittandra Mishra</v>
      </c>
      <c r="M1332" s="2" t="str">
        <f>INDEX('38'!$E$1:$O$1361,MATCH('39'!$F1332,'38'!$E:$E,0),MATCH('38'!L$1,'38'!$E$1:$O$1,0))</f>
        <v>Relationship Associate</v>
      </c>
      <c r="N1332" s="2" t="str">
        <f>INDEX('38'!$E$1:$O$1361,MATCH('39'!$F1332,'38'!$E:$E,0),MATCH('38'!M$1,'38'!$E$1:$O$1,0))</f>
        <v>BG 8</v>
      </c>
      <c r="O1332" s="2">
        <f>INDEX('38'!$E$1:$O$1361,MATCH('39'!$F1332,'38'!$E:$E,0),MATCH('38'!N$1,'38'!$E$1:$O$1,0))</f>
        <v>253445.682</v>
      </c>
      <c r="P1332" s="2">
        <f>INDEX('38'!$E$1:$O$1361,MATCH('39'!$F1332,'38'!$E:$E,0),MATCH('38'!O$1,'38'!$E$1:$O$1,0))</f>
        <v>22801.186799999999</v>
      </c>
    </row>
    <row r="1333" spans="6:16">
      <c r="F1333" s="128">
        <v>473551</v>
      </c>
      <c r="G1333" s="2" t="str">
        <f>INDEX('38'!$E$1:$O$1361,MATCH('39'!$F1333,'38'!$E:$E,0),MATCH('38'!F$1,'38'!$E$1:$O$1,0))</f>
        <v>Lohit Rashmi Behera</v>
      </c>
      <c r="H1333" s="2">
        <f>INDEX('38'!$E$1:$O$1361,MATCH('39'!$F1333,'38'!$E:$E,0),MATCH('38'!G$1,'38'!$E$1:$O$1,0))</f>
        <v>41442</v>
      </c>
      <c r="I1333" s="2" t="str">
        <f>INDEX('38'!$E$1:$O$1361,MATCH('39'!$F1333,'38'!$E:$E,0),MATCH('38'!H$1,'38'!$E$1:$O$1,0))</f>
        <v>Active</v>
      </c>
      <c r="J1333" s="2" t="str">
        <f>INDEX('38'!$E$1:$O$1361,MATCH('39'!$F1333,'38'!$E:$E,0),MATCH('38'!I$1,'38'!$E$1:$O$1,0))</f>
        <v>X0288</v>
      </c>
      <c r="K1333" s="2">
        <f>INDEX('38'!$E$1:$O$1361,MATCH('39'!$F1333,'38'!$E:$E,0),MATCH('38'!J$1,'38'!$E$1:$O$1,0))</f>
        <v>460392</v>
      </c>
      <c r="L1333" s="2" t="str">
        <f>INDEX('38'!$E$1:$O$1361,MATCH('39'!$F1333,'38'!$E:$E,0),MATCH('38'!K$1,'38'!$E$1:$O$1,0))</f>
        <v>Mr. Sanjay Kumar Mohanty</v>
      </c>
      <c r="M1333" s="2" t="str">
        <f>INDEX('38'!$E$1:$O$1361,MATCH('39'!$F1333,'38'!$E:$E,0),MATCH('38'!L$1,'38'!$E$1:$O$1,0))</f>
        <v>Relationship Associate</v>
      </c>
      <c r="N1333" s="2" t="str">
        <f>INDEX('38'!$E$1:$O$1361,MATCH('39'!$F1333,'38'!$E:$E,0),MATCH('38'!M$1,'38'!$E$1:$O$1,0))</f>
        <v>BG 8</v>
      </c>
      <c r="O1333" s="2">
        <f>INDEX('38'!$E$1:$O$1361,MATCH('39'!$F1333,'38'!$E:$E,0),MATCH('38'!N$1,'38'!$E$1:$O$1,0))</f>
        <v>398271.46799999999</v>
      </c>
      <c r="P1333" s="2">
        <f>INDEX('38'!$E$1:$O$1361,MATCH('39'!$F1333,'38'!$E:$E,0),MATCH('38'!O$1,'38'!$E$1:$O$1,0))</f>
        <v>225582.12719999999</v>
      </c>
    </row>
    <row r="1334" spans="6:16">
      <c r="F1334" s="128">
        <v>473567</v>
      </c>
      <c r="G1334" s="2" t="str">
        <f>INDEX('38'!$E$1:$O$1361,MATCH('39'!$F1334,'38'!$E:$E,0),MATCH('38'!F$1,'38'!$E$1:$O$1,0))</f>
        <v>Charu Sharma</v>
      </c>
      <c r="H1334" s="2">
        <f>INDEX('38'!$E$1:$O$1361,MATCH('39'!$F1334,'38'!$E:$E,0),MATCH('38'!G$1,'38'!$E$1:$O$1,0))</f>
        <v>41425</v>
      </c>
      <c r="I1334" s="2" t="str">
        <f>INDEX('38'!$E$1:$O$1361,MATCH('39'!$F1334,'38'!$E:$E,0),MATCH('38'!H$1,'38'!$E$1:$O$1,0))</f>
        <v>Active</v>
      </c>
      <c r="J1334" s="2" t="str">
        <f>INDEX('38'!$E$1:$O$1361,MATCH('39'!$F1334,'38'!$E:$E,0),MATCH('38'!I$1,'38'!$E$1:$O$1,0))</f>
        <v>X0686</v>
      </c>
      <c r="K1334" s="2">
        <f>INDEX('38'!$E$1:$O$1361,MATCH('39'!$F1334,'38'!$E:$E,0),MATCH('38'!J$1,'38'!$E$1:$O$1,0))</f>
        <v>424426</v>
      </c>
      <c r="L1334" s="2" t="str">
        <f>INDEX('38'!$E$1:$O$1361,MATCH('39'!$F1334,'38'!$E:$E,0),MATCH('38'!K$1,'38'!$E$1:$O$1,0))</f>
        <v>Mr. Manish Bahl</v>
      </c>
      <c r="M1334" s="2" t="str">
        <f>INDEX('38'!$E$1:$O$1361,MATCH('39'!$F1334,'38'!$E:$E,0),MATCH('38'!L$1,'38'!$E$1:$O$1,0))</f>
        <v>Relationship Associate</v>
      </c>
      <c r="N1334" s="2" t="str">
        <f>INDEX('38'!$E$1:$O$1361,MATCH('39'!$F1334,'38'!$E:$E,0),MATCH('38'!M$1,'38'!$E$1:$O$1,0))</f>
        <v>BG 8</v>
      </c>
      <c r="O1334" s="2">
        <f>INDEX('38'!$E$1:$O$1361,MATCH('39'!$F1334,'38'!$E:$E,0),MATCH('38'!N$1,'38'!$E$1:$O$1,0))</f>
        <v>155028.65700000001</v>
      </c>
      <c r="P1334" s="2">
        <f>INDEX('38'!$E$1:$O$1361,MATCH('39'!$F1334,'38'!$E:$E,0),MATCH('38'!O$1,'38'!$E$1:$O$1,0))</f>
        <v>69618.430800000002</v>
      </c>
    </row>
    <row r="1335" spans="6:16">
      <c r="F1335" s="128">
        <v>473839</v>
      </c>
      <c r="G1335" s="2" t="str">
        <f>INDEX('38'!$E$1:$O$1361,MATCH('39'!$F1335,'38'!$E:$E,0),MATCH('38'!F$1,'38'!$E$1:$O$1,0))</f>
        <v>Nagendra Pratap Singh</v>
      </c>
      <c r="H1335" s="2">
        <f>INDEX('38'!$E$1:$O$1361,MATCH('39'!$F1335,'38'!$E:$E,0),MATCH('38'!G$1,'38'!$E$1:$O$1,0))</f>
        <v>41428</v>
      </c>
      <c r="I1335" s="2" t="str">
        <f>INDEX('38'!$E$1:$O$1361,MATCH('39'!$F1335,'38'!$E:$E,0),MATCH('38'!H$1,'38'!$E$1:$O$1,0))</f>
        <v>Active</v>
      </c>
      <c r="J1335" s="2" t="str">
        <f>INDEX('38'!$E$1:$O$1361,MATCH('39'!$F1335,'38'!$E:$E,0),MATCH('38'!I$1,'38'!$E$1:$O$1,0))</f>
        <v>X1352</v>
      </c>
      <c r="K1335" s="2">
        <f>INDEX('38'!$E$1:$O$1361,MATCH('39'!$F1335,'38'!$E:$E,0),MATCH('38'!J$1,'38'!$E$1:$O$1,0))</f>
        <v>454526</v>
      </c>
      <c r="L1335" s="2" t="str">
        <f>INDEX('38'!$E$1:$O$1361,MATCH('39'!$F1335,'38'!$E:$E,0),MATCH('38'!K$1,'38'!$E$1:$O$1,0))</f>
        <v>Mr. Amit Srivastava</v>
      </c>
      <c r="M1335" s="2" t="str">
        <f>INDEX('38'!$E$1:$O$1361,MATCH('39'!$F1335,'38'!$E:$E,0),MATCH('38'!L$1,'38'!$E$1:$O$1,0))</f>
        <v>Relationship Associate</v>
      </c>
      <c r="N1335" s="2" t="str">
        <f>INDEX('38'!$E$1:$O$1361,MATCH('39'!$F1335,'38'!$E:$E,0),MATCH('38'!M$1,'38'!$E$1:$O$1,0))</f>
        <v>BG 8</v>
      </c>
      <c r="O1335" s="2">
        <f>INDEX('38'!$E$1:$O$1361,MATCH('39'!$F1335,'38'!$E:$E,0),MATCH('38'!N$1,'38'!$E$1:$O$1,0))</f>
        <v>263934.59399999998</v>
      </c>
      <c r="P1335" s="2">
        <f>INDEX('38'!$E$1:$O$1361,MATCH('39'!$F1335,'38'!$E:$E,0),MATCH('38'!O$1,'38'!$E$1:$O$1,0))</f>
        <v>982731.26880000008</v>
      </c>
    </row>
    <row r="1336" spans="6:16">
      <c r="F1336" s="128">
        <v>473840</v>
      </c>
      <c r="G1336" s="2" t="str">
        <f>INDEX('38'!$E$1:$O$1361,MATCH('39'!$F1336,'38'!$E:$E,0),MATCH('38'!F$1,'38'!$E$1:$O$1,0))</f>
        <v>Prasenjit Banerjee</v>
      </c>
      <c r="H1336" s="2">
        <f>INDEX('38'!$E$1:$O$1361,MATCH('39'!$F1336,'38'!$E:$E,0),MATCH('38'!G$1,'38'!$E$1:$O$1,0))</f>
        <v>41429</v>
      </c>
      <c r="I1336" s="2" t="str">
        <f>INDEX('38'!$E$1:$O$1361,MATCH('39'!$F1336,'38'!$E:$E,0),MATCH('38'!H$1,'38'!$E$1:$O$1,0))</f>
        <v>Active</v>
      </c>
      <c r="J1336" s="2" t="str">
        <f>INDEX('38'!$E$1:$O$1361,MATCH('39'!$F1336,'38'!$E:$E,0),MATCH('38'!I$1,'38'!$E$1:$O$1,0))</f>
        <v>X0220</v>
      </c>
      <c r="K1336" s="2">
        <f>INDEX('38'!$E$1:$O$1361,MATCH('39'!$F1336,'38'!$E:$E,0),MATCH('38'!J$1,'38'!$E$1:$O$1,0))</f>
        <v>460222</v>
      </c>
      <c r="L1336" s="2" t="str">
        <f>INDEX('38'!$E$1:$O$1361,MATCH('39'!$F1336,'38'!$E:$E,0),MATCH('38'!K$1,'38'!$E$1:$O$1,0))</f>
        <v>Mr. Chiranjib Mallick</v>
      </c>
      <c r="M1336" s="2" t="str">
        <f>INDEX('38'!$E$1:$O$1361,MATCH('39'!$F1336,'38'!$E:$E,0),MATCH('38'!L$1,'38'!$E$1:$O$1,0))</f>
        <v>Relationship Associate</v>
      </c>
      <c r="N1336" s="2" t="str">
        <f>INDEX('38'!$E$1:$O$1361,MATCH('39'!$F1336,'38'!$E:$E,0),MATCH('38'!M$1,'38'!$E$1:$O$1,0))</f>
        <v>BG 7</v>
      </c>
      <c r="O1336" s="2">
        <f>INDEX('38'!$E$1:$O$1361,MATCH('39'!$F1336,'38'!$E:$E,0),MATCH('38'!N$1,'38'!$E$1:$O$1,0))</f>
        <v>550589.97</v>
      </c>
      <c r="P1336" s="2">
        <f>INDEX('38'!$E$1:$O$1361,MATCH('39'!$F1336,'38'!$E:$E,0),MATCH('38'!O$1,'38'!$E$1:$O$1,0))</f>
        <v>137733.5772</v>
      </c>
    </row>
    <row r="1337" spans="6:16">
      <c r="F1337" s="128">
        <v>473851</v>
      </c>
      <c r="G1337" s="2" t="str">
        <f>INDEX('38'!$E$1:$O$1361,MATCH('39'!$F1337,'38'!$E:$E,0),MATCH('38'!F$1,'38'!$E$1:$O$1,0))</f>
        <v>Ankita Mishra</v>
      </c>
      <c r="H1337" s="2">
        <f>INDEX('38'!$E$1:$O$1361,MATCH('39'!$F1337,'38'!$E:$E,0),MATCH('38'!G$1,'38'!$E$1:$O$1,0))</f>
        <v>41443</v>
      </c>
      <c r="I1337" s="2" t="str">
        <f>INDEX('38'!$E$1:$O$1361,MATCH('39'!$F1337,'38'!$E:$E,0),MATCH('38'!H$1,'38'!$E$1:$O$1,0))</f>
        <v>Active</v>
      </c>
      <c r="J1337" s="2" t="str">
        <f>INDEX('38'!$E$1:$O$1361,MATCH('39'!$F1337,'38'!$E:$E,0),MATCH('38'!I$1,'38'!$E$1:$O$1,0))</f>
        <v>X0010</v>
      </c>
      <c r="K1337" s="2">
        <f>INDEX('38'!$E$1:$O$1361,MATCH('39'!$F1337,'38'!$E:$E,0),MATCH('38'!J$1,'38'!$E$1:$O$1,0))</f>
        <v>452815</v>
      </c>
      <c r="L1337" s="2" t="str">
        <f>INDEX('38'!$E$1:$O$1361,MATCH('39'!$F1337,'38'!$E:$E,0),MATCH('38'!K$1,'38'!$E$1:$O$1,0))</f>
        <v>Mr. Rajeev Gandhi</v>
      </c>
      <c r="M1337" s="2" t="str">
        <f>INDEX('38'!$E$1:$O$1361,MATCH('39'!$F1337,'38'!$E:$E,0),MATCH('38'!L$1,'38'!$E$1:$O$1,0))</f>
        <v>Relationship Associate</v>
      </c>
      <c r="N1337" s="2" t="str">
        <f>INDEX('38'!$E$1:$O$1361,MATCH('39'!$F1337,'38'!$E:$E,0),MATCH('38'!M$1,'38'!$E$1:$O$1,0))</f>
        <v>BG 7</v>
      </c>
      <c r="O1337" s="2">
        <f>INDEX('38'!$E$1:$O$1361,MATCH('39'!$F1337,'38'!$E:$E,0),MATCH('38'!N$1,'38'!$E$1:$O$1,0))</f>
        <v>558964.18199999991</v>
      </c>
      <c r="P1337" s="2">
        <f>INDEX('38'!$E$1:$O$1361,MATCH('39'!$F1337,'38'!$E:$E,0),MATCH('38'!O$1,'38'!$E$1:$O$1,0))</f>
        <v>28509.429599999999</v>
      </c>
    </row>
    <row r="1338" spans="6:16">
      <c r="F1338" s="128">
        <v>474458</v>
      </c>
      <c r="G1338" s="2" t="str">
        <f>INDEX('38'!$E$1:$O$1361,MATCH('39'!$F1338,'38'!$E:$E,0),MATCH('38'!F$1,'38'!$E$1:$O$1,0))</f>
        <v>Pawan Kumar Chandelia</v>
      </c>
      <c r="H1338" s="2">
        <f>INDEX('38'!$E$1:$O$1361,MATCH('39'!$F1338,'38'!$E:$E,0),MATCH('38'!G$1,'38'!$E$1:$O$1,0))</f>
        <v>41436</v>
      </c>
      <c r="I1338" s="2" t="str">
        <f>INDEX('38'!$E$1:$O$1361,MATCH('39'!$F1338,'38'!$E:$E,0),MATCH('38'!H$1,'38'!$E$1:$O$1,0))</f>
        <v>Active</v>
      </c>
      <c r="J1338" s="2" t="str">
        <f>INDEX('38'!$E$1:$O$1361,MATCH('39'!$F1338,'38'!$E:$E,0),MATCH('38'!I$1,'38'!$E$1:$O$1,0))</f>
        <v>X1869</v>
      </c>
      <c r="K1338" s="2">
        <f>INDEX('38'!$E$1:$O$1361,MATCH('39'!$F1338,'38'!$E:$E,0),MATCH('38'!J$1,'38'!$E$1:$O$1,0))</f>
        <v>381721</v>
      </c>
      <c r="L1338" s="2" t="str">
        <f>INDEX('38'!$E$1:$O$1361,MATCH('39'!$F1338,'38'!$E:$E,0),MATCH('38'!K$1,'38'!$E$1:$O$1,0))</f>
        <v>Mr. Abhijit Shome</v>
      </c>
      <c r="M1338" s="2" t="str">
        <f>INDEX('38'!$E$1:$O$1361,MATCH('39'!$F1338,'38'!$E:$E,0),MATCH('38'!L$1,'38'!$E$1:$O$1,0))</f>
        <v>Relationship Associate</v>
      </c>
      <c r="N1338" s="2" t="str">
        <f>INDEX('38'!$E$1:$O$1361,MATCH('39'!$F1338,'38'!$E:$E,0),MATCH('38'!M$1,'38'!$E$1:$O$1,0))</f>
        <v>BG 8</v>
      </c>
      <c r="O1338" s="2">
        <f>INDEX('38'!$E$1:$O$1361,MATCH('39'!$F1338,'38'!$E:$E,0),MATCH('38'!N$1,'38'!$E$1:$O$1,0))</f>
        <v>117192.22199999999</v>
      </c>
      <c r="P1338" s="2">
        <f>INDEX('38'!$E$1:$O$1361,MATCH('39'!$F1338,'38'!$E:$E,0),MATCH('38'!O$1,'38'!$E$1:$O$1,0))</f>
        <v>299434.94640000002</v>
      </c>
    </row>
    <row r="1339" spans="6:16">
      <c r="F1339" s="128">
        <v>474463</v>
      </c>
      <c r="G1339" s="2" t="str">
        <f>INDEX('38'!$E$1:$O$1361,MATCH('39'!$F1339,'38'!$E:$E,0),MATCH('38'!F$1,'38'!$E$1:$O$1,0))</f>
        <v>Sugyana Patnaik</v>
      </c>
      <c r="H1339" s="2">
        <f>INDEX('38'!$E$1:$O$1361,MATCH('39'!$F1339,'38'!$E:$E,0),MATCH('38'!G$1,'38'!$E$1:$O$1,0))</f>
        <v>41435</v>
      </c>
      <c r="I1339" s="2" t="str">
        <f>INDEX('38'!$E$1:$O$1361,MATCH('39'!$F1339,'38'!$E:$E,0),MATCH('38'!H$1,'38'!$E$1:$O$1,0))</f>
        <v>Active</v>
      </c>
      <c r="J1339" s="2" t="str">
        <f>INDEX('38'!$E$1:$O$1361,MATCH('39'!$F1339,'38'!$E:$E,0),MATCH('38'!I$1,'38'!$E$1:$O$1,0))</f>
        <v>X0194</v>
      </c>
      <c r="K1339" s="2">
        <f>INDEX('38'!$E$1:$O$1361,MATCH('39'!$F1339,'38'!$E:$E,0),MATCH('38'!J$1,'38'!$E$1:$O$1,0))</f>
        <v>460862</v>
      </c>
      <c r="L1339" s="2" t="str">
        <f>INDEX('38'!$E$1:$O$1361,MATCH('39'!$F1339,'38'!$E:$E,0),MATCH('38'!K$1,'38'!$E$1:$O$1,0))</f>
        <v>Mr. Mallikarjunappa T K</v>
      </c>
      <c r="M1339" s="2" t="str">
        <f>INDEX('38'!$E$1:$O$1361,MATCH('39'!$F1339,'38'!$E:$E,0),MATCH('38'!L$1,'38'!$E$1:$O$1,0))</f>
        <v>Relationship Associate</v>
      </c>
      <c r="N1339" s="2" t="str">
        <f>INDEX('38'!$E$1:$O$1361,MATCH('39'!$F1339,'38'!$E:$E,0),MATCH('38'!M$1,'38'!$E$1:$O$1,0))</f>
        <v>BG 7</v>
      </c>
      <c r="O1339" s="2">
        <f>INDEX('38'!$E$1:$O$1361,MATCH('39'!$F1339,'38'!$E:$E,0),MATCH('38'!N$1,'38'!$E$1:$O$1,0))</f>
        <v>520099.33500000002</v>
      </c>
      <c r="P1339" s="2">
        <f>INDEX('38'!$E$1:$O$1361,MATCH('39'!$F1339,'38'!$E:$E,0),MATCH('38'!O$1,'38'!$E$1:$O$1,0))</f>
        <v>220892.16239999997</v>
      </c>
    </row>
    <row r="1340" spans="6:16">
      <c r="F1340" s="128">
        <v>472841</v>
      </c>
      <c r="G1340" s="2" t="str">
        <f>INDEX('38'!$E$1:$O$1361,MATCH('39'!$F1340,'38'!$E:$E,0),MATCH('38'!F$1,'38'!$E$1:$O$1,0))</f>
        <v>Vinod Kumar Singh</v>
      </c>
      <c r="H1340" s="2">
        <f>INDEX('38'!$E$1:$O$1361,MATCH('39'!$F1340,'38'!$E:$E,0),MATCH('38'!G$1,'38'!$E$1:$O$1,0))</f>
        <v>41424</v>
      </c>
      <c r="I1340" s="2" t="str">
        <f>INDEX('38'!$E$1:$O$1361,MATCH('39'!$F1340,'38'!$E:$E,0),MATCH('38'!H$1,'38'!$E$1:$O$1,0))</f>
        <v>Active</v>
      </c>
      <c r="J1340" s="2" t="str">
        <f>INDEX('38'!$E$1:$O$1361,MATCH('39'!$F1340,'38'!$E:$E,0),MATCH('38'!I$1,'38'!$E$1:$O$1,0))</f>
        <v>X1177</v>
      </c>
      <c r="K1340" s="2">
        <f>INDEX('38'!$E$1:$O$1361,MATCH('39'!$F1340,'38'!$E:$E,0),MATCH('38'!J$1,'38'!$E$1:$O$1,0))</f>
        <v>464799</v>
      </c>
      <c r="L1340" s="2" t="str">
        <f>INDEX('38'!$E$1:$O$1361,MATCH('39'!$F1340,'38'!$E:$E,0),MATCH('38'!K$1,'38'!$E$1:$O$1,0))</f>
        <v>Mr. Vivek Vishnoi</v>
      </c>
      <c r="M1340" s="2" t="str">
        <f>INDEX('38'!$E$1:$O$1361,MATCH('39'!$F1340,'38'!$E:$E,0),MATCH('38'!L$1,'38'!$E$1:$O$1,0))</f>
        <v>Relationship Associate</v>
      </c>
      <c r="N1340" s="2" t="str">
        <f>INDEX('38'!$E$1:$O$1361,MATCH('39'!$F1340,'38'!$E:$E,0),MATCH('38'!M$1,'38'!$E$1:$O$1,0))</f>
        <v>BG 8</v>
      </c>
      <c r="O1340" s="2">
        <f>INDEX('38'!$E$1:$O$1361,MATCH('39'!$F1340,'38'!$E:$E,0),MATCH('38'!N$1,'38'!$E$1:$O$1,0))</f>
        <v>192634.701</v>
      </c>
      <c r="P1340" s="2">
        <f>INDEX('38'!$E$1:$O$1361,MATCH('39'!$F1340,'38'!$E:$E,0),MATCH('38'!O$1,'38'!$E$1:$O$1,0))</f>
        <v>205154.17559999999</v>
      </c>
    </row>
    <row r="1341" spans="6:16">
      <c r="F1341" s="128">
        <v>472982</v>
      </c>
      <c r="G1341" s="2" t="str">
        <f>INDEX('38'!$E$1:$O$1361,MATCH('39'!$F1341,'38'!$E:$E,0),MATCH('38'!F$1,'38'!$E$1:$O$1,0))</f>
        <v>Sudhanshu Sekhar Roul</v>
      </c>
      <c r="H1341" s="2">
        <f>INDEX('38'!$E$1:$O$1361,MATCH('39'!$F1341,'38'!$E:$E,0),MATCH('38'!G$1,'38'!$E$1:$O$1,0))</f>
        <v>41437</v>
      </c>
      <c r="I1341" s="2" t="str">
        <f>INDEX('38'!$E$1:$O$1361,MATCH('39'!$F1341,'38'!$E:$E,0),MATCH('38'!H$1,'38'!$E$1:$O$1,0))</f>
        <v>Active</v>
      </c>
      <c r="J1341" s="2" t="str">
        <f>INDEX('38'!$E$1:$O$1361,MATCH('39'!$F1341,'38'!$E:$E,0),MATCH('38'!I$1,'38'!$E$1:$O$1,0))</f>
        <v>X0700</v>
      </c>
      <c r="K1341" s="2">
        <f>INDEX('38'!$E$1:$O$1361,MATCH('39'!$F1341,'38'!$E:$E,0),MATCH('38'!J$1,'38'!$E$1:$O$1,0))</f>
        <v>381248</v>
      </c>
      <c r="L1341" s="2" t="str">
        <f>INDEX('38'!$E$1:$O$1361,MATCH('39'!$F1341,'38'!$E:$E,0),MATCH('38'!K$1,'38'!$E$1:$O$1,0))</f>
        <v>Mr. Nirjhar Saha</v>
      </c>
      <c r="M1341" s="2" t="str">
        <f>INDEX('38'!$E$1:$O$1361,MATCH('39'!$F1341,'38'!$E:$E,0),MATCH('38'!L$1,'38'!$E$1:$O$1,0))</f>
        <v>Relationship Associate</v>
      </c>
      <c r="N1341" s="2" t="str">
        <f>INDEX('38'!$E$1:$O$1361,MATCH('39'!$F1341,'38'!$E:$E,0),MATCH('38'!M$1,'38'!$E$1:$O$1,0))</f>
        <v>BG 8</v>
      </c>
      <c r="O1341" s="2">
        <f>INDEX('38'!$E$1:$O$1361,MATCH('39'!$F1341,'38'!$E:$E,0),MATCH('38'!N$1,'38'!$E$1:$O$1,0))</f>
        <v>328252.63799999998</v>
      </c>
      <c r="P1341" s="2">
        <f>INDEX('38'!$E$1:$O$1361,MATCH('39'!$F1341,'38'!$E:$E,0),MATCH('38'!O$1,'38'!$E$1:$O$1,0))</f>
        <v>37547.9712</v>
      </c>
    </row>
    <row r="1342" spans="6:16">
      <c r="F1342" s="128">
        <v>472985</v>
      </c>
      <c r="G1342" s="2" t="str">
        <f>INDEX('38'!$E$1:$O$1361,MATCH('39'!$F1342,'38'!$E:$E,0),MATCH('38'!F$1,'38'!$E$1:$O$1,0))</f>
        <v>Shashank Bajpayee</v>
      </c>
      <c r="H1342" s="2">
        <f>INDEX('38'!$E$1:$O$1361,MATCH('39'!$F1342,'38'!$E:$E,0),MATCH('38'!G$1,'38'!$E$1:$O$1,0))</f>
        <v>41429</v>
      </c>
      <c r="I1342" s="2" t="str">
        <f>INDEX('38'!$E$1:$O$1361,MATCH('39'!$F1342,'38'!$E:$E,0),MATCH('38'!H$1,'38'!$E$1:$O$1,0))</f>
        <v>Active</v>
      </c>
      <c r="J1342" s="2" t="str">
        <f>INDEX('38'!$E$1:$O$1361,MATCH('39'!$F1342,'38'!$E:$E,0),MATCH('38'!I$1,'38'!$E$1:$O$1,0))</f>
        <v>X1729</v>
      </c>
      <c r="K1342" s="2">
        <f>INDEX('38'!$E$1:$O$1361,MATCH('39'!$F1342,'38'!$E:$E,0),MATCH('38'!J$1,'38'!$E$1:$O$1,0))</f>
        <v>448733</v>
      </c>
      <c r="L1342" s="2" t="str">
        <f>INDEX('38'!$E$1:$O$1361,MATCH('39'!$F1342,'38'!$E:$E,0),MATCH('38'!K$1,'38'!$E$1:$O$1,0))</f>
        <v>Mr. Sandip Nandi</v>
      </c>
      <c r="M1342" s="2" t="str">
        <f>INDEX('38'!$E$1:$O$1361,MATCH('39'!$F1342,'38'!$E:$E,0),MATCH('38'!L$1,'38'!$E$1:$O$1,0))</f>
        <v>Relationship Associate</v>
      </c>
      <c r="N1342" s="2" t="str">
        <f>INDEX('38'!$E$1:$O$1361,MATCH('39'!$F1342,'38'!$E:$E,0),MATCH('38'!M$1,'38'!$E$1:$O$1,0))</f>
        <v>BG 8</v>
      </c>
      <c r="O1342" s="2">
        <f>INDEX('38'!$E$1:$O$1361,MATCH('39'!$F1342,'38'!$E:$E,0),MATCH('38'!N$1,'38'!$E$1:$O$1,0))</f>
        <v>135050.307</v>
      </c>
      <c r="P1342" s="2">
        <f>INDEX('38'!$E$1:$O$1361,MATCH('39'!$F1342,'38'!$E:$E,0),MATCH('38'!O$1,'38'!$E$1:$O$1,0))</f>
        <v>252729.53639999998</v>
      </c>
    </row>
    <row r="1343" spans="6:16">
      <c r="F1343" s="128">
        <v>473038</v>
      </c>
      <c r="G1343" s="2" t="str">
        <f>INDEX('38'!$E$1:$O$1361,MATCH('39'!$F1343,'38'!$E:$E,0),MATCH('38'!F$1,'38'!$E$1:$O$1,0))</f>
        <v>Prakash Dhote</v>
      </c>
      <c r="H1343" s="2">
        <f>INDEX('38'!$E$1:$O$1361,MATCH('39'!$F1343,'38'!$E:$E,0),MATCH('38'!G$1,'38'!$E$1:$O$1,0))</f>
        <v>41435</v>
      </c>
      <c r="I1343" s="2" t="str">
        <f>INDEX('38'!$E$1:$O$1361,MATCH('39'!$F1343,'38'!$E:$E,0),MATCH('38'!H$1,'38'!$E$1:$O$1,0))</f>
        <v>Active</v>
      </c>
      <c r="J1343" s="2" t="str">
        <f>INDEX('38'!$E$1:$O$1361,MATCH('39'!$F1343,'38'!$E:$E,0),MATCH('38'!I$1,'38'!$E$1:$O$1,0))</f>
        <v>X1350</v>
      </c>
      <c r="K1343" s="2">
        <f>INDEX('38'!$E$1:$O$1361,MATCH('39'!$F1343,'38'!$E:$E,0),MATCH('38'!J$1,'38'!$E$1:$O$1,0))</f>
        <v>436955</v>
      </c>
      <c r="L1343" s="2" t="str">
        <f>INDEX('38'!$E$1:$O$1361,MATCH('39'!$F1343,'38'!$E:$E,0),MATCH('38'!K$1,'38'!$E$1:$O$1,0))</f>
        <v>Ms. Swati Sundrani</v>
      </c>
      <c r="M1343" s="2" t="str">
        <f>INDEX('38'!$E$1:$O$1361,MATCH('39'!$F1343,'38'!$E:$E,0),MATCH('38'!L$1,'38'!$E$1:$O$1,0))</f>
        <v>Relationship Associate</v>
      </c>
      <c r="N1343" s="2" t="str">
        <f>INDEX('38'!$E$1:$O$1361,MATCH('39'!$F1343,'38'!$E:$E,0),MATCH('38'!M$1,'38'!$E$1:$O$1,0))</f>
        <v>BG 8</v>
      </c>
      <c r="O1343" s="2">
        <f>INDEX('38'!$E$1:$O$1361,MATCH('39'!$F1343,'38'!$E:$E,0),MATCH('38'!N$1,'38'!$E$1:$O$1,0))</f>
        <v>201149.15100000001</v>
      </c>
      <c r="P1343" s="2">
        <f>INDEX('38'!$E$1:$O$1361,MATCH('39'!$F1343,'38'!$E:$E,0),MATCH('38'!O$1,'38'!$E$1:$O$1,0))</f>
        <v>581029.42680000002</v>
      </c>
    </row>
    <row r="1344" spans="6:16">
      <c r="F1344" s="128">
        <v>473041</v>
      </c>
      <c r="G1344" s="2" t="str">
        <f>INDEX('38'!$E$1:$O$1361,MATCH('39'!$F1344,'38'!$E:$E,0),MATCH('38'!F$1,'38'!$E$1:$O$1,0))</f>
        <v>Pawan Singh</v>
      </c>
      <c r="H1344" s="2">
        <f>INDEX('38'!$E$1:$O$1361,MATCH('39'!$F1344,'38'!$E:$E,0),MATCH('38'!G$1,'38'!$E$1:$O$1,0))</f>
        <v>41431</v>
      </c>
      <c r="I1344" s="2" t="str">
        <f>INDEX('38'!$E$1:$O$1361,MATCH('39'!$F1344,'38'!$E:$E,0),MATCH('38'!H$1,'38'!$E$1:$O$1,0))</f>
        <v>Active</v>
      </c>
      <c r="J1344" s="2" t="str">
        <f>INDEX('38'!$E$1:$O$1361,MATCH('39'!$F1344,'38'!$E:$E,0),MATCH('38'!I$1,'38'!$E$1:$O$1,0))</f>
        <v>X1934</v>
      </c>
      <c r="K1344" s="2">
        <f>INDEX('38'!$E$1:$O$1361,MATCH('39'!$F1344,'38'!$E:$E,0),MATCH('38'!J$1,'38'!$E$1:$O$1,0))</f>
        <v>152562</v>
      </c>
      <c r="L1344" s="2" t="str">
        <f>INDEX('38'!$E$1:$O$1361,MATCH('39'!$F1344,'38'!$E:$E,0),MATCH('38'!K$1,'38'!$E$1:$O$1,0))</f>
        <v>Mr. Shailesh Vishwakarma</v>
      </c>
      <c r="M1344" s="2" t="str">
        <f>INDEX('38'!$E$1:$O$1361,MATCH('39'!$F1344,'38'!$E:$E,0),MATCH('38'!L$1,'38'!$E$1:$O$1,0))</f>
        <v>Relationship Associate</v>
      </c>
      <c r="N1344" s="2" t="str">
        <f>INDEX('38'!$E$1:$O$1361,MATCH('39'!$F1344,'38'!$E:$E,0),MATCH('38'!M$1,'38'!$E$1:$O$1,0))</f>
        <v>BG 8</v>
      </c>
      <c r="O1344" s="2">
        <f>INDEX('38'!$E$1:$O$1361,MATCH('39'!$F1344,'38'!$E:$E,0),MATCH('38'!N$1,'38'!$E$1:$O$1,0))</f>
        <v>158209.611</v>
      </c>
      <c r="P1344" s="2">
        <f>INDEX('38'!$E$1:$O$1361,MATCH('39'!$F1344,'38'!$E:$E,0),MATCH('38'!O$1,'38'!$E$1:$O$1,0))</f>
        <v>158710.10399999999</v>
      </c>
    </row>
    <row r="1345" spans="6:16">
      <c r="F1345" s="128">
        <v>473244</v>
      </c>
      <c r="G1345" s="2" t="str">
        <f>INDEX('38'!$E$1:$O$1361,MATCH('39'!$F1345,'38'!$E:$E,0),MATCH('38'!F$1,'38'!$E$1:$O$1,0))</f>
        <v>Sanjit Kumar</v>
      </c>
      <c r="H1345" s="2">
        <f>INDEX('38'!$E$1:$O$1361,MATCH('39'!$F1345,'38'!$E:$E,0),MATCH('38'!G$1,'38'!$E$1:$O$1,0))</f>
        <v>41431</v>
      </c>
      <c r="I1345" s="2" t="str">
        <f>INDEX('38'!$E$1:$O$1361,MATCH('39'!$F1345,'38'!$E:$E,0),MATCH('38'!H$1,'38'!$E$1:$O$1,0))</f>
        <v>Active</v>
      </c>
      <c r="J1345" s="2" t="str">
        <f>INDEX('38'!$E$1:$O$1361,MATCH('39'!$F1345,'38'!$E:$E,0),MATCH('38'!I$1,'38'!$E$1:$O$1,0))</f>
        <v>X0765</v>
      </c>
      <c r="K1345" s="2">
        <f>INDEX('38'!$E$1:$O$1361,MATCH('39'!$F1345,'38'!$E:$E,0),MATCH('38'!J$1,'38'!$E$1:$O$1,0))</f>
        <v>398778</v>
      </c>
      <c r="L1345" s="2" t="str">
        <f>INDEX('38'!$E$1:$O$1361,MATCH('39'!$F1345,'38'!$E:$E,0),MATCH('38'!K$1,'38'!$E$1:$O$1,0))</f>
        <v>Mr. Goutam Ghosh</v>
      </c>
      <c r="M1345" s="2" t="str">
        <f>INDEX('38'!$E$1:$O$1361,MATCH('39'!$F1345,'38'!$E:$E,0),MATCH('38'!L$1,'38'!$E$1:$O$1,0))</f>
        <v>Relationship Associate</v>
      </c>
      <c r="N1345" s="2" t="str">
        <f>INDEX('38'!$E$1:$O$1361,MATCH('39'!$F1345,'38'!$E:$E,0),MATCH('38'!M$1,'38'!$E$1:$O$1,0))</f>
        <v>BG 8</v>
      </c>
      <c r="O1345" s="2">
        <f>INDEX('38'!$E$1:$O$1361,MATCH('39'!$F1345,'38'!$E:$E,0),MATCH('38'!N$1,'38'!$E$1:$O$1,0))</f>
        <v>144602.07299999997</v>
      </c>
      <c r="P1345" s="2">
        <f>INDEX('38'!$E$1:$O$1361,MATCH('39'!$F1345,'38'!$E:$E,0),MATCH('38'!O$1,'38'!$E$1:$O$1,0))</f>
        <v>158272.1856</v>
      </c>
    </row>
    <row r="1346" spans="6:16">
      <c r="F1346" s="128">
        <v>473356</v>
      </c>
      <c r="G1346" s="2" t="str">
        <f>INDEX('38'!$E$1:$O$1361,MATCH('39'!$F1346,'38'!$E:$E,0),MATCH('38'!F$1,'38'!$E$1:$O$1,0))</f>
        <v>Pampa Bhowmick</v>
      </c>
      <c r="H1346" s="2">
        <f>INDEX('38'!$E$1:$O$1361,MATCH('39'!$F1346,'38'!$E:$E,0),MATCH('38'!G$1,'38'!$E$1:$O$1,0))</f>
        <v>41442</v>
      </c>
      <c r="I1346" s="2" t="str">
        <f>INDEX('38'!$E$1:$O$1361,MATCH('39'!$F1346,'38'!$E:$E,0),MATCH('38'!H$1,'38'!$E$1:$O$1,0))</f>
        <v>Active</v>
      </c>
      <c r="J1346" s="2" t="str">
        <f>INDEX('38'!$E$1:$O$1361,MATCH('39'!$F1346,'38'!$E:$E,0),MATCH('38'!I$1,'38'!$E$1:$O$1,0))</f>
        <v>X1221</v>
      </c>
      <c r="K1346" s="2">
        <f>INDEX('38'!$E$1:$O$1361,MATCH('39'!$F1346,'38'!$E:$E,0),MATCH('38'!J$1,'38'!$E$1:$O$1,0))</f>
        <v>448126</v>
      </c>
      <c r="L1346" s="2" t="str">
        <f>INDEX('38'!$E$1:$O$1361,MATCH('39'!$F1346,'38'!$E:$E,0),MATCH('38'!K$1,'38'!$E$1:$O$1,0))</f>
        <v>Mr. Mohit Gupta</v>
      </c>
      <c r="M1346" s="2" t="str">
        <f>INDEX('38'!$E$1:$O$1361,MATCH('39'!$F1346,'38'!$E:$E,0),MATCH('38'!L$1,'38'!$E$1:$O$1,0))</f>
        <v>Relationship Associate</v>
      </c>
      <c r="N1346" s="2" t="str">
        <f>INDEX('38'!$E$1:$O$1361,MATCH('39'!$F1346,'38'!$E:$E,0),MATCH('38'!M$1,'38'!$E$1:$O$1,0))</f>
        <v>BG 8</v>
      </c>
      <c r="O1346" s="2">
        <f>INDEX('38'!$E$1:$O$1361,MATCH('39'!$F1346,'38'!$E:$E,0),MATCH('38'!N$1,'38'!$E$1:$O$1,0))</f>
        <v>249940.845</v>
      </c>
      <c r="P1346" s="2">
        <f>INDEX('38'!$E$1:$O$1361,MATCH('39'!$F1346,'38'!$E:$E,0),MATCH('38'!O$1,'38'!$E$1:$O$1,0))</f>
        <v>336035.27159999998</v>
      </c>
    </row>
    <row r="1347" spans="6:16">
      <c r="F1347" s="128">
        <v>473361</v>
      </c>
      <c r="G1347" s="2" t="str">
        <f>INDEX('38'!$E$1:$O$1361,MATCH('39'!$F1347,'38'!$E:$E,0),MATCH('38'!F$1,'38'!$E$1:$O$1,0))</f>
        <v>Arun Kumar R I</v>
      </c>
      <c r="H1347" s="2">
        <f>INDEX('38'!$E$1:$O$1361,MATCH('39'!$F1347,'38'!$E:$E,0),MATCH('38'!G$1,'38'!$E$1:$O$1,0))</f>
        <v>41442</v>
      </c>
      <c r="I1347" s="2" t="str">
        <f>INDEX('38'!$E$1:$O$1361,MATCH('39'!$F1347,'38'!$E:$E,0),MATCH('38'!H$1,'38'!$E$1:$O$1,0))</f>
        <v>Active</v>
      </c>
      <c r="J1347" s="2" t="str">
        <f>INDEX('38'!$E$1:$O$1361,MATCH('39'!$F1347,'38'!$E:$E,0),MATCH('38'!I$1,'38'!$E$1:$O$1,0))</f>
        <v>X0784</v>
      </c>
      <c r="K1347" s="2">
        <f>INDEX('38'!$E$1:$O$1361,MATCH('39'!$F1347,'38'!$E:$E,0),MATCH('38'!J$1,'38'!$E$1:$O$1,0))</f>
        <v>382514</v>
      </c>
      <c r="L1347" s="2" t="str">
        <f>INDEX('38'!$E$1:$O$1361,MATCH('39'!$F1347,'38'!$E:$E,0),MATCH('38'!K$1,'38'!$E$1:$O$1,0))</f>
        <v>Mr. Anuraj R.</v>
      </c>
      <c r="M1347" s="2" t="str">
        <f>INDEX('38'!$E$1:$O$1361,MATCH('39'!$F1347,'38'!$E:$E,0),MATCH('38'!L$1,'38'!$E$1:$O$1,0))</f>
        <v>Relationship Associate</v>
      </c>
      <c r="N1347" s="2" t="str">
        <f>INDEX('38'!$E$1:$O$1361,MATCH('39'!$F1347,'38'!$E:$E,0),MATCH('38'!M$1,'38'!$E$1:$O$1,0))</f>
        <v>BG 8</v>
      </c>
      <c r="O1347" s="2">
        <f>INDEX('38'!$E$1:$O$1361,MATCH('39'!$F1347,'38'!$E:$E,0),MATCH('38'!N$1,'38'!$E$1:$O$1,0))</f>
        <v>121539.6</v>
      </c>
      <c r="P1347" s="2">
        <f>INDEX('38'!$E$1:$O$1361,MATCH('39'!$F1347,'38'!$E:$E,0),MATCH('38'!O$1,'38'!$E$1:$O$1,0))</f>
        <v>455906.016</v>
      </c>
    </row>
    <row r="1348" spans="6:16">
      <c r="F1348" s="128">
        <v>473366</v>
      </c>
      <c r="G1348" s="2" t="str">
        <f>INDEX('38'!$E$1:$O$1361,MATCH('39'!$F1348,'38'!$E:$E,0),MATCH('38'!F$1,'38'!$E$1:$O$1,0))</f>
        <v>Suganya B</v>
      </c>
      <c r="H1348" s="2">
        <f>INDEX('38'!$E$1:$O$1361,MATCH('39'!$F1348,'38'!$E:$E,0),MATCH('38'!G$1,'38'!$E$1:$O$1,0))</f>
        <v>41428</v>
      </c>
      <c r="I1348" s="2" t="str">
        <f>INDEX('38'!$E$1:$O$1361,MATCH('39'!$F1348,'38'!$E:$E,0),MATCH('38'!H$1,'38'!$E$1:$O$1,0))</f>
        <v>Active</v>
      </c>
      <c r="J1348" s="2" t="str">
        <f>INDEX('38'!$E$1:$O$1361,MATCH('39'!$F1348,'38'!$E:$E,0),MATCH('38'!I$1,'38'!$E$1:$O$1,0))</f>
        <v>X0689</v>
      </c>
      <c r="K1348" s="2">
        <f>INDEX('38'!$E$1:$O$1361,MATCH('39'!$F1348,'38'!$E:$E,0),MATCH('38'!J$1,'38'!$E$1:$O$1,0))</f>
        <v>446766</v>
      </c>
      <c r="L1348" s="2" t="str">
        <f>INDEX('38'!$E$1:$O$1361,MATCH('39'!$F1348,'38'!$E:$E,0),MATCH('38'!K$1,'38'!$E$1:$O$1,0))</f>
        <v>Mr. Sajeesh KTK</v>
      </c>
      <c r="M1348" s="2" t="str">
        <f>INDEX('38'!$E$1:$O$1361,MATCH('39'!$F1348,'38'!$E:$E,0),MATCH('38'!L$1,'38'!$E$1:$O$1,0))</f>
        <v>Relationship Associate</v>
      </c>
      <c r="N1348" s="2" t="str">
        <f>INDEX('38'!$E$1:$O$1361,MATCH('39'!$F1348,'38'!$E:$E,0),MATCH('38'!M$1,'38'!$E$1:$O$1,0))</f>
        <v>BG 8</v>
      </c>
      <c r="O1348" s="2">
        <f>INDEX('38'!$E$1:$O$1361,MATCH('39'!$F1348,'38'!$E:$E,0),MATCH('38'!N$1,'38'!$E$1:$O$1,0))</f>
        <v>153943.48200000002</v>
      </c>
      <c r="P1348" s="2">
        <f>INDEX('38'!$E$1:$O$1361,MATCH('39'!$F1348,'38'!$E:$E,0),MATCH('38'!O$1,'38'!$E$1:$O$1,0))</f>
        <v>86438.2644</v>
      </c>
    </row>
    <row r="1349" spans="6:16">
      <c r="F1349" s="128">
        <v>473451</v>
      </c>
      <c r="G1349" s="2" t="str">
        <f>INDEX('38'!$E$1:$O$1361,MATCH('39'!$F1349,'38'!$E:$E,0),MATCH('38'!F$1,'38'!$E$1:$O$1,0))</f>
        <v>Pravin Haribhau Barahate</v>
      </c>
      <c r="H1349" s="2">
        <f>INDEX('38'!$E$1:$O$1361,MATCH('39'!$F1349,'38'!$E:$E,0),MATCH('38'!G$1,'38'!$E$1:$O$1,0))</f>
        <v>41428</v>
      </c>
      <c r="I1349" s="2" t="str">
        <f>INDEX('38'!$E$1:$O$1361,MATCH('39'!$F1349,'38'!$E:$E,0),MATCH('38'!H$1,'38'!$E$1:$O$1,0))</f>
        <v>Active</v>
      </c>
      <c r="J1349" s="2" t="str">
        <f>INDEX('38'!$E$1:$O$1361,MATCH('39'!$F1349,'38'!$E:$E,0),MATCH('38'!I$1,'38'!$E$1:$O$1,0))</f>
        <v>X1239</v>
      </c>
      <c r="K1349" s="2">
        <f>INDEX('38'!$E$1:$O$1361,MATCH('39'!$F1349,'38'!$E:$E,0),MATCH('38'!J$1,'38'!$E$1:$O$1,0))</f>
        <v>381123</v>
      </c>
      <c r="L1349" s="2" t="str">
        <f>INDEX('38'!$E$1:$O$1361,MATCH('39'!$F1349,'38'!$E:$E,0),MATCH('38'!K$1,'38'!$E$1:$O$1,0))</f>
        <v>Mr. Himanshu Gupta</v>
      </c>
      <c r="M1349" s="2" t="str">
        <f>INDEX('38'!$E$1:$O$1361,MATCH('39'!$F1349,'38'!$E:$E,0),MATCH('38'!L$1,'38'!$E$1:$O$1,0))</f>
        <v>Relationship Associate</v>
      </c>
      <c r="N1349" s="2" t="str">
        <f>INDEX('38'!$E$1:$O$1361,MATCH('39'!$F1349,'38'!$E:$E,0),MATCH('38'!M$1,'38'!$E$1:$O$1,0))</f>
        <v>BG 8</v>
      </c>
      <c r="O1349" s="2">
        <f>INDEX('38'!$E$1:$O$1361,MATCH('39'!$F1349,'38'!$E:$E,0),MATCH('38'!N$1,'38'!$E$1:$O$1,0))</f>
        <v>180842.46600000001</v>
      </c>
      <c r="P1349" s="2">
        <f>INDEX('38'!$E$1:$O$1361,MATCH('39'!$F1349,'38'!$E:$E,0),MATCH('38'!O$1,'38'!$E$1:$O$1,0))</f>
        <v>492210.86399999994</v>
      </c>
    </row>
    <row r="1350" spans="6:16">
      <c r="F1350" s="128">
        <v>473453</v>
      </c>
      <c r="G1350" s="2" t="str">
        <f>INDEX('38'!$E$1:$O$1361,MATCH('39'!$F1350,'38'!$E:$E,0),MATCH('38'!F$1,'38'!$E$1:$O$1,0))</f>
        <v>Ajay Singh Chouhan</v>
      </c>
      <c r="H1350" s="2">
        <f>INDEX('38'!$E$1:$O$1361,MATCH('39'!$F1350,'38'!$E:$E,0),MATCH('38'!G$1,'38'!$E$1:$O$1,0))</f>
        <v>41436</v>
      </c>
      <c r="I1350" s="2" t="str">
        <f>INDEX('38'!$E$1:$O$1361,MATCH('39'!$F1350,'38'!$E:$E,0),MATCH('38'!H$1,'38'!$E$1:$O$1,0))</f>
        <v>Active</v>
      </c>
      <c r="J1350" s="2" t="str">
        <f>INDEX('38'!$E$1:$O$1361,MATCH('39'!$F1350,'38'!$E:$E,0),MATCH('38'!I$1,'38'!$E$1:$O$1,0))</f>
        <v>X0822</v>
      </c>
      <c r="K1350" s="2">
        <f>INDEX('38'!$E$1:$O$1361,MATCH('39'!$F1350,'38'!$E:$E,0),MATCH('38'!J$1,'38'!$E$1:$O$1,0))</f>
        <v>472827</v>
      </c>
      <c r="L1350" s="2" t="str">
        <f>INDEX('38'!$E$1:$O$1361,MATCH('39'!$F1350,'38'!$E:$E,0),MATCH('38'!K$1,'38'!$E$1:$O$1,0))</f>
        <v>Mr. Arvind Yadav</v>
      </c>
      <c r="M1350" s="2" t="str">
        <f>INDEX('38'!$E$1:$O$1361,MATCH('39'!$F1350,'38'!$E:$E,0),MATCH('38'!L$1,'38'!$E$1:$O$1,0))</f>
        <v>Relationship Associate</v>
      </c>
      <c r="N1350" s="2" t="str">
        <f>INDEX('38'!$E$1:$O$1361,MATCH('39'!$F1350,'38'!$E:$E,0),MATCH('38'!M$1,'38'!$E$1:$O$1,0))</f>
        <v>BG 8</v>
      </c>
      <c r="O1350" s="2">
        <f>INDEX('38'!$E$1:$O$1361,MATCH('39'!$F1350,'38'!$E:$E,0),MATCH('38'!N$1,'38'!$E$1:$O$1,0))</f>
        <v>235202.49899999998</v>
      </c>
      <c r="P1350" s="2">
        <f>INDEX('38'!$E$1:$O$1361,MATCH('39'!$F1350,'38'!$E:$E,0),MATCH('38'!O$1,'38'!$E$1:$O$1,0))</f>
        <v>231738.88320000001</v>
      </c>
    </row>
    <row r="1351" spans="6:16">
      <c r="F1351" s="128">
        <v>473454</v>
      </c>
      <c r="G1351" s="2" t="str">
        <f>INDEX('38'!$E$1:$O$1361,MATCH('39'!$F1351,'38'!$E:$E,0),MATCH('38'!F$1,'38'!$E$1:$O$1,0))</f>
        <v>Sumit Saxena</v>
      </c>
      <c r="H1351" s="2">
        <f>INDEX('38'!$E$1:$O$1361,MATCH('39'!$F1351,'38'!$E:$E,0),MATCH('38'!G$1,'38'!$E$1:$O$1,0))</f>
        <v>41428</v>
      </c>
      <c r="I1351" s="2" t="str">
        <f>INDEX('38'!$E$1:$O$1361,MATCH('39'!$F1351,'38'!$E:$E,0),MATCH('38'!H$1,'38'!$E$1:$O$1,0))</f>
        <v>Active</v>
      </c>
      <c r="J1351" s="2" t="str">
        <f>INDEX('38'!$E$1:$O$1361,MATCH('39'!$F1351,'38'!$E:$E,0),MATCH('38'!I$1,'38'!$E$1:$O$1,0))</f>
        <v>X0684</v>
      </c>
      <c r="K1351" s="2">
        <f>INDEX('38'!$E$1:$O$1361,MATCH('39'!$F1351,'38'!$E:$E,0),MATCH('38'!J$1,'38'!$E$1:$O$1,0))</f>
        <v>472827</v>
      </c>
      <c r="L1351" s="2" t="str">
        <f>INDEX('38'!$E$1:$O$1361,MATCH('39'!$F1351,'38'!$E:$E,0),MATCH('38'!K$1,'38'!$E$1:$O$1,0))</f>
        <v>Mr. Arvind Yadav</v>
      </c>
      <c r="M1351" s="2" t="str">
        <f>INDEX('38'!$E$1:$O$1361,MATCH('39'!$F1351,'38'!$E:$E,0),MATCH('38'!L$1,'38'!$E$1:$O$1,0))</f>
        <v>Relationship Associate</v>
      </c>
      <c r="N1351" s="2" t="str">
        <f>INDEX('38'!$E$1:$O$1361,MATCH('39'!$F1351,'38'!$E:$E,0),MATCH('38'!M$1,'38'!$E$1:$O$1,0))</f>
        <v>BG 8</v>
      </c>
      <c r="O1351" s="2">
        <f>INDEX('38'!$E$1:$O$1361,MATCH('39'!$F1351,'38'!$E:$E,0),MATCH('38'!N$1,'38'!$E$1:$O$1,0))</f>
        <v>244352.47200000001</v>
      </c>
      <c r="P1351" s="2">
        <f>INDEX('38'!$E$1:$O$1361,MATCH('39'!$F1351,'38'!$E:$E,0),MATCH('38'!O$1,'38'!$E$1:$O$1,0))</f>
        <v>187233.66</v>
      </c>
    </row>
    <row r="1352" spans="6:16">
      <c r="F1352" s="128">
        <v>473456</v>
      </c>
      <c r="G1352" s="2" t="str">
        <f>INDEX('38'!$E$1:$O$1361,MATCH('39'!$F1352,'38'!$E:$E,0),MATCH('38'!F$1,'38'!$E$1:$O$1,0))</f>
        <v>Saikh Muzibur Rehman</v>
      </c>
      <c r="H1352" s="2">
        <f>INDEX('38'!$E$1:$O$1361,MATCH('39'!$F1352,'38'!$E:$E,0),MATCH('38'!G$1,'38'!$E$1:$O$1,0))</f>
        <v>41443</v>
      </c>
      <c r="I1352" s="2" t="str">
        <f>INDEX('38'!$E$1:$O$1361,MATCH('39'!$F1352,'38'!$E:$E,0),MATCH('38'!H$1,'38'!$E$1:$O$1,0))</f>
        <v>Active</v>
      </c>
      <c r="J1352" s="2" t="str">
        <f>INDEX('38'!$E$1:$O$1361,MATCH('39'!$F1352,'38'!$E:$E,0),MATCH('38'!I$1,'38'!$E$1:$O$1,0))</f>
        <v>X1183</v>
      </c>
      <c r="K1352" s="2">
        <f>INDEX('38'!$E$1:$O$1361,MATCH('39'!$F1352,'38'!$E:$E,0),MATCH('38'!J$1,'38'!$E$1:$O$1,0))</f>
        <v>472249</v>
      </c>
      <c r="L1352" s="2" t="str">
        <f>INDEX('38'!$E$1:$O$1361,MATCH('39'!$F1352,'38'!$E:$E,0),MATCH('38'!K$1,'38'!$E$1:$O$1,0))</f>
        <v>Mr. Subrata Sinha</v>
      </c>
      <c r="M1352" s="2" t="str">
        <f>INDEX('38'!$E$1:$O$1361,MATCH('39'!$F1352,'38'!$E:$E,0),MATCH('38'!L$1,'38'!$E$1:$O$1,0))</f>
        <v>Relationship Associate</v>
      </c>
      <c r="N1352" s="2" t="str">
        <f>INDEX('38'!$E$1:$O$1361,MATCH('39'!$F1352,'38'!$E:$E,0),MATCH('38'!M$1,'38'!$E$1:$O$1,0))</f>
        <v>BG 8</v>
      </c>
      <c r="O1352" s="2">
        <f>INDEX('38'!$E$1:$O$1361,MATCH('39'!$F1352,'38'!$E:$E,0),MATCH('38'!N$1,'38'!$E$1:$O$1,0))</f>
        <v>193468.33799999999</v>
      </c>
      <c r="P1352" s="2">
        <f>INDEX('38'!$E$1:$O$1361,MATCH('39'!$F1352,'38'!$E:$E,0),MATCH('38'!O$1,'38'!$E$1:$O$1,0))</f>
        <v>34221.203999999998</v>
      </c>
    </row>
    <row r="1353" spans="6:16">
      <c r="F1353" s="128">
        <v>473458</v>
      </c>
      <c r="G1353" s="2" t="str">
        <f>INDEX('38'!$E$1:$O$1361,MATCH('39'!$F1353,'38'!$E:$E,0),MATCH('38'!F$1,'38'!$E$1:$O$1,0))</f>
        <v>Suman Palit</v>
      </c>
      <c r="H1353" s="2">
        <f>INDEX('38'!$E$1:$O$1361,MATCH('39'!$F1353,'38'!$E:$E,0),MATCH('38'!G$1,'38'!$E$1:$O$1,0))</f>
        <v>41429</v>
      </c>
      <c r="I1353" s="2" t="str">
        <f>INDEX('38'!$E$1:$O$1361,MATCH('39'!$F1353,'38'!$E:$E,0),MATCH('38'!H$1,'38'!$E$1:$O$1,0))</f>
        <v>Active</v>
      </c>
      <c r="J1353" s="2" t="str">
        <f>INDEX('38'!$E$1:$O$1361,MATCH('39'!$F1353,'38'!$E:$E,0),MATCH('38'!I$1,'38'!$E$1:$O$1,0))</f>
        <v>X1781</v>
      </c>
      <c r="K1353" s="2">
        <f>INDEX('38'!$E$1:$O$1361,MATCH('39'!$F1353,'38'!$E:$E,0),MATCH('38'!J$1,'38'!$E$1:$O$1,0))</f>
        <v>403187</v>
      </c>
      <c r="L1353" s="2" t="str">
        <f>INDEX('38'!$E$1:$O$1361,MATCH('39'!$F1353,'38'!$E:$E,0),MATCH('38'!K$1,'38'!$E$1:$O$1,0))</f>
        <v>Mr. Sujoy Chowdhury</v>
      </c>
      <c r="M1353" s="2" t="str">
        <f>INDEX('38'!$E$1:$O$1361,MATCH('39'!$F1353,'38'!$E:$E,0),MATCH('38'!L$1,'38'!$E$1:$O$1,0))</f>
        <v>Relationship Associate</v>
      </c>
      <c r="N1353" s="2" t="str">
        <f>INDEX('38'!$E$1:$O$1361,MATCH('39'!$F1353,'38'!$E:$E,0),MATCH('38'!M$1,'38'!$E$1:$O$1,0))</f>
        <v>BG 8</v>
      </c>
      <c r="O1353" s="2">
        <f>INDEX('38'!$E$1:$O$1361,MATCH('39'!$F1353,'38'!$E:$E,0),MATCH('38'!N$1,'38'!$E$1:$O$1,0))</f>
        <v>148062.39000000001</v>
      </c>
      <c r="P1353" s="2">
        <f>INDEX('38'!$E$1:$O$1361,MATCH('39'!$F1353,'38'!$E:$E,0),MATCH('38'!O$1,'38'!$E$1:$O$1,0))</f>
        <v>691761.56760000007</v>
      </c>
    </row>
    <row r="1354" spans="6:16">
      <c r="F1354" s="128">
        <v>473549</v>
      </c>
      <c r="G1354" s="2" t="str">
        <f>INDEX('38'!$E$1:$O$1361,MATCH('39'!$F1354,'38'!$E:$E,0),MATCH('38'!F$1,'38'!$E$1:$O$1,0))</f>
        <v>Umesh Kumar</v>
      </c>
      <c r="H1354" s="2">
        <f>INDEX('38'!$E$1:$O$1361,MATCH('39'!$F1354,'38'!$E:$E,0),MATCH('38'!G$1,'38'!$E$1:$O$1,0))</f>
        <v>41442</v>
      </c>
      <c r="I1354" s="2" t="str">
        <f>INDEX('38'!$E$1:$O$1361,MATCH('39'!$F1354,'38'!$E:$E,0),MATCH('38'!H$1,'38'!$E$1:$O$1,0))</f>
        <v>Active</v>
      </c>
      <c r="J1354" s="2" t="str">
        <f>INDEX('38'!$E$1:$O$1361,MATCH('39'!$F1354,'38'!$E:$E,0),MATCH('38'!I$1,'38'!$E$1:$O$1,0))</f>
        <v>X0794</v>
      </c>
      <c r="K1354" s="2">
        <f>INDEX('38'!$E$1:$O$1361,MATCH('39'!$F1354,'38'!$E:$E,0),MATCH('38'!J$1,'38'!$E$1:$O$1,0))</f>
        <v>434171</v>
      </c>
      <c r="L1354" s="2" t="str">
        <f>INDEX('38'!$E$1:$O$1361,MATCH('39'!$F1354,'38'!$E:$E,0),MATCH('38'!K$1,'38'!$E$1:$O$1,0))</f>
        <v>Mr. Amittandra Mishra</v>
      </c>
      <c r="M1354" s="2" t="str">
        <f>INDEX('38'!$E$1:$O$1361,MATCH('39'!$F1354,'38'!$E:$E,0),MATCH('38'!L$1,'38'!$E$1:$O$1,0))</f>
        <v>Relationship Associate</v>
      </c>
      <c r="N1354" s="2" t="str">
        <f>INDEX('38'!$E$1:$O$1361,MATCH('39'!$F1354,'38'!$E:$E,0),MATCH('38'!M$1,'38'!$E$1:$O$1,0))</f>
        <v>BG 8</v>
      </c>
      <c r="O1354" s="2">
        <f>INDEX('38'!$E$1:$O$1361,MATCH('39'!$F1354,'38'!$E:$E,0),MATCH('38'!N$1,'38'!$E$1:$O$1,0))</f>
        <v>253445.682</v>
      </c>
      <c r="P1354" s="2">
        <f>INDEX('38'!$E$1:$O$1361,MATCH('39'!$F1354,'38'!$E:$E,0),MATCH('38'!O$1,'38'!$E$1:$O$1,0))</f>
        <v>22801.186799999999</v>
      </c>
    </row>
    <row r="1355" spans="6:16">
      <c r="F1355" s="128">
        <v>473551</v>
      </c>
      <c r="G1355" s="2" t="str">
        <f>INDEX('38'!$E$1:$O$1361,MATCH('39'!$F1355,'38'!$E:$E,0),MATCH('38'!F$1,'38'!$E$1:$O$1,0))</f>
        <v>Lohit Rashmi Behera</v>
      </c>
      <c r="H1355" s="2">
        <f>INDEX('38'!$E$1:$O$1361,MATCH('39'!$F1355,'38'!$E:$E,0),MATCH('38'!G$1,'38'!$E$1:$O$1,0))</f>
        <v>41442</v>
      </c>
      <c r="I1355" s="2" t="str">
        <f>INDEX('38'!$E$1:$O$1361,MATCH('39'!$F1355,'38'!$E:$E,0),MATCH('38'!H$1,'38'!$E$1:$O$1,0))</f>
        <v>Active</v>
      </c>
      <c r="J1355" s="2" t="str">
        <f>INDEX('38'!$E$1:$O$1361,MATCH('39'!$F1355,'38'!$E:$E,0),MATCH('38'!I$1,'38'!$E$1:$O$1,0))</f>
        <v>X0288</v>
      </c>
      <c r="K1355" s="2">
        <f>INDEX('38'!$E$1:$O$1361,MATCH('39'!$F1355,'38'!$E:$E,0),MATCH('38'!J$1,'38'!$E$1:$O$1,0))</f>
        <v>460392</v>
      </c>
      <c r="L1355" s="2" t="str">
        <f>INDEX('38'!$E$1:$O$1361,MATCH('39'!$F1355,'38'!$E:$E,0),MATCH('38'!K$1,'38'!$E$1:$O$1,0))</f>
        <v>Mr. Sanjay Kumar Mohanty</v>
      </c>
      <c r="M1355" s="2" t="str">
        <f>INDEX('38'!$E$1:$O$1361,MATCH('39'!$F1355,'38'!$E:$E,0),MATCH('38'!L$1,'38'!$E$1:$O$1,0))</f>
        <v>Relationship Associate</v>
      </c>
      <c r="N1355" s="2" t="str">
        <f>INDEX('38'!$E$1:$O$1361,MATCH('39'!$F1355,'38'!$E:$E,0),MATCH('38'!M$1,'38'!$E$1:$O$1,0))</f>
        <v>BG 8</v>
      </c>
      <c r="O1355" s="2">
        <f>INDEX('38'!$E$1:$O$1361,MATCH('39'!$F1355,'38'!$E:$E,0),MATCH('38'!N$1,'38'!$E$1:$O$1,0))</f>
        <v>398271.46799999999</v>
      </c>
      <c r="P1355" s="2">
        <f>INDEX('38'!$E$1:$O$1361,MATCH('39'!$F1355,'38'!$E:$E,0),MATCH('38'!O$1,'38'!$E$1:$O$1,0))</f>
        <v>225582.12719999999</v>
      </c>
    </row>
    <row r="1356" spans="6:16">
      <c r="F1356" s="128">
        <v>473567</v>
      </c>
      <c r="G1356" s="2" t="str">
        <f>INDEX('38'!$E$1:$O$1361,MATCH('39'!$F1356,'38'!$E:$E,0),MATCH('38'!F$1,'38'!$E$1:$O$1,0))</f>
        <v>Charu Sharma</v>
      </c>
      <c r="H1356" s="2">
        <f>INDEX('38'!$E$1:$O$1361,MATCH('39'!$F1356,'38'!$E:$E,0),MATCH('38'!G$1,'38'!$E$1:$O$1,0))</f>
        <v>41425</v>
      </c>
      <c r="I1356" s="2" t="str">
        <f>INDEX('38'!$E$1:$O$1361,MATCH('39'!$F1356,'38'!$E:$E,0),MATCH('38'!H$1,'38'!$E$1:$O$1,0))</f>
        <v>Active</v>
      </c>
      <c r="J1356" s="2" t="str">
        <f>INDEX('38'!$E$1:$O$1361,MATCH('39'!$F1356,'38'!$E:$E,0),MATCH('38'!I$1,'38'!$E$1:$O$1,0))</f>
        <v>X0686</v>
      </c>
      <c r="K1356" s="2">
        <f>INDEX('38'!$E$1:$O$1361,MATCH('39'!$F1356,'38'!$E:$E,0),MATCH('38'!J$1,'38'!$E$1:$O$1,0))</f>
        <v>424426</v>
      </c>
      <c r="L1356" s="2" t="str">
        <f>INDEX('38'!$E$1:$O$1361,MATCH('39'!$F1356,'38'!$E:$E,0),MATCH('38'!K$1,'38'!$E$1:$O$1,0))</f>
        <v>Mr. Manish Bahl</v>
      </c>
      <c r="M1356" s="2" t="str">
        <f>INDEX('38'!$E$1:$O$1361,MATCH('39'!$F1356,'38'!$E:$E,0),MATCH('38'!L$1,'38'!$E$1:$O$1,0))</f>
        <v>Relationship Associate</v>
      </c>
      <c r="N1356" s="2" t="str">
        <f>INDEX('38'!$E$1:$O$1361,MATCH('39'!$F1356,'38'!$E:$E,0),MATCH('38'!M$1,'38'!$E$1:$O$1,0))</f>
        <v>BG 8</v>
      </c>
      <c r="O1356" s="2">
        <f>INDEX('38'!$E$1:$O$1361,MATCH('39'!$F1356,'38'!$E:$E,0),MATCH('38'!N$1,'38'!$E$1:$O$1,0))</f>
        <v>155028.65700000001</v>
      </c>
      <c r="P1356" s="2">
        <f>INDEX('38'!$E$1:$O$1361,MATCH('39'!$F1356,'38'!$E:$E,0),MATCH('38'!O$1,'38'!$E$1:$O$1,0))</f>
        <v>69618.430800000002</v>
      </c>
    </row>
    <row r="1357" spans="6:16">
      <c r="F1357" s="128">
        <v>473839</v>
      </c>
      <c r="G1357" s="2" t="str">
        <f>INDEX('38'!$E$1:$O$1361,MATCH('39'!$F1357,'38'!$E:$E,0),MATCH('38'!F$1,'38'!$E$1:$O$1,0))</f>
        <v>Nagendra Pratap Singh</v>
      </c>
      <c r="H1357" s="2">
        <f>INDEX('38'!$E$1:$O$1361,MATCH('39'!$F1357,'38'!$E:$E,0),MATCH('38'!G$1,'38'!$E$1:$O$1,0))</f>
        <v>41428</v>
      </c>
      <c r="I1357" s="2" t="str">
        <f>INDEX('38'!$E$1:$O$1361,MATCH('39'!$F1357,'38'!$E:$E,0),MATCH('38'!H$1,'38'!$E$1:$O$1,0))</f>
        <v>Active</v>
      </c>
      <c r="J1357" s="2" t="str">
        <f>INDEX('38'!$E$1:$O$1361,MATCH('39'!$F1357,'38'!$E:$E,0),MATCH('38'!I$1,'38'!$E$1:$O$1,0))</f>
        <v>X1352</v>
      </c>
      <c r="K1357" s="2">
        <f>INDEX('38'!$E$1:$O$1361,MATCH('39'!$F1357,'38'!$E:$E,0),MATCH('38'!J$1,'38'!$E$1:$O$1,0))</f>
        <v>454526</v>
      </c>
      <c r="L1357" s="2" t="str">
        <f>INDEX('38'!$E$1:$O$1361,MATCH('39'!$F1357,'38'!$E:$E,0),MATCH('38'!K$1,'38'!$E$1:$O$1,0))</f>
        <v>Mr. Amit Srivastava</v>
      </c>
      <c r="M1357" s="2" t="str">
        <f>INDEX('38'!$E$1:$O$1361,MATCH('39'!$F1357,'38'!$E:$E,0),MATCH('38'!L$1,'38'!$E$1:$O$1,0))</f>
        <v>Relationship Associate</v>
      </c>
      <c r="N1357" s="2" t="str">
        <f>INDEX('38'!$E$1:$O$1361,MATCH('39'!$F1357,'38'!$E:$E,0),MATCH('38'!M$1,'38'!$E$1:$O$1,0))</f>
        <v>BG 8</v>
      </c>
      <c r="O1357" s="2">
        <f>INDEX('38'!$E$1:$O$1361,MATCH('39'!$F1357,'38'!$E:$E,0),MATCH('38'!N$1,'38'!$E$1:$O$1,0))</f>
        <v>263934.59399999998</v>
      </c>
      <c r="P1357" s="2">
        <f>INDEX('38'!$E$1:$O$1361,MATCH('39'!$F1357,'38'!$E:$E,0),MATCH('38'!O$1,'38'!$E$1:$O$1,0))</f>
        <v>982731.26880000008</v>
      </c>
    </row>
    <row r="1358" spans="6:16">
      <c r="F1358" s="128">
        <v>473840</v>
      </c>
      <c r="G1358" s="2" t="str">
        <f>INDEX('38'!$E$1:$O$1361,MATCH('39'!$F1358,'38'!$E:$E,0),MATCH('38'!F$1,'38'!$E$1:$O$1,0))</f>
        <v>Prasenjit Banerjee</v>
      </c>
      <c r="H1358" s="2">
        <f>INDEX('38'!$E$1:$O$1361,MATCH('39'!$F1358,'38'!$E:$E,0),MATCH('38'!G$1,'38'!$E$1:$O$1,0))</f>
        <v>41429</v>
      </c>
      <c r="I1358" s="2" t="str">
        <f>INDEX('38'!$E$1:$O$1361,MATCH('39'!$F1358,'38'!$E:$E,0),MATCH('38'!H$1,'38'!$E$1:$O$1,0))</f>
        <v>Active</v>
      </c>
      <c r="J1358" s="2" t="str">
        <f>INDEX('38'!$E$1:$O$1361,MATCH('39'!$F1358,'38'!$E:$E,0),MATCH('38'!I$1,'38'!$E$1:$O$1,0))</f>
        <v>X0220</v>
      </c>
      <c r="K1358" s="2">
        <f>INDEX('38'!$E$1:$O$1361,MATCH('39'!$F1358,'38'!$E:$E,0),MATCH('38'!J$1,'38'!$E$1:$O$1,0))</f>
        <v>460222</v>
      </c>
      <c r="L1358" s="2" t="str">
        <f>INDEX('38'!$E$1:$O$1361,MATCH('39'!$F1358,'38'!$E:$E,0),MATCH('38'!K$1,'38'!$E$1:$O$1,0))</f>
        <v>Mr. Chiranjib Mallick</v>
      </c>
      <c r="M1358" s="2" t="str">
        <f>INDEX('38'!$E$1:$O$1361,MATCH('39'!$F1358,'38'!$E:$E,0),MATCH('38'!L$1,'38'!$E$1:$O$1,0))</f>
        <v>Relationship Associate</v>
      </c>
      <c r="N1358" s="2" t="str">
        <f>INDEX('38'!$E$1:$O$1361,MATCH('39'!$F1358,'38'!$E:$E,0),MATCH('38'!M$1,'38'!$E$1:$O$1,0))</f>
        <v>BG 7</v>
      </c>
      <c r="O1358" s="2">
        <f>INDEX('38'!$E$1:$O$1361,MATCH('39'!$F1358,'38'!$E:$E,0),MATCH('38'!N$1,'38'!$E$1:$O$1,0))</f>
        <v>550589.97</v>
      </c>
      <c r="P1358" s="2">
        <f>INDEX('38'!$E$1:$O$1361,MATCH('39'!$F1358,'38'!$E:$E,0),MATCH('38'!O$1,'38'!$E$1:$O$1,0))</f>
        <v>137733.5772</v>
      </c>
    </row>
    <row r="1359" spans="6:16">
      <c r="F1359" s="128">
        <v>473851</v>
      </c>
      <c r="G1359" s="2" t="str">
        <f>INDEX('38'!$E$1:$O$1361,MATCH('39'!$F1359,'38'!$E:$E,0),MATCH('38'!F$1,'38'!$E$1:$O$1,0))</f>
        <v>Ankita Mishra</v>
      </c>
      <c r="H1359" s="2">
        <f>INDEX('38'!$E$1:$O$1361,MATCH('39'!$F1359,'38'!$E:$E,0),MATCH('38'!G$1,'38'!$E$1:$O$1,0))</f>
        <v>41443</v>
      </c>
      <c r="I1359" s="2" t="str">
        <f>INDEX('38'!$E$1:$O$1361,MATCH('39'!$F1359,'38'!$E:$E,0),MATCH('38'!H$1,'38'!$E$1:$O$1,0))</f>
        <v>Active</v>
      </c>
      <c r="J1359" s="2" t="str">
        <f>INDEX('38'!$E$1:$O$1361,MATCH('39'!$F1359,'38'!$E:$E,0),MATCH('38'!I$1,'38'!$E$1:$O$1,0))</f>
        <v>X0010</v>
      </c>
      <c r="K1359" s="2">
        <f>INDEX('38'!$E$1:$O$1361,MATCH('39'!$F1359,'38'!$E:$E,0),MATCH('38'!J$1,'38'!$E$1:$O$1,0))</f>
        <v>452815</v>
      </c>
      <c r="L1359" s="2" t="str">
        <f>INDEX('38'!$E$1:$O$1361,MATCH('39'!$F1359,'38'!$E:$E,0),MATCH('38'!K$1,'38'!$E$1:$O$1,0))</f>
        <v>Mr. Rajeev Gandhi</v>
      </c>
      <c r="M1359" s="2" t="str">
        <f>INDEX('38'!$E$1:$O$1361,MATCH('39'!$F1359,'38'!$E:$E,0),MATCH('38'!L$1,'38'!$E$1:$O$1,0))</f>
        <v>Relationship Associate</v>
      </c>
      <c r="N1359" s="2" t="str">
        <f>INDEX('38'!$E$1:$O$1361,MATCH('39'!$F1359,'38'!$E:$E,0),MATCH('38'!M$1,'38'!$E$1:$O$1,0))</f>
        <v>BG 7</v>
      </c>
      <c r="O1359" s="2">
        <f>INDEX('38'!$E$1:$O$1361,MATCH('39'!$F1359,'38'!$E:$E,0),MATCH('38'!N$1,'38'!$E$1:$O$1,0))</f>
        <v>558964.18199999991</v>
      </c>
      <c r="P1359" s="2">
        <f>INDEX('38'!$E$1:$O$1361,MATCH('39'!$F1359,'38'!$E:$E,0),MATCH('38'!O$1,'38'!$E$1:$O$1,0))</f>
        <v>28509.429599999999</v>
      </c>
    </row>
    <row r="1360" spans="6:16">
      <c r="F1360" s="128">
        <v>474458</v>
      </c>
      <c r="G1360" s="2" t="str">
        <f>INDEX('38'!$E$1:$O$1361,MATCH('39'!$F1360,'38'!$E:$E,0),MATCH('38'!F$1,'38'!$E$1:$O$1,0))</f>
        <v>Pawan Kumar Chandelia</v>
      </c>
      <c r="H1360" s="2">
        <f>INDEX('38'!$E$1:$O$1361,MATCH('39'!$F1360,'38'!$E:$E,0),MATCH('38'!G$1,'38'!$E$1:$O$1,0))</f>
        <v>41436</v>
      </c>
      <c r="I1360" s="2" t="str">
        <f>INDEX('38'!$E$1:$O$1361,MATCH('39'!$F1360,'38'!$E:$E,0),MATCH('38'!H$1,'38'!$E$1:$O$1,0))</f>
        <v>Active</v>
      </c>
      <c r="J1360" s="2" t="str">
        <f>INDEX('38'!$E$1:$O$1361,MATCH('39'!$F1360,'38'!$E:$E,0),MATCH('38'!I$1,'38'!$E$1:$O$1,0))</f>
        <v>X1869</v>
      </c>
      <c r="K1360" s="2">
        <f>INDEX('38'!$E$1:$O$1361,MATCH('39'!$F1360,'38'!$E:$E,0),MATCH('38'!J$1,'38'!$E$1:$O$1,0))</f>
        <v>381721</v>
      </c>
      <c r="L1360" s="2" t="str">
        <f>INDEX('38'!$E$1:$O$1361,MATCH('39'!$F1360,'38'!$E:$E,0),MATCH('38'!K$1,'38'!$E$1:$O$1,0))</f>
        <v>Mr. Abhijit Shome</v>
      </c>
      <c r="M1360" s="2" t="str">
        <f>INDEX('38'!$E$1:$O$1361,MATCH('39'!$F1360,'38'!$E:$E,0),MATCH('38'!L$1,'38'!$E$1:$O$1,0))</f>
        <v>Relationship Associate</v>
      </c>
      <c r="N1360" s="2" t="str">
        <f>INDEX('38'!$E$1:$O$1361,MATCH('39'!$F1360,'38'!$E:$E,0),MATCH('38'!M$1,'38'!$E$1:$O$1,0))</f>
        <v>BG 8</v>
      </c>
      <c r="O1360" s="2">
        <f>INDEX('38'!$E$1:$O$1361,MATCH('39'!$F1360,'38'!$E:$E,0),MATCH('38'!N$1,'38'!$E$1:$O$1,0))</f>
        <v>117192.22199999999</v>
      </c>
      <c r="P1360" s="2">
        <f>INDEX('38'!$E$1:$O$1361,MATCH('39'!$F1360,'38'!$E:$E,0),MATCH('38'!O$1,'38'!$E$1:$O$1,0))</f>
        <v>299434.94640000002</v>
      </c>
    </row>
    <row r="1361" spans="6:16">
      <c r="F1361" s="128">
        <v>474463</v>
      </c>
      <c r="G1361" s="2" t="str">
        <f>INDEX('38'!$E$1:$O$1361,MATCH('39'!$F1361,'38'!$E:$E,0),MATCH('38'!F$1,'38'!$E$1:$O$1,0))</f>
        <v>Sugyana Patnaik</v>
      </c>
      <c r="H1361" s="2">
        <f>INDEX('38'!$E$1:$O$1361,MATCH('39'!$F1361,'38'!$E:$E,0),MATCH('38'!G$1,'38'!$E$1:$O$1,0))</f>
        <v>41435</v>
      </c>
      <c r="I1361" s="2" t="str">
        <f>INDEX('38'!$E$1:$O$1361,MATCH('39'!$F1361,'38'!$E:$E,0),MATCH('38'!H$1,'38'!$E$1:$O$1,0))</f>
        <v>Active</v>
      </c>
      <c r="J1361" s="2" t="str">
        <f>INDEX('38'!$E$1:$O$1361,MATCH('39'!$F1361,'38'!$E:$E,0),MATCH('38'!I$1,'38'!$E$1:$O$1,0))</f>
        <v>X0194</v>
      </c>
      <c r="K1361" s="2">
        <f>INDEX('38'!$E$1:$O$1361,MATCH('39'!$F1361,'38'!$E:$E,0),MATCH('38'!J$1,'38'!$E$1:$O$1,0))</f>
        <v>460862</v>
      </c>
      <c r="L1361" s="2" t="str">
        <f>INDEX('38'!$E$1:$O$1361,MATCH('39'!$F1361,'38'!$E:$E,0),MATCH('38'!K$1,'38'!$E$1:$O$1,0))</f>
        <v>Mr. Mallikarjunappa T K</v>
      </c>
      <c r="M1361" s="2" t="str">
        <f>INDEX('38'!$E$1:$O$1361,MATCH('39'!$F1361,'38'!$E:$E,0),MATCH('38'!L$1,'38'!$E$1:$O$1,0))</f>
        <v>Relationship Associate</v>
      </c>
      <c r="N1361" s="2" t="str">
        <f>INDEX('38'!$E$1:$O$1361,MATCH('39'!$F1361,'38'!$E:$E,0),MATCH('38'!M$1,'38'!$E$1:$O$1,0))</f>
        <v>BG 7</v>
      </c>
      <c r="O1361" s="2">
        <f>INDEX('38'!$E$1:$O$1361,MATCH('39'!$F1361,'38'!$E:$E,0),MATCH('38'!N$1,'38'!$E$1:$O$1,0))</f>
        <v>520099.33500000002</v>
      </c>
      <c r="P1361" s="2">
        <f>INDEX('38'!$E$1:$O$1361,MATCH('39'!$F1361,'38'!$E:$E,0),MATCH('38'!O$1,'38'!$E$1:$O$1,0))</f>
        <v>220892.16239999997</v>
      </c>
    </row>
  </sheetData>
  <mergeCells count="1">
    <mergeCell ref="B1:E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58"/>
  <dimension ref="A1:H5"/>
  <sheetViews>
    <sheetView showGridLines="0" workbookViewId="0">
      <selection activeCell="J14" sqref="J14"/>
    </sheetView>
  </sheetViews>
  <sheetFormatPr defaultRowHeight="15"/>
  <cols>
    <col min="1" max="1" width="13.28515625" bestFit="1" customWidth="1"/>
    <col min="2" max="2" width="7.140625" customWidth="1"/>
  </cols>
  <sheetData>
    <row r="1" spans="1:8">
      <c r="A1" s="83" t="s">
        <v>2881</v>
      </c>
      <c r="B1" s="99" t="s">
        <v>2879</v>
      </c>
      <c r="C1" s="99"/>
      <c r="D1" s="99"/>
      <c r="E1" s="99"/>
      <c r="F1" s="15"/>
      <c r="G1" s="15"/>
      <c r="H1" s="15"/>
    </row>
    <row r="5" spans="1:8">
      <c r="A5" s="115"/>
      <c r="G5" s="39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59"/>
  <dimension ref="A1:J33"/>
  <sheetViews>
    <sheetView showGridLines="0" workbookViewId="0">
      <selection activeCell="D29" sqref="D29"/>
    </sheetView>
  </sheetViews>
  <sheetFormatPr defaultRowHeight="15"/>
  <cols>
    <col min="1" max="1" width="13.140625" customWidth="1"/>
    <col min="2" max="2" width="22.85546875" customWidth="1"/>
    <col min="3" max="3" width="12" customWidth="1"/>
    <col min="4" max="4" width="8.42578125" customWidth="1"/>
    <col min="5" max="5" width="5.28515625" customWidth="1"/>
    <col min="6" max="6" width="13.5703125" bestFit="1" customWidth="1"/>
    <col min="7" max="7" width="11.140625" customWidth="1"/>
    <col min="8" max="9" width="7" customWidth="1"/>
    <col min="10" max="10" width="4.7109375" customWidth="1"/>
  </cols>
  <sheetData>
    <row r="1" spans="1:10">
      <c r="A1" s="10" t="s">
        <v>2815</v>
      </c>
      <c r="B1" s="74" t="s">
        <v>2816</v>
      </c>
      <c r="C1" s="74"/>
      <c r="D1" s="74"/>
      <c r="E1" s="15"/>
      <c r="F1" s="15"/>
      <c r="G1" s="15"/>
    </row>
    <row r="4" spans="1:10">
      <c r="A4" s="67" t="s">
        <v>0</v>
      </c>
      <c r="B4" s="67" t="s">
        <v>1</v>
      </c>
      <c r="C4" s="68" t="s">
        <v>2</v>
      </c>
      <c r="D4" s="67" t="s">
        <v>3</v>
      </c>
      <c r="E4" s="67" t="s">
        <v>4</v>
      </c>
      <c r="F4" s="67" t="s">
        <v>5</v>
      </c>
      <c r="G4" s="67" t="s">
        <v>2713</v>
      </c>
      <c r="H4" s="67" t="s">
        <v>2711</v>
      </c>
      <c r="I4" s="67" t="s">
        <v>2712</v>
      </c>
      <c r="J4" s="67" t="s">
        <v>2892</v>
      </c>
    </row>
    <row r="5" spans="1:10">
      <c r="A5" s="31">
        <v>376172</v>
      </c>
      <c r="B5" s="12" t="s">
        <v>8</v>
      </c>
      <c r="C5" s="32">
        <v>40280</v>
      </c>
      <c r="D5" s="12" t="s">
        <v>9</v>
      </c>
      <c r="E5" s="12" t="s">
        <v>10</v>
      </c>
      <c r="F5" s="12">
        <v>399532</v>
      </c>
      <c r="G5" s="76" t="s">
        <v>13</v>
      </c>
      <c r="H5" s="12">
        <v>1199561</v>
      </c>
      <c r="I5" s="12">
        <v>951452</v>
      </c>
      <c r="J5" s="33">
        <f>I5/H5</f>
        <v>0.79316683353326756</v>
      </c>
    </row>
    <row r="6" spans="1:10">
      <c r="A6" s="31">
        <v>376175</v>
      </c>
      <c r="B6" s="12" t="s">
        <v>14</v>
      </c>
      <c r="C6" s="32">
        <v>40280</v>
      </c>
      <c r="D6" s="12" t="s">
        <v>9</v>
      </c>
      <c r="E6" s="12" t="s">
        <v>15</v>
      </c>
      <c r="F6" s="12">
        <v>419863</v>
      </c>
      <c r="G6" s="12" t="s">
        <v>13</v>
      </c>
      <c r="H6" s="12">
        <v>1001514</v>
      </c>
      <c r="I6" s="12">
        <v>1151591</v>
      </c>
      <c r="J6" s="33">
        <f t="shared" ref="J6:J21" si="0">I6/H6</f>
        <v>1.1498501269078616</v>
      </c>
    </row>
    <row r="7" spans="1:10">
      <c r="A7" s="31">
        <v>376181</v>
      </c>
      <c r="B7" s="12" t="s">
        <v>18</v>
      </c>
      <c r="C7" s="32">
        <v>40280</v>
      </c>
      <c r="D7" s="12" t="s">
        <v>9</v>
      </c>
      <c r="E7" s="12" t="s">
        <v>19</v>
      </c>
      <c r="F7" s="12">
        <v>399534</v>
      </c>
      <c r="G7" s="12" t="s">
        <v>21</v>
      </c>
      <c r="H7" s="12">
        <v>622708</v>
      </c>
      <c r="I7" s="12">
        <v>885633</v>
      </c>
      <c r="J7" s="33">
        <f t="shared" si="0"/>
        <v>1.4222283959737148</v>
      </c>
    </row>
    <row r="8" spans="1:10">
      <c r="A8" s="31">
        <v>376184</v>
      </c>
      <c r="B8" s="12" t="s">
        <v>22</v>
      </c>
      <c r="C8" s="32">
        <v>40280</v>
      </c>
      <c r="D8" s="12" t="s">
        <v>9</v>
      </c>
      <c r="E8" s="12" t="s">
        <v>23</v>
      </c>
      <c r="F8" s="12">
        <v>377076</v>
      </c>
      <c r="G8" s="12" t="s">
        <v>21</v>
      </c>
      <c r="H8" s="12">
        <v>489534</v>
      </c>
      <c r="I8" s="12">
        <v>628449</v>
      </c>
      <c r="J8" s="33">
        <f t="shared" si="0"/>
        <v>1.2837698709384844</v>
      </c>
    </row>
    <row r="9" spans="1:10">
      <c r="A9" s="31">
        <v>376187</v>
      </c>
      <c r="B9" s="12" t="s">
        <v>25</v>
      </c>
      <c r="C9" s="32">
        <v>40182</v>
      </c>
      <c r="D9" s="12" t="s">
        <v>9</v>
      </c>
      <c r="E9" s="12" t="s">
        <v>26</v>
      </c>
      <c r="F9" s="12">
        <v>377076</v>
      </c>
      <c r="G9" s="12" t="s">
        <v>21</v>
      </c>
      <c r="H9" s="12">
        <v>1697902</v>
      </c>
      <c r="I9" s="12">
        <v>791370</v>
      </c>
      <c r="J9" s="33">
        <f t="shared" si="0"/>
        <v>0.46608697086168693</v>
      </c>
    </row>
    <row r="10" spans="1:10">
      <c r="A10" s="31">
        <v>376196</v>
      </c>
      <c r="B10" s="12" t="s">
        <v>29</v>
      </c>
      <c r="C10" s="32">
        <v>40278</v>
      </c>
      <c r="D10" s="12" t="s">
        <v>9</v>
      </c>
      <c r="E10" s="12" t="s">
        <v>30</v>
      </c>
      <c r="F10" s="12">
        <v>387266</v>
      </c>
      <c r="G10" s="12" t="s">
        <v>21</v>
      </c>
      <c r="H10" s="12">
        <v>1489572</v>
      </c>
      <c r="I10" s="12">
        <v>581866</v>
      </c>
      <c r="J10" s="33">
        <f t="shared" si="0"/>
        <v>0.39062630070919702</v>
      </c>
    </row>
    <row r="11" spans="1:10">
      <c r="A11" s="31">
        <v>376238</v>
      </c>
      <c r="B11" s="12" t="s">
        <v>32</v>
      </c>
      <c r="C11" s="32">
        <v>40280</v>
      </c>
      <c r="D11" s="12" t="s">
        <v>9</v>
      </c>
      <c r="E11" s="12" t="s">
        <v>33</v>
      </c>
      <c r="F11" s="12">
        <v>419863</v>
      </c>
      <c r="G11" s="12" t="s">
        <v>17</v>
      </c>
      <c r="H11" s="12">
        <v>700215</v>
      </c>
      <c r="I11" s="12">
        <v>1133645</v>
      </c>
      <c r="J11" s="33">
        <f t="shared" si="0"/>
        <v>1.6189955942103498</v>
      </c>
    </row>
    <row r="12" spans="1:10">
      <c r="A12" s="31">
        <v>375340</v>
      </c>
      <c r="B12" s="12" t="s">
        <v>34</v>
      </c>
      <c r="C12" s="32">
        <v>40280</v>
      </c>
      <c r="D12" s="12" t="s">
        <v>35</v>
      </c>
      <c r="E12" s="12" t="s">
        <v>36</v>
      </c>
      <c r="F12" s="12">
        <v>391321</v>
      </c>
      <c r="G12" s="12" t="s">
        <v>17</v>
      </c>
      <c r="H12" s="12">
        <v>710336</v>
      </c>
      <c r="I12" s="12">
        <v>631906</v>
      </c>
      <c r="J12" s="33">
        <f t="shared" si="0"/>
        <v>0.88958746283448964</v>
      </c>
    </row>
    <row r="13" spans="1:10">
      <c r="A13" s="31">
        <v>375347</v>
      </c>
      <c r="B13" s="12" t="s">
        <v>38</v>
      </c>
      <c r="C13" s="32">
        <v>40280</v>
      </c>
      <c r="D13" s="12" t="s">
        <v>35</v>
      </c>
      <c r="E13" s="12" t="s">
        <v>39</v>
      </c>
      <c r="F13" s="12">
        <v>460909</v>
      </c>
      <c r="G13" s="12" t="s">
        <v>17</v>
      </c>
      <c r="H13" s="12">
        <v>1394015</v>
      </c>
      <c r="I13" s="12">
        <v>1733935</v>
      </c>
      <c r="J13" s="33">
        <f t="shared" si="0"/>
        <v>1.2438424263727434</v>
      </c>
    </row>
    <row r="14" spans="1:10">
      <c r="A14" s="31">
        <v>375350</v>
      </c>
      <c r="B14" s="12" t="s">
        <v>41</v>
      </c>
      <c r="C14" s="32">
        <v>40280</v>
      </c>
      <c r="D14" s="12" t="s">
        <v>35</v>
      </c>
      <c r="E14" s="12" t="s">
        <v>42</v>
      </c>
      <c r="F14" s="12">
        <v>460909</v>
      </c>
      <c r="G14" s="12" t="s">
        <v>13</v>
      </c>
      <c r="H14" s="12">
        <v>1115157</v>
      </c>
      <c r="I14" s="12">
        <v>1386513</v>
      </c>
      <c r="J14" s="33">
        <f t="shared" si="0"/>
        <v>1.2433343466435667</v>
      </c>
    </row>
    <row r="15" spans="1:10">
      <c r="A15" s="31">
        <v>375355</v>
      </c>
      <c r="B15" s="12" t="s">
        <v>43</v>
      </c>
      <c r="C15" s="32">
        <v>40287</v>
      </c>
      <c r="D15" s="12" t="s">
        <v>35</v>
      </c>
      <c r="E15" s="12" t="s">
        <v>44</v>
      </c>
      <c r="F15" s="12">
        <v>424950</v>
      </c>
      <c r="G15" s="12" t="s">
        <v>13</v>
      </c>
      <c r="H15" s="12">
        <v>919591</v>
      </c>
      <c r="I15" s="12">
        <v>574544</v>
      </c>
      <c r="J15" s="33">
        <f t="shared" si="0"/>
        <v>0.6247821042180709</v>
      </c>
    </row>
    <row r="16" spans="1:10">
      <c r="A16" s="31">
        <v>375359</v>
      </c>
      <c r="B16" s="12" t="s">
        <v>46</v>
      </c>
      <c r="C16" s="32">
        <v>40280</v>
      </c>
      <c r="D16" s="12" t="s">
        <v>35</v>
      </c>
      <c r="E16" s="12" t="s">
        <v>47</v>
      </c>
      <c r="F16" s="12">
        <v>377963</v>
      </c>
      <c r="G16" s="12" t="s">
        <v>17</v>
      </c>
      <c r="H16" s="12">
        <v>874452</v>
      </c>
      <c r="I16" s="12">
        <v>552111</v>
      </c>
      <c r="J16" s="33">
        <f t="shared" si="0"/>
        <v>0.631379423913491</v>
      </c>
    </row>
    <row r="17" spans="1:10">
      <c r="A17" s="31">
        <v>375365</v>
      </c>
      <c r="B17" s="12" t="s">
        <v>49</v>
      </c>
      <c r="C17" s="32">
        <v>40287</v>
      </c>
      <c r="D17" s="12" t="s">
        <v>35</v>
      </c>
      <c r="E17" s="12" t="s">
        <v>50</v>
      </c>
      <c r="F17" s="12">
        <v>377329</v>
      </c>
      <c r="G17" s="12" t="s">
        <v>13</v>
      </c>
      <c r="H17" s="12">
        <v>1202039</v>
      </c>
      <c r="I17" s="12">
        <v>1373674</v>
      </c>
      <c r="J17" s="33">
        <f t="shared" si="0"/>
        <v>1.142786548522968</v>
      </c>
    </row>
    <row r="18" spans="1:10">
      <c r="A18" s="31">
        <v>375366</v>
      </c>
      <c r="B18" s="12" t="s">
        <v>52</v>
      </c>
      <c r="C18" s="32">
        <v>40287</v>
      </c>
      <c r="D18" s="12" t="s">
        <v>35</v>
      </c>
      <c r="E18" s="12" t="s">
        <v>53</v>
      </c>
      <c r="F18" s="12">
        <v>411082</v>
      </c>
      <c r="G18" s="12" t="s">
        <v>17</v>
      </c>
      <c r="H18" s="12">
        <v>1065405</v>
      </c>
      <c r="I18" s="12">
        <v>1252551</v>
      </c>
      <c r="J18" s="33">
        <f t="shared" si="0"/>
        <v>1.175657144466189</v>
      </c>
    </row>
    <row r="19" spans="1:10">
      <c r="A19" s="31">
        <v>375367</v>
      </c>
      <c r="B19" s="12" t="s">
        <v>55</v>
      </c>
      <c r="C19" s="32">
        <v>40280</v>
      </c>
      <c r="D19" s="12" t="s">
        <v>35</v>
      </c>
      <c r="E19" s="12" t="s">
        <v>56</v>
      </c>
      <c r="F19" s="12">
        <v>411082</v>
      </c>
      <c r="G19" s="12" t="s">
        <v>17</v>
      </c>
      <c r="H19" s="12">
        <v>811765</v>
      </c>
      <c r="I19" s="12">
        <v>813095</v>
      </c>
      <c r="J19" s="33">
        <f t="shared" si="0"/>
        <v>1.0016384052034764</v>
      </c>
    </row>
    <row r="20" spans="1:10">
      <c r="A20" s="31">
        <v>375692</v>
      </c>
      <c r="B20" s="12" t="s">
        <v>57</v>
      </c>
      <c r="C20" s="32">
        <v>40280</v>
      </c>
      <c r="D20" s="12" t="s">
        <v>35</v>
      </c>
      <c r="E20" s="12" t="s">
        <v>58</v>
      </c>
      <c r="F20" s="12">
        <v>411082</v>
      </c>
      <c r="G20" s="12" t="s">
        <v>17</v>
      </c>
      <c r="H20" s="12">
        <v>1089281</v>
      </c>
      <c r="I20" s="12">
        <v>1000552</v>
      </c>
      <c r="J20" s="33">
        <f t="shared" si="0"/>
        <v>0.9185435163194805</v>
      </c>
    </row>
    <row r="21" spans="1:10">
      <c r="A21" s="31">
        <v>375699</v>
      </c>
      <c r="B21" s="12" t="s">
        <v>59</v>
      </c>
      <c r="C21" s="32">
        <v>40280</v>
      </c>
      <c r="D21" s="12" t="s">
        <v>35</v>
      </c>
      <c r="E21" s="12" t="s">
        <v>60</v>
      </c>
      <c r="F21" s="12">
        <v>460909</v>
      </c>
      <c r="G21" s="12" t="s">
        <v>17</v>
      </c>
      <c r="H21" s="12">
        <v>1882688</v>
      </c>
      <c r="I21" s="12">
        <v>1129711</v>
      </c>
      <c r="J21" s="33">
        <f t="shared" si="0"/>
        <v>0.60005215946561508</v>
      </c>
    </row>
    <row r="24" spans="1:10">
      <c r="A24" s="90"/>
      <c r="B24" s="116"/>
    </row>
    <row r="25" spans="1:10">
      <c r="A25" s="90"/>
      <c r="B25" s="116"/>
    </row>
    <row r="26" spans="1:10">
      <c r="A26" s="90"/>
      <c r="B26" s="116"/>
    </row>
    <row r="27" spans="1:10">
      <c r="A27" s="90"/>
      <c r="B27" s="116"/>
    </row>
    <row r="29" spans="1:10">
      <c r="A29" s="117"/>
      <c r="B29" s="117"/>
    </row>
    <row r="30" spans="1:10">
      <c r="A30" s="117"/>
      <c r="B30" s="118"/>
    </row>
    <row r="31" spans="1:10">
      <c r="A31" s="117"/>
      <c r="B31" s="118"/>
    </row>
    <row r="32" spans="1:10">
      <c r="A32" s="117"/>
      <c r="B32" s="118"/>
    </row>
    <row r="33" spans="1:2">
      <c r="A33" s="117"/>
      <c r="B33" s="119"/>
    </row>
  </sheetData>
  <sortState ref="B30:B32">
    <sortCondition ref="B30"/>
  </sortState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60"/>
  <dimension ref="A1:J28"/>
  <sheetViews>
    <sheetView showGridLines="0" workbookViewId="0">
      <selection activeCell="E24" sqref="E24"/>
    </sheetView>
  </sheetViews>
  <sheetFormatPr defaultRowHeight="15"/>
  <cols>
    <col min="1" max="1" width="13.140625" customWidth="1"/>
    <col min="2" max="2" width="13.28515625" customWidth="1"/>
    <col min="3" max="3" width="7.5703125" customWidth="1"/>
    <col min="4" max="4" width="8.42578125" customWidth="1"/>
    <col min="5" max="5" width="5.28515625" customWidth="1"/>
    <col min="6" max="6" width="13.5703125" bestFit="1" customWidth="1"/>
    <col min="7" max="7" width="10.140625" bestFit="1" customWidth="1"/>
    <col min="8" max="9" width="7" customWidth="1"/>
    <col min="10" max="10" width="4.7109375" customWidth="1"/>
  </cols>
  <sheetData>
    <row r="1" spans="1:10">
      <c r="A1" s="10" t="s">
        <v>2817</v>
      </c>
      <c r="B1" s="74" t="s">
        <v>2818</v>
      </c>
      <c r="C1" s="74"/>
      <c r="D1" s="74"/>
      <c r="E1" s="15"/>
      <c r="F1" s="15"/>
    </row>
    <row r="4" spans="1:10">
      <c r="A4" s="67" t="s">
        <v>0</v>
      </c>
      <c r="B4" s="67" t="s">
        <v>1</v>
      </c>
      <c r="C4" s="68" t="s">
        <v>2</v>
      </c>
      <c r="D4" s="67" t="s">
        <v>3</v>
      </c>
      <c r="E4" s="67" t="s">
        <v>4</v>
      </c>
      <c r="F4" s="67" t="s">
        <v>5</v>
      </c>
      <c r="G4" s="67" t="s">
        <v>2713</v>
      </c>
      <c r="H4" s="67" t="s">
        <v>2711</v>
      </c>
      <c r="I4" s="67" t="s">
        <v>2712</v>
      </c>
      <c r="J4" s="67" t="s">
        <v>2714</v>
      </c>
    </row>
    <row r="5" spans="1:10">
      <c r="A5" s="31">
        <v>376172</v>
      </c>
      <c r="B5" s="12" t="s">
        <v>8</v>
      </c>
      <c r="C5" s="32">
        <v>40280</v>
      </c>
      <c r="D5" s="12" t="s">
        <v>9</v>
      </c>
      <c r="E5" s="12" t="s">
        <v>10</v>
      </c>
      <c r="F5" s="12">
        <v>399532</v>
      </c>
      <c r="G5" s="76" t="s">
        <v>13</v>
      </c>
      <c r="H5" s="12">
        <v>1199561</v>
      </c>
      <c r="I5" s="12">
        <v>951452</v>
      </c>
      <c r="J5" s="33">
        <f>I5/H5</f>
        <v>0.79316683353326756</v>
      </c>
    </row>
    <row r="6" spans="1:10">
      <c r="A6" s="31">
        <v>376175</v>
      </c>
      <c r="B6" s="12" t="s">
        <v>14</v>
      </c>
      <c r="C6" s="32">
        <v>40280</v>
      </c>
      <c r="D6" s="12" t="s">
        <v>9</v>
      </c>
      <c r="E6" s="12" t="s">
        <v>15</v>
      </c>
      <c r="F6" s="12">
        <v>419863</v>
      </c>
      <c r="G6" s="12" t="s">
        <v>13</v>
      </c>
      <c r="H6" s="12">
        <v>1001514</v>
      </c>
      <c r="I6" s="12">
        <v>1151591</v>
      </c>
      <c r="J6" s="33">
        <f t="shared" ref="J6:J21" si="0">I6/H6</f>
        <v>1.1498501269078616</v>
      </c>
    </row>
    <row r="7" spans="1:10">
      <c r="A7" s="31">
        <v>376181</v>
      </c>
      <c r="B7" s="12" t="s">
        <v>18</v>
      </c>
      <c r="C7" s="32">
        <v>40280</v>
      </c>
      <c r="D7" s="12" t="s">
        <v>9</v>
      </c>
      <c r="E7" s="12" t="s">
        <v>19</v>
      </c>
      <c r="F7" s="12">
        <v>399534</v>
      </c>
      <c r="G7" s="12" t="s">
        <v>21</v>
      </c>
      <c r="H7" s="12">
        <v>622708</v>
      </c>
      <c r="I7" s="12">
        <v>885633</v>
      </c>
      <c r="J7" s="33">
        <f t="shared" si="0"/>
        <v>1.4222283959737148</v>
      </c>
    </row>
    <row r="8" spans="1:10">
      <c r="A8" s="31">
        <v>376184</v>
      </c>
      <c r="B8" s="12" t="s">
        <v>22</v>
      </c>
      <c r="C8" s="32">
        <v>40280</v>
      </c>
      <c r="D8" s="12" t="s">
        <v>9</v>
      </c>
      <c r="E8" s="12" t="s">
        <v>23</v>
      </c>
      <c r="F8" s="12">
        <v>377076</v>
      </c>
      <c r="G8" s="12" t="s">
        <v>21</v>
      </c>
      <c r="H8" s="12">
        <v>489534</v>
      </c>
      <c r="I8" s="12">
        <v>628449</v>
      </c>
      <c r="J8" s="33">
        <f t="shared" si="0"/>
        <v>1.2837698709384844</v>
      </c>
    </row>
    <row r="9" spans="1:10">
      <c r="A9" s="31">
        <v>376187</v>
      </c>
      <c r="B9" s="12" t="s">
        <v>25</v>
      </c>
      <c r="C9" s="32">
        <v>40182</v>
      </c>
      <c r="D9" s="12" t="s">
        <v>9</v>
      </c>
      <c r="E9" s="12" t="s">
        <v>26</v>
      </c>
      <c r="F9" s="12">
        <v>377076</v>
      </c>
      <c r="G9" s="12" t="s">
        <v>21</v>
      </c>
      <c r="H9" s="12">
        <v>1697902</v>
      </c>
      <c r="I9" s="12">
        <v>791370</v>
      </c>
      <c r="J9" s="33">
        <f t="shared" si="0"/>
        <v>0.46608697086168693</v>
      </c>
    </row>
    <row r="10" spans="1:10">
      <c r="A10" s="31">
        <v>376196</v>
      </c>
      <c r="B10" s="12" t="s">
        <v>29</v>
      </c>
      <c r="C10" s="32">
        <v>40278</v>
      </c>
      <c r="D10" s="12" t="s">
        <v>9</v>
      </c>
      <c r="E10" s="12" t="s">
        <v>30</v>
      </c>
      <c r="F10" s="12">
        <v>387266</v>
      </c>
      <c r="G10" s="12" t="s">
        <v>21</v>
      </c>
      <c r="H10" s="12">
        <v>1489572</v>
      </c>
      <c r="I10" s="12">
        <v>581866</v>
      </c>
      <c r="J10" s="33">
        <f t="shared" si="0"/>
        <v>0.39062630070919702</v>
      </c>
    </row>
    <row r="11" spans="1:10">
      <c r="A11" s="31">
        <v>376238</v>
      </c>
      <c r="B11" s="12" t="s">
        <v>32</v>
      </c>
      <c r="C11" s="32">
        <v>40280</v>
      </c>
      <c r="D11" s="12" t="s">
        <v>9</v>
      </c>
      <c r="E11" s="12" t="s">
        <v>33</v>
      </c>
      <c r="F11" s="12">
        <v>419863</v>
      </c>
      <c r="G11" s="12" t="s">
        <v>17</v>
      </c>
      <c r="H11" s="12">
        <v>700215</v>
      </c>
      <c r="I11" s="12">
        <v>1133645</v>
      </c>
      <c r="J11" s="33">
        <f t="shared" si="0"/>
        <v>1.6189955942103498</v>
      </c>
    </row>
    <row r="12" spans="1:10">
      <c r="A12" s="31">
        <v>375340</v>
      </c>
      <c r="B12" s="12" t="s">
        <v>34</v>
      </c>
      <c r="C12" s="32">
        <v>40280</v>
      </c>
      <c r="D12" s="12" t="s">
        <v>35</v>
      </c>
      <c r="E12" s="12" t="s">
        <v>36</v>
      </c>
      <c r="F12" s="12">
        <v>391321</v>
      </c>
      <c r="G12" s="12" t="s">
        <v>17</v>
      </c>
      <c r="H12" s="12">
        <v>710336</v>
      </c>
      <c r="I12" s="12">
        <v>631906</v>
      </c>
      <c r="J12" s="33">
        <f t="shared" si="0"/>
        <v>0.88958746283448964</v>
      </c>
    </row>
    <row r="13" spans="1:10">
      <c r="A13" s="31">
        <v>375347</v>
      </c>
      <c r="B13" s="12" t="s">
        <v>38</v>
      </c>
      <c r="C13" s="32">
        <v>40280</v>
      </c>
      <c r="D13" s="12" t="s">
        <v>35</v>
      </c>
      <c r="E13" s="12" t="s">
        <v>39</v>
      </c>
      <c r="F13" s="12">
        <v>460909</v>
      </c>
      <c r="G13" s="12" t="s">
        <v>17</v>
      </c>
      <c r="H13" s="12">
        <v>1394015</v>
      </c>
      <c r="I13" s="12">
        <v>1733935</v>
      </c>
      <c r="J13" s="33">
        <f t="shared" si="0"/>
        <v>1.2438424263727434</v>
      </c>
    </row>
    <row r="14" spans="1:10">
      <c r="A14" s="31">
        <v>375350</v>
      </c>
      <c r="B14" s="12" t="s">
        <v>41</v>
      </c>
      <c r="C14" s="32">
        <v>40280</v>
      </c>
      <c r="D14" s="12" t="s">
        <v>35</v>
      </c>
      <c r="E14" s="12" t="s">
        <v>42</v>
      </c>
      <c r="F14" s="12">
        <v>460909</v>
      </c>
      <c r="G14" s="12" t="s">
        <v>13</v>
      </c>
      <c r="H14" s="12">
        <v>1115157</v>
      </c>
      <c r="I14" s="12">
        <v>1386513</v>
      </c>
      <c r="J14" s="33">
        <f t="shared" si="0"/>
        <v>1.2433343466435667</v>
      </c>
    </row>
    <row r="15" spans="1:10">
      <c r="A15" s="31">
        <v>375355</v>
      </c>
      <c r="B15" s="12" t="s">
        <v>43</v>
      </c>
      <c r="C15" s="32">
        <v>40287</v>
      </c>
      <c r="D15" s="12" t="s">
        <v>35</v>
      </c>
      <c r="E15" s="12" t="s">
        <v>44</v>
      </c>
      <c r="F15" s="12">
        <v>424950</v>
      </c>
      <c r="G15" s="12" t="s">
        <v>13</v>
      </c>
      <c r="H15" s="12">
        <v>919591</v>
      </c>
      <c r="I15" s="12">
        <v>574544</v>
      </c>
      <c r="J15" s="33">
        <f t="shared" si="0"/>
        <v>0.6247821042180709</v>
      </c>
    </row>
    <row r="16" spans="1:10">
      <c r="A16" s="31">
        <v>375359</v>
      </c>
      <c r="B16" s="12" t="s">
        <v>46</v>
      </c>
      <c r="C16" s="32">
        <v>40280</v>
      </c>
      <c r="D16" s="12" t="s">
        <v>35</v>
      </c>
      <c r="E16" s="12" t="s">
        <v>47</v>
      </c>
      <c r="F16" s="12">
        <v>377963</v>
      </c>
      <c r="G16" s="12" t="s">
        <v>17</v>
      </c>
      <c r="H16" s="12">
        <v>874452</v>
      </c>
      <c r="I16" s="12">
        <v>552111</v>
      </c>
      <c r="J16" s="33">
        <f t="shared" si="0"/>
        <v>0.631379423913491</v>
      </c>
    </row>
    <row r="17" spans="1:10">
      <c r="A17" s="31">
        <v>375365</v>
      </c>
      <c r="B17" s="12" t="s">
        <v>49</v>
      </c>
      <c r="C17" s="32">
        <v>40287</v>
      </c>
      <c r="D17" s="12" t="s">
        <v>35</v>
      </c>
      <c r="E17" s="12" t="s">
        <v>50</v>
      </c>
      <c r="F17" s="12">
        <v>377329</v>
      </c>
      <c r="G17" s="12" t="s">
        <v>13</v>
      </c>
      <c r="H17" s="12">
        <v>1202039</v>
      </c>
      <c r="I17" s="12">
        <v>1373674</v>
      </c>
      <c r="J17" s="33">
        <f t="shared" si="0"/>
        <v>1.142786548522968</v>
      </c>
    </row>
    <row r="18" spans="1:10">
      <c r="A18" s="31">
        <v>375366</v>
      </c>
      <c r="B18" s="12" t="s">
        <v>52</v>
      </c>
      <c r="C18" s="32">
        <v>40287</v>
      </c>
      <c r="D18" s="12" t="s">
        <v>35</v>
      </c>
      <c r="E18" s="12" t="s">
        <v>53</v>
      </c>
      <c r="F18" s="12">
        <v>411082</v>
      </c>
      <c r="G18" s="12" t="s">
        <v>17</v>
      </c>
      <c r="H18" s="12">
        <v>1065405</v>
      </c>
      <c r="I18" s="12">
        <v>1252551</v>
      </c>
      <c r="J18" s="33">
        <f t="shared" si="0"/>
        <v>1.175657144466189</v>
      </c>
    </row>
    <row r="19" spans="1:10">
      <c r="A19" s="31">
        <v>375367</v>
      </c>
      <c r="B19" s="12" t="s">
        <v>55</v>
      </c>
      <c r="C19" s="32">
        <v>40280</v>
      </c>
      <c r="D19" s="12" t="s">
        <v>35</v>
      </c>
      <c r="E19" s="12" t="s">
        <v>56</v>
      </c>
      <c r="F19" s="12">
        <v>411082</v>
      </c>
      <c r="G19" s="12" t="s">
        <v>17</v>
      </c>
      <c r="H19" s="12">
        <v>811765</v>
      </c>
      <c r="I19" s="12">
        <v>813095</v>
      </c>
      <c r="J19" s="33">
        <f t="shared" si="0"/>
        <v>1.0016384052034764</v>
      </c>
    </row>
    <row r="20" spans="1:10">
      <c r="A20" s="31">
        <v>375692</v>
      </c>
      <c r="B20" s="12" t="s">
        <v>57</v>
      </c>
      <c r="C20" s="32">
        <v>40280</v>
      </c>
      <c r="D20" s="12" t="s">
        <v>35</v>
      </c>
      <c r="E20" s="12" t="s">
        <v>58</v>
      </c>
      <c r="F20" s="12">
        <v>411082</v>
      </c>
      <c r="G20" s="12" t="s">
        <v>17</v>
      </c>
      <c r="H20" s="12">
        <v>1089281</v>
      </c>
      <c r="I20" s="12">
        <v>1000552</v>
      </c>
      <c r="J20" s="33">
        <f t="shared" si="0"/>
        <v>0.9185435163194805</v>
      </c>
    </row>
    <row r="21" spans="1:10">
      <c r="A21" s="31">
        <v>375699</v>
      </c>
      <c r="B21" s="12" t="s">
        <v>59</v>
      </c>
      <c r="C21" s="32">
        <v>40280</v>
      </c>
      <c r="D21" s="12" t="s">
        <v>35</v>
      </c>
      <c r="E21" s="12" t="s">
        <v>60</v>
      </c>
      <c r="F21" s="12">
        <v>460909</v>
      </c>
      <c r="G21" s="12" t="s">
        <v>17</v>
      </c>
      <c r="H21" s="12">
        <v>1882688</v>
      </c>
      <c r="I21" s="12">
        <v>1129711</v>
      </c>
      <c r="J21" s="33">
        <f t="shared" si="0"/>
        <v>0.60005215946561508</v>
      </c>
    </row>
    <row r="25" spans="1:10">
      <c r="A25" s="90"/>
      <c r="B25" s="116"/>
    </row>
    <row r="26" spans="1:10">
      <c r="A26" s="90"/>
      <c r="B26" s="116"/>
    </row>
    <row r="27" spans="1:10">
      <c r="A27" s="90"/>
      <c r="B27" s="116"/>
    </row>
    <row r="28" spans="1:10">
      <c r="A28" s="90"/>
      <c r="B28" s="116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61"/>
  <dimension ref="A1:J27"/>
  <sheetViews>
    <sheetView showGridLines="0" workbookViewId="0">
      <selection activeCell="B23" sqref="A23:B27"/>
    </sheetView>
  </sheetViews>
  <sheetFormatPr defaultRowHeight="15"/>
  <cols>
    <col min="1" max="1" width="13.140625" customWidth="1"/>
    <col min="2" max="2" width="13.28515625" customWidth="1"/>
    <col min="3" max="3" width="7.5703125" customWidth="1"/>
    <col min="4" max="4" width="8.42578125" customWidth="1"/>
    <col min="5" max="5" width="5.28515625" customWidth="1"/>
    <col min="6" max="6" width="13.5703125" bestFit="1" customWidth="1"/>
    <col min="7" max="7" width="10.140625" bestFit="1" customWidth="1"/>
    <col min="8" max="9" width="7" customWidth="1"/>
    <col min="10" max="10" width="4.7109375" customWidth="1"/>
  </cols>
  <sheetData>
    <row r="1" spans="1:10">
      <c r="A1" s="10" t="s">
        <v>2820</v>
      </c>
      <c r="B1" s="74" t="s">
        <v>2819</v>
      </c>
      <c r="C1" s="74"/>
      <c r="D1" s="74"/>
      <c r="E1" s="15"/>
      <c r="F1" s="15"/>
    </row>
    <row r="4" spans="1:10">
      <c r="A4" s="67" t="s">
        <v>0</v>
      </c>
      <c r="B4" s="67" t="s">
        <v>1</v>
      </c>
      <c r="C4" s="68" t="s">
        <v>2</v>
      </c>
      <c r="D4" s="67" t="s">
        <v>3</v>
      </c>
      <c r="E4" s="67" t="s">
        <v>4</v>
      </c>
      <c r="F4" s="67" t="s">
        <v>5</v>
      </c>
      <c r="G4" s="67" t="s">
        <v>2713</v>
      </c>
      <c r="H4" s="67" t="s">
        <v>2711</v>
      </c>
      <c r="I4" s="67" t="s">
        <v>2712</v>
      </c>
      <c r="J4" s="67" t="s">
        <v>2714</v>
      </c>
    </row>
    <row r="5" spans="1:10">
      <c r="A5" s="31">
        <v>376172</v>
      </c>
      <c r="B5" s="12" t="s">
        <v>8</v>
      </c>
      <c r="C5" s="32">
        <v>40280</v>
      </c>
      <c r="D5" s="12" t="s">
        <v>9</v>
      </c>
      <c r="E5" s="12" t="s">
        <v>10</v>
      </c>
      <c r="F5" s="12">
        <v>399532</v>
      </c>
      <c r="G5" s="76" t="s">
        <v>13</v>
      </c>
      <c r="H5" s="12">
        <v>1199561</v>
      </c>
      <c r="I5" s="12">
        <v>951452</v>
      </c>
      <c r="J5" s="33">
        <f>I5/H5</f>
        <v>0.79316683353326756</v>
      </c>
    </row>
    <row r="6" spans="1:10">
      <c r="A6" s="31">
        <v>376175</v>
      </c>
      <c r="B6" s="12" t="s">
        <v>14</v>
      </c>
      <c r="C6" s="32">
        <v>40280</v>
      </c>
      <c r="D6" s="12" t="s">
        <v>9</v>
      </c>
      <c r="E6" s="12" t="s">
        <v>15</v>
      </c>
      <c r="F6" s="12">
        <v>419863</v>
      </c>
      <c r="G6" s="12" t="s">
        <v>13</v>
      </c>
      <c r="H6" s="12">
        <v>1001514</v>
      </c>
      <c r="I6" s="12">
        <v>1151591</v>
      </c>
      <c r="J6" s="33">
        <f t="shared" ref="J6:J21" si="0">I6/H6</f>
        <v>1.1498501269078616</v>
      </c>
    </row>
    <row r="7" spans="1:10">
      <c r="A7" s="31">
        <v>376181</v>
      </c>
      <c r="B7" s="12" t="s">
        <v>18</v>
      </c>
      <c r="C7" s="32">
        <v>40280</v>
      </c>
      <c r="D7" s="12" t="s">
        <v>9</v>
      </c>
      <c r="E7" s="12" t="s">
        <v>19</v>
      </c>
      <c r="F7" s="12">
        <v>399534</v>
      </c>
      <c r="G7" s="12" t="s">
        <v>21</v>
      </c>
      <c r="H7" s="12">
        <v>622708</v>
      </c>
      <c r="I7" s="12">
        <v>885633</v>
      </c>
      <c r="J7" s="33">
        <f t="shared" si="0"/>
        <v>1.4222283959737148</v>
      </c>
    </row>
    <row r="8" spans="1:10">
      <c r="A8" s="31">
        <v>376184</v>
      </c>
      <c r="B8" s="12" t="s">
        <v>22</v>
      </c>
      <c r="C8" s="32">
        <v>40280</v>
      </c>
      <c r="D8" s="12" t="s">
        <v>9</v>
      </c>
      <c r="E8" s="12" t="s">
        <v>23</v>
      </c>
      <c r="F8" s="12">
        <v>377076</v>
      </c>
      <c r="G8" s="12" t="s">
        <v>21</v>
      </c>
      <c r="H8" s="12">
        <v>489534</v>
      </c>
      <c r="I8" s="12">
        <v>628449</v>
      </c>
      <c r="J8" s="33">
        <f t="shared" si="0"/>
        <v>1.2837698709384844</v>
      </c>
    </row>
    <row r="9" spans="1:10">
      <c r="A9" s="31">
        <v>376187</v>
      </c>
      <c r="B9" s="12" t="s">
        <v>25</v>
      </c>
      <c r="C9" s="32">
        <v>40182</v>
      </c>
      <c r="D9" s="12" t="s">
        <v>9</v>
      </c>
      <c r="E9" s="12" t="s">
        <v>26</v>
      </c>
      <c r="F9" s="12">
        <v>377076</v>
      </c>
      <c r="G9" s="12" t="s">
        <v>21</v>
      </c>
      <c r="H9" s="12">
        <v>1697902</v>
      </c>
      <c r="I9" s="12">
        <v>791370</v>
      </c>
      <c r="J9" s="33">
        <f t="shared" si="0"/>
        <v>0.46608697086168693</v>
      </c>
    </row>
    <row r="10" spans="1:10">
      <c r="A10" s="31">
        <v>376196</v>
      </c>
      <c r="B10" s="12" t="s">
        <v>29</v>
      </c>
      <c r="C10" s="32">
        <v>40278</v>
      </c>
      <c r="D10" s="12" t="s">
        <v>9</v>
      </c>
      <c r="E10" s="12" t="s">
        <v>30</v>
      </c>
      <c r="F10" s="12">
        <v>387266</v>
      </c>
      <c r="G10" s="12" t="s">
        <v>21</v>
      </c>
      <c r="H10" s="12">
        <v>1489572</v>
      </c>
      <c r="I10" s="12">
        <v>581866</v>
      </c>
      <c r="J10" s="33">
        <f t="shared" si="0"/>
        <v>0.39062630070919702</v>
      </c>
    </row>
    <row r="11" spans="1:10">
      <c r="A11" s="31">
        <v>376238</v>
      </c>
      <c r="B11" s="12" t="s">
        <v>32</v>
      </c>
      <c r="C11" s="32">
        <v>40280</v>
      </c>
      <c r="D11" s="12" t="s">
        <v>9</v>
      </c>
      <c r="E11" s="12" t="s">
        <v>33</v>
      </c>
      <c r="F11" s="12">
        <v>419863</v>
      </c>
      <c r="G11" s="12" t="s">
        <v>17</v>
      </c>
      <c r="H11" s="12">
        <v>700215</v>
      </c>
      <c r="I11" s="12">
        <v>1133645</v>
      </c>
      <c r="J11" s="33">
        <f t="shared" si="0"/>
        <v>1.6189955942103498</v>
      </c>
    </row>
    <row r="12" spans="1:10">
      <c r="A12" s="31">
        <v>375340</v>
      </c>
      <c r="B12" s="12" t="s">
        <v>34</v>
      </c>
      <c r="C12" s="32">
        <v>40280</v>
      </c>
      <c r="D12" s="12" t="s">
        <v>35</v>
      </c>
      <c r="E12" s="12" t="s">
        <v>36</v>
      </c>
      <c r="F12" s="12">
        <v>391321</v>
      </c>
      <c r="G12" s="12" t="s">
        <v>17</v>
      </c>
      <c r="H12" s="12">
        <v>710336</v>
      </c>
      <c r="I12" s="12">
        <v>631906</v>
      </c>
      <c r="J12" s="33">
        <f t="shared" si="0"/>
        <v>0.88958746283448964</v>
      </c>
    </row>
    <row r="13" spans="1:10">
      <c r="A13" s="31">
        <v>375347</v>
      </c>
      <c r="B13" s="12" t="s">
        <v>38</v>
      </c>
      <c r="C13" s="32">
        <v>40280</v>
      </c>
      <c r="D13" s="12" t="s">
        <v>35</v>
      </c>
      <c r="E13" s="12" t="s">
        <v>39</v>
      </c>
      <c r="F13" s="12">
        <v>460909</v>
      </c>
      <c r="G13" s="12" t="s">
        <v>17</v>
      </c>
      <c r="H13" s="12">
        <v>1394015</v>
      </c>
      <c r="I13" s="12">
        <v>1733935</v>
      </c>
      <c r="J13" s="33">
        <f t="shared" si="0"/>
        <v>1.2438424263727434</v>
      </c>
    </row>
    <row r="14" spans="1:10">
      <c r="A14" s="31">
        <v>375350</v>
      </c>
      <c r="B14" s="12" t="s">
        <v>41</v>
      </c>
      <c r="C14" s="32">
        <v>40280</v>
      </c>
      <c r="D14" s="12" t="s">
        <v>35</v>
      </c>
      <c r="E14" s="12" t="s">
        <v>42</v>
      </c>
      <c r="F14" s="12">
        <v>460909</v>
      </c>
      <c r="G14" s="12" t="s">
        <v>13</v>
      </c>
      <c r="H14" s="12">
        <v>1115157</v>
      </c>
      <c r="I14" s="12">
        <v>1386513</v>
      </c>
      <c r="J14" s="33">
        <f t="shared" si="0"/>
        <v>1.2433343466435667</v>
      </c>
    </row>
    <row r="15" spans="1:10">
      <c r="A15" s="31">
        <v>375355</v>
      </c>
      <c r="B15" s="12" t="s">
        <v>43</v>
      </c>
      <c r="C15" s="32">
        <v>40287</v>
      </c>
      <c r="D15" s="12" t="s">
        <v>35</v>
      </c>
      <c r="E15" s="12" t="s">
        <v>44</v>
      </c>
      <c r="F15" s="12">
        <v>424950</v>
      </c>
      <c r="G15" s="12" t="s">
        <v>13</v>
      </c>
      <c r="H15" s="12">
        <v>919591</v>
      </c>
      <c r="I15" s="12">
        <v>574544</v>
      </c>
      <c r="J15" s="33">
        <f t="shared" si="0"/>
        <v>0.6247821042180709</v>
      </c>
    </row>
    <row r="16" spans="1:10">
      <c r="A16" s="31">
        <v>375359</v>
      </c>
      <c r="B16" s="12" t="s">
        <v>46</v>
      </c>
      <c r="C16" s="32">
        <v>40280</v>
      </c>
      <c r="D16" s="12" t="s">
        <v>35</v>
      </c>
      <c r="E16" s="12" t="s">
        <v>47</v>
      </c>
      <c r="F16" s="12">
        <v>377963</v>
      </c>
      <c r="G16" s="12" t="s">
        <v>17</v>
      </c>
      <c r="H16" s="12">
        <v>874452</v>
      </c>
      <c r="I16" s="12">
        <v>552111</v>
      </c>
      <c r="J16" s="33">
        <f t="shared" si="0"/>
        <v>0.631379423913491</v>
      </c>
    </row>
    <row r="17" spans="1:10">
      <c r="A17" s="31">
        <v>375365</v>
      </c>
      <c r="B17" s="12" t="s">
        <v>49</v>
      </c>
      <c r="C17" s="32">
        <v>40287</v>
      </c>
      <c r="D17" s="12" t="s">
        <v>35</v>
      </c>
      <c r="E17" s="12" t="s">
        <v>50</v>
      </c>
      <c r="F17" s="12">
        <v>377329</v>
      </c>
      <c r="G17" s="12" t="s">
        <v>13</v>
      </c>
      <c r="H17" s="12">
        <v>1202039</v>
      </c>
      <c r="I17" s="12">
        <v>1373674</v>
      </c>
      <c r="J17" s="33">
        <f t="shared" si="0"/>
        <v>1.142786548522968</v>
      </c>
    </row>
    <row r="18" spans="1:10">
      <c r="A18" s="31">
        <v>375366</v>
      </c>
      <c r="B18" s="12" t="s">
        <v>52</v>
      </c>
      <c r="C18" s="32">
        <v>40287</v>
      </c>
      <c r="D18" s="12" t="s">
        <v>35</v>
      </c>
      <c r="E18" s="12" t="s">
        <v>53</v>
      </c>
      <c r="F18" s="12">
        <v>411082</v>
      </c>
      <c r="G18" s="12" t="s">
        <v>17</v>
      </c>
      <c r="H18" s="12">
        <v>1065405</v>
      </c>
      <c r="I18" s="12">
        <v>1252551</v>
      </c>
      <c r="J18" s="33">
        <f t="shared" si="0"/>
        <v>1.175657144466189</v>
      </c>
    </row>
    <row r="19" spans="1:10">
      <c r="A19" s="31">
        <v>375367</v>
      </c>
      <c r="B19" s="12" t="s">
        <v>55</v>
      </c>
      <c r="C19" s="32">
        <v>40280</v>
      </c>
      <c r="D19" s="12" t="s">
        <v>35</v>
      </c>
      <c r="E19" s="12" t="s">
        <v>56</v>
      </c>
      <c r="F19" s="12">
        <v>411082</v>
      </c>
      <c r="G19" s="12" t="s">
        <v>17</v>
      </c>
      <c r="H19" s="12">
        <v>811765</v>
      </c>
      <c r="I19" s="12">
        <v>813095</v>
      </c>
      <c r="J19" s="33">
        <f t="shared" si="0"/>
        <v>1.0016384052034764</v>
      </c>
    </row>
    <row r="20" spans="1:10">
      <c r="A20" s="31">
        <v>375692</v>
      </c>
      <c r="B20" s="12" t="s">
        <v>57</v>
      </c>
      <c r="C20" s="32">
        <v>40280</v>
      </c>
      <c r="D20" s="12" t="s">
        <v>35</v>
      </c>
      <c r="E20" s="12" t="s">
        <v>58</v>
      </c>
      <c r="F20" s="12">
        <v>411082</v>
      </c>
      <c r="G20" s="12" t="s">
        <v>17</v>
      </c>
      <c r="H20" s="12">
        <v>1089281</v>
      </c>
      <c r="I20" s="12">
        <v>1000552</v>
      </c>
      <c r="J20" s="33">
        <f t="shared" si="0"/>
        <v>0.9185435163194805</v>
      </c>
    </row>
    <row r="21" spans="1:10">
      <c r="A21" s="31">
        <v>375699</v>
      </c>
      <c r="B21" s="12" t="s">
        <v>59</v>
      </c>
      <c r="C21" s="32">
        <v>40280</v>
      </c>
      <c r="D21" s="12" t="s">
        <v>35</v>
      </c>
      <c r="E21" s="12" t="s">
        <v>60</v>
      </c>
      <c r="F21" s="12">
        <v>460909</v>
      </c>
      <c r="G21" s="12" t="s">
        <v>17</v>
      </c>
      <c r="H21" s="12">
        <v>1882688</v>
      </c>
      <c r="I21" s="12">
        <v>1129711</v>
      </c>
      <c r="J21" s="33">
        <f t="shared" si="0"/>
        <v>0.60005215946561508</v>
      </c>
    </row>
    <row r="24" spans="1:10">
      <c r="A24" s="90"/>
      <c r="B24" s="116"/>
    </row>
    <row r="25" spans="1:10">
      <c r="A25" s="90"/>
      <c r="B25" s="116"/>
    </row>
    <row r="26" spans="1:10">
      <c r="A26" s="90"/>
      <c r="B26" s="116"/>
    </row>
    <row r="27" spans="1:10">
      <c r="A27" s="90"/>
      <c r="B27" s="116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62"/>
  <dimension ref="A1:I8"/>
  <sheetViews>
    <sheetView showGridLines="0" workbookViewId="0">
      <selection activeCell="A10" sqref="A10:A13"/>
    </sheetView>
  </sheetViews>
  <sheetFormatPr defaultRowHeight="15"/>
  <cols>
    <col min="1" max="1" width="10" bestFit="1" customWidth="1"/>
    <col min="2" max="2" width="12.5703125" customWidth="1"/>
  </cols>
  <sheetData>
    <row r="1" spans="1:9">
      <c r="A1" s="52" t="s">
        <v>2859</v>
      </c>
      <c r="B1" s="157" t="s">
        <v>2863</v>
      </c>
      <c r="C1" s="157"/>
      <c r="D1" s="157"/>
      <c r="E1" s="157"/>
      <c r="F1" s="157"/>
      <c r="G1" s="157"/>
      <c r="H1" s="157"/>
      <c r="I1" s="157"/>
    </row>
    <row r="3" spans="1:9">
      <c r="A3" s="2" t="s">
        <v>2862</v>
      </c>
      <c r="B3" s="158" t="s">
        <v>2861</v>
      </c>
      <c r="C3" s="158"/>
      <c r="D3" s="158"/>
      <c r="E3" s="158"/>
      <c r="F3" s="158"/>
    </row>
    <row r="4" spans="1:9">
      <c r="A4" s="79"/>
      <c r="B4" s="80"/>
      <c r="C4" s="80"/>
      <c r="D4" s="80"/>
      <c r="E4" s="80"/>
      <c r="F4" s="80"/>
    </row>
    <row r="5" spans="1:9">
      <c r="A5" s="79"/>
      <c r="B5" s="80"/>
      <c r="C5" s="80"/>
      <c r="D5" s="80"/>
      <c r="E5" s="80"/>
      <c r="F5" s="80"/>
    </row>
    <row r="6" spans="1:9">
      <c r="B6" s="113"/>
    </row>
    <row r="7" spans="1:9">
      <c r="A7" s="2" t="s">
        <v>2860</v>
      </c>
      <c r="B7" s="36"/>
      <c r="C7" s="113"/>
    </row>
    <row r="8" spans="1:9">
      <c r="A8" s="15" t="s">
        <v>2723</v>
      </c>
      <c r="B8" s="15"/>
    </row>
  </sheetData>
  <mergeCells count="2">
    <mergeCell ref="B1:I1"/>
    <mergeCell ref="B3:F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63"/>
  <dimension ref="A1:E9"/>
  <sheetViews>
    <sheetView showGridLines="0" workbookViewId="0">
      <selection activeCell="B9" sqref="B9"/>
    </sheetView>
  </sheetViews>
  <sheetFormatPr defaultRowHeight="15"/>
  <cols>
    <col min="1" max="1" width="15.5703125" bestFit="1" customWidth="1"/>
    <col min="2" max="2" width="9.42578125" bestFit="1" customWidth="1"/>
  </cols>
  <sheetData>
    <row r="1" spans="1:5">
      <c r="A1" s="38" t="s">
        <v>2864</v>
      </c>
      <c r="B1" s="137" t="s">
        <v>2870</v>
      </c>
      <c r="C1" s="137"/>
      <c r="D1" s="137"/>
      <c r="E1" s="137"/>
    </row>
    <row r="4" spans="1:5">
      <c r="A4" s="16" t="s">
        <v>2865</v>
      </c>
      <c r="B4" s="85">
        <v>0.18</v>
      </c>
    </row>
    <row r="5" spans="1:5">
      <c r="A5" s="16" t="s">
        <v>2866</v>
      </c>
      <c r="B5" s="16">
        <v>100000</v>
      </c>
    </row>
    <row r="6" spans="1:5">
      <c r="A6" s="16" t="s">
        <v>2868</v>
      </c>
      <c r="B6" s="86">
        <v>42370</v>
      </c>
    </row>
    <row r="7" spans="1:5">
      <c r="A7" s="16" t="s">
        <v>2867</v>
      </c>
      <c r="B7" s="86">
        <v>42663</v>
      </c>
    </row>
    <row r="8" spans="1:5">
      <c r="A8" s="17"/>
      <c r="B8" s="17"/>
    </row>
    <row r="9" spans="1:5">
      <c r="A9" s="87" t="s">
        <v>2869</v>
      </c>
      <c r="B9" s="87"/>
    </row>
  </sheetData>
  <mergeCells count="1">
    <mergeCell ref="B1:E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64"/>
  <dimension ref="A1:G5"/>
  <sheetViews>
    <sheetView showGridLines="0" workbookViewId="0">
      <selection activeCell="A2" sqref="A2"/>
    </sheetView>
  </sheetViews>
  <sheetFormatPr defaultRowHeight="15"/>
  <sheetData>
    <row r="1" spans="1:7">
      <c r="A1" s="38" t="s">
        <v>2871</v>
      </c>
      <c r="B1" s="137" t="s">
        <v>2872</v>
      </c>
      <c r="C1" s="137"/>
      <c r="D1" s="137"/>
      <c r="E1" s="137"/>
    </row>
    <row r="2" spans="1:7" ht="15.75">
      <c r="B2" s="91"/>
    </row>
    <row r="5" spans="1:7">
      <c r="G5" s="39"/>
    </row>
  </sheetData>
  <mergeCells count="1">
    <mergeCell ref="B1:E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65"/>
  <dimension ref="A1:G11"/>
  <sheetViews>
    <sheetView showGridLines="0" workbookViewId="0">
      <selection activeCell="P23" sqref="P23"/>
    </sheetView>
  </sheetViews>
  <sheetFormatPr defaultRowHeight="15"/>
  <cols>
    <col min="1" max="1" width="7.42578125" customWidth="1"/>
  </cols>
  <sheetData>
    <row r="1" spans="1:7">
      <c r="A1" s="38" t="s">
        <v>2873</v>
      </c>
      <c r="B1" s="137" t="s">
        <v>2874</v>
      </c>
      <c r="C1" s="137"/>
      <c r="D1" s="137"/>
      <c r="E1" s="137"/>
    </row>
    <row r="4" spans="1:7">
      <c r="A4" s="92" t="s">
        <v>2806</v>
      </c>
      <c r="B4" s="92" t="s">
        <v>2711</v>
      </c>
      <c r="C4" s="92" t="s">
        <v>2714</v>
      </c>
      <c r="D4" s="17"/>
    </row>
    <row r="5" spans="1:7">
      <c r="A5" s="93">
        <v>23</v>
      </c>
      <c r="B5" s="93">
        <v>22</v>
      </c>
      <c r="C5" s="94"/>
      <c r="D5" s="17"/>
      <c r="G5" s="39"/>
    </row>
    <row r="6" spans="1:7">
      <c r="A6" s="93">
        <v>32</v>
      </c>
      <c r="B6" s="93">
        <v>32</v>
      </c>
      <c r="C6" s="94"/>
      <c r="D6" s="17"/>
    </row>
    <row r="7" spans="1:7">
      <c r="A7" s="93">
        <v>0</v>
      </c>
      <c r="B7" s="93">
        <v>0</v>
      </c>
      <c r="C7" s="94"/>
      <c r="D7" s="17"/>
    </row>
    <row r="8" spans="1:7">
      <c r="A8" s="93">
        <v>89</v>
      </c>
      <c r="B8" s="93">
        <v>45</v>
      </c>
      <c r="C8" s="94"/>
      <c r="D8" s="17"/>
    </row>
    <row r="9" spans="1:7">
      <c r="A9" s="93">
        <v>0</v>
      </c>
      <c r="B9" s="93">
        <v>0</v>
      </c>
      <c r="C9" s="94"/>
      <c r="D9" s="17"/>
    </row>
    <row r="10" spans="1:7">
      <c r="A10" s="93">
        <v>76</v>
      </c>
      <c r="B10" s="93">
        <v>23</v>
      </c>
      <c r="C10" s="94"/>
      <c r="D10" s="17"/>
    </row>
    <row r="11" spans="1:7">
      <c r="A11" s="17"/>
      <c r="B11" s="17"/>
      <c r="C11" s="17"/>
      <c r="D11" s="17"/>
    </row>
  </sheetData>
  <mergeCells count="1">
    <mergeCell ref="B1:E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66"/>
  <dimension ref="A1:F1"/>
  <sheetViews>
    <sheetView showGridLines="0" workbookViewId="0">
      <selection activeCell="B4" sqref="B4"/>
    </sheetView>
  </sheetViews>
  <sheetFormatPr defaultRowHeight="15"/>
  <sheetData>
    <row r="1" spans="1:6">
      <c r="A1" s="38" t="s">
        <v>2875</v>
      </c>
      <c r="B1" s="137" t="s">
        <v>2877</v>
      </c>
      <c r="C1" s="137"/>
      <c r="D1" s="137"/>
      <c r="E1" s="137"/>
      <c r="F1" s="137"/>
    </row>
  </sheetData>
  <mergeCells count="1">
    <mergeCell ref="B1:F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67"/>
  <dimension ref="A1:H18"/>
  <sheetViews>
    <sheetView showGridLines="0" workbookViewId="0">
      <selection activeCell="H8" sqref="H8"/>
    </sheetView>
  </sheetViews>
  <sheetFormatPr defaultRowHeight="15"/>
  <cols>
    <col min="2" max="2" width="12.85546875" bestFit="1" customWidth="1"/>
    <col min="3" max="3" width="13.85546875" bestFit="1" customWidth="1"/>
    <col min="8" max="8" width="14.28515625" customWidth="1"/>
  </cols>
  <sheetData>
    <row r="1" spans="1:8">
      <c r="A1" s="38" t="s">
        <v>2876</v>
      </c>
      <c r="B1" s="95" t="s">
        <v>2878</v>
      </c>
      <c r="C1" s="96"/>
      <c r="D1" s="96"/>
      <c r="E1" s="97"/>
      <c r="F1" s="98"/>
      <c r="G1" s="98"/>
      <c r="H1" s="98"/>
    </row>
    <row r="5" spans="1:8">
      <c r="B5" s="15" t="s">
        <v>2713</v>
      </c>
      <c r="C5" s="15" t="s">
        <v>2893</v>
      </c>
      <c r="G5" s="39"/>
    </row>
    <row r="6" spans="1:8">
      <c r="B6" s="2"/>
      <c r="C6" s="106"/>
    </row>
    <row r="13" spans="1:8">
      <c r="A13" s="58" t="s">
        <v>376</v>
      </c>
    </row>
    <row r="14" spans="1:8">
      <c r="A14" s="58" t="s">
        <v>246</v>
      </c>
    </row>
    <row r="15" spans="1:8">
      <c r="A15" s="58" t="s">
        <v>28</v>
      </c>
    </row>
    <row r="16" spans="1:8">
      <c r="A16" s="58" t="s">
        <v>13</v>
      </c>
    </row>
    <row r="17" spans="1:1">
      <c r="A17" s="58" t="s">
        <v>17</v>
      </c>
    </row>
    <row r="18" spans="1:1">
      <c r="A18" s="58" t="s">
        <v>21</v>
      </c>
    </row>
  </sheetData>
  <dataValidations count="1">
    <dataValidation type="list" allowBlank="1" showInputMessage="1" showErrorMessage="1" sqref="B6" xr:uid="{00000000-0002-0000-3100-000000000000}">
      <formula1>$A$13:$A$18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68"/>
  <dimension ref="A1:G52"/>
  <sheetViews>
    <sheetView showGridLines="0" workbookViewId="0">
      <selection activeCell="D4" sqref="D4"/>
    </sheetView>
  </sheetViews>
  <sheetFormatPr defaultRowHeight="15"/>
  <cols>
    <col min="1" max="1" width="5.7109375" customWidth="1"/>
    <col min="2" max="3" width="10.5703125" bestFit="1" customWidth="1"/>
  </cols>
  <sheetData>
    <row r="1" spans="1:7">
      <c r="A1" s="82" t="s">
        <v>2880</v>
      </c>
      <c r="B1" s="132" t="s">
        <v>2814</v>
      </c>
      <c r="C1" s="132"/>
      <c r="D1" s="132"/>
      <c r="E1" s="132"/>
    </row>
    <row r="2" spans="1:7">
      <c r="A2" s="39"/>
      <c r="B2" s="39"/>
      <c r="C2" s="39"/>
      <c r="D2" s="39"/>
      <c r="E2" s="39"/>
    </row>
    <row r="3" spans="1:7">
      <c r="A3" s="39"/>
      <c r="B3" s="39"/>
      <c r="C3" s="39"/>
      <c r="D3" s="39"/>
      <c r="E3" s="39"/>
    </row>
    <row r="4" spans="1:7">
      <c r="A4" s="72" t="s">
        <v>2808</v>
      </c>
      <c r="B4" s="73" t="s">
        <v>2711</v>
      </c>
      <c r="C4" s="39"/>
      <c r="D4" s="127">
        <f>SUMIF(A4:A24,"A",B4:B24)/10000000</f>
        <v>0.91836459999999998</v>
      </c>
      <c r="E4" s="39"/>
    </row>
    <row r="5" spans="1:7">
      <c r="A5" s="34" t="s">
        <v>2716</v>
      </c>
      <c r="B5" s="34">
        <v>324121</v>
      </c>
      <c r="C5" s="39"/>
      <c r="G5" s="39"/>
    </row>
    <row r="6" spans="1:7">
      <c r="A6" s="34" t="s">
        <v>2717</v>
      </c>
      <c r="B6" s="34">
        <v>2455078</v>
      </c>
      <c r="C6" s="39"/>
    </row>
    <row r="7" spans="1:7">
      <c r="A7" s="34" t="s">
        <v>2716</v>
      </c>
      <c r="B7" s="34">
        <v>1598048</v>
      </c>
      <c r="C7" s="39"/>
    </row>
    <row r="8" spans="1:7">
      <c r="A8" s="34" t="s">
        <v>2719</v>
      </c>
      <c r="B8" s="34">
        <v>582882</v>
      </c>
      <c r="C8" s="39"/>
    </row>
    <row r="9" spans="1:7">
      <c r="A9" s="34" t="s">
        <v>2720</v>
      </c>
      <c r="B9" s="34">
        <v>842074</v>
      </c>
      <c r="C9" s="39"/>
    </row>
    <row r="10" spans="1:7">
      <c r="A10" s="34" t="s">
        <v>2717</v>
      </c>
      <c r="B10" s="34">
        <v>293416</v>
      </c>
      <c r="C10" s="39"/>
    </row>
    <row r="11" spans="1:7">
      <c r="A11" s="34" t="s">
        <v>2716</v>
      </c>
      <c r="B11" s="34">
        <v>419782</v>
      </c>
      <c r="C11" s="39"/>
    </row>
    <row r="12" spans="1:7">
      <c r="A12" s="34" t="s">
        <v>2717</v>
      </c>
      <c r="B12" s="34">
        <v>139261</v>
      </c>
      <c r="C12" s="39"/>
    </row>
    <row r="13" spans="1:7">
      <c r="A13" s="34" t="s">
        <v>2717</v>
      </c>
      <c r="B13" s="34">
        <v>1000000</v>
      </c>
      <c r="C13" s="39"/>
    </row>
    <row r="14" spans="1:7">
      <c r="A14" s="34" t="s">
        <v>2716</v>
      </c>
      <c r="B14" s="34">
        <v>3114227</v>
      </c>
      <c r="C14" s="39"/>
    </row>
    <row r="15" spans="1:7">
      <c r="A15" s="34" t="s">
        <v>2719</v>
      </c>
      <c r="B15" s="34">
        <v>2172534</v>
      </c>
      <c r="C15" s="39"/>
    </row>
    <row r="16" spans="1:7">
      <c r="A16" s="34" t="s">
        <v>2719</v>
      </c>
      <c r="B16" s="34">
        <v>1589999</v>
      </c>
      <c r="C16" s="39"/>
    </row>
    <row r="17" spans="1:3">
      <c r="A17" s="34" t="s">
        <v>2716</v>
      </c>
      <c r="B17" s="34">
        <v>2100380</v>
      </c>
      <c r="C17" s="39"/>
    </row>
    <row r="18" spans="1:3">
      <c r="A18" s="34" t="s">
        <v>2717</v>
      </c>
      <c r="B18" s="34">
        <v>1046399</v>
      </c>
      <c r="C18" s="39"/>
    </row>
    <row r="19" spans="1:3">
      <c r="A19" s="34" t="s">
        <v>2718</v>
      </c>
      <c r="B19" s="34">
        <v>770641</v>
      </c>
      <c r="C19" s="39"/>
    </row>
    <row r="20" spans="1:3">
      <c r="A20" s="34" t="s">
        <v>2718</v>
      </c>
      <c r="B20" s="34">
        <v>2822285</v>
      </c>
      <c r="C20" s="39"/>
    </row>
    <row r="21" spans="1:3">
      <c r="A21" s="34" t="s">
        <v>2716</v>
      </c>
      <c r="B21" s="34">
        <v>1627088</v>
      </c>
      <c r="C21" s="39"/>
    </row>
    <row r="22" spans="1:3">
      <c r="A22" s="34" t="s">
        <v>2720</v>
      </c>
      <c r="B22" s="34">
        <v>639672</v>
      </c>
      <c r="C22" s="39"/>
    </row>
    <row r="23" spans="1:3">
      <c r="A23" s="34" t="s">
        <v>2720</v>
      </c>
      <c r="B23" s="34">
        <v>2660632</v>
      </c>
      <c r="C23" s="39"/>
    </row>
    <row r="24" spans="1:3">
      <c r="A24" s="34" t="s">
        <v>2719</v>
      </c>
      <c r="B24" s="34">
        <v>1047563</v>
      </c>
      <c r="C24" s="39"/>
    </row>
    <row r="25" spans="1:3">
      <c r="C25" s="39"/>
    </row>
    <row r="26" spans="1:3">
      <c r="C26" s="39"/>
    </row>
    <row r="27" spans="1:3">
      <c r="C27" s="39"/>
    </row>
    <row r="28" spans="1:3">
      <c r="C28" s="39"/>
    </row>
    <row r="29" spans="1:3">
      <c r="C29" s="39"/>
    </row>
    <row r="30" spans="1:3">
      <c r="C30" s="39"/>
    </row>
    <row r="31" spans="1:3">
      <c r="C31" s="39"/>
    </row>
    <row r="32" spans="1:3">
      <c r="C32" s="39"/>
    </row>
    <row r="33" spans="3:3">
      <c r="C33" s="39"/>
    </row>
    <row r="34" spans="3:3">
      <c r="C34" s="39"/>
    </row>
    <row r="35" spans="3:3">
      <c r="C35" s="39"/>
    </row>
    <row r="36" spans="3:3">
      <c r="C36" s="39"/>
    </row>
    <row r="37" spans="3:3">
      <c r="C37" s="39"/>
    </row>
    <row r="38" spans="3:3">
      <c r="C38" s="39"/>
    </row>
    <row r="39" spans="3:3">
      <c r="C39" s="39"/>
    </row>
    <row r="40" spans="3:3">
      <c r="C40" s="39"/>
    </row>
    <row r="41" spans="3:3">
      <c r="C41" s="39"/>
    </row>
    <row r="42" spans="3:3">
      <c r="C42" s="39"/>
    </row>
    <row r="43" spans="3:3">
      <c r="C43" s="39"/>
    </row>
    <row r="44" spans="3:3">
      <c r="C44" s="39"/>
    </row>
    <row r="45" spans="3:3">
      <c r="C45" s="39"/>
    </row>
    <row r="46" spans="3:3">
      <c r="C46" s="39"/>
    </row>
    <row r="47" spans="3:3">
      <c r="C47" s="39"/>
    </row>
    <row r="48" spans="3:3">
      <c r="C48" s="39"/>
    </row>
    <row r="49" spans="3:3">
      <c r="C49" s="39"/>
    </row>
    <row r="50" spans="3:3">
      <c r="C50" s="39"/>
    </row>
    <row r="51" spans="3:3">
      <c r="C51" s="39"/>
    </row>
    <row r="52" spans="3:3">
      <c r="C52" s="39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Master_Data</vt:lpstr>
      <vt:lpstr>1</vt:lpstr>
      <vt:lpstr>2</vt:lpstr>
      <vt:lpstr>3</vt:lpstr>
      <vt:lpstr>4</vt:lpstr>
      <vt:lpstr>5</vt:lpstr>
      <vt:lpstr>7</vt:lpstr>
      <vt:lpstr>6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TEQHUB</cp:lastModifiedBy>
  <dcterms:created xsi:type="dcterms:W3CDTF">2015-11-08T06:35:01Z</dcterms:created>
  <dcterms:modified xsi:type="dcterms:W3CDTF">2019-04-17T13:08:48Z</dcterms:modified>
</cp:coreProperties>
</file>