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L học tin\"/>
    </mc:Choice>
  </mc:AlternateContent>
  <xr:revisionPtr revIDLastSave="0" documentId="13_ncr:1_{B1E9B682-7F96-4454-AFFB-C86B5B2FDFB3}" xr6:coauthVersionLast="45" xr6:coauthVersionMax="45" xr10:uidLastSave="{00000000-0000-0000-0000-000000000000}"/>
  <bookViews>
    <workbookView xWindow="-120" yWindow="-120" windowWidth="20730" windowHeight="11160" activeTab="4" xr2:uid="{F24CC4AA-4CF3-4F69-A04A-A59D7FFE8196}"/>
  </bookViews>
  <sheets>
    <sheet name="BT" sheetId="4" r:id="rId1"/>
    <sheet name="BT2" sheetId="5" r:id="rId2"/>
    <sheet name="BT3" sheetId="2" r:id="rId3"/>
    <sheet name="HAM" sheetId="1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  <c r="B14" i="2"/>
  <c r="B11" i="2"/>
  <c r="C2" i="4"/>
  <c r="C3" i="4"/>
  <c r="C4" i="4"/>
  <c r="C5" i="4"/>
  <c r="C6" i="4"/>
  <c r="C7" i="4"/>
  <c r="J17" i="4"/>
  <c r="J16" i="4"/>
  <c r="I17" i="4"/>
  <c r="I16" i="4"/>
  <c r="F8" i="4"/>
  <c r="H4" i="4"/>
  <c r="H5" i="4"/>
  <c r="H6" i="4"/>
  <c r="H7" i="4"/>
  <c r="I7" i="4" s="1"/>
  <c r="M7" i="4" s="1"/>
  <c r="H2" i="4"/>
  <c r="I2" i="4" s="1"/>
  <c r="H3" i="4"/>
  <c r="I3" i="4" s="1"/>
  <c r="M3" i="4" s="1"/>
  <c r="I5" i="4"/>
  <c r="L5" i="4" s="1"/>
  <c r="I6" i="4"/>
  <c r="L6" i="4" s="1"/>
  <c r="L6" i="5"/>
  <c r="L5" i="5"/>
  <c r="K5" i="5"/>
  <c r="K6" i="5"/>
  <c r="K7" i="5"/>
  <c r="K8" i="5"/>
  <c r="K9" i="5"/>
  <c r="K10" i="5"/>
  <c r="K11" i="5"/>
  <c r="K12" i="5"/>
  <c r="K13" i="5"/>
  <c r="K4" i="5"/>
  <c r="I12" i="4"/>
  <c r="D3" i="4"/>
  <c r="D4" i="4"/>
  <c r="D5" i="4"/>
  <c r="D6" i="4"/>
  <c r="D7" i="4"/>
  <c r="D2" i="4"/>
  <c r="F3" i="4"/>
  <c r="F4" i="4"/>
  <c r="F5" i="4"/>
  <c r="F6" i="4"/>
  <c r="F7" i="4"/>
  <c r="F2" i="4"/>
  <c r="B3" i="4"/>
  <c r="B4" i="4"/>
  <c r="B5" i="4"/>
  <c r="B6" i="4"/>
  <c r="B7" i="4"/>
  <c r="B2" i="4"/>
  <c r="N4" i="5"/>
  <c r="N3" i="5"/>
  <c r="L3" i="5"/>
  <c r="J4" i="5"/>
  <c r="J5" i="5"/>
  <c r="J6" i="5"/>
  <c r="J7" i="5"/>
  <c r="J8" i="5"/>
  <c r="J9" i="5"/>
  <c r="J10" i="5"/>
  <c r="J11" i="5"/>
  <c r="J12" i="5"/>
  <c r="J13" i="5"/>
  <c r="I5" i="5"/>
  <c r="I6" i="5"/>
  <c r="I7" i="5"/>
  <c r="I8" i="5"/>
  <c r="I9" i="5"/>
  <c r="I10" i="5"/>
  <c r="I11" i="5"/>
  <c r="I12" i="5"/>
  <c r="I13" i="5"/>
  <c r="I4" i="5"/>
  <c r="H7" i="5"/>
  <c r="H8" i="5"/>
  <c r="H9" i="5"/>
  <c r="H10" i="5"/>
  <c r="H11" i="5"/>
  <c r="H12" i="5"/>
  <c r="H13" i="5"/>
  <c r="H6" i="5"/>
  <c r="H5" i="5"/>
  <c r="H4" i="5"/>
  <c r="I4" i="4"/>
  <c r="M4" i="4" s="1"/>
  <c r="L4" i="4" l="1"/>
  <c r="L3" i="4"/>
  <c r="L7" i="4"/>
  <c r="M2" i="4"/>
  <c r="L2" i="4"/>
  <c r="M6" i="4"/>
  <c r="M5" i="4"/>
</calcChain>
</file>

<file path=xl/sharedStrings.xml><?xml version="1.0" encoding="utf-8"?>
<sst xmlns="http://schemas.openxmlformats.org/spreadsheetml/2006/main" count="137" uniqueCount="115">
  <si>
    <t>Hàm AND</t>
  </si>
  <si>
    <t>Hàm OR</t>
  </si>
  <si>
    <t>Hàm COUNTA</t>
  </si>
  <si>
    <t>Hàm LEFT</t>
  </si>
  <si>
    <t>Hàm RIGHT</t>
  </si>
  <si>
    <t>Hàm MID</t>
  </si>
  <si>
    <t>Hàm ROUND</t>
  </si>
  <si>
    <t>Hàm ROUNDUP</t>
  </si>
  <si>
    <t>Hàm ROUNDDOWN</t>
  </si>
  <si>
    <t>Hàm EOMONTH</t>
  </si>
  <si>
    <t>Hàm EDATE</t>
  </si>
  <si>
    <t>Hàm IF</t>
  </si>
  <si>
    <t>Hàm SUM</t>
  </si>
  <si>
    <t>Hàm SUMIF</t>
  </si>
  <si>
    <t>Hàm SUMIFS</t>
  </si>
  <si>
    <t>Hàm VLOOKUP</t>
  </si>
  <si>
    <t>Hàm HLOOKUP</t>
  </si>
  <si>
    <t>Hàm FIND</t>
  </si>
  <si>
    <t>Mã hàng</t>
  </si>
  <si>
    <t>Tên hàng</t>
  </si>
  <si>
    <t>Loại</t>
  </si>
  <si>
    <t>Đơn giá</t>
  </si>
  <si>
    <t>Số lượng</t>
  </si>
  <si>
    <t>Ngày thuê</t>
  </si>
  <si>
    <t>Ngày trả</t>
  </si>
  <si>
    <t>Số 
ngày thuê</t>
  </si>
  <si>
    <t>Tiền thuê</t>
  </si>
  <si>
    <t>B0125</t>
  </si>
  <si>
    <t>B0220</t>
  </si>
  <si>
    <t>D0128</t>
  </si>
  <si>
    <t>K0215</t>
  </si>
  <si>
    <t>G0130</t>
  </si>
  <si>
    <t>K0120</t>
  </si>
  <si>
    <t>BẢNG GIÁ</t>
  </si>
  <si>
    <t>B</t>
  </si>
  <si>
    <t>Bắp</t>
  </si>
  <si>
    <t>D</t>
  </si>
  <si>
    <t>Đậu</t>
  </si>
  <si>
    <t>G</t>
  </si>
  <si>
    <t>Gạo</t>
  </si>
  <si>
    <t>K</t>
  </si>
  <si>
    <t>Khoai</t>
  </si>
  <si>
    <t>Thống kê</t>
  </si>
  <si>
    <t>Yêu cầu:</t>
  </si>
  <si>
    <t>4)Đơn giá:dựa vao Mã hàng ,Loại hàng và tra tìm trong Bảng giá</t>
  </si>
  <si>
    <t>5)Số ngày thuê:Ngày trả-Ngày thuê</t>
  </si>
  <si>
    <t>7)Thống kê thành tiền theo bảng trên</t>
  </si>
  <si>
    <t>Số HĐ</t>
  </si>
  <si>
    <t>1) Số lượng: là 2 ký tự cuối của số hợp đồng và chuyển qua giá trị số</t>
  </si>
  <si>
    <t>2) Loại:là ký tự thứ 3 trong số hợp đồng và chuyển qua giá trị số</t>
  </si>
  <si>
    <t>3)Tên hàng: dựa vào ký tự đầu tra tìm trong Bảng giá</t>
  </si>
  <si>
    <t>DANH SÁCH ĐIỂM THÍ SINH DỰ THI TIN HỌC VĂN PHÒNG</t>
  </si>
  <si>
    <t>Stt</t>
  </si>
  <si>
    <t>Họ Tên</t>
  </si>
  <si>
    <t>Phái</t>
  </si>
  <si>
    <t>Năm Sinh</t>
  </si>
  <si>
    <t>Thcb</t>
  </si>
  <si>
    <t>Word</t>
  </si>
  <si>
    <t>Excel</t>
  </si>
  <si>
    <t>ĐiểmTB</t>
  </si>
  <si>
    <t>Kết quả</t>
  </si>
  <si>
    <t>Hiep</t>
  </si>
  <si>
    <t>nữ</t>
  </si>
  <si>
    <t>Nga</t>
  </si>
  <si>
    <t>Ha</t>
  </si>
  <si>
    <t>Son</t>
  </si>
  <si>
    <t>nam</t>
  </si>
  <si>
    <t>Lam</t>
  </si>
  <si>
    <t>Hanh</t>
  </si>
  <si>
    <t>Nam</t>
  </si>
  <si>
    <t>Linh</t>
  </si>
  <si>
    <t>Diem</t>
  </si>
  <si>
    <t>Khoa</t>
  </si>
  <si>
    <t>Yêu cầu</t>
  </si>
  <si>
    <t>1) Tính điểm trung bình cho từng học viên sử dụng hàm AVERAGE</t>
  </si>
  <si>
    <t xml:space="preserve">2)Điểm Kết Quả:Nếu điểm trung bình (điểm TB) lớn hơn hoạc bằng 5 thì cho ra kết quả là đậu ngược lại </t>
  </si>
  <si>
    <t>điểm trung bình nhỏ hơn 5 thì cho ra kết quả là rớt</t>
  </si>
  <si>
    <t>3) Xếp Loại</t>
  </si>
  <si>
    <t>Giỏi : nếu điểm trung bình lớn hơn hoặc bằng 8</t>
  </si>
  <si>
    <t>Khá: nếu điểm trung bình lớn hơn hoặc bằng 6,5</t>
  </si>
  <si>
    <t>Trung Bình: nếu điểm trung bình lớn hơn hoặc bằng 5</t>
  </si>
  <si>
    <t>Còn lại là yếu</t>
  </si>
  <si>
    <t>Hàm COUNTIF</t>
  </si>
  <si>
    <t>Cộng</t>
  </si>
  <si>
    <t>Tên</t>
  </si>
  <si>
    <t>Hằng</t>
  </si>
  <si>
    <t>Hải</t>
  </si>
  <si>
    <t>Sơn</t>
  </si>
  <si>
    <t>6)tiền thuê:Số Ngày Thuê *Số lượng *Đơn giá</t>
  </si>
  <si>
    <r>
      <rPr>
        <b/>
        <sz val="72"/>
        <color rgb="FF002060"/>
        <rFont val="Times New Roman"/>
        <family val="1"/>
      </rPr>
      <t>HỌC EXCEL CẤP TỐC</t>
    </r>
    <r>
      <rPr>
        <b/>
        <sz val="72"/>
        <color rgb="FFFF0000"/>
        <rFont val="Times New Roman"/>
        <family val="1"/>
      </rPr>
      <t xml:space="preserve">
LÀM CHỦ CÁC HÀM CƠ BẢN TRONG EXCEL</t>
    </r>
  </si>
  <si>
    <t>=AND(Biểu thức 1; biểu thức 2;…)</t>
  </si>
  <si>
    <t>=OR(Biểu thức 1;Biểu thức;….)</t>
  </si>
  <si>
    <t>Hàm AVERAGE</t>
  </si>
  <si>
    <t>=AVERAGE(Số thứ nhất; số thứ 2;….)</t>
  </si>
  <si>
    <t>=IF(Biểu thức kiểm tra;Giá trị trả về nếu đúng; Giá trị trả về nếu sai)</t>
  </si>
  <si>
    <t>XL</t>
  </si>
  <si>
    <t>=COUNTA(giá trị thứ nhất; giá trị thứ 2;,….)</t>
  </si>
  <si>
    <t>=COUNTIF(Vùng dữ liệu cần đếm;điều kiện đếm)</t>
  </si>
  <si>
    <t>=LEFT(chuỗi ký tự;số ký tự cần lấy)</t>
  </si>
  <si>
    <t>=RIGHT(chuỗi ký tự;số ký tự cần lấy)</t>
  </si>
  <si>
    <t>=MID(Chuỗi ký tự;Vị trí bắt đầu lấy;số ký tự cần lấy)</t>
  </si>
  <si>
    <t>Hà Nội</t>
  </si>
  <si>
    <t>=FIND(chuỗi ký tự tìm kiếm;tìm kiếm trong chuỗi nào;bắt đầu tìm kiếm từ vị trí)</t>
  </si>
  <si>
    <t>điểm làm tròn</t>
  </si>
  <si>
    <t>=ROUND(số cần làm tròn;số số thập phân)</t>
  </si>
  <si>
    <t>=ROUNDUP(số cần làm tròn;số số thập phân)</t>
  </si>
  <si>
    <t>=ROUNDDOWN(số cần làm tròn;số số thập phân)</t>
  </si>
  <si>
    <t>=EOMONTH(Ngày bắt đầu tính toán;độ gia của tháng)</t>
  </si>
  <si>
    <t>=EDATE(Ngày bắt đầu tính toán;độ gia của tháng)</t>
  </si>
  <si>
    <t>=SUM(Số thứ nhất; số thứ 2;….)</t>
  </si>
  <si>
    <t>=SUMIF(Vùng chứa dữ liệu cần tham chiếu;điều kiện tham chiếu;Vùng tính tổng)</t>
  </si>
  <si>
    <t>A</t>
  </si>
  <si>
    <t>=SUMIFS(Vùng tính tổng;Vùng dữ liệu thứ 1; điều kiện thứ nhất;vùng điều kiện 2; điều kiện 2'….)</t>
  </si>
  <si>
    <t>=VLOOKUP(Giá trị tham chiếu; vùng tham chiếu;cột lấy giá trị trong vùng tham chiếu;kiểu tham chiếu)</t>
  </si>
  <si>
    <t>=HLOOKUP(Giá trị tham chiếu; vùng tham chiếu;dòng lấy giá trị trong vùng tham chiếu;kiểu tham chiếu)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</si>
</sst>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6" formatCode="0.000000"/>
  </numFmts>
  <fonts count="9" x14ac:knownFonts="1">
    <font>
      <sz val="14"/>
      <color theme="1"/>
      <name val="Times New Roman"/>
      <family val="2"/>
    </font>
    <font>
      <sz val="11"/>
      <color theme="1"/>
      <name val="Times New Roman"/>
      <family val="2"/>
      <charset val="163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  <charset val="163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72"/>
      <color rgb="FFFF0000"/>
      <name val="Times New Roman"/>
      <family val="1"/>
    </font>
    <font>
      <b/>
      <sz val="72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1" applyNumberFormat="1" applyFont="1" applyBorder="1"/>
    <xf numFmtId="0" fontId="1" fillId="0" borderId="0" xfId="1" quotePrefix="1"/>
    <xf numFmtId="0" fontId="3" fillId="0" borderId="0" xfId="1" applyFont="1"/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3" fillId="0" borderId="5" xfId="1" applyFont="1" applyBorder="1"/>
    <xf numFmtId="0" fontId="3" fillId="0" borderId="6" xfId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9" xfId="1" applyFont="1" applyBorder="1"/>
    <xf numFmtId="0" fontId="2" fillId="0" borderId="10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/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quotePrefix="1" applyFont="1" applyAlignment="1">
      <alignment horizontal="center"/>
    </xf>
    <xf numFmtId="14" fontId="0" fillId="0" borderId="1" xfId="0" applyNumberFormat="1" applyBorder="1"/>
    <xf numFmtId="0" fontId="6" fillId="0" borderId="1" xfId="0" applyFont="1" applyBorder="1" applyAlignment="1">
      <alignment horizontal="center"/>
    </xf>
    <xf numFmtId="0" fontId="0" fillId="0" borderId="0" xfId="0" applyFill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0" fillId="0" borderId="0" xfId="0" quotePrefix="1"/>
    <xf numFmtId="14" fontId="0" fillId="0" borderId="0" xfId="0" quotePrefix="1" applyNumberFormat="1"/>
    <xf numFmtId="166" fontId="1" fillId="0" borderId="0" xfId="1" quotePrefix="1" applyNumberFormat="1"/>
  </cellXfs>
  <cellStyles count="2">
    <cellStyle name="Normal" xfId="0" builtinId="0"/>
    <cellStyle name="Normal 2" xfId="1" xr:uid="{037E5E49-4CB8-4808-B8B9-1372B6937DC4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13C3-B81E-4CCB-97A5-49BA1D7833A3}">
  <dimension ref="A1:M29"/>
  <sheetViews>
    <sheetView workbookViewId="0">
      <selection activeCell="F17" sqref="F17"/>
    </sheetView>
  </sheetViews>
  <sheetFormatPr defaultRowHeight="15" x14ac:dyDescent="0.25"/>
  <cols>
    <col min="1" max="1" width="9.77734375" style="2" customWidth="1"/>
    <col min="2" max="2" width="12.88671875" style="2" customWidth="1"/>
    <col min="3" max="9" width="12.21875" style="2" customWidth="1"/>
    <col min="10" max="16384" width="8.88671875" style="2"/>
  </cols>
  <sheetData>
    <row r="1" spans="1:13" ht="33" x14ac:dyDescent="0.25">
      <c r="A1" s="3" t="s">
        <v>47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4" t="s">
        <v>25</v>
      </c>
      <c r="J1" s="3" t="s">
        <v>26</v>
      </c>
    </row>
    <row r="2" spans="1:13" ht="16.5" x14ac:dyDescent="0.25">
      <c r="A2" s="5" t="s">
        <v>27</v>
      </c>
      <c r="B2" s="5" t="str">
        <f>LEFT(A2)</f>
        <v>B</v>
      </c>
      <c r="C2" s="6" t="str">
        <f>VLOOKUP(B2,$A$12:$C$15,2,0)</f>
        <v>Bắp</v>
      </c>
      <c r="D2" s="6">
        <f>--MID(A2,3,1)</f>
        <v>1</v>
      </c>
      <c r="E2" s="6"/>
      <c r="F2" s="6">
        <f>--RIGHT(A2,2)</f>
        <v>25</v>
      </c>
      <c r="G2" s="7">
        <v>44087</v>
      </c>
      <c r="H2" s="7">
        <f>EDATE(G2,2)</f>
        <v>44148</v>
      </c>
      <c r="I2" s="6">
        <f>H2-G2</f>
        <v>61</v>
      </c>
      <c r="J2" s="6"/>
      <c r="L2" s="8">
        <f>--AND(I2&gt;25)</f>
        <v>1</v>
      </c>
      <c r="M2" s="2">
        <f>--OR(I2&gt;25)</f>
        <v>1</v>
      </c>
    </row>
    <row r="3" spans="1:13" ht="16.5" x14ac:dyDescent="0.25">
      <c r="A3" s="5" t="s">
        <v>28</v>
      </c>
      <c r="B3" s="5" t="str">
        <f t="shared" ref="B3:B7" si="0">LEFT(A3)</f>
        <v>B</v>
      </c>
      <c r="C3" s="6" t="str">
        <f t="shared" ref="C3:C7" si="1">VLOOKUP(B3,$A$12:$C$15,2,0)</f>
        <v>Bắp</v>
      </c>
      <c r="D3" s="6">
        <f t="shared" ref="D3:D7" si="2">--MID(A3,3,1)</f>
        <v>2</v>
      </c>
      <c r="E3" s="6"/>
      <c r="F3" s="6">
        <f t="shared" ref="F3:F8" si="3">--RIGHT(A3,2)</f>
        <v>20</v>
      </c>
      <c r="G3" s="7">
        <v>44073</v>
      </c>
      <c r="H3" s="7">
        <f>EDATE(G3,2)</f>
        <v>44134</v>
      </c>
      <c r="I3" s="6">
        <f t="shared" ref="I3:I7" si="4">H3-G3</f>
        <v>61</v>
      </c>
      <c r="J3" s="6"/>
      <c r="L3" s="8">
        <f t="shared" ref="L3:L7" si="5">--AND(I3&gt;25)</f>
        <v>1</v>
      </c>
      <c r="M3" s="2">
        <f t="shared" ref="M3:M7" si="6">--OR(I3&gt;25)</f>
        <v>1</v>
      </c>
    </row>
    <row r="4" spans="1:13" ht="16.5" x14ac:dyDescent="0.25">
      <c r="A4" s="5" t="s">
        <v>29</v>
      </c>
      <c r="B4" s="5" t="str">
        <f t="shared" si="0"/>
        <v>D</v>
      </c>
      <c r="C4" s="6" t="str">
        <f t="shared" si="1"/>
        <v>Đậu</v>
      </c>
      <c r="D4" s="6">
        <f t="shared" si="2"/>
        <v>1</v>
      </c>
      <c r="E4" s="6"/>
      <c r="F4" s="6">
        <f t="shared" si="3"/>
        <v>28</v>
      </c>
      <c r="G4" s="7">
        <v>44076</v>
      </c>
      <c r="H4" s="7">
        <f t="shared" ref="H4:H7" si="7">EDATE(G4,2)</f>
        <v>44137</v>
      </c>
      <c r="I4" s="6">
        <f t="shared" si="4"/>
        <v>61</v>
      </c>
      <c r="J4" s="6"/>
      <c r="L4" s="8">
        <f t="shared" si="5"/>
        <v>1</v>
      </c>
      <c r="M4" s="2">
        <f t="shared" si="6"/>
        <v>1</v>
      </c>
    </row>
    <row r="5" spans="1:13" ht="16.5" x14ac:dyDescent="0.25">
      <c r="A5" s="5" t="s">
        <v>30</v>
      </c>
      <c r="B5" s="5" t="str">
        <f t="shared" si="0"/>
        <v>K</v>
      </c>
      <c r="C5" s="6" t="str">
        <f t="shared" si="1"/>
        <v>Khoai</v>
      </c>
      <c r="D5" s="6">
        <f t="shared" si="2"/>
        <v>2</v>
      </c>
      <c r="E5" s="6"/>
      <c r="F5" s="6">
        <f t="shared" si="3"/>
        <v>15</v>
      </c>
      <c r="G5" s="7">
        <v>44075</v>
      </c>
      <c r="H5" s="7">
        <f t="shared" si="7"/>
        <v>44136</v>
      </c>
      <c r="I5" s="6">
        <f t="shared" si="4"/>
        <v>61</v>
      </c>
      <c r="J5" s="6"/>
      <c r="L5" s="8">
        <f t="shared" si="5"/>
        <v>1</v>
      </c>
      <c r="M5" s="2">
        <f t="shared" si="6"/>
        <v>1</v>
      </c>
    </row>
    <row r="6" spans="1:13" ht="16.5" x14ac:dyDescent="0.25">
      <c r="A6" s="5" t="s">
        <v>31</v>
      </c>
      <c r="B6" s="5" t="str">
        <f t="shared" si="0"/>
        <v>G</v>
      </c>
      <c r="C6" s="6" t="str">
        <f t="shared" si="1"/>
        <v>Gạo</v>
      </c>
      <c r="D6" s="6">
        <f t="shared" si="2"/>
        <v>1</v>
      </c>
      <c r="E6" s="6"/>
      <c r="F6" s="6">
        <f t="shared" si="3"/>
        <v>30</v>
      </c>
      <c r="G6" s="7">
        <v>44076</v>
      </c>
      <c r="H6" s="7">
        <f t="shared" si="7"/>
        <v>44137</v>
      </c>
      <c r="I6" s="6">
        <f t="shared" si="4"/>
        <v>61</v>
      </c>
      <c r="J6" s="6"/>
      <c r="L6" s="8">
        <f t="shared" si="5"/>
        <v>1</v>
      </c>
      <c r="M6" s="2">
        <f t="shared" si="6"/>
        <v>1</v>
      </c>
    </row>
    <row r="7" spans="1:13" ht="16.5" x14ac:dyDescent="0.25">
      <c r="A7" s="5" t="s">
        <v>32</v>
      </c>
      <c r="B7" s="5" t="str">
        <f t="shared" si="0"/>
        <v>K</v>
      </c>
      <c r="C7" s="6" t="str">
        <f t="shared" si="1"/>
        <v>Khoai</v>
      </c>
      <c r="D7" s="6">
        <f t="shared" si="2"/>
        <v>1</v>
      </c>
      <c r="E7" s="6"/>
      <c r="F7" s="6">
        <f t="shared" si="3"/>
        <v>20</v>
      </c>
      <c r="G7" s="7">
        <v>44078</v>
      </c>
      <c r="H7" s="7">
        <f t="shared" si="7"/>
        <v>44139</v>
      </c>
      <c r="I7" s="6">
        <f t="shared" si="4"/>
        <v>61</v>
      </c>
      <c r="J7" s="6"/>
      <c r="L7" s="8">
        <f t="shared" si="5"/>
        <v>1</v>
      </c>
      <c r="M7" s="2">
        <f t="shared" si="6"/>
        <v>1</v>
      </c>
    </row>
    <row r="8" spans="1:13" s="28" customFormat="1" ht="16.5" x14ac:dyDescent="0.25">
      <c r="A8" s="26"/>
      <c r="B8" s="26"/>
      <c r="C8" s="26" t="s">
        <v>83</v>
      </c>
      <c r="D8" s="26"/>
      <c r="E8" s="26"/>
      <c r="F8" s="6">
        <f>SUM(F2:F7)</f>
        <v>138</v>
      </c>
      <c r="G8" s="27"/>
      <c r="H8" s="27"/>
      <c r="I8" s="26"/>
      <c r="J8" s="26"/>
      <c r="L8" s="29"/>
    </row>
    <row r="9" spans="1:13" ht="17.25" thickBot="1" x14ac:dyDescent="0.3">
      <c r="A9" s="9"/>
      <c r="B9" s="9"/>
      <c r="C9" s="9"/>
      <c r="D9" s="9"/>
      <c r="E9" s="9"/>
      <c r="F9" s="9"/>
      <c r="G9" s="9"/>
      <c r="H9" s="9"/>
      <c r="I9" s="9"/>
    </row>
    <row r="10" spans="1:13" ht="16.5" x14ac:dyDescent="0.25">
      <c r="A10" s="10" t="s">
        <v>33</v>
      </c>
      <c r="B10" s="11"/>
      <c r="C10" s="11"/>
      <c r="D10" s="12"/>
      <c r="E10" s="9"/>
      <c r="F10" s="9"/>
      <c r="G10" s="9"/>
      <c r="H10" s="9"/>
      <c r="I10" s="9"/>
    </row>
    <row r="11" spans="1:13" ht="16.5" x14ac:dyDescent="0.25">
      <c r="A11" s="13" t="s">
        <v>18</v>
      </c>
      <c r="B11" s="14" t="s">
        <v>19</v>
      </c>
      <c r="C11" s="14">
        <v>1</v>
      </c>
      <c r="D11" s="15">
        <v>2</v>
      </c>
      <c r="E11" s="9"/>
      <c r="F11" s="9"/>
      <c r="G11" s="9"/>
      <c r="H11" s="9"/>
      <c r="I11" s="9"/>
    </row>
    <row r="12" spans="1:13" ht="16.5" x14ac:dyDescent="0.25">
      <c r="A12" s="16" t="s">
        <v>34</v>
      </c>
      <c r="B12" s="6" t="s">
        <v>35</v>
      </c>
      <c r="C12" s="6">
        <v>2000</v>
      </c>
      <c r="D12" s="17">
        <v>1800</v>
      </c>
      <c r="E12" s="9"/>
      <c r="F12" s="9"/>
      <c r="G12" s="9" t="s">
        <v>101</v>
      </c>
      <c r="H12" s="9"/>
      <c r="I12" s="9">
        <f>FIND(" ",G12)</f>
        <v>3</v>
      </c>
    </row>
    <row r="13" spans="1:13" ht="16.5" x14ac:dyDescent="0.25">
      <c r="A13" s="16" t="s">
        <v>36</v>
      </c>
      <c r="B13" s="6" t="s">
        <v>37</v>
      </c>
      <c r="C13" s="6">
        <v>5000</v>
      </c>
      <c r="D13" s="17">
        <v>4000</v>
      </c>
      <c r="E13" s="9"/>
      <c r="F13" s="9"/>
      <c r="G13" s="9"/>
      <c r="H13" s="9"/>
      <c r="I13" s="9"/>
    </row>
    <row r="14" spans="1:13" ht="16.5" x14ac:dyDescent="0.25">
      <c r="A14" s="16" t="s">
        <v>38</v>
      </c>
      <c r="B14" s="6" t="s">
        <v>39</v>
      </c>
      <c r="C14" s="6">
        <v>4000</v>
      </c>
      <c r="D14" s="17">
        <v>3000</v>
      </c>
      <c r="E14" s="9"/>
      <c r="F14" s="9"/>
      <c r="G14" s="9"/>
      <c r="H14" s="9"/>
      <c r="I14" s="9"/>
    </row>
    <row r="15" spans="1:13" ht="17.25" thickBot="1" x14ac:dyDescent="0.3">
      <c r="A15" s="18" t="s">
        <v>40</v>
      </c>
      <c r="B15" s="19" t="s">
        <v>41</v>
      </c>
      <c r="C15" s="19">
        <v>2000</v>
      </c>
      <c r="D15" s="20">
        <v>1000</v>
      </c>
      <c r="E15" s="9"/>
      <c r="F15" s="9"/>
      <c r="G15" s="9"/>
      <c r="H15" s="9"/>
      <c r="I15" s="9"/>
    </row>
    <row r="16" spans="1:13" ht="16.5" x14ac:dyDescent="0.25">
      <c r="A16" s="9"/>
      <c r="B16" s="9"/>
      <c r="C16" s="9"/>
      <c r="D16" s="9"/>
      <c r="E16" s="9"/>
      <c r="F16" s="9"/>
      <c r="G16" s="9" t="s">
        <v>111</v>
      </c>
      <c r="H16" s="2">
        <v>1</v>
      </c>
      <c r="I16" s="9">
        <f>SUMIF($B$2:$B$7,G16,$F$2:$F$7)</f>
        <v>0</v>
      </c>
      <c r="J16" s="2">
        <f>SUMIFS($F$2:$F$7,$B$2:$B$7,G16,$D$2:$D$7,H16)</f>
        <v>0</v>
      </c>
    </row>
    <row r="17" spans="1:10" ht="17.25" thickBot="1" x14ac:dyDescent="0.3">
      <c r="A17" s="9"/>
      <c r="B17" s="9"/>
      <c r="C17" s="9"/>
      <c r="D17" s="9"/>
      <c r="E17" s="9"/>
      <c r="F17" s="9"/>
      <c r="G17" s="9" t="s">
        <v>34</v>
      </c>
      <c r="H17" s="2">
        <v>1</v>
      </c>
      <c r="I17" s="9">
        <f>SUMIF($B$2:$B$7,G17,$F$2:$F$7)</f>
        <v>45</v>
      </c>
      <c r="J17" s="2">
        <f>SUMIFS($F$2:$F$7,$B$2:$B$7,G17,$D$2:$D$7,H17)</f>
        <v>25</v>
      </c>
    </row>
    <row r="18" spans="1:10" ht="16.5" x14ac:dyDescent="0.25">
      <c r="A18" s="21" t="s">
        <v>42</v>
      </c>
      <c r="B18" s="22"/>
      <c r="C18" s="22"/>
      <c r="D18" s="23"/>
      <c r="E18" s="9"/>
      <c r="F18" s="9"/>
      <c r="G18" s="9"/>
      <c r="H18" s="9"/>
      <c r="I18" s="9"/>
    </row>
    <row r="19" spans="1:10" ht="16.5" x14ac:dyDescent="0.25">
      <c r="A19" s="16" t="s">
        <v>35</v>
      </c>
      <c r="B19" s="6" t="s">
        <v>37</v>
      </c>
      <c r="C19" s="6" t="s">
        <v>39</v>
      </c>
      <c r="D19" s="17" t="s">
        <v>41</v>
      </c>
      <c r="E19" s="9"/>
      <c r="F19" s="9"/>
      <c r="G19" s="9"/>
      <c r="H19" s="9"/>
      <c r="I19" s="9"/>
    </row>
    <row r="20" spans="1:10" ht="16.5" x14ac:dyDescent="0.25">
      <c r="A20" s="18"/>
      <c r="B20" s="18"/>
      <c r="C20" s="18"/>
      <c r="D20" s="18"/>
      <c r="E20" s="9"/>
      <c r="F20" s="9"/>
      <c r="G20" s="9"/>
      <c r="H20" s="9"/>
      <c r="I20" s="9"/>
    </row>
    <row r="21" spans="1:10" ht="16.5" x14ac:dyDescent="0.25">
      <c r="A21" s="9"/>
      <c r="B21" s="9"/>
      <c r="C21" s="9"/>
      <c r="D21" s="9"/>
      <c r="E21" s="9"/>
      <c r="F21" s="9"/>
      <c r="G21" s="9"/>
      <c r="H21" s="9"/>
      <c r="I21" s="9"/>
    </row>
    <row r="22" spans="1:10" ht="16.5" x14ac:dyDescent="0.25">
      <c r="A22" s="9" t="s">
        <v>43</v>
      </c>
      <c r="B22" s="9"/>
      <c r="C22" s="9"/>
      <c r="D22" s="9"/>
      <c r="E22" s="9"/>
      <c r="F22" s="9"/>
      <c r="G22" s="9"/>
      <c r="H22" s="9"/>
      <c r="I22" s="9"/>
    </row>
    <row r="23" spans="1:10" ht="16.5" x14ac:dyDescent="0.25">
      <c r="A23" s="9" t="s">
        <v>48</v>
      </c>
      <c r="B23" s="9"/>
      <c r="C23" s="9"/>
      <c r="D23" s="9"/>
      <c r="E23" s="9"/>
      <c r="F23" s="9"/>
      <c r="G23" s="9"/>
      <c r="H23" s="9"/>
      <c r="I23" s="9"/>
    </row>
    <row r="24" spans="1:10" ht="16.5" x14ac:dyDescent="0.25">
      <c r="A24" s="9" t="s">
        <v>49</v>
      </c>
      <c r="B24" s="9"/>
      <c r="C24" s="9"/>
      <c r="D24" s="9"/>
      <c r="E24" s="9"/>
      <c r="F24" s="9"/>
      <c r="G24" s="9"/>
      <c r="H24" s="9"/>
      <c r="I24" s="9"/>
    </row>
    <row r="25" spans="1:10" ht="16.5" x14ac:dyDescent="0.25">
      <c r="A25" s="9" t="s">
        <v>50</v>
      </c>
      <c r="B25" s="9"/>
      <c r="C25" s="9"/>
      <c r="D25" s="9"/>
      <c r="E25" s="9"/>
      <c r="F25" s="9"/>
      <c r="G25" s="9"/>
      <c r="H25" s="9"/>
      <c r="I25" s="9"/>
    </row>
    <row r="26" spans="1:10" ht="16.5" x14ac:dyDescent="0.25">
      <c r="A26" s="9" t="s">
        <v>44</v>
      </c>
      <c r="B26" s="9"/>
      <c r="C26" s="9"/>
      <c r="D26" s="9"/>
      <c r="E26" s="9"/>
      <c r="F26" s="9"/>
      <c r="G26" s="9"/>
      <c r="H26" s="9"/>
      <c r="I26" s="9"/>
    </row>
    <row r="27" spans="1:10" ht="16.5" x14ac:dyDescent="0.25">
      <c r="A27" s="9" t="s">
        <v>45</v>
      </c>
      <c r="B27" s="9"/>
      <c r="C27" s="9"/>
      <c r="D27" s="9"/>
      <c r="E27" s="9"/>
      <c r="F27" s="9"/>
      <c r="G27" s="9"/>
      <c r="H27" s="9"/>
      <c r="I27" s="9"/>
    </row>
    <row r="28" spans="1:10" ht="16.5" x14ac:dyDescent="0.25">
      <c r="A28" s="9" t="s">
        <v>88</v>
      </c>
      <c r="B28" s="9"/>
      <c r="C28" s="9"/>
      <c r="D28" s="9"/>
      <c r="E28" s="9"/>
      <c r="F28" s="9"/>
      <c r="G28" s="9"/>
      <c r="H28" s="9"/>
      <c r="I28" s="9"/>
    </row>
    <row r="29" spans="1:10" ht="16.5" x14ac:dyDescent="0.25">
      <c r="A29" s="9" t="s">
        <v>46</v>
      </c>
      <c r="B29" s="9"/>
      <c r="C29" s="9"/>
      <c r="D29" s="9"/>
      <c r="E29" s="9"/>
      <c r="F29" s="9"/>
      <c r="G29" s="9"/>
      <c r="H29" s="9"/>
      <c r="I29" s="9"/>
    </row>
  </sheetData>
  <mergeCells count="2">
    <mergeCell ref="A10:D10"/>
    <mergeCell ref="A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E00D-AC87-48F9-89EC-6773674BF7C9}">
  <dimension ref="A1:N27"/>
  <sheetViews>
    <sheetView workbookViewId="0">
      <selection activeCell="L6" sqref="L6"/>
    </sheetView>
  </sheetViews>
  <sheetFormatPr defaultRowHeight="15" x14ac:dyDescent="0.25"/>
  <cols>
    <col min="1" max="1" width="8.88671875" style="2"/>
    <col min="2" max="9" width="8.5546875" style="2" customWidth="1"/>
    <col min="10" max="16384" width="8.88671875" style="2"/>
  </cols>
  <sheetData>
    <row r="1" spans="1:14" ht="16.5" x14ac:dyDescent="0.25">
      <c r="A1" s="24" t="s">
        <v>51</v>
      </c>
      <c r="B1" s="24"/>
      <c r="C1" s="24"/>
      <c r="D1" s="24"/>
      <c r="E1" s="24"/>
      <c r="F1" s="24"/>
      <c r="G1" s="24"/>
      <c r="H1" s="24"/>
      <c r="I1" s="24"/>
    </row>
    <row r="2" spans="1:14" ht="16.5" x14ac:dyDescent="0.25">
      <c r="A2" s="9"/>
      <c r="B2" s="9"/>
      <c r="C2" s="9"/>
      <c r="D2" s="9"/>
      <c r="E2" s="9"/>
      <c r="F2" s="9"/>
      <c r="G2" s="9"/>
      <c r="H2" s="9"/>
      <c r="I2" s="9"/>
    </row>
    <row r="3" spans="1:14" ht="16.5" x14ac:dyDescent="0.25">
      <c r="A3" s="14" t="s">
        <v>52</v>
      </c>
      <c r="B3" s="14" t="s">
        <v>53</v>
      </c>
      <c r="C3" s="14" t="s">
        <v>54</v>
      </c>
      <c r="D3" s="14" t="s">
        <v>55</v>
      </c>
      <c r="E3" s="14" t="s">
        <v>56</v>
      </c>
      <c r="F3" s="14" t="s">
        <v>57</v>
      </c>
      <c r="G3" s="14" t="s">
        <v>58</v>
      </c>
      <c r="H3" s="14" t="s">
        <v>59</v>
      </c>
      <c r="I3" s="14" t="s">
        <v>60</v>
      </c>
      <c r="J3" s="2" t="s">
        <v>95</v>
      </c>
      <c r="K3" s="2" t="s">
        <v>103</v>
      </c>
      <c r="L3" s="2">
        <f>COUNTA(B4:B13)</f>
        <v>10</v>
      </c>
      <c r="M3" s="2" t="s">
        <v>62</v>
      </c>
      <c r="N3" s="2">
        <f>COUNTIF($C$4:$C$13,M3)</f>
        <v>7</v>
      </c>
    </row>
    <row r="4" spans="1:14" ht="16.5" x14ac:dyDescent="0.25">
      <c r="A4" s="5">
        <v>1</v>
      </c>
      <c r="B4" s="6" t="s">
        <v>61</v>
      </c>
      <c r="C4" s="6" t="s">
        <v>62</v>
      </c>
      <c r="D4" s="5">
        <v>70</v>
      </c>
      <c r="E4" s="6">
        <v>9</v>
      </c>
      <c r="F4" s="6">
        <v>8</v>
      </c>
      <c r="G4" s="6">
        <v>7</v>
      </c>
      <c r="H4" s="6">
        <f>(E4+F4+G4)/3</f>
        <v>8</v>
      </c>
      <c r="I4" s="6" t="str">
        <f>IF(H4&gt;=5,"Đậu","Rớt")</f>
        <v>Đậu</v>
      </c>
      <c r="J4" s="2" t="str">
        <f>IF(H4&gt;=8,"Giỏi",IF(H4&gt;=6.5,"Khá",IF(H4&gt;=5,"Trung bình","Yếu")))</f>
        <v>Giỏi</v>
      </c>
      <c r="K4" s="37">
        <f>ROUND(H4,1)</f>
        <v>8</v>
      </c>
      <c r="L4" s="8"/>
      <c r="M4" s="2" t="s">
        <v>66</v>
      </c>
      <c r="N4" s="2">
        <f>COUNTIF($C$4:$C$13,M4)</f>
        <v>3</v>
      </c>
    </row>
    <row r="5" spans="1:14" ht="16.5" x14ac:dyDescent="0.25">
      <c r="A5" s="5">
        <v>2</v>
      </c>
      <c r="B5" s="6" t="s">
        <v>63</v>
      </c>
      <c r="C5" s="6" t="s">
        <v>62</v>
      </c>
      <c r="D5" s="5">
        <v>74</v>
      </c>
      <c r="E5" s="6">
        <v>4.5</v>
      </c>
      <c r="F5" s="6">
        <v>6</v>
      </c>
      <c r="G5" s="6">
        <v>4</v>
      </c>
      <c r="H5" s="6">
        <f>AVERAGE(E5:G5)</f>
        <v>4.833333333333333</v>
      </c>
      <c r="I5" s="6" t="str">
        <f t="shared" ref="I5:I13" si="0">IF(H5&gt;=5,"Đậu","Rớt")</f>
        <v>Rớt</v>
      </c>
      <c r="J5" s="2" t="str">
        <f t="shared" ref="J5:J13" si="1">IF(H5&gt;=8,"Giỏi",IF(H5&gt;=6.5,"Khá",IF(H5&gt;=5,"Trung bình","Yếu")))</f>
        <v>Yếu</v>
      </c>
      <c r="K5" s="37">
        <f t="shared" ref="K5:K13" si="2">ROUND(H5,1)</f>
        <v>4.8</v>
      </c>
      <c r="L5" s="2">
        <f>ROUNDUP(H5,1)</f>
        <v>4.8999999999999995</v>
      </c>
    </row>
    <row r="6" spans="1:14" ht="16.5" x14ac:dyDescent="0.25">
      <c r="A6" s="5">
        <v>3</v>
      </c>
      <c r="B6" s="6" t="s">
        <v>64</v>
      </c>
      <c r="C6" s="6" t="s">
        <v>62</v>
      </c>
      <c r="D6" s="5">
        <v>68</v>
      </c>
      <c r="E6" s="6">
        <v>8</v>
      </c>
      <c r="F6" s="6">
        <v>8.5</v>
      </c>
      <c r="G6" s="6">
        <v>9</v>
      </c>
      <c r="H6" s="6">
        <f>AVERAGE(E6,F6,G6)</f>
        <v>8.5</v>
      </c>
      <c r="I6" s="6" t="str">
        <f t="shared" si="0"/>
        <v>Đậu</v>
      </c>
      <c r="J6" s="2" t="str">
        <f t="shared" si="1"/>
        <v>Giỏi</v>
      </c>
      <c r="K6" s="37">
        <f t="shared" si="2"/>
        <v>8.5</v>
      </c>
      <c r="L6" s="8">
        <f>ROUNDDOWN(H5,1)</f>
        <v>4.8</v>
      </c>
    </row>
    <row r="7" spans="1:14" ht="16.5" x14ac:dyDescent="0.25">
      <c r="A7" s="5">
        <v>4</v>
      </c>
      <c r="B7" s="6" t="s">
        <v>65</v>
      </c>
      <c r="C7" s="6" t="s">
        <v>66</v>
      </c>
      <c r="D7" s="5">
        <v>72</v>
      </c>
      <c r="E7" s="6">
        <v>4</v>
      </c>
      <c r="F7" s="6">
        <v>6</v>
      </c>
      <c r="G7" s="6">
        <v>7</v>
      </c>
      <c r="H7" s="6">
        <f t="shared" ref="H7:H13" si="3">AVERAGE(E7,F7,G7)</f>
        <v>5.666666666666667</v>
      </c>
      <c r="I7" s="6" t="str">
        <f t="shared" si="0"/>
        <v>Đậu</v>
      </c>
      <c r="J7" s="2" t="str">
        <f t="shared" si="1"/>
        <v>Trung bình</v>
      </c>
      <c r="K7" s="37">
        <f t="shared" si="2"/>
        <v>5.7</v>
      </c>
    </row>
    <row r="8" spans="1:14" ht="16.5" x14ac:dyDescent="0.25">
      <c r="A8" s="5">
        <v>5</v>
      </c>
      <c r="B8" s="6" t="s">
        <v>67</v>
      </c>
      <c r="C8" s="6" t="s">
        <v>66</v>
      </c>
      <c r="D8" s="5">
        <v>68</v>
      </c>
      <c r="E8" s="6">
        <v>10</v>
      </c>
      <c r="F8" s="6">
        <v>2</v>
      </c>
      <c r="G8" s="6">
        <v>9</v>
      </c>
      <c r="H8" s="6">
        <f t="shared" si="3"/>
        <v>7</v>
      </c>
      <c r="I8" s="6" t="str">
        <f t="shared" si="0"/>
        <v>Đậu</v>
      </c>
      <c r="J8" s="2" t="str">
        <f t="shared" si="1"/>
        <v>Khá</v>
      </c>
      <c r="K8" s="37">
        <f t="shared" si="2"/>
        <v>7</v>
      </c>
    </row>
    <row r="9" spans="1:14" ht="16.5" x14ac:dyDescent="0.25">
      <c r="A9" s="5">
        <v>6</v>
      </c>
      <c r="B9" s="6" t="s">
        <v>68</v>
      </c>
      <c r="C9" s="6" t="s">
        <v>62</v>
      </c>
      <c r="D9" s="5">
        <v>74</v>
      </c>
      <c r="E9" s="6">
        <v>4</v>
      </c>
      <c r="F9" s="6">
        <v>4.5</v>
      </c>
      <c r="G9" s="6">
        <v>1.5</v>
      </c>
      <c r="H9" s="6">
        <f t="shared" si="3"/>
        <v>3.3333333333333335</v>
      </c>
      <c r="I9" s="6" t="str">
        <f t="shared" si="0"/>
        <v>Rớt</v>
      </c>
      <c r="J9" s="2" t="str">
        <f t="shared" si="1"/>
        <v>Yếu</v>
      </c>
      <c r="K9" s="37">
        <f t="shared" si="2"/>
        <v>3.3</v>
      </c>
    </row>
    <row r="10" spans="1:14" ht="16.5" x14ac:dyDescent="0.25">
      <c r="A10" s="5">
        <v>7</v>
      </c>
      <c r="B10" s="6" t="s">
        <v>69</v>
      </c>
      <c r="C10" s="6" t="s">
        <v>62</v>
      </c>
      <c r="D10" s="5">
        <v>71</v>
      </c>
      <c r="E10" s="6">
        <v>3</v>
      </c>
      <c r="F10" s="6">
        <v>9</v>
      </c>
      <c r="G10" s="6">
        <v>7</v>
      </c>
      <c r="H10" s="6">
        <f t="shared" si="3"/>
        <v>6.333333333333333</v>
      </c>
      <c r="I10" s="6" t="str">
        <f t="shared" si="0"/>
        <v>Đậu</v>
      </c>
      <c r="J10" s="2" t="str">
        <f t="shared" si="1"/>
        <v>Trung bình</v>
      </c>
      <c r="K10" s="37">
        <f t="shared" si="2"/>
        <v>6.3</v>
      </c>
    </row>
    <row r="11" spans="1:14" ht="16.5" x14ac:dyDescent="0.25">
      <c r="A11" s="5">
        <v>8</v>
      </c>
      <c r="B11" s="6" t="s">
        <v>70</v>
      </c>
      <c r="C11" s="6" t="s">
        <v>62</v>
      </c>
      <c r="D11" s="5">
        <v>74</v>
      </c>
      <c r="E11" s="6">
        <v>7.5</v>
      </c>
      <c r="F11" s="6">
        <v>1</v>
      </c>
      <c r="G11" s="6">
        <v>6</v>
      </c>
      <c r="H11" s="6">
        <f t="shared" si="3"/>
        <v>4.833333333333333</v>
      </c>
      <c r="I11" s="6" t="str">
        <f t="shared" si="0"/>
        <v>Rớt</v>
      </c>
      <c r="J11" s="2" t="str">
        <f t="shared" si="1"/>
        <v>Yếu</v>
      </c>
      <c r="K11" s="37">
        <f t="shared" si="2"/>
        <v>4.8</v>
      </c>
    </row>
    <row r="12" spans="1:14" ht="16.5" x14ac:dyDescent="0.25">
      <c r="A12" s="5">
        <v>9</v>
      </c>
      <c r="B12" s="6" t="s">
        <v>71</v>
      </c>
      <c r="C12" s="6" t="s">
        <v>62</v>
      </c>
      <c r="D12" s="5">
        <v>69</v>
      </c>
      <c r="E12" s="6">
        <v>4</v>
      </c>
      <c r="F12" s="6">
        <v>5</v>
      </c>
      <c r="G12" s="6">
        <v>5.5</v>
      </c>
      <c r="H12" s="6">
        <f t="shared" si="3"/>
        <v>4.833333333333333</v>
      </c>
      <c r="I12" s="6" t="str">
        <f t="shared" si="0"/>
        <v>Rớt</v>
      </c>
      <c r="J12" s="2" t="str">
        <f t="shared" si="1"/>
        <v>Yếu</v>
      </c>
      <c r="K12" s="37">
        <f t="shared" si="2"/>
        <v>4.8</v>
      </c>
    </row>
    <row r="13" spans="1:14" ht="16.5" x14ac:dyDescent="0.25">
      <c r="A13" s="5">
        <v>10</v>
      </c>
      <c r="B13" s="6" t="s">
        <v>72</v>
      </c>
      <c r="C13" s="6" t="s">
        <v>66</v>
      </c>
      <c r="D13" s="5">
        <v>73</v>
      </c>
      <c r="E13" s="6">
        <v>3</v>
      </c>
      <c r="F13" s="6">
        <v>5</v>
      </c>
      <c r="G13" s="6">
        <v>5</v>
      </c>
      <c r="H13" s="6">
        <f t="shared" si="3"/>
        <v>4.333333333333333</v>
      </c>
      <c r="I13" s="6" t="str">
        <f t="shared" si="0"/>
        <v>Rớt</v>
      </c>
      <c r="J13" s="2" t="str">
        <f t="shared" si="1"/>
        <v>Yếu</v>
      </c>
      <c r="K13" s="37">
        <f t="shared" si="2"/>
        <v>4.3</v>
      </c>
    </row>
    <row r="14" spans="1:14" ht="16.5" x14ac:dyDescent="0.25">
      <c r="A14" s="9"/>
      <c r="B14" s="9"/>
      <c r="C14" s="9"/>
      <c r="D14" s="9"/>
      <c r="E14" s="9"/>
      <c r="F14" s="9"/>
      <c r="G14" s="9"/>
      <c r="H14" s="9"/>
      <c r="I14" s="9"/>
    </row>
    <row r="15" spans="1:14" ht="16.5" x14ac:dyDescent="0.25">
      <c r="A15" s="9"/>
      <c r="B15" s="9"/>
      <c r="C15" s="9"/>
      <c r="D15" s="9"/>
      <c r="E15" s="9"/>
      <c r="F15" s="9"/>
      <c r="G15" s="9"/>
      <c r="H15" s="9"/>
      <c r="I15" s="9"/>
    </row>
    <row r="18" spans="1:6" ht="16.5" x14ac:dyDescent="0.25">
      <c r="A18" s="25" t="s">
        <v>73</v>
      </c>
      <c r="B18" s="9"/>
      <c r="C18" s="9"/>
      <c r="D18" s="9"/>
      <c r="E18" s="9"/>
      <c r="F18" s="9"/>
    </row>
    <row r="19" spans="1:6" ht="16.5" x14ac:dyDescent="0.25">
      <c r="A19" s="9"/>
      <c r="B19" s="9"/>
      <c r="C19" s="9"/>
      <c r="D19" s="9"/>
      <c r="E19" s="9"/>
      <c r="F19" s="9"/>
    </row>
    <row r="20" spans="1:6" ht="16.5" x14ac:dyDescent="0.25">
      <c r="A20" s="9" t="s">
        <v>74</v>
      </c>
      <c r="B20" s="9"/>
      <c r="C20" s="9"/>
      <c r="D20" s="9"/>
      <c r="E20" s="9"/>
      <c r="F20" s="9"/>
    </row>
    <row r="21" spans="1:6" ht="16.5" x14ac:dyDescent="0.25">
      <c r="A21" s="9" t="s">
        <v>75</v>
      </c>
      <c r="B21" s="9"/>
      <c r="C21" s="9"/>
      <c r="D21" s="9"/>
      <c r="E21" s="9"/>
      <c r="F21" s="9"/>
    </row>
    <row r="22" spans="1:6" ht="16.5" x14ac:dyDescent="0.25">
      <c r="A22" s="9" t="s">
        <v>76</v>
      </c>
      <c r="B22" s="9"/>
      <c r="C22" s="9"/>
      <c r="D22" s="9"/>
      <c r="E22" s="9"/>
      <c r="F22" s="9"/>
    </row>
    <row r="23" spans="1:6" ht="16.5" x14ac:dyDescent="0.25">
      <c r="A23" s="9" t="s">
        <v>77</v>
      </c>
      <c r="B23" s="9"/>
      <c r="C23" s="9"/>
      <c r="D23" s="9"/>
      <c r="E23" s="9"/>
      <c r="F23" s="9"/>
    </row>
    <row r="24" spans="1:6" ht="16.5" x14ac:dyDescent="0.25">
      <c r="A24" s="9" t="s">
        <v>78</v>
      </c>
      <c r="B24" s="9"/>
      <c r="C24" s="9"/>
      <c r="D24" s="9"/>
      <c r="E24" s="9"/>
      <c r="F24" s="9"/>
    </row>
    <row r="25" spans="1:6" ht="16.5" x14ac:dyDescent="0.25">
      <c r="A25" s="9" t="s">
        <v>79</v>
      </c>
      <c r="B25" s="9"/>
      <c r="C25" s="9"/>
      <c r="D25" s="9"/>
      <c r="E25" s="9"/>
      <c r="F25" s="9"/>
    </row>
    <row r="26" spans="1:6" ht="16.5" x14ac:dyDescent="0.25">
      <c r="A26" s="9" t="s">
        <v>80</v>
      </c>
      <c r="B26" s="9"/>
      <c r="C26" s="9"/>
      <c r="D26" s="9"/>
      <c r="E26" s="9"/>
      <c r="F26" s="9"/>
    </row>
    <row r="27" spans="1:6" ht="16.5" x14ac:dyDescent="0.25">
      <c r="A27" s="9" t="s">
        <v>81</v>
      </c>
      <c r="B27" s="9"/>
      <c r="C27" s="9"/>
      <c r="D27" s="9"/>
      <c r="E27" s="9"/>
      <c r="F27" s="9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3485-E4FB-4F03-8597-F77A7EA64838}">
  <dimension ref="A2:E14"/>
  <sheetViews>
    <sheetView workbookViewId="0">
      <selection activeCell="E11" sqref="E11"/>
    </sheetView>
  </sheetViews>
  <sheetFormatPr defaultRowHeight="18.75" x14ac:dyDescent="0.3"/>
  <cols>
    <col min="1" max="1" width="10.109375" bestFit="1" customWidth="1"/>
  </cols>
  <sheetData>
    <row r="2" spans="1:5" x14ac:dyDescent="0.3">
      <c r="A2" s="31" t="s">
        <v>84</v>
      </c>
      <c r="B2" s="26" t="s">
        <v>63</v>
      </c>
      <c r="C2" s="26" t="s">
        <v>85</v>
      </c>
      <c r="D2" s="26" t="s">
        <v>86</v>
      </c>
      <c r="E2" s="26" t="s">
        <v>87</v>
      </c>
    </row>
    <row r="3" spans="1:5" x14ac:dyDescent="0.3">
      <c r="A3" s="30">
        <v>44063</v>
      </c>
      <c r="B3" s="5">
        <v>70</v>
      </c>
      <c r="C3" s="5">
        <v>74</v>
      </c>
      <c r="D3" s="5">
        <v>68</v>
      </c>
      <c r="E3" s="5">
        <v>72</v>
      </c>
    </row>
    <row r="4" spans="1:5" x14ac:dyDescent="0.3">
      <c r="A4" s="30">
        <v>44064</v>
      </c>
      <c r="B4" s="5">
        <v>71</v>
      </c>
      <c r="C4" s="5">
        <v>75</v>
      </c>
      <c r="D4" s="5">
        <v>69</v>
      </c>
      <c r="E4" s="5">
        <v>73</v>
      </c>
    </row>
    <row r="5" spans="1:5" x14ac:dyDescent="0.3">
      <c r="A5" s="30">
        <v>44065</v>
      </c>
      <c r="B5" s="5">
        <v>72</v>
      </c>
      <c r="C5" s="5">
        <v>76</v>
      </c>
      <c r="D5" s="5">
        <v>70</v>
      </c>
      <c r="E5" s="5">
        <v>74</v>
      </c>
    </row>
    <row r="6" spans="1:5" x14ac:dyDescent="0.3">
      <c r="A6" s="30">
        <v>44066</v>
      </c>
      <c r="B6" s="5">
        <v>73</v>
      </c>
      <c r="C6" s="5">
        <v>77</v>
      </c>
      <c r="D6" s="5">
        <v>71</v>
      </c>
      <c r="E6" s="5">
        <v>75</v>
      </c>
    </row>
    <row r="7" spans="1:5" x14ac:dyDescent="0.3">
      <c r="A7" s="30">
        <v>44067</v>
      </c>
      <c r="B7" s="5">
        <v>74</v>
      </c>
      <c r="C7" s="5">
        <v>78</v>
      </c>
      <c r="D7" s="5">
        <v>72</v>
      </c>
      <c r="E7" s="5">
        <v>76</v>
      </c>
    </row>
    <row r="11" spans="1:5" x14ac:dyDescent="0.3">
      <c r="A11" s="26" t="s">
        <v>63</v>
      </c>
      <c r="B11">
        <f>HLOOKUP(A11,$B$2:$E$7,3,0)</f>
        <v>71</v>
      </c>
    </row>
    <row r="12" spans="1:5" x14ac:dyDescent="0.3">
      <c r="A12" s="26" t="s">
        <v>85</v>
      </c>
      <c r="B12">
        <f t="shared" ref="B12:B14" si="0">HLOOKUP(A12,$B$2:$E$7,3,0)</f>
        <v>75</v>
      </c>
    </row>
    <row r="13" spans="1:5" x14ac:dyDescent="0.3">
      <c r="A13" s="26" t="s">
        <v>86</v>
      </c>
      <c r="B13">
        <f t="shared" si="0"/>
        <v>69</v>
      </c>
    </row>
    <row r="14" spans="1:5" x14ac:dyDescent="0.3">
      <c r="A14" s="26" t="s">
        <v>87</v>
      </c>
      <c r="B14">
        <f t="shared" si="0"/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42F7-B5A5-4580-9A88-76EF218D643F}">
  <dimension ref="A2:I21"/>
  <sheetViews>
    <sheetView workbookViewId="0">
      <selection activeCell="B21" sqref="B21"/>
    </sheetView>
  </sheetViews>
  <sheetFormatPr defaultRowHeight="18.75" x14ac:dyDescent="0.3"/>
  <cols>
    <col min="1" max="1" width="6" customWidth="1"/>
    <col min="2" max="2" width="20" customWidth="1"/>
    <col min="8" max="8" width="12.88671875" customWidth="1"/>
    <col min="9" max="9" width="10.109375" bestFit="1" customWidth="1"/>
  </cols>
  <sheetData>
    <row r="2" spans="1:9" x14ac:dyDescent="0.3">
      <c r="A2" s="32">
        <v>1</v>
      </c>
      <c r="B2" t="s">
        <v>0</v>
      </c>
      <c r="H2" s="35" t="s">
        <v>90</v>
      </c>
      <c r="I2" s="1"/>
    </row>
    <row r="3" spans="1:9" x14ac:dyDescent="0.3">
      <c r="A3">
        <v>2</v>
      </c>
      <c r="B3" t="s">
        <v>1</v>
      </c>
      <c r="H3" s="36" t="s">
        <v>91</v>
      </c>
    </row>
    <row r="4" spans="1:9" x14ac:dyDescent="0.3">
      <c r="A4">
        <v>3</v>
      </c>
      <c r="B4" t="s">
        <v>92</v>
      </c>
      <c r="H4" s="35" t="s">
        <v>93</v>
      </c>
    </row>
    <row r="5" spans="1:9" x14ac:dyDescent="0.3">
      <c r="A5">
        <v>4</v>
      </c>
      <c r="B5" t="s">
        <v>11</v>
      </c>
      <c r="H5" s="35" t="s">
        <v>94</v>
      </c>
    </row>
    <row r="6" spans="1:9" x14ac:dyDescent="0.3">
      <c r="A6">
        <v>5</v>
      </c>
      <c r="B6" t="s">
        <v>2</v>
      </c>
      <c r="H6" s="35" t="s">
        <v>96</v>
      </c>
    </row>
    <row r="7" spans="1:9" x14ac:dyDescent="0.3">
      <c r="A7">
        <v>6</v>
      </c>
      <c r="B7" t="s">
        <v>82</v>
      </c>
      <c r="H7" s="35" t="s">
        <v>97</v>
      </c>
    </row>
    <row r="8" spans="1:9" x14ac:dyDescent="0.3">
      <c r="A8">
        <v>7</v>
      </c>
      <c r="B8" t="s">
        <v>3</v>
      </c>
      <c r="H8" s="35" t="s">
        <v>98</v>
      </c>
    </row>
    <row r="9" spans="1:9" x14ac:dyDescent="0.3">
      <c r="A9">
        <v>8</v>
      </c>
      <c r="B9" t="s">
        <v>4</v>
      </c>
      <c r="H9" s="35" t="s">
        <v>99</v>
      </c>
    </row>
    <row r="10" spans="1:9" x14ac:dyDescent="0.3">
      <c r="A10">
        <v>9</v>
      </c>
      <c r="B10" t="s">
        <v>5</v>
      </c>
      <c r="H10" s="35" t="s">
        <v>100</v>
      </c>
    </row>
    <row r="11" spans="1:9" x14ac:dyDescent="0.3">
      <c r="A11">
        <v>10</v>
      </c>
      <c r="B11" t="s">
        <v>17</v>
      </c>
      <c r="H11" s="35" t="s">
        <v>102</v>
      </c>
    </row>
    <row r="12" spans="1:9" x14ac:dyDescent="0.3">
      <c r="A12">
        <v>11</v>
      </c>
      <c r="B12" t="s">
        <v>6</v>
      </c>
      <c r="H12" s="35" t="s">
        <v>104</v>
      </c>
    </row>
    <row r="13" spans="1:9" x14ac:dyDescent="0.3">
      <c r="A13">
        <v>12</v>
      </c>
      <c r="B13" t="s">
        <v>7</v>
      </c>
      <c r="H13" s="35" t="s">
        <v>105</v>
      </c>
    </row>
    <row r="14" spans="1:9" x14ac:dyDescent="0.3">
      <c r="A14">
        <v>13</v>
      </c>
      <c r="B14" t="s">
        <v>8</v>
      </c>
      <c r="H14" s="35" t="s">
        <v>106</v>
      </c>
    </row>
    <row r="15" spans="1:9" x14ac:dyDescent="0.3">
      <c r="A15">
        <v>14</v>
      </c>
      <c r="B15" t="s">
        <v>9</v>
      </c>
      <c r="H15" s="35" t="s">
        <v>107</v>
      </c>
    </row>
    <row r="16" spans="1:9" x14ac:dyDescent="0.3">
      <c r="A16">
        <v>15</v>
      </c>
      <c r="B16" t="s">
        <v>10</v>
      </c>
      <c r="H16" s="35" t="s">
        <v>108</v>
      </c>
    </row>
    <row r="17" spans="1:8" x14ac:dyDescent="0.3">
      <c r="A17">
        <v>16</v>
      </c>
      <c r="B17" t="s">
        <v>12</v>
      </c>
      <c r="H17" s="35" t="s">
        <v>109</v>
      </c>
    </row>
    <row r="18" spans="1:8" x14ac:dyDescent="0.3">
      <c r="A18">
        <v>17</v>
      </c>
      <c r="B18" t="s">
        <v>13</v>
      </c>
      <c r="H18" s="35" t="s">
        <v>110</v>
      </c>
    </row>
    <row r="19" spans="1:8" x14ac:dyDescent="0.3">
      <c r="A19">
        <v>18</v>
      </c>
      <c r="B19" t="s">
        <v>14</v>
      </c>
      <c r="H19" s="35" t="s">
        <v>112</v>
      </c>
    </row>
    <row r="20" spans="1:8" x14ac:dyDescent="0.3">
      <c r="A20">
        <v>19</v>
      </c>
      <c r="B20" t="s">
        <v>15</v>
      </c>
      <c r="H20" s="35" t="s">
        <v>113</v>
      </c>
    </row>
    <row r="21" spans="1:8" x14ac:dyDescent="0.3">
      <c r="A21">
        <v>20</v>
      </c>
      <c r="B21" t="s">
        <v>16</v>
      </c>
      <c r="H21" s="35" t="s">
        <v>114</v>
      </c>
    </row>
  </sheetData>
  <conditionalFormatting sqref="B2:B21">
    <cfRule type="expression" dxfId="1" priority="2">
      <formula>A2=""</formula>
    </cfRule>
  </conditionalFormatting>
  <conditionalFormatting sqref="F13">
    <cfRule type="expression" dxfId="0" priority="1">
      <formula>E13=""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4AA5-C8F6-41D1-9868-E6C34A96741F}">
  <dimension ref="A2:P17"/>
  <sheetViews>
    <sheetView showGridLines="0" tabSelected="1" workbookViewId="0">
      <selection activeCell="Q22" sqref="Q22"/>
    </sheetView>
  </sheetViews>
  <sheetFormatPr defaultRowHeight="18.75" x14ac:dyDescent="0.3"/>
  <sheetData>
    <row r="2" spans="1:16" x14ac:dyDescent="0.3">
      <c r="A2" s="34" t="s">
        <v>89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</sheetData>
  <mergeCells count="1">
    <mergeCell ref="A2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BT</vt:lpstr>
      <vt:lpstr>BT2</vt:lpstr>
      <vt:lpstr>BT3</vt:lpstr>
      <vt:lpstr>HAM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2020-09-06T01:21:49Z</dcterms:created>
  <dcterms:modified xsi:type="dcterms:W3CDTF">2020-09-06T02:57:42Z</dcterms:modified>
</cp:coreProperties>
</file>