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enmarov\Documents\! Financials\Database Data\"/>
    </mc:Choice>
  </mc:AlternateContent>
  <bookViews>
    <workbookView xWindow="0" yWindow="0" windowWidth="25600" windowHeight="9953"/>
  </bookViews>
  <sheets>
    <sheet name="Invoic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NSW1" hidden="1">{#N/A,#N/A,FALSE,"RESULTS";#N/A,#N/A,FALSE,"FORECAST";#N/A,#N/A,FALSE,"ProvGraph";#N/A,#N/A,FALSE,"FittGraph";#N/A,#N/A,FALSE,"NEG PROV";#N/A,#N/A,FALSE,"PROVCOSTGRAPH";#N/A,#N/A,FALSE,"HireGraph"}</definedName>
    <definedName name="__________OH1" hidden="1">{#N/A,#N/A,FALSE,"RESULTS";#N/A,#N/A,FALSE,"FORECAST";#N/A,#N/A,FALSE,"ProvGraph";#N/A,#N/A,FALSE,"NEG PROV";#N/A,#N/A,FALSE,"PROVCOSTGRAPH";#N/A,#N/A,FALSE,"FittGraph";#N/A,#N/A,FALSE,"HireGraph"}</definedName>
    <definedName name="__________OHO1" hidden="1">{#N/A,#N/A,FALSE,"RESULTS";#N/A,#N/A,FALSE,"FORECAST";#N/A,#N/A,FALSE,"ProvGraph";#N/A,#N/A,FALSE,"FittGraph";#N/A,#N/A,FALSE,"NEG PROV";#N/A,#N/A,FALSE,"PROVCOSTGRAPH";#N/A,#N/A,FALSE,"HireGraph"}</definedName>
    <definedName name="__________OHO2" hidden="1">{#N/A,#N/A,FALSE,"RESULTS";#N/A,#N/A,FALSE,"FORECAST";#N/A,#N/A,FALSE,"ProvGraph";#N/A,#N/A,FALSE,"NEG PROV";#N/A,#N/A,FALSE,"PROVCOSTGRAPH";#N/A,#N/A,FALSE,"FittGraph";#N/A,#N/A,FALSE,"HireGraph"}</definedName>
    <definedName name="________JUN09" hidden="1">{#N/A,#N/A,FALSE,"RESULTS";#N/A,#N/A,FALSE,"FORECAST";#N/A,#N/A,FALSE,"ProvGraph";#N/A,#N/A,FALSE,"NEG PROV";#N/A,#N/A,FALSE,"PROVCOSTGRAPH";#N/A,#N/A,FALSE,"FittGraph";#N/A,#N/A,FALSE,"HireGraph"}</definedName>
    <definedName name="________NSW1" hidden="1">{#N/A,#N/A,FALSE,"RESULTS";#N/A,#N/A,FALSE,"FORECAST";#N/A,#N/A,FALSE,"ProvGraph";#N/A,#N/A,FALSE,"FittGraph";#N/A,#N/A,FALSE,"NEG PROV";#N/A,#N/A,FALSE,"PROVCOSTGRAPH";#N/A,#N/A,FALSE,"HireGraph"}</definedName>
    <definedName name="________OH1" hidden="1">{#N/A,#N/A,FALSE,"RESULTS";#N/A,#N/A,FALSE,"FORECAST";#N/A,#N/A,FALSE,"ProvGraph";#N/A,#N/A,FALSE,"NEG PROV";#N/A,#N/A,FALSE,"PROVCOSTGRAPH";#N/A,#N/A,FALSE,"FittGraph";#N/A,#N/A,FALSE,"HireGraph"}</definedName>
    <definedName name="________OHO1" hidden="1">{#N/A,#N/A,FALSE,"RESULTS";#N/A,#N/A,FALSE,"FORECAST";#N/A,#N/A,FALSE,"ProvGraph";#N/A,#N/A,FALSE,"FittGraph";#N/A,#N/A,FALSE,"NEG PROV";#N/A,#N/A,FALSE,"PROVCOSTGRAPH";#N/A,#N/A,FALSE,"HireGraph"}</definedName>
    <definedName name="________OHO2" hidden="1">{#N/A,#N/A,FALSE,"RESULTS";#N/A,#N/A,FALSE,"FORECAST";#N/A,#N/A,FALSE,"ProvGraph";#N/A,#N/A,FALSE,"NEG PROV";#N/A,#N/A,FALSE,"PROVCOSTGRAPH";#N/A,#N/A,FALSE,"FittGraph";#N/A,#N/A,FALSE,"HireGraph"}</definedName>
    <definedName name="______JUN09" hidden="1">{#N/A,#N/A,FALSE,"RESULTS";#N/A,#N/A,FALSE,"FORECAST";#N/A,#N/A,FALSE,"ProvGraph";#N/A,#N/A,FALSE,"NEG PROV";#N/A,#N/A,FALSE,"PROVCOSTGRAPH";#N/A,#N/A,FALSE,"FittGraph";#N/A,#N/A,FALSE,"HireGraph"}</definedName>
    <definedName name="______NSW1" hidden="1">{#N/A,#N/A,FALSE,"RESULTS";#N/A,#N/A,FALSE,"FORECAST";#N/A,#N/A,FALSE,"ProvGraph";#N/A,#N/A,FALSE,"FittGraph";#N/A,#N/A,FALSE,"NEG PROV";#N/A,#N/A,FALSE,"PROVCOSTGRAPH";#N/A,#N/A,FALSE,"HireGraph"}</definedName>
    <definedName name="______OH1" hidden="1">{#N/A,#N/A,FALSE,"RESULTS";#N/A,#N/A,FALSE,"FORECAST";#N/A,#N/A,FALSE,"ProvGraph";#N/A,#N/A,FALSE,"NEG PROV";#N/A,#N/A,FALSE,"PROVCOSTGRAPH";#N/A,#N/A,FALSE,"FittGraph";#N/A,#N/A,FALSE,"HireGraph"}</definedName>
    <definedName name="______OHO1" hidden="1">{#N/A,#N/A,FALSE,"RESULTS";#N/A,#N/A,FALSE,"FORECAST";#N/A,#N/A,FALSE,"ProvGraph";#N/A,#N/A,FALSE,"FittGraph";#N/A,#N/A,FALSE,"NEG PROV";#N/A,#N/A,FALSE,"PROVCOSTGRAPH";#N/A,#N/A,FALSE,"HireGraph"}</definedName>
    <definedName name="______OHO2" hidden="1">{#N/A,#N/A,FALSE,"RESULTS";#N/A,#N/A,FALSE,"FORECAST";#N/A,#N/A,FALSE,"ProvGraph";#N/A,#N/A,FALSE,"NEG PROV";#N/A,#N/A,FALSE,"PROVCOSTGRAPH";#N/A,#N/A,FALSE,"FittGraph";#N/A,#N/A,FALSE,"HireGraph"}</definedName>
    <definedName name="_____NSW1" hidden="1">{#N/A,#N/A,FALSE,"RESULTS";#N/A,#N/A,FALSE,"FORECAST";#N/A,#N/A,FALSE,"ProvGraph";#N/A,#N/A,FALSE,"FittGraph";#N/A,#N/A,FALSE,"NEG PROV";#N/A,#N/A,FALSE,"PROVCOSTGRAPH";#N/A,#N/A,FALSE,"HireGraph"}</definedName>
    <definedName name="_____OH1" hidden="1">{#N/A,#N/A,FALSE,"RESULTS";#N/A,#N/A,FALSE,"FORECAST";#N/A,#N/A,FALSE,"ProvGraph";#N/A,#N/A,FALSE,"NEG PROV";#N/A,#N/A,FALSE,"PROVCOSTGRAPH";#N/A,#N/A,FALSE,"FittGraph";#N/A,#N/A,FALSE,"HireGraph"}</definedName>
    <definedName name="_____OHO1" hidden="1">{#N/A,#N/A,FALSE,"RESULTS";#N/A,#N/A,FALSE,"FORECAST";#N/A,#N/A,FALSE,"ProvGraph";#N/A,#N/A,FALSE,"FittGraph";#N/A,#N/A,FALSE,"NEG PROV";#N/A,#N/A,FALSE,"PROVCOSTGRAPH";#N/A,#N/A,FALSE,"HireGraph"}</definedName>
    <definedName name="_____OHO2" hidden="1">{#N/A,#N/A,FALSE,"RESULTS";#N/A,#N/A,FALSE,"FORECAST";#N/A,#N/A,FALSE,"ProvGraph";#N/A,#N/A,FALSE,"NEG PROV";#N/A,#N/A,FALSE,"PROVCOSTGRAPH";#N/A,#N/A,FALSE,"FittGraph";#N/A,#N/A,FALSE,"HireGraph"}</definedName>
    <definedName name="____JUN09" hidden="1">{#N/A,#N/A,FALSE,"RESULTS";#N/A,#N/A,FALSE,"FORECAST";#N/A,#N/A,FALSE,"ProvGraph";#N/A,#N/A,FALSE,"NEG PROV";#N/A,#N/A,FALSE,"PROVCOSTGRAPH";#N/A,#N/A,FALSE,"FittGraph";#N/A,#N/A,FALSE,"HireGraph"}</definedName>
    <definedName name="____NSW1" hidden="1">{#N/A,#N/A,FALSE,"RESULTS";#N/A,#N/A,FALSE,"FORECAST";#N/A,#N/A,FALSE,"ProvGraph";#N/A,#N/A,FALSE,"FittGraph";#N/A,#N/A,FALSE,"NEG PROV";#N/A,#N/A,FALSE,"PROVCOSTGRAPH";#N/A,#N/A,FALSE,"HireGraph"}</definedName>
    <definedName name="____OH1" hidden="1">{#N/A,#N/A,FALSE,"RESULTS";#N/A,#N/A,FALSE,"FORECAST";#N/A,#N/A,FALSE,"ProvGraph";#N/A,#N/A,FALSE,"NEG PROV";#N/A,#N/A,FALSE,"PROVCOSTGRAPH";#N/A,#N/A,FALSE,"FittGraph";#N/A,#N/A,FALSE,"HireGraph"}</definedName>
    <definedName name="____OHO1" hidden="1">{#N/A,#N/A,FALSE,"RESULTS";#N/A,#N/A,FALSE,"FORECAST";#N/A,#N/A,FALSE,"ProvGraph";#N/A,#N/A,FALSE,"FittGraph";#N/A,#N/A,FALSE,"NEG PROV";#N/A,#N/A,FALSE,"PROVCOSTGRAPH";#N/A,#N/A,FALSE,"HireGraph"}</definedName>
    <definedName name="____OHO2" hidden="1">{#N/A,#N/A,FALSE,"RESULTS";#N/A,#N/A,FALSE,"FORECAST";#N/A,#N/A,FALSE,"ProvGraph";#N/A,#N/A,FALSE,"NEG PROV";#N/A,#N/A,FALSE,"PROVCOSTGRAPH";#N/A,#N/A,FALSE,"FittGraph";#N/A,#N/A,FALSE,"HireGraph"}</definedName>
    <definedName name="___JUN09" hidden="1">{#N/A,#N/A,FALSE,"RESULTS";#N/A,#N/A,FALSE,"FORECAST";#N/A,#N/A,FALSE,"ProvGraph";#N/A,#N/A,FALSE,"NEG PROV";#N/A,#N/A,FALSE,"PROVCOSTGRAPH";#N/A,#N/A,FALSE,"FittGraph";#N/A,#N/A,FALSE,"HireGraph"}</definedName>
    <definedName name="__123Graph_A" hidden="1">'[1]Guarantee Sched'!$AE$11:$AE$45</definedName>
    <definedName name="__123Graph_B" hidden="1">'[1]Guarantee Sched'!$AF$11:$AF$45</definedName>
    <definedName name="__123Graph_C" hidden="1">'[1]Guarantee Sched'!$AG$11:$AG$45</definedName>
    <definedName name="__123Graph_D" hidden="1">'[1]Guarantee Sched'!$AH$11:$AH$45</definedName>
    <definedName name="__123Graph_E" hidden="1">'[1]Guarantee Sched'!$AI$11:$AI$45</definedName>
    <definedName name="__123Graph_F" hidden="1">'[1]Guarantee Sched'!$AJ$11:$AJ$45</definedName>
    <definedName name="__123Graph_X" hidden="1">'[1]Guarantee Sched'!$AD$11:$AD$46</definedName>
    <definedName name="__JUN09" hidden="1">{#N/A,#N/A,FALSE,"RESULTS";#N/A,#N/A,FALSE,"FORECAST";#N/A,#N/A,FALSE,"ProvGraph";#N/A,#N/A,FALSE,"NEG PROV";#N/A,#N/A,FALSE,"PROVCOSTGRAPH";#N/A,#N/A,FALSE,"FittGraph";#N/A,#N/A,FALSE,"HireGraph"}</definedName>
    <definedName name="__NSW1" hidden="1">{#N/A,#N/A,FALSE,"RESULTS";#N/A,#N/A,FALSE,"FORECAST";#N/A,#N/A,FALSE,"ProvGraph";#N/A,#N/A,FALSE,"FittGraph";#N/A,#N/A,FALSE,"NEG PROV";#N/A,#N/A,FALSE,"PROVCOSTGRAPH";#N/A,#N/A,FALSE,"HireGraph"}</definedName>
    <definedName name="__OH1" hidden="1">{#N/A,#N/A,FALSE,"RESULTS";#N/A,#N/A,FALSE,"FORECAST";#N/A,#N/A,FALSE,"ProvGraph";#N/A,#N/A,FALSE,"NEG PROV";#N/A,#N/A,FALSE,"PROVCOSTGRAPH";#N/A,#N/A,FALSE,"FittGraph";#N/A,#N/A,FALSE,"HireGraph"}</definedName>
    <definedName name="__OHO1" hidden="1">{#N/A,#N/A,FALSE,"RESULTS";#N/A,#N/A,FALSE,"FORECAST";#N/A,#N/A,FALSE,"ProvGraph";#N/A,#N/A,FALSE,"FittGraph";#N/A,#N/A,FALSE,"NEG PROV";#N/A,#N/A,FALSE,"PROVCOSTGRAPH";#N/A,#N/A,FALSE,"HireGraph"}</definedName>
    <definedName name="__OHO2" hidden="1">{#N/A,#N/A,FALSE,"RESULTS";#N/A,#N/A,FALSE,"FORECAST";#N/A,#N/A,FALSE,"ProvGraph";#N/A,#N/A,FALSE,"NEG PROV";#N/A,#N/A,FALSE,"PROVCOSTGRAPH";#N/A,#N/A,FALSE,"FittGraph";#N/A,#N/A,FALSE,"HireGraph"}</definedName>
    <definedName name="_1__123Graph_ACHART_1" hidden="1">'[2]Shift Totals'!#REF!</definedName>
    <definedName name="_10__123Graph_BCHART_2" hidden="1">'[3]Target Data'!#REF!</definedName>
    <definedName name="_11__123Graph_BCHART_4" hidden="1">'[3]Target Data'!#REF!</definedName>
    <definedName name="_12__123Graph_ACHART_4" hidden="1">'[3]Target Data'!#REF!</definedName>
    <definedName name="_12__123Graph_BCHART_5" hidden="1">'[3]Target Data'!#REF!</definedName>
    <definedName name="_13__123Graph_BCHART_7" hidden="1">'[3]Target Data'!#REF!</definedName>
    <definedName name="_14__123Graph_BCHART_8" hidden="1">'[3]Target Data'!#REF!</definedName>
    <definedName name="_15__123Graph_ACHART_5" hidden="1">'[3]Target Data'!#REF!</definedName>
    <definedName name="_15__123Graph_CCHART_16" hidden="1">'[2]Shift Totals'!#REF!</definedName>
    <definedName name="_16__123Graph_DCHART_1" hidden="1">'[2]Shift Totals'!#REF!</definedName>
    <definedName name="_17__123Graph_DCHART_16" hidden="1">'[2]Shift Totals'!#REF!</definedName>
    <definedName name="_18__123Graph_ACHART_7" hidden="1">'[3]Target Data'!#REF!</definedName>
    <definedName name="_18__123Graph_ECHART_1" hidden="1">'[2]Shift Totals'!#REF!</definedName>
    <definedName name="_19__123Graph_LBL_ACHART_1" hidden="1">'[2]Shift Totals'!#REF!</definedName>
    <definedName name="_2__123Graph_ACHART_16" hidden="1">'[2]Shift Totals'!#REF!</definedName>
    <definedName name="_20__123Graph_LBL_ACHART_16" hidden="1">'[2]Shift Totals'!#REF!</definedName>
    <definedName name="_21__123Graph_ACHART_8" hidden="1">'[3]Target Data'!#REF!</definedName>
    <definedName name="_21__123Graph_LBL_ACHART_4" hidden="1">'[3]Target Data'!#REF!</definedName>
    <definedName name="_22__123Graph_LBL_ACHART_5" hidden="1">'[3]Target Data'!#REF!</definedName>
    <definedName name="_23__123Graph_LBL_BCHART_1" hidden="1">'[2]Shift Totals'!#REF!</definedName>
    <definedName name="_24__123Graph_BCHART_1" hidden="1">'[2]Shift Totals'!#REF!</definedName>
    <definedName name="_24__123Graph_LBL_BCHART_16" hidden="1">'[2]Shift Totals'!#REF!</definedName>
    <definedName name="_25__123Graph_LBL_BCHART_4" hidden="1">'[3]Target Data'!#REF!</definedName>
    <definedName name="_26__123Graph_LBL_BCHART_5" hidden="1">'[3]Target Data'!#REF!</definedName>
    <definedName name="_27__123Graph_BCHART_16" hidden="1">'[2]Shift Totals'!#REF!</definedName>
    <definedName name="_27__123Graph_LBL_CCHART_16" hidden="1">'[2]Shift Totals'!#REF!</definedName>
    <definedName name="_28__123Graph_LBL_DCHART_1" hidden="1">'[2]Shift Totals'!#REF!</definedName>
    <definedName name="_29__123Graph_LBL_DCHART_16" hidden="1">'[2]Shift Totals'!#REF!</definedName>
    <definedName name="_3__123Graph_ACHART_1" hidden="1">'[2]Shift Totals'!#REF!</definedName>
    <definedName name="_3__123Graph_ACHART_2" hidden="1">'[3]Target Data'!#REF!</definedName>
    <definedName name="_30__123Graph_BCHART_2" hidden="1">'[3]Target Data'!#REF!</definedName>
    <definedName name="_30__123Graph_XCHART_5" hidden="1">'[3]Target Data'!#REF!</definedName>
    <definedName name="_31__123Graph_XCHART_7" hidden="1">'[3]Target Data'!#REF!</definedName>
    <definedName name="_32__123Graph_XCHART_8" hidden="1">'[3]Target Data'!#REF!</definedName>
    <definedName name="_33__123Graph_BCHART_4" hidden="1">'[3]Target Data'!#REF!</definedName>
    <definedName name="_36__123Graph_BCHART_5" hidden="1">'[3]Target Data'!#REF!</definedName>
    <definedName name="_39__123Graph_BCHART_7" hidden="1">'[3]Target Data'!#REF!</definedName>
    <definedName name="_4__123Graph_ACHART_4" hidden="1">'[3]Target Data'!#REF!</definedName>
    <definedName name="_42__123Graph_BCHART_8" hidden="1">'[3]Target Data'!#REF!</definedName>
    <definedName name="_45__123Graph_CCHART_16" hidden="1">'[2]Shift Totals'!#REF!</definedName>
    <definedName name="_48__123Graph_DCHART_1" hidden="1">'[2]Shift Totals'!#REF!</definedName>
    <definedName name="_5__123Graph_ACHART_5" hidden="1">'[3]Target Data'!#REF!</definedName>
    <definedName name="_51__123Graph_DCHART_16" hidden="1">'[2]Shift Totals'!#REF!</definedName>
    <definedName name="_54__123Graph_ECHART_1" hidden="1">'[2]Shift Totals'!#REF!</definedName>
    <definedName name="_57__123Graph_LBL_ACHART_1" hidden="1">'[2]Shift Totals'!#REF!</definedName>
    <definedName name="_6__123Graph_ACHART_16" hidden="1">'[2]Shift Totals'!#REF!</definedName>
    <definedName name="_6__123Graph_ACHART_7" hidden="1">'[3]Target Data'!#REF!</definedName>
    <definedName name="_60__123Graph_LBL_ACHART_16" hidden="1">'[2]Shift Totals'!#REF!</definedName>
    <definedName name="_63__123Graph_LBL_ACHART_4" hidden="1">'[3]Target Data'!#REF!</definedName>
    <definedName name="_66__123Graph_LBL_ACHART_5" hidden="1">'[3]Target Data'!#REF!</definedName>
    <definedName name="_69__123Graph_LBL_BCHART_1" hidden="1">'[2]Shift Totals'!#REF!</definedName>
    <definedName name="_7__123Graph_ACHART_8" hidden="1">'[3]Target Data'!#REF!</definedName>
    <definedName name="_72__123Graph_LBL_BCHART_16" hidden="1">'[2]Shift Totals'!#REF!</definedName>
    <definedName name="_75__123Graph_LBL_BCHART_4" hidden="1">'[3]Target Data'!#REF!</definedName>
    <definedName name="_78__123Graph_LBL_BCHART_5" hidden="1">'[3]Target Data'!#REF!</definedName>
    <definedName name="_8__123Graph_BCHART_1" hidden="1">'[2]Shift Totals'!#REF!</definedName>
    <definedName name="_81__123Graph_LBL_CCHART_16" hidden="1">'[2]Shift Totals'!#REF!</definedName>
    <definedName name="_84__123Graph_LBL_DCHART_1" hidden="1">'[2]Shift Totals'!#REF!</definedName>
    <definedName name="_87__123Graph_LBL_DCHART_16" hidden="1">'[2]Shift Totals'!#REF!</definedName>
    <definedName name="_9__123Graph_ACHART_2" hidden="1">'[3]Target Data'!#REF!</definedName>
    <definedName name="_9__123Graph_BCHART_16" hidden="1">'[2]Shift Totals'!#REF!</definedName>
    <definedName name="_90__123Graph_XCHART_5" hidden="1">'[3]Target Data'!#REF!</definedName>
    <definedName name="_93__123Graph_XCHART_7" hidden="1">'[3]Target Data'!#REF!</definedName>
    <definedName name="_96__123Graph_XCHART_8" hidden="1">'[3]Target Data'!#REF!</definedName>
    <definedName name="_Fill" hidden="1">'[2] Raw Data'!#REF!</definedName>
    <definedName name="_xlnm._FilterDatabase" localSheetId="0" hidden="1">Invoices!$A$1:$EH$1142</definedName>
    <definedName name="_JUN09" hidden="1">{#N/A,#N/A,FALSE,"RESULTS";#N/A,#N/A,FALSE,"FORECAST";#N/A,#N/A,FALSE,"ProvGraph";#N/A,#N/A,FALSE,"NEG PROV";#N/A,#N/A,FALSE,"PROVCOSTGRAPH";#N/A,#N/A,FALSE,"FittGraph";#N/A,#N/A,FALSE,"HireGraph"}</definedName>
    <definedName name="_Key1" hidden="1">'[1]Guarantee Sched'!$AA$163</definedName>
    <definedName name="_key2" hidden="1">'[4]D &amp; B'!#REF!</definedName>
    <definedName name="_NSW1" hidden="1">{#N/A,#N/A,FALSE,"RESULTS";#N/A,#N/A,FALSE,"FORECAST";#N/A,#N/A,FALSE,"ProvGraph";#N/A,#N/A,FALSE,"FittGraph";#N/A,#N/A,FALSE,"NEG PROV";#N/A,#N/A,FALSE,"PROVCOSTGRAPH";#N/A,#N/A,FALSE,"HireGraph"}</definedName>
    <definedName name="_NSW1123123" hidden="1">{#N/A,#N/A,FALSE,"RESULTS";#N/A,#N/A,FALSE,"FORECAST";#N/A,#N/A,FALSE,"ProvGraph";#N/A,#N/A,FALSE,"FittGraph";#N/A,#N/A,FALSE,"NEG PROV";#N/A,#N/A,FALSE,"PROVCOSTGRAPH";#N/A,#N/A,FALSE,"HireGraph"}</definedName>
    <definedName name="_OH1" hidden="1">{#N/A,#N/A,FALSE,"RESULTS";#N/A,#N/A,FALSE,"FORECAST";#N/A,#N/A,FALSE,"ProvGraph";#N/A,#N/A,FALSE,"NEG PROV";#N/A,#N/A,FALSE,"PROVCOSTGRAPH";#N/A,#N/A,FALSE,"FittGraph";#N/A,#N/A,FALSE,"HireGraph"}</definedName>
    <definedName name="_OHO1" hidden="1">{#N/A,#N/A,FALSE,"RESULTS";#N/A,#N/A,FALSE,"FORECAST";#N/A,#N/A,FALSE,"ProvGraph";#N/A,#N/A,FALSE,"FittGraph";#N/A,#N/A,FALSE,"NEG PROV";#N/A,#N/A,FALSE,"PROVCOSTGRAPH";#N/A,#N/A,FALSE,"HireGraph"}</definedName>
    <definedName name="_OHO2" hidden="1">{#N/A,#N/A,FALSE,"RESULTS";#N/A,#N/A,FALSE,"FORECAST";#N/A,#N/A,FALSE,"ProvGraph";#N/A,#N/A,FALSE,"NEG PROV";#N/A,#N/A,FALSE,"PROVCOSTGRAPH";#N/A,#N/A,FALSE,"FittGraph";#N/A,#N/A,FALSE,"HireGraph"}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VAL036601">'[6]DTSJV - Jan 13'!#REF!</definedName>
    <definedName name="_VAL036876">'[6]DTSJV - Jan 13'!#REF!</definedName>
    <definedName name="a" hidden="1">'[7]Guarantee Sched'!$AE$11:$AE$45</definedName>
    <definedName name="aa" hidden="1">{#N/A,#N/A,FALSE,"RESULTS";#N/A,#N/A,FALSE,"FORECAST";#N/A,#N/A,FALSE,"ProvGraph";#N/A,#N/A,FALSE,"NEG PROV";#N/A,#N/A,FALSE,"PROVCOSTGRAPH";#N/A,#N/A,FALSE,"FittGraph";#N/A,#N/A,FALSE,"HireGraph"}</definedName>
    <definedName name="abc" hidden="1">{#N/A,#N/A,FALSE,"RESULTS";#N/A,#N/A,FALSE,"FORECAST";#N/A,#N/A,FALSE,"ProvGraph";#N/A,#N/A,FALSE,"FittGraph";#N/A,#N/A,FALSE,"NEG PROV";#N/A,#N/A,FALSE,"PROVCOSTGRAPH";#N/A,#N/A,FALSE,"HireGraph"}</definedName>
    <definedName name="ACCGRPH2" hidden="1">{#N/A,#N/A,FALSE,"RESULTS";#N/A,#N/A,FALSE,"FORECAST";#N/A,#N/A,FALSE,"ProvGraph";#N/A,#N/A,FALSE,"FittGraph";#N/A,#N/A,FALSE,"NEG PROV";#N/A,#N/A,FALSE,"PROVCOSTGRAPH";#N/A,#N/A,FALSE,"HireGraph"}</definedName>
    <definedName name="Actuals">'[8]Import JDE Actuals'!$A$1:$C$403</definedName>
    <definedName name="ad" hidden="1">{#N/A,#N/A,FALSE,"RESULTS";#N/A,#N/A,FALSE,"FORECAST";#N/A,#N/A,FALSE,"ProvGraph";#N/A,#N/A,FALSE,"NEG PROV";#N/A,#N/A,FALSE,"PROVCOSTGRAPH";#N/A,#N/A,FALSE,"FittGraph";#N/A,#N/A,FALSE,"HireGraph"}</definedName>
    <definedName name="AerialMultiport">[9]Front_Cover!$F$38</definedName>
    <definedName name="Allwaste">#REF!</definedName>
    <definedName name="AllwasteTotal">#REF!</definedName>
    <definedName name="anscount" hidden="1">1</definedName>
    <definedName name="b" hidden="1">'[1]Guarantee Sched'!$AF$11:$AF$45</definedName>
    <definedName name="BandAPivot">'[10]Bgt and Act Pivot'!$A$3</definedName>
    <definedName name="bbv" hidden="1">{"gyprint",#N/A,FALSE,"Goonyella";"rvprint",#N/A,FALSE,"Riverside"}</definedName>
    <definedName name="bline">#REF!</definedName>
    <definedName name="CATS.Project" hidden="1">"N3001U"</definedName>
    <definedName name="CLAIMDATA">#REF!</definedName>
    <definedName name="ClaimReport">#REF!</definedName>
    <definedName name="CLAIMS">#REF!</definedName>
    <definedName name="cline">#REF!</definedName>
    <definedName name="cock" hidden="1">{"gyprint",#N/A,FALSE,"Goonyella";"rvprint",#N/A,FALSE,"Riverside"}</definedName>
    <definedName name="cock1" hidden="1">{"gyprint",#N/A,FALSE,"Goonyella";"rvprint",#N/A,FALSE,"Riverside"}</definedName>
    <definedName name="cock2" hidden="1">{"gyprint",#N/A,FALSE,"Goonyella";"rvprint",#N/A,FALSE,"Riverside"}</definedName>
    <definedName name="cock3" hidden="1">{"gyprint",#N/A,FALSE,"Goonyella";"rvprint",#N/A,FALSE,"Riverside"}</definedName>
    <definedName name="Communications">#REF!</definedName>
    <definedName name="ConstructionEV">'[10]Construction EV'!$A$1:$C$191</definedName>
    <definedName name="CostClear">#REF!</definedName>
    <definedName name="CostRev">#REF!</definedName>
    <definedName name="CostRevData">#REF!</definedName>
    <definedName name="d" hidden="1">'[7]Guarantee Sched'!$AG$11:$AG$45</definedName>
    <definedName name="da" hidden="1">{#N/A,#N/A,FALSE,"RESULTS";#N/A,#N/A,FALSE,"FORECAST";#N/A,#N/A,FALSE,"ProvGraph";#N/A,#N/A,FALSE,"FittGraph";#N/A,#N/A,FALSE,"NEG PROV";#N/A,#N/A,FALSE,"PROVCOSTGRAPH";#N/A,#N/A,FALSE,"HireGraph"}</definedName>
    <definedName name="_xlnm.Database">#REF!</definedName>
    <definedName name="Date">[11]Macros!$B$1</definedName>
    <definedName name="ddd" hidden="1">{"gyprint",#N/A,FALSE,"Goonyella";"rvprint",#N/A,FALSE,"Riverside"}</definedName>
    <definedName name="DesignEV">'[10]Design EV'!$A$1:$C$224</definedName>
    <definedName name="Download1">#REF!</definedName>
    <definedName name="Download2">#REF!</definedName>
    <definedName name="e" hidden="1">'[7]Guarantee Sched'!$AH$11:$AH$45</definedName>
    <definedName name="Elements">'[12]Staff Summary'!$B$5:$B$14</definedName>
    <definedName name="EVData">'[8]EV Import'!$B$3:$K$305</definedName>
    <definedName name="f" hidden="1">'[7]Guarantee Sched'!$AI$11:$AI$45</definedName>
    <definedName name="FcastThisYear">#REF!</definedName>
    <definedName name="FcastThisYearLM">#REF!</definedName>
    <definedName name="ff" hidden="1">{"gyprint",#N/A,FALSE,"Goonyella";"rvprint",#N/A,FALSE,"Riverside"}</definedName>
    <definedName name="fff" hidden="1">{"gyprint",#N/A,FALSE,"Goonyella";"rvprint",#N/A,FALSE,"Riverside"}</definedName>
    <definedName name="ffff" hidden="1">{"gyprint",#N/A,FALSE,"Goonyella";"rvprint",#N/A,FALSE,"Riverside"}</definedName>
    <definedName name="fffff" hidden="1">{"gyprint",#N/A,FALSE,"Goonyella";"rvprint",#N/A,FALSE,"Riverside"}</definedName>
    <definedName name="fffffff" hidden="1">{"gyprint",#N/A,FALSE,"Goonyella";"rvprint",#N/A,FALSE,"Riverside"}</definedName>
    <definedName name="ffffffff" hidden="1">{"gyprint",#N/A,FALSE,"Goonyella";"rvprint",#N/A,FALSE,"Riverside"}</definedName>
    <definedName name="fgg" hidden="1">{"gyprint",#N/A,FALSE,"Goonyella";"rvprint",#N/A,FALSE,"Riverside"}</definedName>
    <definedName name="FlexDecData">'[11]Flex-Dec'!$B$10:$BA$211</definedName>
    <definedName name="FlexiRef">[11]Macros!#REF!</definedName>
    <definedName name="FlexiSheets">[11]Macros!#REF!</definedName>
    <definedName name="FSAMDiary">'[8]Import Priced FSAM Diary'!$A$1:$E$120</definedName>
    <definedName name="FSAMDiaryQtyPivot">'[10]Import FSAM Diary Quants'!$A$3</definedName>
    <definedName name="g" hidden="1">'[7]Guarantee Sched'!$AJ$11:$AJ$45</definedName>
    <definedName name="GarrettsNorth">#REF!</definedName>
    <definedName name="GarrettsSouth">#REF!</definedName>
    <definedName name="ggggggggg" hidden="1">{"gyprint",#N/A,FALSE,"Goonyella";"rvprint",#N/A,FALSE,"Riverside"}</definedName>
    <definedName name="gggggggggggggg" hidden="1">{"gyprint",#N/A,FALSE,"Goonyella";"rvprint",#N/A,FALSE,"Riverside"}</definedName>
    <definedName name="h" hidden="1">'[7]Guarantee Sched'!$AD$11:$AD$46</definedName>
    <definedName name="Haul_Type">[9]Front_Cover!$S$3:$S$4</definedName>
    <definedName name="hhh" hidden="1">{"gyprint",#N/A,FALSE,"Goonyella";"rvprint",#N/A,FALSE,"Riverside"}</definedName>
    <definedName name="hhhhh" hidden="1">{"gyprint",#N/A,FALSE,"Goonyella";"rvprint",#N/A,FALSE,"Riverside"}</definedName>
    <definedName name="hhhhhhhhh" hidden="1">{"gyprint",#N/A,FALSE,"Goonyella";"rvprint",#N/A,FALSE,"Riverside"}</definedName>
    <definedName name="Hydro">#REF!</definedName>
    <definedName name="i" hidden="1">'[7]Guarantee Sched'!$AA$163</definedName>
    <definedName name="j" hidden="1">'[7]Guarantee Sched'!$AA$163:$AP$180</definedName>
    <definedName name="JDEDataDate">[8]Instructions!$F$4</definedName>
    <definedName name="jj" hidden="1">{"gyprint",#N/A,FALSE,"Goonyella";"rvprint",#N/A,FALSE,"Riverside"}</definedName>
    <definedName name="jjj" hidden="1">{"gyprint",#N/A,FALSE,"Goonyella";"rvprint",#N/A,FALSE,"Riverside"}</definedName>
    <definedName name="jjy" hidden="1">{"gyprint",#N/A,FALSE,"Goonyella";"rvprint",#N/A,FALSE,"Riverside"}</definedName>
    <definedName name="k" hidden="1">{#N/A,#N/A,FALSE,"RESULTS";#N/A,#N/A,FALSE,"FORECAST";#N/A,#N/A,FALSE,"ProvGraph";#N/A,#N/A,FALSE,"FittGraph";#N/A,#N/A,FALSE,"NEG PROV";#N/A,#N/A,FALSE,"PROVCOSTGRAPH";#N/A,#N/A,FALSE,"HireGraph"}</definedName>
    <definedName name="kk" hidden="1">{"gyprint",#N/A,FALSE,"Goonyella";"rvprint",#N/A,FALSE,"Riverside"}</definedName>
    <definedName name="kkk" hidden="1">{"gyprint",#N/A,FALSE,"Goonyella";"rvprint",#N/A,FALSE,"Riverside"}</definedName>
    <definedName name="LastMonthPivot">'[13]Refresh Last Month Pivot'!$A$3</definedName>
    <definedName name="lineBudget">#REF!</definedName>
    <definedName name="LOCATION_DESCRIPTION">#REF!</definedName>
    <definedName name="LOCATION_TABLE_LIST">[14]InputTables!$C$7:$D$12</definedName>
    <definedName name="MONTH">#REF!</definedName>
    <definedName name="MonthActual">#REF!</definedName>
    <definedName name="MonthFlexRef">[11]Macros!#REF!</definedName>
    <definedName name="MonthPrevious">#REF!</definedName>
    <definedName name="MtceSJ">#REF!</definedName>
    <definedName name="Multinet">#REF!</definedName>
    <definedName name="MW">#REF!</definedName>
    <definedName name="NonWorkDays">[15]Calendar!$C$2:$C$24</definedName>
    <definedName name="NSW" hidden="1">{#N/A,#N/A,FALSE,"RESULTS";#N/A,#N/A,FALSE,"FORECAST";#N/A,#N/A,FALSE,"ProvGraph";#N/A,#N/A,FALSE,"FittGraph";#N/A,#N/A,FALSE,"NEG PROV";#N/A,#N/A,FALSE,"PROVCOSTGRAPH";#N/A,#N/A,FALSE,"HireGraph"}</definedName>
    <definedName name="NTONCOST">'[16]Oncost Rates'!#REF!</definedName>
    <definedName name="numbering">'[17]2.1 Regional Priorities'!$E$45:$E$61</definedName>
    <definedName name="NZONCOST">'[16]Oncost Rates'!#REF!</definedName>
    <definedName name="oline">#REF!</definedName>
    <definedName name="oooooooooooooooo" hidden="1">{#N/A,#N/A,FALSE,"RESULTS";#N/A,#N/A,FALSE,"FORECAST";#N/A,#N/A,FALSE,"ProvGraph";#N/A,#N/A,FALSE,"FittGraph";#N/A,#N/A,FALSE,"NEG PROV";#N/A,#N/A,FALSE,"PROVCOSTGRAPH";#N/A,#N/A,FALSE,"HireGraph"}</definedName>
    <definedName name="PayTerms">'[18]Payment Term Definitions'!$C$2:$F$7</definedName>
    <definedName name="PLAY" hidden="1">{#N/A,#N/A,FALSE,"RESULTS";#N/A,#N/A,FALSE,"FORECAST";#N/A,#N/A,FALSE,"ProvGraph";#N/A,#N/A,FALSE,"NEG PROV";#N/A,#N/A,FALSE,"PROVCOSTGRAPH";#N/A,#N/A,FALSE,"FittGraph";#N/A,#N/A,FALSE,"HireGraph"}</definedName>
    <definedName name="play1" hidden="1">{#N/A,#N/A,FALSE,"RESULTS";#N/A,#N/A,FALSE,"FORECAST";#N/A,#N/A,FALSE,"ProvGraph";#N/A,#N/A,FALSE,"NEG PROV";#N/A,#N/A,FALSE,"PROVCOSTGRAPH";#N/A,#N/A,FALSE,"FittGraph";#N/A,#N/A,FALSE,"HireGraph"}</definedName>
    <definedName name="POLGRPH" hidden="1">{#N/A,#N/A,FALSE,"RESULTS";#N/A,#N/A,FALSE,"FORECAST";#N/A,#N/A,FALSE,"ProvGraph";#N/A,#N/A,FALSE,"FittGraph";#N/A,#N/A,FALSE,"NEG PROV";#N/A,#N/A,FALSE,"PROVCOSTGRAPH";#N/A,#N/A,FALSE,"HireGraph"}</definedName>
    <definedName name="pp">'[5]PC &amp; Payment Dates New Devs'!#REF!</definedName>
    <definedName name="ProjectInfo">'[19]Project Info'!$B$1:$J$251</definedName>
    <definedName name="QLDONCOST">'[16]Oncost Rates'!$E$39</definedName>
    <definedName name="Remediation">#REF!</definedName>
    <definedName name="RevClear">#REF!</definedName>
    <definedName name="RevVar" hidden="1">{#N/A,#N/A,FALSE,"RESULTS";#N/A,#N/A,FALSE,"FORECAST";#N/A,#N/A,FALSE,"ProvGraph";#N/A,#N/A,FALSE,"NEG PROV";#N/A,#N/A,FALSE,"PROVCOSTGRAPH";#N/A,#N/A,FALSE,"FittGraph";#N/A,#N/A,FALSE,"HireGraph"}</definedName>
    <definedName name="RMISCodeDesc">'[10]Variance &amp; Risk Codes'!$F$2:$H$56</definedName>
    <definedName name="RunNo">[11]Macros!$B$5</definedName>
    <definedName name="SalesImport">'[8]Import JDE Budget'!$A$1:$E$333</definedName>
    <definedName name="SEWL">#REF!</definedName>
    <definedName name="SEWONCOST">'[16]Oncost Rates'!#REF!</definedName>
    <definedName name="snapper" hidden="1">{"gyprint",#N/A,FALSE,"Goonyella";"rvprint",#N/A,FALSE,"Riverside"}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TARTCASH">#REF!</definedName>
    <definedName name="StartClaim">#REF!</definedName>
    <definedName name="StartCost">#REF!</definedName>
    <definedName name="StartCostRev">#REF!</definedName>
    <definedName name="StartRev">#REF!</definedName>
    <definedName name="Table19">'[20]SUMMARY - FSA'!#REF!</definedName>
    <definedName name="Table20">'[20]SUMMARY - FSA'!#REF!</definedName>
    <definedName name="Table30">'[20]SUMMARY - FSA'!#REF!</definedName>
    <definedName name="Table40">#REF!</definedName>
    <definedName name="Table50">#REF!</definedName>
    <definedName name="Table60">#REF!</definedName>
    <definedName name="Table70">#REF!</definedName>
    <definedName name="Table80">#REF!</definedName>
    <definedName name="Table90">#REF!</definedName>
    <definedName name="TAllwaste">#REF!</definedName>
    <definedName name="TASONCOST">'[16]Oncost Rates'!#REF!</definedName>
    <definedName name="TCommunications">#REF!</definedName>
    <definedName name="testing">'[6]DTSJV - Jan 13'!#REF!</definedName>
    <definedName name="TGarrettsNorth">#REF!</definedName>
    <definedName name="TGarrettsSouth">#REF!</definedName>
    <definedName name="THydro">#REF!</definedName>
    <definedName name="TimeProPivot">[13]TimeProData!$A$2</definedName>
    <definedName name="TMtceSJ">#REF!</definedName>
    <definedName name="TMultinet">#REF!</definedName>
    <definedName name="TMW">#REF!</definedName>
    <definedName name="TotalJobCurrMth">#REF!</definedName>
    <definedName name="TotalJobLastMth">#REF!</definedName>
    <definedName name="TrCatInsert">'[11]Validation Tables'!#REF!</definedName>
    <definedName name="TRemediation">#REF!</definedName>
    <definedName name="TrSumCat">'[11]Validation Tables'!$E$11</definedName>
    <definedName name="TrSumNewLine">[11]Macros!#REF!</definedName>
    <definedName name="TrSumType">'[11]Validation Tables'!$B$11:$D$24</definedName>
    <definedName name="TSEWL">#REF!</definedName>
    <definedName name="tsum">#REF!</definedName>
    <definedName name="tt">#REF!</definedName>
    <definedName name="ttttttt" hidden="1">{"gyprint",#N/A,FALSE,"Goonyella";"rvprint",#N/A,FALSE,"Riverside"}</definedName>
    <definedName name="ttttttttttttt" hidden="1">{"gyprint",#N/A,FALSE,"Goonyella";"rvprint",#N/A,FALSE,"Riverside"}</definedName>
    <definedName name="ttyu" hidden="1">{"gyprint",#N/A,FALSE,"Goonyella";"rvprint",#N/A,FALSE,"Riverside"}</definedName>
    <definedName name="TUEMOORBN">#REF!</definedName>
    <definedName name="TUEMORN">#REF!</definedName>
    <definedName name="TUEOHDS">#REF!</definedName>
    <definedName name="tut" hidden="1">{"gyprint",#N/A,FALSE,"Goonyella";"rvprint",#N/A,FALSE,"Riverside"}</definedName>
    <definedName name="TWACorp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S">'[6]DTSJV - Jan 13'!#REF!</definedName>
    <definedName name="VarCodeDesc">'[8]Variance Codes'!$A$2:$B$102</definedName>
    <definedName name="VASG" hidden="1">'[3]Target Data'!#REF!</definedName>
    <definedName name="wrn.CASH." hidden="1">{#N/A,#N/A,FALSE,"BLUESKYE"}</definedName>
    <definedName name="wrn.guides." hidden="1">{"gyprint",#N/A,FALSE,"Goonyella";"rvprint",#N/A,FALSE,"Riverside"}</definedName>
    <definedName name="wrn.GYYR1." hidden="1">{"QUANTAT1",#N/A,FALSE,"GOONELLA YR1";"QUANTAT3",#N/A,FALSE,"GOONELLA YR1";"QUANTAT2",#N/A,FALSE,"GOONELLA YR1";"QUANTAT4",#N/A,FALSE,"GOONELLA YR1";"QUANTAT5",#N/A,FALSE,"GOONELLA YR1";"QUANTAT6",#N/A,FALSE,"GOONELLA YR1"}</definedName>
    <definedName name="wrn.JVREPORT." hidden="1">{#N/A,#N/A,FALSE,"RESULTS";#N/A,#N/A,FALSE,"FORECAST";#N/A,#N/A,FALSE,"ProvGraph";#N/A,#N/A,FALSE,"NEG PROV";#N/A,#N/A,FALSE,"PROVCOSTGRAPH";#N/A,#N/A,FALSE,"FittGraph";#N/A,#N/A,FALSE,"HireGraph"}</definedName>
    <definedName name="wrn.JVREPORT.1" hidden="1">{#N/A,#N/A,FALSE,"RESULTS";#N/A,#N/A,FALSE,"FORECAST";#N/A,#N/A,FALSE,"ProvGraph";#N/A,#N/A,FALSE,"NEG PROV";#N/A,#N/A,FALSE,"PROVCOSTGRAPH";#N/A,#N/A,FALSE,"FittGraph";#N/A,#N/A,FALSE,"HireGraph"}</definedName>
    <definedName name="wrn.PROFIT." hidden="1">{#N/A,#N/A,FALSE,"BLUESKYE"}</definedName>
    <definedName name="wrn.RVYR1." hidden="1">{"RVQUANTAT1",#N/A,FALSE,"RIVERSIDE YR1";"RVQUANTAT2",#N/A,FALSE,"RIVERSIDE YR1";"RVQUANTAT3",#N/A,FALSE,"RIVERSIDE YR1"}</definedName>
    <definedName name="wrn.YR1." hidden="1">{"QUANTAT1",#N/A,TRUE,"GOONELLA YR1";"QUANTAT2",#N/A,TRUE,"GOONELLA YR1";"RVQUANTAT1",#N/A,TRUE,"RIVERSIDE YR1";"RVQUANTAT2",#N/A,TRUE,"RIVERSIDE YR1";"RVQUANTAT3",#N/A,TRUE,"RIVERSIDE YR1YTD"}</definedName>
    <definedName name="wrn.YR2." hidden="1">{"QUANTAT1",#N/A,TRUE,"GOONELLA YR2";"QUANTAT2",#N/A,TRUE,"GOONELLA YR2";"QUANTAT1",#N/A,TRUE,"RIVERSIDE YR2";"QUANTAT2",#N/A,TRUE,"RIVERSIDE YR2";"QUANTAT3",#N/A,TRUE,"GOONELLA YR2";"QUANTAT3",#N/A,TRUE,"RIVERSIDE YR2"}</definedName>
    <definedName name="wrnJVRPRT" hidden="1">{#N/A,#N/A,FALSE,"RESULTS";#N/A,#N/A,FALSE,"FORECAST";#N/A,#N/A,FALSE,"ProvGraph";#N/A,#N/A,FALSE,"NEG PROV";#N/A,#N/A,FALSE,"PROVCOSTGRAPH";#N/A,#N/A,FALSE,"FittGraph";#N/A,#N/A,FALSE,"HireGraph"}</definedName>
    <definedName name="y" hidden="1">{#N/A,#N/A,FALSE,"RESULTS";#N/A,#N/A,FALSE,"FORECAST";#N/A,#N/A,FALSE,"ProvGraph";#N/A,#N/A,FALSE,"FittGraph";#N/A,#N/A,FALSE,"NEG PROV";#N/A,#N/A,FALSE,"PROVCOSTGRAPH";#N/A,#N/A,FALSE,"HireGraph"}</definedName>
    <definedName name="YesNo">'[17]2.1 Regional Priorities'!$D$45:$D$46</definedName>
    <definedName name="YTDActual">#REF!</definedName>
    <definedName name="YTDLastMth">#REF!</definedName>
    <definedName name="z" hidden="1">{#N/A,#N/A,FALSE,"RESULTS";#N/A,#N/A,FALSE,"FORECAST";#N/A,#N/A,FALSE,"ProvGraph";#N/A,#N/A,FALSE,"FittGraph";#N/A,#N/A,FALSE,"NEG PROV";#N/A,#N/A,FALSE,"PROVCOSTGRAPH";#N/A,#N/A,FALSE,"HireGraph"}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6" i="1" l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I1074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I1046" i="1"/>
  <c r="D1046" i="1"/>
  <c r="D1045" i="1"/>
  <c r="I1044" i="1"/>
  <c r="D1044" i="1"/>
  <c r="I1043" i="1"/>
  <c r="D1043" i="1"/>
  <c r="I1042" i="1"/>
  <c r="D1042" i="1"/>
  <c r="I1041" i="1"/>
  <c r="D1041" i="1"/>
  <c r="I1040" i="1"/>
  <c r="D1040" i="1"/>
  <c r="I1039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I1020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7" i="1"/>
  <c r="D946" i="1"/>
  <c r="D945" i="1"/>
  <c r="D944" i="1"/>
  <c r="D943" i="1"/>
  <c r="D942" i="1"/>
  <c r="D941" i="1"/>
  <c r="D940" i="1"/>
  <c r="I939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I748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I606" i="1"/>
  <c r="D606" i="1"/>
  <c r="D605" i="1"/>
  <c r="D604" i="1"/>
  <c r="D603" i="1"/>
  <c r="D602" i="1"/>
  <c r="D601" i="1"/>
  <c r="D600" i="1"/>
  <c r="D599" i="1"/>
  <c r="D598" i="1"/>
  <c r="D597" i="1"/>
  <c r="I596" i="1"/>
  <c r="D596" i="1"/>
  <c r="I595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H511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H494" i="1"/>
  <c r="D494" i="1"/>
  <c r="H493" i="1"/>
  <c r="D493" i="1"/>
  <c r="H492" i="1"/>
  <c r="D492" i="1"/>
  <c r="H491" i="1"/>
  <c r="D491" i="1"/>
  <c r="H490" i="1"/>
  <c r="D490" i="1"/>
  <c r="H489" i="1"/>
  <c r="D489" i="1"/>
  <c r="H488" i="1"/>
  <c r="D488" i="1"/>
  <c r="H487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H472" i="1"/>
  <c r="D472" i="1"/>
  <c r="H471" i="1"/>
  <c r="D471" i="1"/>
  <c r="D470" i="1"/>
  <c r="D469" i="1"/>
  <c r="D468" i="1"/>
  <c r="D467" i="1"/>
  <c r="H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H452" i="1"/>
  <c r="D452" i="1"/>
  <c r="D451" i="1"/>
  <c r="D450" i="1"/>
  <c r="D449" i="1"/>
  <c r="D448" i="1"/>
  <c r="D443" i="1"/>
  <c r="D442" i="1"/>
  <c r="D441" i="1"/>
  <c r="D440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I423" i="1"/>
  <c r="D423" i="1"/>
  <c r="I422" i="1"/>
  <c r="D422" i="1"/>
  <c r="I421" i="1"/>
  <c r="D421" i="1"/>
  <c r="I420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26" i="1"/>
  <c r="D325" i="1"/>
  <c r="D324" i="1"/>
  <c r="D323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I232" i="1"/>
  <c r="D232" i="1"/>
  <c r="I231" i="1"/>
  <c r="D231" i="1"/>
  <c r="I230" i="1"/>
  <c r="D230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<sst xmlns="http://schemas.openxmlformats.org/spreadsheetml/2006/main" count="6932" uniqueCount="1402">
  <si>
    <t>Company</t>
  </si>
  <si>
    <t>Invoice No</t>
  </si>
  <si>
    <t>Date of Invoice</t>
  </si>
  <si>
    <t>Payment Month</t>
  </si>
  <si>
    <t>Client</t>
  </si>
  <si>
    <t>FSAM / Job</t>
  </si>
  <si>
    <t>FDA</t>
  </si>
  <si>
    <t>Cat</t>
  </si>
  <si>
    <t>Amount</t>
  </si>
  <si>
    <t>Arboreport Vegetation Management</t>
  </si>
  <si>
    <t>Inv arb01955</t>
  </si>
  <si>
    <t>NBN Co</t>
  </si>
  <si>
    <t>NBN A417</t>
  </si>
  <si>
    <t>MW417R001505-AYCA-4ZNBL1-2EPP-60-The Gateway on Pembroke Epping DFN</t>
  </si>
  <si>
    <t>NBN New Devs DFN HFC</t>
  </si>
  <si>
    <t>Nintey Nine Group</t>
  </si>
  <si>
    <t>Inv 552</t>
  </si>
  <si>
    <t>NBN Project Fusion</t>
  </si>
  <si>
    <t>MW417R000169-2MIR-29-STELLAR NPDL_MWR (A417)-Miranda</t>
  </si>
  <si>
    <t>Hunter West Civil &amp; Data</t>
  </si>
  <si>
    <t>Inv 0008</t>
  </si>
  <si>
    <t>NBN A401</t>
  </si>
  <si>
    <t>MW21756-AYCA-3K4RCM-2RIV-03-Marsden Park Tonzat Development - 2</t>
  </si>
  <si>
    <t>NBN New Devs</t>
  </si>
  <si>
    <t>Inv 0009</t>
  </si>
  <si>
    <t>MW21704 - AYCA-4RDSRL - 2BLK-12-bedford gardens - 1</t>
  </si>
  <si>
    <t>Inv 0010</t>
  </si>
  <si>
    <t>MW21637-AYCA-4OHMS3 - 2BLK-07 -35 Holbeche road, Arndell Park - EXT</t>
  </si>
  <si>
    <t>Inv 553</t>
  </si>
  <si>
    <t>MW417R000172-2MON-25-STELLAR NPDL_MWR (A417)-Mona Vale</t>
  </si>
  <si>
    <t>Altus</t>
  </si>
  <si>
    <t>Inv 161363</t>
  </si>
  <si>
    <t>VPL New Devs</t>
  </si>
  <si>
    <t>VPL New Devs - 2PET-69-AYCA-3G34XT</t>
  </si>
  <si>
    <t>Michael Gale</t>
  </si>
  <si>
    <t>Inv 116105</t>
  </si>
  <si>
    <t>MW22223-AYCA-4S0RD5-2RIV-03-14 Argowan Rd Schofields</t>
  </si>
  <si>
    <t>MW22314-AYCA-4A5XPU-2BLK-11-29 Norfolk Street, Blacktown</t>
  </si>
  <si>
    <t xml:space="preserve">MW22091-AYCA-4MNF1P-2NRN-10-11 &amp; 15 Holborn Circuit, Gregory Hills </t>
  </si>
  <si>
    <t>L&amp;M Trenchless</t>
  </si>
  <si>
    <t>Inv 4157A</t>
  </si>
  <si>
    <t>MW22100 - AYCA-4QBUIV - 2KTB-02 -  NSB - Letitia St Katoomb</t>
  </si>
  <si>
    <t>Inv 4158A</t>
  </si>
  <si>
    <t>Inv 554</t>
  </si>
  <si>
    <t>MW417R000170-2MIR-22-STELLAR NPDL_MWR (A417)-Miranda</t>
  </si>
  <si>
    <t>Qubicon</t>
  </si>
  <si>
    <t>Inv 568</t>
  </si>
  <si>
    <t>MW22366-AYCA-117I3H-2RIV-01-34 Station Street Schofields</t>
  </si>
  <si>
    <t>Inv 569</t>
  </si>
  <si>
    <t>MW22333 - AYCA-54SUCD - 2PKE-06 - Warehouse Pl Berkeley</t>
  </si>
  <si>
    <t>Comms Connect</t>
  </si>
  <si>
    <t>Inv 10498</t>
  </si>
  <si>
    <t>MW22011-AYCA-4GRO21-2RTC-20-55 Kingston Parade, Heatherbae</t>
  </si>
  <si>
    <t>Inv 10497</t>
  </si>
  <si>
    <t>MW22196 - AYCA-4VVND3 - 2ORG-01 - 258 CLERGATE RD, ORANGE</t>
  </si>
  <si>
    <t>Inv 556</t>
  </si>
  <si>
    <t>MW417R000174-2MIR-26-STELLAR NPDL_MWR (A417)-Miranda</t>
  </si>
  <si>
    <t>Paramount Telecom</t>
  </si>
  <si>
    <t>Inv 092</t>
  </si>
  <si>
    <t>MW21097 - 2LIV-04 - AYCA-476RM9 - NSB - 87-91 Campbell St Build</t>
  </si>
  <si>
    <t>NBN Minor Works</t>
  </si>
  <si>
    <t>MW21456 - 2BLK-07-16 - 51 Huntingwood Drive</t>
  </si>
  <si>
    <t xml:space="preserve">Global Elite technologies   </t>
  </si>
  <si>
    <t>Inv 118</t>
  </si>
  <si>
    <t>MW22208-AYCA-4PWSOZ- 2KEL-07-1B Fairway Dr Kellyville</t>
  </si>
  <si>
    <t>VPL New Devs - 2NRN-05-AYCA-4B5K39</t>
  </si>
  <si>
    <t>MW22288-AYCA-4R7UP6-2MIL-04-40 Government Rd, Hinchinbrook</t>
  </si>
  <si>
    <t>MW22260-AYCA-56YKSC-2CAM-02-38 Wonga St, Canterbury</t>
  </si>
  <si>
    <t>MW22258-AYCA-4BT0OX-2RIV-02-66 Schofields Road Schofields</t>
  </si>
  <si>
    <t>MW22390-AYCA-4EE89M-2RIV-04-15 Boundary Rd Box Hill</t>
  </si>
  <si>
    <t>Corrosion Control Engineering</t>
  </si>
  <si>
    <t>Inv CNI13357</t>
  </si>
  <si>
    <t>MW21820-AYCA-4W4BKH-2HOM-02-38 Weeroona Rd, Strathfield EXT</t>
  </si>
  <si>
    <t>Cylas</t>
  </si>
  <si>
    <t>Inv 1115</t>
  </si>
  <si>
    <t xml:space="preserve">MW22454-AYCA-2CVKCU-2ROT-60-60 Wallgrove Rd Easter Creek </t>
  </si>
  <si>
    <t>Inv 1116</t>
  </si>
  <si>
    <t>Inv 1117</t>
  </si>
  <si>
    <t>MW22022--AYCA-3TBATE-2PAR-6111 Hassall St, Paramatta</t>
  </si>
  <si>
    <t>Inv 1118</t>
  </si>
  <si>
    <t xml:space="preserve">MW22265-AYCA-4R1HNT-2MIL-62-6-8 Facey Cres Lurnea </t>
  </si>
  <si>
    <t>Inv 1119</t>
  </si>
  <si>
    <t>MW21970-AYCA-4YZGFK-2PEN-66-51 Boronia St, South Wentworthville</t>
  </si>
  <si>
    <t>Inv 1120</t>
  </si>
  <si>
    <t>Inv 1121</t>
  </si>
  <si>
    <t xml:space="preserve">MW22347-AYCA-4XTH50-2HOM-03-31-35 Smallwood Ave Homebush </t>
  </si>
  <si>
    <t>Inv 1122</t>
  </si>
  <si>
    <t>MW22057 - AYCA-4EOA07-2MIR-24 - 298-300 Taren Point Rd, Caringbah</t>
  </si>
  <si>
    <t>Inv 1123</t>
  </si>
  <si>
    <t>MW20917 - AYCA-3A485K -2LID-03 -  Lidbury Street Berala - 1 - EXTERNAL</t>
  </si>
  <si>
    <t>Inv 1124</t>
  </si>
  <si>
    <t>Inv 1125</t>
  </si>
  <si>
    <t>MW22093-AYCA-4RGB2W-2EAS-62-111-139 Darlinghurst Rd, Potts Point</t>
  </si>
  <si>
    <t>Inv 1126</t>
  </si>
  <si>
    <t>MW21966-AYCA-52950S-2BUR-65-147 - 153 Liverpool Rd, Burwood</t>
  </si>
  <si>
    <t>Inv 1127</t>
  </si>
  <si>
    <t xml:space="preserve">MW22478 - AYCA-501QN5 - 2CAS-23 - 30 Pentonville Parade, Castle Hill </t>
  </si>
  <si>
    <t>Inv 1128</t>
  </si>
  <si>
    <t>Inv 570</t>
  </si>
  <si>
    <t>MW21390 - AYCA-4QG9AV - NSB - 33 Shoalhaven St Kiama Surevy &amp; Build</t>
  </si>
  <si>
    <t>Canterbury Concil</t>
  </si>
  <si>
    <t>Inv 2048219</t>
  </si>
  <si>
    <t>MW21651-AYCA-21BAAK-2BAN-64-Stacey Apartments - 1</t>
  </si>
  <si>
    <t>Inv 1129</t>
  </si>
  <si>
    <t>Inv 1130</t>
  </si>
  <si>
    <t>VPL New Devs 2PET-67-AYCA-4W7GEZ</t>
  </si>
  <si>
    <t>Inv 1131</t>
  </si>
  <si>
    <t>Inv 10445</t>
  </si>
  <si>
    <t>MW22477 - AYCA-4XVGZ8 -  2WYO-03 -140 Pacific Highway Tuggerah</t>
  </si>
  <si>
    <t>Inv 164447</t>
  </si>
  <si>
    <t xml:space="preserve">MW22309-AYCA-3V5BM6-2DRU-61-197-199 Lyons Rd Drummoyne </t>
  </si>
  <si>
    <t>Inv 557</t>
  </si>
  <si>
    <t>MW417R000536-2BGI-20-STELLAR NPDL_MWR (A417)-Boggabri</t>
  </si>
  <si>
    <t>MW417R000549 - 2MAN-20 - STELLAR NPDL_MWR (A417)-Manilla</t>
  </si>
  <si>
    <t>MW417R000561-2WWA-20-STELLAR NPDL_MWR (A417)-Wee Waa</t>
  </si>
  <si>
    <t>MW417R001247-2WLH-20-STELLAR NPDL_MWR (A417)-Walcha</t>
  </si>
  <si>
    <t>Inv 558</t>
  </si>
  <si>
    <t>MW417R000180-2MIR-25-STELLAR NPDL_MWR (A417)-Miranda</t>
  </si>
  <si>
    <t>Craig Comms</t>
  </si>
  <si>
    <t>Inv 1803941</t>
  </si>
  <si>
    <t>Inv 559</t>
  </si>
  <si>
    <t>MW417R000553-2NDS-01-STELLAR NPDL_MWR (A417)-Nords Wharf</t>
  </si>
  <si>
    <t>Inv 560</t>
  </si>
  <si>
    <t>MW417R000545-2ERP-20-STELLAR NPDL_MWR (A417)-Eastern Creek</t>
  </si>
  <si>
    <t>Inv 561</t>
  </si>
  <si>
    <t>MW417R000540-2CTH-20-STELLAR NPDL_MWR (A417)-Crescent Head</t>
  </si>
  <si>
    <t>Inv/CR 10583</t>
  </si>
  <si>
    <t>Inv 564</t>
  </si>
  <si>
    <t>MW417R000557-2POR-20-STELLAR NPDL_MWR (A417)-Portland</t>
  </si>
  <si>
    <t>Inv 563</t>
  </si>
  <si>
    <t>MW417R000548-2LCT-01 - STELLAR NPDL_MWR (A417)-Lake Cathie</t>
  </si>
  <si>
    <t>Inv 562</t>
  </si>
  <si>
    <t xml:space="preserve">MW417R000541-2DRG-20-STELLAR NPDL_MWR (A417)-Dorrigo </t>
  </si>
  <si>
    <t>Inv 2048203</t>
  </si>
  <si>
    <t>VPL New Devs - 2CAM-60-AYCA-4VCIKM</t>
  </si>
  <si>
    <t>Inv 1803957</t>
  </si>
  <si>
    <t>Inv 116017</t>
  </si>
  <si>
    <t>MW417R000065- AYCA-59DV6W-2CRR-72-Nelson St, Fairfield</t>
  </si>
  <si>
    <t>Inv 116018</t>
  </si>
  <si>
    <t>MW417R000124-AYCA-58BKNK-2RYD-66-2-6 Junction St Ryde</t>
  </si>
  <si>
    <t>Inv 116019</t>
  </si>
  <si>
    <t xml:space="preserve">MW417R000151-AYCA-4PBBAI-2RYD-01-6,8,10,12 Anderson Avenue Ryde </t>
  </si>
  <si>
    <t>Inv 1144</t>
  </si>
  <si>
    <t>MW21820-AYCA-4W4BKH-2HOM-02-38 Weeroona Rd, Strathfield Ext</t>
  </si>
  <si>
    <t>Inv 119</t>
  </si>
  <si>
    <t>MW21524 -  AYCA-47C97W-2BLK-01 -51 Kildare Rd Blacktown</t>
  </si>
  <si>
    <t xml:space="preserve">MW417R000051-AYCA-55JW1J-2BOT-01-180 – 188 Maroubra Rd, Maroubra </t>
  </si>
  <si>
    <t>MW22055-AYCA-52ZO0L-2LID-04-32 Norval St Auburn   INT</t>
  </si>
  <si>
    <t xml:space="preserve">MW417R000070-AYCA-52UC2N-2WRO-63-Beech Rd Casula </t>
  </si>
  <si>
    <t>MW22023-AYCA-48280D - 2RED-03 -  906 Bourke St, Zetland</t>
  </si>
  <si>
    <t>Inv 565</t>
  </si>
  <si>
    <t>MW417R000166-2MIR-31-STELLAR NPDL_MWR (A417)-Miranda</t>
  </si>
  <si>
    <t>Inv 566</t>
  </si>
  <si>
    <t>MW417R000558 - 2SPW-20 - STELLAR NPDL_MWR (A417)-Springwood</t>
  </si>
  <si>
    <t>Inv 567</t>
  </si>
  <si>
    <t>MW417R000559 - 2SPW-21 - STELLAR NPDL_MWR (A417)-Springwood</t>
  </si>
  <si>
    <t>MW417R000552-2MON-28-STELLAR NPDL_MWR (A417) - Mona Vale</t>
  </si>
  <si>
    <t>Inv 10622</t>
  </si>
  <si>
    <t>MW22336-AYCA-4MJKV1-2KMS-21-Lot 37 Springfields Drive, Greenhill</t>
  </si>
  <si>
    <t>Inv 10615</t>
  </si>
  <si>
    <t>MW22301-AYCA-541Y7O-2WAU-20-728-730 Beechwood</t>
  </si>
  <si>
    <t>Hills Council</t>
  </si>
  <si>
    <t>Inv 1017189</t>
  </si>
  <si>
    <t>MW21521-AYCA-1OHQX6 -2ROU-02-Lake Promenade - Building C- EXTERNAL</t>
  </si>
  <si>
    <t>Inv 1143</t>
  </si>
  <si>
    <t>MW417R000098-AYCA-4TC0MT-2QUA-65-50 Farnham Rd, Quakers Hill</t>
  </si>
  <si>
    <t>Inv 1145</t>
  </si>
  <si>
    <t>MW22331-AYCA-3CFI3W-2EPP-05-120 Herring Road Marsfield</t>
  </si>
  <si>
    <t>Inv 1146</t>
  </si>
  <si>
    <t>MW22279-AYCA-45Q6J5-2EPP-62-35 Oxford St Epping</t>
  </si>
  <si>
    <t>Inv 1147</t>
  </si>
  <si>
    <t>Inv 1148</t>
  </si>
  <si>
    <t xml:space="preserve">MW22526-AYCA-4T7JU2-2MIR-25-13 Dudley Avenue Caringbah South </t>
  </si>
  <si>
    <t>Inv 1149</t>
  </si>
  <si>
    <t>MW22218 - AYCA-4JMOL9 - 2DRU-60 - 50-52 East St, Five Dock</t>
  </si>
  <si>
    <t>Inv 1150</t>
  </si>
  <si>
    <t>MW22195 - AYCA-4SOX62-2LIV-03- 186 Moore St Liverpool</t>
  </si>
  <si>
    <t>Inv 1151</t>
  </si>
  <si>
    <t>MW20888 - 2HOR-62 - AYCA-39AB50 -2HOR-62 -JAAN – 1</t>
  </si>
  <si>
    <t>Inv 1152</t>
  </si>
  <si>
    <t>MW417R000222-AYCA-4VFYJV-2BAN-64-27-37 Percy St, Bankstown</t>
  </si>
  <si>
    <t>Inv 1153</t>
  </si>
  <si>
    <t>Inv 169332</t>
  </si>
  <si>
    <t>MW21878-AYCA-2Q0B3G-2PAR-63-148-150 Great Western Hwy, Westmead</t>
  </si>
  <si>
    <t>LCC</t>
  </si>
  <si>
    <t>Inv 10269</t>
  </si>
  <si>
    <t>MW22420 - AYCA-4RFDRV - 2KIA-03 - 58 Old Saddleback Road Kiama</t>
  </si>
  <si>
    <t>Inv 10268</t>
  </si>
  <si>
    <t>MW22171-AYCA-54VFA3-2COR-02- 50 Squires Cres Coledale</t>
  </si>
  <si>
    <t>MW417R000550 - 2MIR-24 - STELLAR NPDL_MWR (A417)-Miranda</t>
  </si>
  <si>
    <t>Marshall Directional Drilling</t>
  </si>
  <si>
    <t>Inv 1718</t>
  </si>
  <si>
    <t>MW417R000671-9SCU-20-AYCA-52JYBU 7 Buggy Crescent McKellar</t>
  </si>
  <si>
    <t>Burwood Council</t>
  </si>
  <si>
    <t>Inv 66128</t>
  </si>
  <si>
    <t>Pravin Thirugnanam DFN Design</t>
  </si>
  <si>
    <t>Inv 0001</t>
  </si>
  <si>
    <t>MW417R000157-AYCA-4A46K7-2PAR-63-208-210 Great Western Hwy, Westmead DFN Design &amp; Construct</t>
  </si>
  <si>
    <t>Inv 1721</t>
  </si>
  <si>
    <t xml:space="preserve">MW22350-AYCA-4VAQ8P-9SCU-07-11 Prevost Pl MacGregor, ACT </t>
  </si>
  <si>
    <t>Inv 571</t>
  </si>
  <si>
    <t>MW417R000560 - 2SPW-28 - STELLAR NPDL_MWR (A417)-Springwood</t>
  </si>
  <si>
    <t>Pacific Utilities</t>
  </si>
  <si>
    <t>Inv 326</t>
  </si>
  <si>
    <t>AusGrid</t>
  </si>
  <si>
    <t>Inv 893 897 917</t>
  </si>
  <si>
    <t>Inv 003</t>
  </si>
  <si>
    <t>MW417R000300-AYCA-57KT5A-2PTH-02-153 Jamison Rd, Penrith</t>
  </si>
  <si>
    <t>Inv 004</t>
  </si>
  <si>
    <t>MW417R000397-AYCA-5BX3DW-2NEW-23-7-9 Hutchinson St, St Peters - 1</t>
  </si>
  <si>
    <t>Inv 002</t>
  </si>
  <si>
    <t>MW22346-AYCA-50FP2M-2ROU-03-Oxlade Street Kellyville</t>
  </si>
  <si>
    <t>Inv 001</t>
  </si>
  <si>
    <t>Inv 006</t>
  </si>
  <si>
    <t>MW417R000354-AYCA-57CAFW-2CRO-01-KURNELL 2</t>
  </si>
  <si>
    <t>Inv 572</t>
  </si>
  <si>
    <t>MW417R000554-2NYG-20-STELLAR NPDL_MWR (A417)-Nyngan</t>
  </si>
  <si>
    <t>Inv 573</t>
  </si>
  <si>
    <t>MW417R000556-2ORC-21-STELLAR NPDL_MWR (A417)-Orchard Hills</t>
  </si>
  <si>
    <t>Inv 574</t>
  </si>
  <si>
    <t>MW417R000546-2ERP-21 STELLAR NPDL_MWR (A417)- Erskine Park</t>
  </si>
  <si>
    <t>Inv 10584</t>
  </si>
  <si>
    <t>VPL New Devs - 2BRX-01-AYCA-41AL6Q</t>
  </si>
  <si>
    <t>Inv 172342</t>
  </si>
  <si>
    <t xml:space="preserve">MW22531-AYCA-413Z64-2PAR-64-2B Darcy Rd Westmead </t>
  </si>
  <si>
    <t>Inv 172341</t>
  </si>
  <si>
    <t>MW21532-AYCA-4TBHNX - 2SHH-05 - NSB - 125 LAKE ENTRANCE - SURVEY</t>
  </si>
  <si>
    <t>Inv 007</t>
  </si>
  <si>
    <t>Inv 008</t>
  </si>
  <si>
    <t>MW417R000310--AYCA-5DPOWN-2APN-01-13 Technology Dr, Appin EXT</t>
  </si>
  <si>
    <t>MW22263-AYCA-31DCKF-2EAS-62-18-20 Neild Ave Darlinghurst</t>
  </si>
  <si>
    <t>Inv 0011</t>
  </si>
  <si>
    <t>Inv 0012</t>
  </si>
  <si>
    <t xml:space="preserve">MW22532-AYCA-55KUFO-2MIR-22-31 Bay Road Taren Point </t>
  </si>
  <si>
    <t xml:space="preserve">MW22505-AYCA-4KBL5R-2KNS-03-14-18 Primrose Ave &amp; 27-29 Roseberry Ave Rosberry </t>
  </si>
  <si>
    <t>Inv 0005</t>
  </si>
  <si>
    <t>MW417R000346-AYCA-57CH4J-2CRO-01-8/268A Captain Cook Dr, Kurnell</t>
  </si>
  <si>
    <t>Inv 10672</t>
  </si>
  <si>
    <t>Inv 10671</t>
  </si>
  <si>
    <t>Inv 173344</t>
  </si>
  <si>
    <t>Inv 1166</t>
  </si>
  <si>
    <t>MW22548-AYCA-48V6NM-2PTH-05-Lord Sheffield Circuit Penrith</t>
  </si>
  <si>
    <t>Inv 1167</t>
  </si>
  <si>
    <t>Inv 1168</t>
  </si>
  <si>
    <t>MW417R000218-AYCA-34MTV2-2BUR-07-133 Parramatta Rd, Homebush</t>
  </si>
  <si>
    <t>Inv 1169</t>
  </si>
  <si>
    <t>Inv 1170</t>
  </si>
  <si>
    <t>Inv 1171</t>
  </si>
  <si>
    <t>MW417R000223 - AYCA-5ALZB0 - 2BLK-07 - 6 Woods CL, Huntingwood  Ext</t>
  </si>
  <si>
    <t>Inv 1172</t>
  </si>
  <si>
    <t>MW22513 - AYCA-4JW63S - 2CRO-21 - 25-29 Tonkin St Cronulla</t>
  </si>
  <si>
    <t>Inv 1173</t>
  </si>
  <si>
    <t>Inv 1174</t>
  </si>
  <si>
    <t>MW417R000395 - AYCA-56PP6W-2BAN-67-55-57 Chelmsford Ave, Bankstown</t>
  </si>
  <si>
    <t>Inv 1175</t>
  </si>
  <si>
    <t>MW417R000211-AYCA-56B97M-2SEF-61-1 Tangerine St, Fairfield East</t>
  </si>
  <si>
    <t>Inv 1176</t>
  </si>
  <si>
    <t>Inv 1177</t>
  </si>
  <si>
    <t xml:space="preserve">MW22469-AYCA-4PQO3D-2EPP-62-12/6 Maida Road Epping </t>
  </si>
  <si>
    <t>Inv 1179</t>
  </si>
  <si>
    <t>Inv 576</t>
  </si>
  <si>
    <t>OSGA</t>
  </si>
  <si>
    <t>Inv 201801</t>
  </si>
  <si>
    <t>Inv 201803</t>
  </si>
  <si>
    <t>Inv 201802</t>
  </si>
  <si>
    <t>MW417R001248-2MIR-21-STELLAR NPDL_MWR (A417)-Miranda</t>
  </si>
  <si>
    <t>Inv 174110</t>
  </si>
  <si>
    <t>MW417R000338-AYCA-54NU37-9KBA-20-427-177 Newman-Morris Circuit, Oxley, ACT</t>
  </si>
  <si>
    <t>Hornsby Council</t>
  </si>
  <si>
    <t>Inv 1894</t>
  </si>
  <si>
    <t>PipeNetworks</t>
  </si>
  <si>
    <t>Various</t>
  </si>
  <si>
    <t>Hornsby Project</t>
  </si>
  <si>
    <t>Albas Constrcution</t>
  </si>
  <si>
    <t>MW417R000893-AYCA-59DV6W - 2CRR-72-Carramar HFC DFN</t>
  </si>
  <si>
    <t>Inv 10735</t>
  </si>
  <si>
    <t>MW417R000141-AYCA-4UXA3J-2ERN-03-1 and 4 Fox Glove Close, Green</t>
  </si>
  <si>
    <t>Inv 175928</t>
  </si>
  <si>
    <t xml:space="preserve">MW22520-AYCA-48OYT0-2EDG-65-240 New South Head Road Edgecliff </t>
  </si>
  <si>
    <t>KSJDA</t>
  </si>
  <si>
    <t>Inv 18/1271</t>
  </si>
  <si>
    <t>MW417R000148-AYCA-4Z992M-2LIS-21-2A Napier St Goonellabah; 17 Blue Hills Ave Goonellabah</t>
  </si>
  <si>
    <t>Inv 579</t>
  </si>
  <si>
    <t>MW417R001136-AYCA-33L9HP-2BAN-64-Restwell &amp; Leonard St, Bankstown DFN Design</t>
  </si>
  <si>
    <t>Inv 1746</t>
  </si>
  <si>
    <t>Inv 581</t>
  </si>
  <si>
    <t>MW417R001125-2BMG-20-STELLAR NPDL Bermagui</t>
  </si>
  <si>
    <t>Inv 580</t>
  </si>
  <si>
    <t>MW417R001131-2MYA-01-STELLAR NPDL-Moruya</t>
  </si>
  <si>
    <t>Inv 18/1275</t>
  </si>
  <si>
    <t>MW417R000067 - AYCA-51V8JL - 2MUS-03 - 11 Thomas Mitchell Dr, Muswellbrook</t>
  </si>
  <si>
    <t>$ 3,305.72</t>
  </si>
  <si>
    <t>Inv 0016</t>
  </si>
  <si>
    <t>MW417R000502-AYCA-4UMUPA-2KEL-07-21 Fairway Dr, Kellyville</t>
  </si>
  <si>
    <t>Inv 0017</t>
  </si>
  <si>
    <t xml:space="preserve">MW417R000052-AYCA-44H3AU-2STL-65-13 Marshall Avenue St Leonards </t>
  </si>
  <si>
    <t>Inv 199</t>
  </si>
  <si>
    <t>MW417R000454 -AYCA-4V7F3M -  2LAK-22 - 23 Willeroo St, Lakemba</t>
  </si>
  <si>
    <t>MW22048-AYCA-52ZO0L-2LID-04-32 Norval St, Auburn EXT</t>
  </si>
  <si>
    <t>MW417R000755-AYCA-56GK8A-2BLR-03-79 Marmong St, Booragul</t>
  </si>
  <si>
    <t>MW417R001023-AYCA-4KNB05-2BLR-03-20 Myrtle St, Teralba</t>
  </si>
  <si>
    <t>MW21827-AYCA-4O03IQ-2COR-09-17 Ryan Street, Balgownie Ext</t>
  </si>
  <si>
    <t>Inv 176715</t>
  </si>
  <si>
    <t>Inv 583</t>
  </si>
  <si>
    <t>MW417R001126-2GUN-01-STELLAR NPDL-Gunnedah</t>
  </si>
  <si>
    <t>Inv 582</t>
  </si>
  <si>
    <t xml:space="preserve">MW417R001128 - 2HMK-04 - STELLAR NPDL_Haymarket </t>
  </si>
  <si>
    <t>Inv 10803</t>
  </si>
  <si>
    <t xml:space="preserve">MW417R000246 - AYCA-4RTZSH - 2WOY-07 - 25 Phegan Street Woy Woy </t>
  </si>
  <si>
    <t>Inv 1187</t>
  </si>
  <si>
    <t>Inv 1186</t>
  </si>
  <si>
    <t>Inv 1189</t>
  </si>
  <si>
    <t>MW417R000049-AYCA-24QAXK-2ROC-03-10 Martin Avenue Arncliffe</t>
  </si>
  <si>
    <t>Inv 1190</t>
  </si>
  <si>
    <t xml:space="preserve">MW20778 - 2PTH-02 - AYCA-40UXV5 - 163 Parker St </t>
  </si>
  <si>
    <t>Inv 1191</t>
  </si>
  <si>
    <t>MW21971-AYCA-4X6TWU-2LID-08-43 - 47 Harrow Rd, Auburn, EXT</t>
  </si>
  <si>
    <t>Inv 1192</t>
  </si>
  <si>
    <t xml:space="preserve">MW417R000034-AYCA-44MH0G-2RYD-63-133-137 Bowden Street Meadowbank </t>
  </si>
  <si>
    <t>Inv 1193</t>
  </si>
  <si>
    <t>MW417R000712-AYCA-30GQWB-2ROU-02-16-20 Withers Rd, Kellyville</t>
  </si>
  <si>
    <t>Inv 1194</t>
  </si>
  <si>
    <t xml:space="preserve">MW417R000301-AYCA-5AVN4W-2EPP-62-23-25 Forest Grove, Epping </t>
  </si>
  <si>
    <t>Inv 1195</t>
  </si>
  <si>
    <t>Inv 0579</t>
  </si>
  <si>
    <t>Inv 0578</t>
  </si>
  <si>
    <t>MW417R000773-AYCA-4P6YWU- 2SHH-05-11 Kite Pl, Blackbutt Externals</t>
  </si>
  <si>
    <t>Inv 0577</t>
  </si>
  <si>
    <t>MW417R001041-AYCA-4H9191-2COR-03-208-210 Princes Highway, Bulli</t>
  </si>
  <si>
    <t>Inv 588</t>
  </si>
  <si>
    <t>MW417R001255-9DKI-04-STELLAR NPDL_MWR (A417)-Deakin</t>
  </si>
  <si>
    <t>Inv 587</t>
  </si>
  <si>
    <t>MW417R001133-9BLC-04-STELLAR NPDL-Belconnen</t>
  </si>
  <si>
    <t>Inv 586</t>
  </si>
  <si>
    <t>MW417R001134-9DKI-23-STELLAR NPDL-Deakin</t>
  </si>
  <si>
    <t>Actual invoice received on the 05/9/18, revised invoice received 6/09/18</t>
  </si>
  <si>
    <t>Inv 585</t>
  </si>
  <si>
    <t>MW417R001132-2WRD-20-STELLAR NPDL-Warialda</t>
  </si>
  <si>
    <t>Actual invoice received on the 05/9/18, revised invoice received 6/09/19</t>
  </si>
  <si>
    <t>Penrith Council</t>
  </si>
  <si>
    <t>PO 494</t>
  </si>
  <si>
    <t>Actual invoice received on the 05/9/18, revised invoice received 6/09/20</t>
  </si>
  <si>
    <t>Inv 592</t>
  </si>
  <si>
    <t>MW417R001130-2MAC-20-STELLAR NPDL-Macksville</t>
  </si>
  <si>
    <t>Actual invoice received on the 05/9/18, revised invoice received 6/09/21</t>
  </si>
  <si>
    <t>Inv 591</t>
  </si>
  <si>
    <t>MW417R001124-2ALS-01 - Alstonville</t>
  </si>
  <si>
    <t>Actual invoice received on the 05/9/18, revised invoice received 6/09/22</t>
  </si>
  <si>
    <t>Inv 590</t>
  </si>
  <si>
    <t>MW417R001262-2WAL-20-STELLAR NPDL_MWR (A417)-Wallerawang</t>
  </si>
  <si>
    <t>Actual invoice received on the 05/9/18, revised invoice received 6/09/23</t>
  </si>
  <si>
    <t>Inv 589</t>
  </si>
  <si>
    <t>Actual invoice received on the 05/9/18, revised invoice received 6/09/24</t>
  </si>
  <si>
    <t>Inv 00201806</t>
  </si>
  <si>
    <t>Actual invoice received on the 05/9/18, revised invoice received 6/09/25</t>
  </si>
  <si>
    <t>Inv 00201807</t>
  </si>
  <si>
    <t>Actual invoice received on the 05/9/18, revised invoice received 6/09/26</t>
  </si>
  <si>
    <t>Inv 00201808</t>
  </si>
  <si>
    <t>Inv 00201809</t>
  </si>
  <si>
    <t>Inv 00201810</t>
  </si>
  <si>
    <t>Inv 00201811</t>
  </si>
  <si>
    <t>Inv 00201812</t>
  </si>
  <si>
    <t>Inv 00201813</t>
  </si>
  <si>
    <t>Inv 00201814</t>
  </si>
  <si>
    <t>Inv 00201815</t>
  </si>
  <si>
    <t>Inv 00201816</t>
  </si>
  <si>
    <t>Inv 2049319</t>
  </si>
  <si>
    <t>MW417R000454 - AYCA-4V7F3M - 2LAK-22 - 23 Willeroo St, Lakemba</t>
  </si>
  <si>
    <t>RDJ Tranz</t>
  </si>
  <si>
    <t>Inv 3051</t>
  </si>
  <si>
    <t>NBN Business Segment</t>
  </si>
  <si>
    <t>MW417R001953-2ROC-02-AYCA-5BXC86-DAN MURPHYS, 78-98 ARNCLIFFE STREET</t>
  </si>
  <si>
    <t>Business Segment</t>
  </si>
  <si>
    <t>Coms R US</t>
  </si>
  <si>
    <t>Inv 821</t>
  </si>
  <si>
    <t>MW22191-AYCA-4Z4FSB - 2MIL-20 -  Mainfreight Logistics - 1</t>
  </si>
  <si>
    <t>Kennards</t>
  </si>
  <si>
    <t>Inv 19710217</t>
  </si>
  <si>
    <t>Inv 179525</t>
  </si>
  <si>
    <t>Inv 179524</t>
  </si>
  <si>
    <t>MW417R000463-AYCA-48HHL8-2MIR-28-2-22 University Rd &amp; 660-664</t>
  </si>
  <si>
    <t>Inv 597</t>
  </si>
  <si>
    <t>Inv 593</t>
  </si>
  <si>
    <t>MW417R001129 - 2KRI-01 - STELLAR NPDL-Kurri Kurri</t>
  </si>
  <si>
    <t>Inv 594</t>
  </si>
  <si>
    <t>MW417R001261-2TTF-20-STELLAR NPDL_MWR (A417)-Tenterfield</t>
  </si>
  <si>
    <t>Inv 595</t>
  </si>
  <si>
    <t>MW417R001258-2ORC-22-STELLAR NPDL_MWR (A417)-Orchard Hills</t>
  </si>
  <si>
    <t>Inv 180392</t>
  </si>
  <si>
    <t>Inv 18/1292</t>
  </si>
  <si>
    <t>Mikcomm</t>
  </si>
  <si>
    <t>Nextgen</t>
  </si>
  <si>
    <t xml:space="preserve">Nextgen BO, Upgrade ACM </t>
  </si>
  <si>
    <t>Inv 005</t>
  </si>
  <si>
    <t>CDA Earthworx</t>
  </si>
  <si>
    <t>Inv 1092</t>
  </si>
  <si>
    <t>Inv 18/1291</t>
  </si>
  <si>
    <t xml:space="preserve">MW417R000595 - 2PTM-09 - AYCA-4OQ160 - 2PTM-09 - 3 Ocean Ridge Terrace, Port Macquarie </t>
  </si>
  <si>
    <t>Inv 598</t>
  </si>
  <si>
    <t>MW417R001257-2KRI-20-STELLAR NPDL_MWR (A417)-Kurri kurri</t>
  </si>
  <si>
    <t>Inv 599</t>
  </si>
  <si>
    <t>MW417R001260-2SWR-20-STELLAR NPDL_MWR (A417)-South West Rocks</t>
  </si>
  <si>
    <t>Inv 600</t>
  </si>
  <si>
    <t>Inv 201</t>
  </si>
  <si>
    <t xml:space="preserve">MW22573-AYCA-LYHJJ-2MTT-02-10 Cardigan St Mittagong </t>
  </si>
  <si>
    <t>MW417R001216 - AYCA-56GE93 - 2NMN-20 -10 Dandaloo St, Narromine</t>
  </si>
  <si>
    <t>MW22575-AYCA-4LHC6F-2DBB-01-30 Ritz Pl Dubbo</t>
  </si>
  <si>
    <t>Inv 601</t>
  </si>
  <si>
    <t>Inv 0202</t>
  </si>
  <si>
    <t>MW417R001497-AYCA-4BC964-2BLK-11-Fairwater Boulevard Blacktown</t>
  </si>
  <si>
    <t>MW22024-AYCA-35DF0W-2KEL-07-1, 1A &amp; 1B President Rd, Kellyville</t>
  </si>
  <si>
    <t xml:space="preserve">MW417R000750-AYCA-4W3F0S- 51-53 Foxall Road, Kellyville </t>
  </si>
  <si>
    <t>MW417R000775-AYCA-5A18P2-2PKE-04-249 Shellharbour Rd Warrawong</t>
  </si>
  <si>
    <t>MW417R000704-AYCA-57Y170-2BRY-01-17 Hitchcocks Ln, Berry</t>
  </si>
  <si>
    <t>inv 181307</t>
  </si>
  <si>
    <t>Inv 10927</t>
  </si>
  <si>
    <t>MW22435-AYCA-5576QH-2TGL-02-3 Ghersi Ave Wambera</t>
  </si>
  <si>
    <t xml:space="preserve">Approved and submitted for payment on </t>
  </si>
  <si>
    <t>Inv 1200</t>
  </si>
  <si>
    <t>MW22297-AYCA-58QIXQ-2LIV-02-29 SCOTT ST, LIVERPOOL</t>
  </si>
  <si>
    <t>Inv 1201</t>
  </si>
  <si>
    <t>MW22094-AYCA-4LM7HH-2UND-61-590-602 New Canterbury Rd, Hurlstone Park</t>
  </si>
  <si>
    <t>Inv 1202</t>
  </si>
  <si>
    <t>MW22284-AYCA-4KZ476-2PTH-02-38-40 Doonmore St Penrith</t>
  </si>
  <si>
    <t>Inv 1203</t>
  </si>
  <si>
    <t>MW22007-AYCA-4VJFPP-2NEW-22-19-21 Eve St, Erskineville</t>
  </si>
  <si>
    <t>Inv 1204</t>
  </si>
  <si>
    <t xml:space="preserve">MW417R000091-AYCA-57S6JD-2REV-20-50/42 Violet St Revesby </t>
  </si>
  <si>
    <t>Inv 1205</t>
  </si>
  <si>
    <t>Invoices actually supplied on the 4/10/18</t>
  </si>
  <si>
    <t>Inv 1206</t>
  </si>
  <si>
    <t>MW417R001042-AYCA-4KKMW0-2ROU-03-AYCA-4KKMW0- 55 Foxall Road – 3</t>
  </si>
  <si>
    <t>Inv 1207</t>
  </si>
  <si>
    <t>MW22296-AYCA-4RB8MD-2LID-03-2 Clarke St, Berala</t>
  </si>
  <si>
    <t>Inv 1208</t>
  </si>
  <si>
    <t xml:space="preserve">MW22319-AYCA-33L9HP-2BAN-64-Restwell &amp; Leonard St Bankstown </t>
  </si>
  <si>
    <t>Inv 1209</t>
  </si>
  <si>
    <t>MW417R000669-AYCA-4QID92-2EAS-63-153-165 Brougham St, Woolloomooloo</t>
  </si>
  <si>
    <t>Inv 0025</t>
  </si>
  <si>
    <t>Inv 024</t>
  </si>
  <si>
    <t>MW417R001352-AYCA-3JJIX9-2MIR-28-13-21 University Rd and 1-5 Pinnacle St, Miranda</t>
  </si>
  <si>
    <t>Inv 0026</t>
  </si>
  <si>
    <t xml:space="preserve">MW417R001195--AYCA-5D4EG4-2CAS-238 Totness Court, Castle Hill </t>
  </si>
  <si>
    <t>Inv 0027</t>
  </si>
  <si>
    <t xml:space="preserve">MW417R001115-AYCA-591MZC-2CRO-21-CRONULLA 88 DEVELOPMENTS </t>
  </si>
  <si>
    <t>inv 0030</t>
  </si>
  <si>
    <t>MW417R001246-AYCA-5FA5OM-2MIR-24-4-6 Crammond Boulevard, Caringbah Ext</t>
  </si>
  <si>
    <t>Inv 0023</t>
  </si>
  <si>
    <t>MW417R000970 - AYCA-4Q27NU - 2BRG-03 - 50 Raby Rd, Gledswood Hills</t>
  </si>
  <si>
    <t>Inv 0029</t>
  </si>
  <si>
    <t>Inv 0028</t>
  </si>
  <si>
    <t>Inv 0022</t>
  </si>
  <si>
    <t xml:space="preserve">MW417R001335-AYCA-4RH5YY-2ROU-01-32 George St Box Hill </t>
  </si>
  <si>
    <t>Inv - 45810-1</t>
  </si>
  <si>
    <t>Inv - 45010-2</t>
  </si>
  <si>
    <t>Inv 201818</t>
  </si>
  <si>
    <t>Inv 201819</t>
  </si>
  <si>
    <t>Inv 201820</t>
  </si>
  <si>
    <t xml:space="preserve">MW417R000554-2NYG-20-STELLAR NPDL_MWR (A417)-Nyngan </t>
  </si>
  <si>
    <t>Inv 201821</t>
  </si>
  <si>
    <t>MW417R001252-2KYO-20-STELLAR NPDL_MWR (A417)- Kyogle</t>
  </si>
  <si>
    <t>Inv 201822</t>
  </si>
  <si>
    <t>Inv 201823</t>
  </si>
  <si>
    <t>Inv 603</t>
  </si>
  <si>
    <t>MW417R000541-2DRG-20-STELLAR NPDL_MWR (A417)-Dorrigo</t>
  </si>
  <si>
    <t>Inv 604</t>
  </si>
  <si>
    <t>MW417R002021-AYCA-4IIZWC-2STL-66-28 Albany St, St Leonards DFN HFC</t>
  </si>
  <si>
    <t>Inv 606</t>
  </si>
  <si>
    <t>GLAD SECURITY PTY LIMITED</t>
  </si>
  <si>
    <t>Inv 28493</t>
  </si>
  <si>
    <t>MW417R001920-AYCA-5OZYGU-2ERP-20-194-204 Chandos Rd Horsley Park</t>
  </si>
  <si>
    <t>PO 0515</t>
  </si>
  <si>
    <t>Inv 607</t>
  </si>
  <si>
    <t>Blacktown Council</t>
  </si>
  <si>
    <t>Inv 4938/19</t>
  </si>
  <si>
    <t>Jemena</t>
  </si>
  <si>
    <t>Inv 93036571</t>
  </si>
  <si>
    <t>Inv 2049851</t>
  </si>
  <si>
    <t>MW417R001092-AYCA-5GPSWE-TTFN-2CAM-20-100A- 100B Northcote Street, Canterburry</t>
  </si>
  <si>
    <t>Coffey</t>
  </si>
  <si>
    <t>Inv CANB06491L</t>
  </si>
  <si>
    <t>MW417R001661-AYCA-5JRURV-9BLC-20-37 Belconnen Way, Weetangera, ACT Ext</t>
  </si>
  <si>
    <t>Inv 11024</t>
  </si>
  <si>
    <t>Inv 609</t>
  </si>
  <si>
    <t>Inv 610</t>
  </si>
  <si>
    <t xml:space="preserve">MW417R001755-AYCA-5FEXSP-2PEN-61-103-105 Metella Road, Toongabbie DFN </t>
  </si>
  <si>
    <t>MW417R001793-AYCA-4WB37J-2FRE-61-36 Pringle Ave, Belrose HFC DFN</t>
  </si>
  <si>
    <t>Inv 608</t>
  </si>
  <si>
    <t>Cumberland Council</t>
  </si>
  <si>
    <t>PO 0521</t>
  </si>
  <si>
    <t>Liverpool Council</t>
  </si>
  <si>
    <t>PO 05232</t>
  </si>
  <si>
    <t>Worksafe</t>
  </si>
  <si>
    <t>Inv 201810581</t>
  </si>
  <si>
    <t>Inv 009</t>
  </si>
  <si>
    <t>MW417R001874 - AYCA-512UVL - 2WYO-03 - Marineres Centre of Excellence</t>
  </si>
  <si>
    <t>Inv 010</t>
  </si>
  <si>
    <t>Inv 18/1302</t>
  </si>
  <si>
    <t xml:space="preserve">MW417R001461-AYCA-5IWI3A-2WLL-20-26 Queen St, Stockton </t>
  </si>
  <si>
    <t>Tactix Civil</t>
  </si>
  <si>
    <t>MW22436 - AYCA-4SRFAN-2226 Roseberry St Balgowlah NSW EXT</t>
  </si>
  <si>
    <t>MW417R001768-AYCA-5GWBTB-2TAH-01-4 Davies Place, Picton</t>
  </si>
  <si>
    <t>MW417R000243-AYCA-56I886-2ASH-64-47 Cecil St, Ashfield</t>
  </si>
  <si>
    <t>MW417R000707-AYCA-4QHVO8-2CHL-07-13-15 Pacific Hwy, Gateshead</t>
  </si>
  <si>
    <t>Inv 184813</t>
  </si>
  <si>
    <t>MW417R001116-AYCA-5FE5LS-2LIV-03-Hoxton Park Road, Liverpool</t>
  </si>
  <si>
    <t>Inv 0593</t>
  </si>
  <si>
    <t xml:space="preserve">MW417R001530 - AYCA-5CXXCR - 2BTM-21 - 30 Golf Links Dr, Batemans Bay </t>
  </si>
  <si>
    <t>Inv 596</t>
  </si>
  <si>
    <t>Inv 203</t>
  </si>
  <si>
    <t>MW417R000494-AYCA-21R8AP-2WLG-07-12-14 New Dapto Rd Wollongong</t>
  </si>
  <si>
    <t>MW417R001968 - AYCA-5N4YCV - 2BTH-02 - 5 Watt Drive Robin Hill Ext</t>
  </si>
  <si>
    <t>MW417R000708-AYCA-57DG41-2BTH-01-93 Stanley St, Bathurst Ext</t>
  </si>
  <si>
    <t>VS Connect</t>
  </si>
  <si>
    <t>Inv 1033</t>
  </si>
  <si>
    <t>Inv 1034</t>
  </si>
  <si>
    <t>MW417R001691 - AYCA-5PYJJF - 2KCL-02 - Sailfish Way &amp; Seaside Drive Kingscliff NSB</t>
  </si>
  <si>
    <t>MW417R001241-AYCA-5MNUDQ-2KNS-03-221 Queen Street Beaconsfield NSB</t>
  </si>
  <si>
    <t>Approved 29/11/18</t>
  </si>
  <si>
    <t>MW417R001369 - AYCA-5DL8UH - 2MRE-02 - Boland Drive Moree NSB</t>
  </si>
  <si>
    <t>MW417R001630 - AYCA-5PBMZD - 2URL-20 - 14 SALISBURY ST URALLA NSB</t>
  </si>
  <si>
    <t>Inv 1035</t>
  </si>
  <si>
    <t>Inv 185858</t>
  </si>
  <si>
    <t>Inv 201824</t>
  </si>
  <si>
    <t>Inv 18/1314</t>
  </si>
  <si>
    <t>Inv 0129</t>
  </si>
  <si>
    <t>MW417R001610-AYCA-5NNV14-2NBR-20-30 Barwan Street, Narrabri</t>
  </si>
  <si>
    <t>Sutherland Council</t>
  </si>
  <si>
    <t>Inv 310982</t>
  </si>
  <si>
    <t>Inv 186721</t>
  </si>
  <si>
    <t>MW417R001805-AYCA-5DVB9M-2ROC-02-4 Magdalene Terrace, Wolli Creek</t>
  </si>
  <si>
    <t>Inv 201825</t>
  </si>
  <si>
    <t>Inv 201827</t>
  </si>
  <si>
    <t>Inv 201829</t>
  </si>
  <si>
    <t>Inv 201830</t>
  </si>
  <si>
    <t>Inv 201831</t>
  </si>
  <si>
    <t>Inv 187680</t>
  </si>
  <si>
    <t>Inv 187681</t>
  </si>
  <si>
    <t>Approved 23/11/18</t>
  </si>
  <si>
    <t>Inv 187682</t>
  </si>
  <si>
    <t>Approved 23/11/19</t>
  </si>
  <si>
    <t>Inv 187683</t>
  </si>
  <si>
    <t>Approved 23/11/20</t>
  </si>
  <si>
    <t>Inv 18/1319</t>
  </si>
  <si>
    <t>Approved 23/11/21</t>
  </si>
  <si>
    <t>Inv 18/1320</t>
  </si>
  <si>
    <t xml:space="preserve">MW417R001670-AYCA-5ETO6E - 2TAM-07-7 Jack Smyth Drive, Hillvue </t>
  </si>
  <si>
    <t>Approved 23/11/22</t>
  </si>
  <si>
    <t>Inv - 45009-1</t>
  </si>
  <si>
    <t>MW417R001950-2LIV-04-AYCA-5BV5ZG-SHOP DDS1, LEVEL 2, WESTFIELD LIVERPOOL</t>
  </si>
  <si>
    <t>Approved 23/11/23</t>
  </si>
  <si>
    <t>Inv - 45009-4</t>
  </si>
  <si>
    <t>MW417R001955-2NRN-02-AYCA-5GNS0T-SHOP 1, 11-13 MAIN STREET, MOUNT ANNAN</t>
  </si>
  <si>
    <t>Approved 23/11/24</t>
  </si>
  <si>
    <t>Inv - 45009-09</t>
  </si>
  <si>
    <t>MW417R001952-2PTH-05-AYCA-5BXC7I-SHOP A5, FLOOR 2, 585 HIGH STREET, PENRITH</t>
  </si>
  <si>
    <t>Approved 23/11/25</t>
  </si>
  <si>
    <t>Inv - 45009-10</t>
  </si>
  <si>
    <t>MW417R001951-2PTH-05-AYCA-5BXC7Q-SHOP 01A2, LEVEL 1, 585 HIGH STREET</t>
  </si>
  <si>
    <t>Approved 23/11/26</t>
  </si>
  <si>
    <t>Inv - 45009-06</t>
  </si>
  <si>
    <t>MW417R001954-2ROC-02-AYCA-5BXC8E-WOOLWORTHS, SHOP 1, 78-98 ARNCLIFFE STREET</t>
  </si>
  <si>
    <t>Approved 23/11/27</t>
  </si>
  <si>
    <t>Inv - 45009-05</t>
  </si>
  <si>
    <t>Inv - 45009-08</t>
  </si>
  <si>
    <t>MW417R001958-2SHH-04-AYCA-5GNS19-SHOP 1097, 211 LAKE ENTRANCE ROAD</t>
  </si>
  <si>
    <t>Inv - 45009-07</t>
  </si>
  <si>
    <t xml:space="preserve">MW417R001961-2ABN-02-AYCA-5GN6MZ-SHOP 2, 1 RUSSELL STREET, ALBION PARK </t>
  </si>
  <si>
    <t>Inv - 45009-03</t>
  </si>
  <si>
    <t>MW417R001956-2CBT-02-AYCA-5GNRZH-WOOLWORTHS, SHOP MO1, MARKETFAIR</t>
  </si>
  <si>
    <t>Inv - 45009-02</t>
  </si>
  <si>
    <t>MW417R001948-2LIV-04-AYCA-5BV5Z8-SHOP M4, LEVEL 2, WESTFIELD LIVERPOOL</t>
  </si>
  <si>
    <t>Inv 011</t>
  </si>
  <si>
    <t>MW417R001526-AYCA-2RG791-2PEN-61-5-19 Toongabbie Rd , Toongabbie</t>
  </si>
  <si>
    <t>Inv 012</t>
  </si>
  <si>
    <t>MW22470-AYCA-2XJBL7-2SIL-02-3 Olympic Blvd Sydney Olympic Park</t>
  </si>
  <si>
    <t>Inv 013</t>
  </si>
  <si>
    <t>MW417R002226-AYCA-4PEEEK - 2RYD-63- 17-21 Ryedale Rdm West Ryde  HFC DFN</t>
  </si>
  <si>
    <t>Inv 014</t>
  </si>
  <si>
    <t>Inv 016</t>
  </si>
  <si>
    <t>Inv 18/1322A</t>
  </si>
  <si>
    <t>Inv 205</t>
  </si>
  <si>
    <t>MW417R002068 - AYCA-5PIVSY -2BTH-02 -  11 Lombard Drive, Robin Hill Ext</t>
  </si>
  <si>
    <t>Inv 206</t>
  </si>
  <si>
    <t xml:space="preserve">MW417R002015-AYCA-568KCW-2GER-01-Mayflower Gerringong </t>
  </si>
  <si>
    <t>Inv 615</t>
  </si>
  <si>
    <t>Inv 017</t>
  </si>
  <si>
    <t xml:space="preserve">MW417R001859-AYCA-5NM0LP-2BUR-65-118 Burwood Road, Croydon Park </t>
  </si>
  <si>
    <t>MW417R001786 - AYCA-5B4OYT - 2ULL-04 - The Lakes - 9A</t>
  </si>
  <si>
    <t>Inv 201826</t>
  </si>
  <si>
    <t>Inv 201828</t>
  </si>
  <si>
    <t>Inv 0130</t>
  </si>
  <si>
    <t>MW417R001253-AYCA-5BRJ2L-2CBT-01-93-97 Broughton St, Campbelltown</t>
  </si>
  <si>
    <t>Inv 0013</t>
  </si>
  <si>
    <t xml:space="preserve">MW417R001760-AYCA-5JYO3A-2KNS-03-1B Maddox Street, Alexandria </t>
  </si>
  <si>
    <t>Inv 0014</t>
  </si>
  <si>
    <t>Inv 0015</t>
  </si>
  <si>
    <t>MW417R001982-AYCA-4EITU0-2LIV-02-10 Norfolk St, Liverpool</t>
  </si>
  <si>
    <t>Approved on the 09/01/19</t>
  </si>
  <si>
    <t>MW417R001910-2AYCA-2M3M8J-PTH-05-72-84 Empire Circuit, Penrith</t>
  </si>
  <si>
    <t>Approved on the 25/01/19</t>
  </si>
  <si>
    <t>Inv 0018</t>
  </si>
  <si>
    <t>MW417R002169-AYCA-55AZ5J-2ASH-63-2 Smith st, Summer Hill</t>
  </si>
  <si>
    <t>Inv 45807-2</t>
  </si>
  <si>
    <t>Inv 45809-3</t>
  </si>
  <si>
    <t>Inv 45810-2</t>
  </si>
  <si>
    <t>Inv 1222</t>
  </si>
  <si>
    <t>Inv 208</t>
  </si>
  <si>
    <t xml:space="preserve">MW417R001785-AYCA-5ML96W-2LIV-61- Blackwood Avenue Casula </t>
  </si>
  <si>
    <t>Inv 1037</t>
  </si>
  <si>
    <t>MW417R001947-2HOR-02-MELLAR NPDL_MWR (A417)</t>
  </si>
  <si>
    <t>Inv 1038</t>
  </si>
  <si>
    <t>MW417R001946-2HOR-20-MELLAR NPDL_MWR (A417)</t>
  </si>
  <si>
    <t>Inv 18/1330</t>
  </si>
  <si>
    <t>MW417R002148 - AYCA-5D2DU0 - 2LCT-01 - Seawide Estate - 4</t>
  </si>
  <si>
    <t>Inv 201832</t>
  </si>
  <si>
    <t>Inv 201834</t>
  </si>
  <si>
    <t>Inv 201833</t>
  </si>
  <si>
    <t>Inv 18/1332</t>
  </si>
  <si>
    <t xml:space="preserve">MW417R002154-AYCA-5MWJQ4-2MAC-22-222 Wallace St Macksville </t>
  </si>
  <si>
    <t>Inv 1055745</t>
  </si>
  <si>
    <t>MW22455 -AYCA-3LT1P4 -  2KEL-08 - Sub of 123 Arnold Ave, Kellyville - 2</t>
  </si>
  <si>
    <t>Inv 190707</t>
  </si>
  <si>
    <t>MW417R000716-AYCA-3S7B4B-2HMK-02-University of Technology Sydney</t>
  </si>
  <si>
    <t>Inv 190709</t>
  </si>
  <si>
    <t>Inv 190708</t>
  </si>
  <si>
    <t>MW22293 - AYCA-4NNOGX - 2PTH-02 - 240-250 Great Western Hwy Kingswood</t>
  </si>
  <si>
    <t>Invoice approved on the 16/12/18 payment due at the end of Jan 2019</t>
  </si>
  <si>
    <t>MW417R001876-2AYCA-4R1E3Q-PTH-02-144-148 High Street &amp; 35-37 Barber Avenue, Penrith</t>
  </si>
  <si>
    <t>Inv 18/1334</t>
  </si>
  <si>
    <t>Inv 616</t>
  </si>
  <si>
    <t>MW417R002533-AYCA-2PNFXD-2ROS-66 -Corner Old South Road &amp; Hamilton Street HFC DFN</t>
  </si>
  <si>
    <t>MW417R002470-AYCA-5E7TWE-2MEN-60-37-39 Barden Rd, Barden Ridge HFC DFN</t>
  </si>
  <si>
    <t>Inv 618</t>
  </si>
  <si>
    <t>Inv 1227</t>
  </si>
  <si>
    <t>Inv 191751</t>
  </si>
  <si>
    <t>Inv 18/1340</t>
  </si>
  <si>
    <t>Inv 171762</t>
  </si>
  <si>
    <t>Inv 619</t>
  </si>
  <si>
    <t>Inv 131</t>
  </si>
  <si>
    <t>MW417R002406-2SIN-22-AYCA-5ST32Q-42-44 ENTREPRISE CRE, MCDOUGALLS HILL</t>
  </si>
  <si>
    <t>Inv 0132</t>
  </si>
  <si>
    <t>MW417R002426 - 2LIV-68 - AYCA-5ST336 - 78-82 RIVERSIDE RD, CHIPPING NORTON Chipping Norton</t>
  </si>
  <si>
    <t>Inv 0019</t>
  </si>
  <si>
    <t>Inv 0020</t>
  </si>
  <si>
    <t>Inv 0021</t>
  </si>
  <si>
    <t>MW417R001667 - AYCA-55XM3V - 2HBD-20 -10-12 Roger St, Brookvale</t>
  </si>
  <si>
    <t xml:space="preserve">MW21638- AYCA-3NFID7-2PTH-04 - Tench Ave Jamisontown 1 </t>
  </si>
  <si>
    <t xml:space="preserve">MW417R001085-AYCA-583XDD-17-2PTH-02-119 Jamison Rd South Penrith </t>
  </si>
  <si>
    <t xml:space="preserve">MW417R002384 - AYCA-5N4NUW- 2HBD-23 - 36 Wyndora Avenue, Freshwater </t>
  </si>
  <si>
    <t xml:space="preserve">MW417R002383-AYCA-5DHKDD -2CRO-22-36 Rawson Parade, Caringbah South </t>
  </si>
  <si>
    <t>Inv 0030</t>
  </si>
  <si>
    <t xml:space="preserve">MW22474-AYCA-4UE5JN-2LID-03-46-48 Beaumont St </t>
  </si>
  <si>
    <t>Inv 0031</t>
  </si>
  <si>
    <t>Inv 0032</t>
  </si>
  <si>
    <t xml:space="preserve">MW417R002155-AYCA-5KDIAQ-2ERP-60-67 Newleaf Parade, Bonnyrigg </t>
  </si>
  <si>
    <t>Inv 20181218</t>
  </si>
  <si>
    <t>Inv 18/1341</t>
  </si>
  <si>
    <t>Uptech Solutions</t>
  </si>
  <si>
    <t>Inv 3001</t>
  </si>
  <si>
    <t>Inv 3002</t>
  </si>
  <si>
    <t>MW417R002347-2MIR-29-MELLAR NPDL_MWR (A417)</t>
  </si>
  <si>
    <t>Inv 3003</t>
  </si>
  <si>
    <t>MW417R002346 - 2MIR-22 - MELLAR NPDL_MWR (A417)-Miranda</t>
  </si>
  <si>
    <t>Inv 1039</t>
  </si>
  <si>
    <t>Inv 1040</t>
  </si>
  <si>
    <t>Inv 1041</t>
  </si>
  <si>
    <t xml:space="preserve">MW417R002345 - 2MIR-21 - MELLAR NPDL_MWR (A417) - Miranda </t>
  </si>
  <si>
    <t>Inv 1042</t>
  </si>
  <si>
    <t>Inv 018</t>
  </si>
  <si>
    <t>Inv 019</t>
  </si>
  <si>
    <t>Inv 020</t>
  </si>
  <si>
    <t>Inv - 45809-3</t>
  </si>
  <si>
    <t>Inv - 45809-4</t>
  </si>
  <si>
    <t>Inv - 45810-2</t>
  </si>
  <si>
    <t>Approved 9/1/19</t>
  </si>
  <si>
    <t>Inv - 45810-3</t>
  </si>
  <si>
    <t>Inv - 45810-4</t>
  </si>
  <si>
    <t>Inv 201840</t>
  </si>
  <si>
    <t>Inv 624</t>
  </si>
  <si>
    <t>MW417R002570-AYCA-4XIVYZ-HFC DFN-2UND-62-236-238 ILLAWARRA RD, MARRICKVILLE</t>
  </si>
  <si>
    <t>Invoice received on the 8/1/19 and approved on the 14/1/18</t>
  </si>
  <si>
    <t>Inv 201835</t>
  </si>
  <si>
    <t>Approved on the 14/1/19</t>
  </si>
  <si>
    <t>Inv 201836</t>
  </si>
  <si>
    <t>Approved on the 18/1/19</t>
  </si>
  <si>
    <t>B+B Asphalt</t>
  </si>
  <si>
    <t>Inv 1661</t>
  </si>
  <si>
    <t xml:space="preserve">MW417R002121-AYCA-5JF564-9BLC-21-9 Braybrooke Street, Bruce </t>
  </si>
  <si>
    <t>Approved on the 30/1/19</t>
  </si>
  <si>
    <t>Inv 201837</t>
  </si>
  <si>
    <t>Inv 201838</t>
  </si>
  <si>
    <t>Inv 201841</t>
  </si>
  <si>
    <t>Inv 201844</t>
  </si>
  <si>
    <t>Approved 1/2/19</t>
  </si>
  <si>
    <t>INV 20128334</t>
  </si>
  <si>
    <t>MW417R002292-AYCA-49OZC4-2EAS-65-257 Oxford St - 1</t>
  </si>
  <si>
    <t>Approved 29/1/19</t>
  </si>
  <si>
    <t>FibreSole</t>
  </si>
  <si>
    <t>MW417R002948-AYCA-5XOE8H-2ORG-06-4 ELWIN DR, ORANGE</t>
  </si>
  <si>
    <t>Inv 19 1347</t>
  </si>
  <si>
    <t>MW417R001310-AYCA-5N0IF2-2CFS-03-30 Park Ave Coffs Harbour NSB</t>
  </si>
  <si>
    <t>19/1348</t>
  </si>
  <si>
    <t>Inv 625</t>
  </si>
  <si>
    <t>Openshore</t>
  </si>
  <si>
    <t>Inv 2156</t>
  </si>
  <si>
    <t>Inv 20133718</t>
  </si>
  <si>
    <t>Inv 195013</t>
  </si>
  <si>
    <t>Inv 195012</t>
  </si>
  <si>
    <t>Inv CANB06557L</t>
  </si>
  <si>
    <t xml:space="preserve">MW417R001665-AYCA-53R6D6-9BLC-04-Nest 3 </t>
  </si>
  <si>
    <t>Inv 628</t>
  </si>
  <si>
    <t>Inv 627</t>
  </si>
  <si>
    <t>MW417R002737-AYCA-5HZXRM-2SHA-64-88 Reid Street, Werrington County HFC DFN</t>
  </si>
  <si>
    <t>MW417R002789-AYCA-53VL4I-2PNN-68-116a-118-castle-hill- HFC DFN</t>
  </si>
  <si>
    <t>MW417R002790-AYCA-5QBJSS-2PAR-62-7 Morton Street, Parramatta HFC DFN</t>
  </si>
  <si>
    <t>Inv 629</t>
  </si>
  <si>
    <t>Inv 201845</t>
  </si>
  <si>
    <t>Bronson Saftey</t>
  </si>
  <si>
    <t>Inv 56012</t>
  </si>
  <si>
    <t>Canberra Concrete Recyclers</t>
  </si>
  <si>
    <t>Inv 600502</t>
  </si>
  <si>
    <t xml:space="preserve">MW417R002112-AYCA-4UFUW5-9MNS-25-Block 15, Section 56, Monash </t>
  </si>
  <si>
    <t>Inv 600588</t>
  </si>
  <si>
    <t>Mega Cabling Solutions</t>
  </si>
  <si>
    <t>Inv 1763</t>
  </si>
  <si>
    <t>Inv 146</t>
  </si>
  <si>
    <t>Inv 145</t>
  </si>
  <si>
    <t>Inv 20180125</t>
  </si>
  <si>
    <t>Inv 0033</t>
  </si>
  <si>
    <t>MW417R002329-AYCA-5MG99P-2MEN-62-593 Old Illawarra Road, Menai EXT</t>
  </si>
  <si>
    <t>Inv 0034</t>
  </si>
  <si>
    <t>MW417R002453-62-AYCA-5MGOY8-2MEN-589 Old Illawarra Road, Menai Ext</t>
  </si>
  <si>
    <t>Inv 0035</t>
  </si>
  <si>
    <t>MW417R002437-AYCA-4LVG38-2MIL-20-9-11 Edgeworth Place, Cartwright</t>
  </si>
  <si>
    <t>Inv 0036</t>
  </si>
  <si>
    <t xml:space="preserve">MW417R001980-AYCA-5M4R4N-2SHA-64-76 Irwin Street, Werrington </t>
  </si>
  <si>
    <t>Inv 0037</t>
  </si>
  <si>
    <t>MW417R000518-AYCA-2V9V2D-2HOR-63-2 Cowan Road &amp; 540A-542 Pacific Highway, Mount Colah</t>
  </si>
  <si>
    <t>Inv 0038</t>
  </si>
  <si>
    <t>Inv 0039</t>
  </si>
  <si>
    <t>Inv confusion two invoices supplied, Spoke with Jack reverted back to inv 1763 and deleted 1982, 1/2/19</t>
  </si>
  <si>
    <t>Inv 0040</t>
  </si>
  <si>
    <t xml:space="preserve">MW417R001986-AYCA-52VCLT-2NEW-20-Annandale Place - </t>
  </si>
  <si>
    <t>Inv 0041</t>
  </si>
  <si>
    <t>Inv 0042</t>
  </si>
  <si>
    <t>Inv 267</t>
  </si>
  <si>
    <t>MW417R002564-AYCA-512UVL-2WYO-03-Marineres Centre of Excellence - BUILD</t>
  </si>
  <si>
    <t>Inv 19 1361</t>
  </si>
  <si>
    <t>Inv 201846</t>
  </si>
  <si>
    <t>Inv 3005</t>
  </si>
  <si>
    <t>MW417R002583-2ORC-06 - Orchid Hills</t>
  </si>
  <si>
    <t>Inv 3004</t>
  </si>
  <si>
    <t>MW417R002600 - 9DKI-04 - Deakin</t>
  </si>
  <si>
    <t>Inv 1044</t>
  </si>
  <si>
    <t>Inv 1045</t>
  </si>
  <si>
    <t>MW417R002582-2ERP-20 - Erskine Park</t>
  </si>
  <si>
    <t>Inv 1046</t>
  </si>
  <si>
    <t>MW417R002601-9DKI-05-ACT</t>
  </si>
  <si>
    <t>Inv 1047</t>
  </si>
  <si>
    <t>MW417R002600 - 9DKI-21- Deakin</t>
  </si>
  <si>
    <t>Inv 1048</t>
  </si>
  <si>
    <t>Inv 021</t>
  </si>
  <si>
    <t>Inv 022</t>
  </si>
  <si>
    <t>MW417R002563 - 2NRN-05 - AYCA-5FCHOB - 23 Grahams Hill Road, Narellan</t>
  </si>
  <si>
    <t>Inv 023</t>
  </si>
  <si>
    <t>MW417R002429 - AYCA-5MQHDT - 2AVA-02 - 32 Ruskin Rowe, Avalon Beach</t>
  </si>
  <si>
    <t>Inv 025</t>
  </si>
  <si>
    <t>MW417R002159-AYCA-5PIMJX-2STL-66-36A Park Road, Naremburn</t>
  </si>
  <si>
    <t>Inv 026</t>
  </si>
  <si>
    <t>Inv 027</t>
  </si>
  <si>
    <t>Inv 028</t>
  </si>
  <si>
    <t>Inv 029</t>
  </si>
  <si>
    <t>inv 194043</t>
  </si>
  <si>
    <t>Inv 45810‐8</t>
  </si>
  <si>
    <t>Inv 45810-4</t>
  </si>
  <si>
    <t>Inv 45810-5</t>
  </si>
  <si>
    <t>Inv 19/1364</t>
  </si>
  <si>
    <t>$5,458.90 </t>
  </si>
  <si>
    <t>Inv 19/1363</t>
  </si>
  <si>
    <t>Inv 19/1365</t>
  </si>
  <si>
    <t>Inv 636 v2</t>
  </si>
  <si>
    <t>MW417R002792-AYCA-5JQV6N 2BAN-62-265 Hume Highway, Greenacre HFC DFN-Design NDD</t>
  </si>
  <si>
    <t>MW417R002899-AYCA-2WNBI8-2PEN-64-31,33,37B Garfield-HFC DFN</t>
  </si>
  <si>
    <t>Inv 637</t>
  </si>
  <si>
    <t>Inv 635</t>
  </si>
  <si>
    <t>Inv 634</t>
  </si>
  <si>
    <t>Inv 631</t>
  </si>
  <si>
    <t>Dubbo Traffic</t>
  </si>
  <si>
    <t>Inv 15115</t>
  </si>
  <si>
    <t>MW417R000845-AYCA-5KAX1D -2MDG-01- 20 Burrundulla Ave Mudgee NSB</t>
  </si>
  <si>
    <t>In 197628</t>
  </si>
  <si>
    <t>MW417R001913-AYCA-35V4R1-2HOM-03-208-214 Parramatta Rd, Homebush</t>
  </si>
  <si>
    <t>In 197627</t>
  </si>
  <si>
    <t>Coms R Us</t>
  </si>
  <si>
    <t>Inv 850</t>
  </si>
  <si>
    <t>Inv 851</t>
  </si>
  <si>
    <t>Central Coast Council</t>
  </si>
  <si>
    <t>PO-0546/Inv 292690</t>
  </si>
  <si>
    <t>Inv 19/1379</t>
  </si>
  <si>
    <t>MW417R001962 - AYCA-4W844H- 2DNM-20 - Grey Gum Road, Denman - 1</t>
  </si>
  <si>
    <t>Inv  19/1384</t>
  </si>
  <si>
    <t>Inv  19/1385</t>
  </si>
  <si>
    <t>Inv 198730</t>
  </si>
  <si>
    <t>Inv 639</t>
  </si>
  <si>
    <t>MW417R002898-AYCA-4Y3W7O-2PYM-60-1017 Pacific Hwy, Pymble, HFC DFN</t>
  </si>
  <si>
    <t>MW417R002916-AYCA-49ZOSX - 2ROC-60-CIE GROUP HK-HFC DFN</t>
  </si>
  <si>
    <t>MW417R002917-AYCA-4LKVQJ - 2ROC-61-551 Gardeners Road -HFC DFN</t>
  </si>
  <si>
    <t>Inv 638</t>
  </si>
  <si>
    <t>Inv 45810-10</t>
  </si>
  <si>
    <t>Inv 45810-13</t>
  </si>
  <si>
    <t>Inv 45810-14</t>
  </si>
  <si>
    <t>Inv - 45810-15</t>
  </si>
  <si>
    <t>Inv 45810-12</t>
  </si>
  <si>
    <t>Inv 45810-11</t>
  </si>
  <si>
    <t>Inv 45810-20</t>
  </si>
  <si>
    <t>Inv 45810-19</t>
  </si>
  <si>
    <t>Inv 45810-17</t>
  </si>
  <si>
    <t>Inv 45810-16</t>
  </si>
  <si>
    <t>Inv 45810-18</t>
  </si>
  <si>
    <t>Inv 93038096</t>
  </si>
  <si>
    <t>Inv 641</t>
  </si>
  <si>
    <t>ACT Contracting</t>
  </si>
  <si>
    <t>Inv 2747</t>
  </si>
  <si>
    <t>Inv 2748</t>
  </si>
  <si>
    <t>MW417R002018-AYCA-5MCPUX-9SCU-23-151 Drake-Brockman Drive Higgins ACT</t>
  </si>
  <si>
    <t>Inv 728</t>
  </si>
  <si>
    <t xml:space="preserve">MW417R002545 -  AYCA-52UVXU - 2HOM-20 -The Christian, Strathfield South </t>
  </si>
  <si>
    <t>Canterbury Council</t>
  </si>
  <si>
    <t>Inv 2051010</t>
  </si>
  <si>
    <t>Inv 200190223</t>
  </si>
  <si>
    <t>Inv 043</t>
  </si>
  <si>
    <t>Inv 044</t>
  </si>
  <si>
    <t>MW417R000763-AYCA-5BXBTE-2MIR-27-41 Langer Ave, Caringbah</t>
  </si>
  <si>
    <t>Inv 045</t>
  </si>
  <si>
    <t>MW417R002544 - AYCA-55AQIZ - 2ASH-63 - 3 Mungo Scott Place, Summer Hill</t>
  </si>
  <si>
    <t>Inv 046</t>
  </si>
  <si>
    <t xml:space="preserve">MW417R000077-AYCA-5A2Y34-2MAI-03-100 George St East Maitland </t>
  </si>
  <si>
    <t>Inv 047</t>
  </si>
  <si>
    <t>MW417R000968-AYCA-5CMO2F-2TAR-01-6 Parish Dr, Beresfield</t>
  </si>
  <si>
    <t>Inv 048</t>
  </si>
  <si>
    <t>Inv 049</t>
  </si>
  <si>
    <t>Inv 050</t>
  </si>
  <si>
    <t>MW417R002694-AYCA-5FCMYJ-2BAN-60-117 Rookwood Road, Yagoona</t>
  </si>
  <si>
    <t>Inv 051</t>
  </si>
  <si>
    <t>MW417R001563-AYCA-5FHXRP-2HUH-22-75 Park Road, Hunters Hill</t>
  </si>
  <si>
    <t>Inv 052</t>
  </si>
  <si>
    <t>Inv 053</t>
  </si>
  <si>
    <t xml:space="preserve">MW417R002399-AYCA-EV5EP-2DAP-01-Smiths Lane Wongawilli </t>
  </si>
  <si>
    <t>Inv 054</t>
  </si>
  <si>
    <t xml:space="preserve">MW417R000161-AYCA-3D0J11-2ROC-02-15-21 Willis St Wolli Creek </t>
  </si>
  <si>
    <t>Inv 055</t>
  </si>
  <si>
    <t xml:space="preserve">MW417R001849 - AYCA-562Y8R - 2APN-01 - 900 Wilton Rd, Appin </t>
  </si>
  <si>
    <t>Inv 056</t>
  </si>
  <si>
    <t>MW417R002455-AYCA-3GG3CO-2MIR-31-1-13 Dianella St, Caringbah</t>
  </si>
  <si>
    <t>Inv 057</t>
  </si>
  <si>
    <t>Inv 058</t>
  </si>
  <si>
    <t>Inv 647</t>
  </si>
  <si>
    <t>Inv 645</t>
  </si>
  <si>
    <t>MW417R003246-AYCA-5SPCV6-2BOT-61-51 Chester Avenue Maroubra HFC DFN</t>
  </si>
  <si>
    <t>MW417R003230-AYCA-5MELWX-2BOT-62-Lot 3,4,5 &amp; 6 Denison Street Banksmeadow HFC DFN</t>
  </si>
  <si>
    <t>MW417R002938-AYCA-52ZW78-2STL-60-Atchison Street HFC DFN</t>
  </si>
  <si>
    <t>Inv DT/3005</t>
  </si>
  <si>
    <t>Minor Works Maximo</t>
  </si>
  <si>
    <t>2KRG-03-AYCA-58NL54</t>
  </si>
  <si>
    <t>New Devs Transformation</t>
  </si>
  <si>
    <t>Inv 2749</t>
  </si>
  <si>
    <t>MW417R002213-9BLC-20-AYCA-5SMBZ7-54 Arndell Street Macquarie ACT NSB</t>
  </si>
  <si>
    <t>Inv 93038206</t>
  </si>
  <si>
    <t>Inv 19/1394</t>
  </si>
  <si>
    <t>MW417R002747-AYCA-5FJLCJ-2KMS-20-476 Macleay Valley Way, South Kempsey</t>
  </si>
  <si>
    <t>Inv 01801</t>
  </si>
  <si>
    <t>Inv 01800</t>
  </si>
  <si>
    <t>Newcastle Council</t>
  </si>
  <si>
    <t>Inv M053748</t>
  </si>
  <si>
    <t>Inv 1049</t>
  </si>
  <si>
    <t>MW417R001892-AYCA-5LC14Q-2NSY-21-100 Mount street, North sydney</t>
  </si>
  <si>
    <t>MW417R002972-AYCA-5WOZHL-2PEN-66--18 Rawson Road, South Wentworthville</t>
  </si>
  <si>
    <t>MW417R002360 - AYCA-54N6L7 - 2PAR-60 - 104 - 108 Bridge Rd, Westmead</t>
  </si>
  <si>
    <t>MW417R001916-AYCA-4DW3WX-2HOR-62-18-22 Lords Ave + 421-425 Pacific Hwy, Asquith</t>
  </si>
  <si>
    <t>MW417R001992-AYCA-4UF84M--2LIV-04-52 Copeland Street, Liverpool</t>
  </si>
  <si>
    <t>MW417R001887-AYCA-41FBT3-2NSY-02-231 Miller St, North Sydney</t>
  </si>
  <si>
    <t>MW417R001917-AYCA-2L9FVY-2HOR-02-117-119 Pacific Hwy, Hornsby</t>
  </si>
  <si>
    <t xml:space="preserve">MW417R002436-AYCA-5RHH4X-2PNN-68-68 Beecroft Road, Beecroft </t>
  </si>
  <si>
    <t xml:space="preserve">MW417R002590-AYCA-5072G6-2LIV-02-123 CASTLEREAGH STREET, LIVERPOOL </t>
  </si>
  <si>
    <t>MW417R002449-AYCA-40TCKL-2NSY-02-221 Miller St, North Sydney</t>
  </si>
  <si>
    <t xml:space="preserve">MW417R001939 - AYCA-56YY5F - 2CRR-65 - 120-122 Hume Highway, Canley Vale </t>
  </si>
  <si>
    <t>MW417R003339-AYCA-4XC850-2PTH-05-50-54 Rodley Ave, Penrith Transformation</t>
  </si>
  <si>
    <t>MW417R003294-AYCA-2HEWWI-2CAM-02-337-339 Beamish Street, Campsie</t>
  </si>
  <si>
    <t>MW417R000462-AYCA-328OYF-2CBT-05-37-41 Chamberlain St, Campbelltown</t>
  </si>
  <si>
    <t>Inv 1050</t>
  </si>
  <si>
    <t>MW417R002741-2HMK-02-Haymarket</t>
  </si>
  <si>
    <t>MW417R002742-2HMK-22-Haymarket</t>
  </si>
  <si>
    <t>MW417R002740-2HMK-01 Haymarket</t>
  </si>
  <si>
    <t>Inv 1052</t>
  </si>
  <si>
    <t>MW417R002209-AYCA-5T4J9J-2WAU-21-39 - 41 Production Ave Wauchope NSB</t>
  </si>
  <si>
    <t>Inv 030</t>
  </si>
  <si>
    <t>Inv 032</t>
  </si>
  <si>
    <t>Inv 033</t>
  </si>
  <si>
    <t>Inv 034</t>
  </si>
  <si>
    <t>Inv 035</t>
  </si>
  <si>
    <t>Inv 036</t>
  </si>
  <si>
    <t>Inv 0269</t>
  </si>
  <si>
    <t>Techwave</t>
  </si>
  <si>
    <t>Inv 1571</t>
  </si>
  <si>
    <t>Design Overhead</t>
  </si>
  <si>
    <t>Willoughby Council</t>
  </si>
  <si>
    <t>Inv 360013</t>
  </si>
  <si>
    <t>Inv 19/1395</t>
  </si>
  <si>
    <t>MW417R003260-2DRG-20-MELLAR NPDL-Dorrigo-</t>
  </si>
  <si>
    <t>Inv 1832</t>
  </si>
  <si>
    <t>Inv 648</t>
  </si>
  <si>
    <t>Inv 649</t>
  </si>
  <si>
    <t>MW417R003287-AYCA-4KZ9TH-2HOR-62-457-459 Pacific Highway, Asquith Transformation</t>
  </si>
  <si>
    <t>NBN New Devs Transformation</t>
  </si>
  <si>
    <t>MW417R002878-AYCA-53IJ1X-2PIT-01-21 Hall St Pitt Town Transformation</t>
  </si>
  <si>
    <t>Inv 651</t>
  </si>
  <si>
    <t>Inv 652</t>
  </si>
  <si>
    <t>Teleaus</t>
  </si>
  <si>
    <t>Inv PC0001</t>
  </si>
  <si>
    <t>MW417R003233-AYCA-4ZHXIF-2KIL-62-8 Buckingham-HFC DFN</t>
  </si>
  <si>
    <t>MW417R003247-AYCA-5V4B6P-2COR-09-53 Russell Street, Balgownie Ext Transformation</t>
  </si>
  <si>
    <t>MW417R003285-AYCA-5NKJJY-2CRO-24-25 Judd Street, Cronulla Transformation</t>
  </si>
  <si>
    <t>MW417R003241-AYCA-52CPTI-2HOR-63--6-8 Cowan Rd, Mount Colah Transformation</t>
  </si>
  <si>
    <t>2ROU-03-AYCA-4F1YQT</t>
  </si>
  <si>
    <t>MW417R003288 - AYCA-5L1XWG - 2LIV-67 - 365 Hume Highway, Liverpool Transformation</t>
  </si>
  <si>
    <t>MW417R003299-2PNN-60-AYCA-5V8GEZ-31-33 SEFTON RD, THORNLEIGH</t>
  </si>
  <si>
    <t>MW417R003296-2PNN-62-AYCA-5V8GGB-70 YARRARA RD, PENNANT HILLS</t>
  </si>
  <si>
    <t>Inv 19/1399</t>
  </si>
  <si>
    <t>Inv 19/1407</t>
  </si>
  <si>
    <t>MW417R002554 - AYCA-5M84RG - 2CFS-02 - 72 Boultwood Street, Coffs Harbour</t>
  </si>
  <si>
    <t>MW417R003263-2SWR-20-South West Rock</t>
  </si>
  <si>
    <t>Inv 653</t>
  </si>
  <si>
    <t>MW417R003379-AYCA-4HLUIU-2PYM-62-1454 Pacific Hwy Turramurra HFC DFN</t>
  </si>
  <si>
    <t>Inv 654</t>
  </si>
  <si>
    <t>MW417R003224-AYCA-5G1AHP-2RED-01-2-14 Amelia Street, Waterloo Transformation</t>
  </si>
  <si>
    <t>MW417R003418 - AYCA-5EJRTN - 2CAM-02 - 31-31A Perry St, Campsie Transformation</t>
  </si>
  <si>
    <t>MW417R003415 - AYCA-5IOF6P - 2BAN-60 - 120 Hume Highway, Chullora Transformation</t>
  </si>
  <si>
    <t>MW417R003366-AYCA-4QNRBL-2KEL-03-822 Windsor Road Rouse Hill Transformation</t>
  </si>
  <si>
    <t>MW417R003365-AYCA-4F75OS-2BLK-12-66-68 Cambridge St, Blacktown Transformation</t>
  </si>
  <si>
    <t>Inv 655</t>
  </si>
  <si>
    <t>Inv 656</t>
  </si>
  <si>
    <t>Inv 657</t>
  </si>
  <si>
    <t>Inv 658</t>
  </si>
  <si>
    <t xml:space="preserve">MW417R001351-AYCA-2LCFXK-2BUR-65-Skyview </t>
  </si>
  <si>
    <t>MW417R002246-AYCA-4P3YPZ-2BAN-67-107 Chapel Road South, Bankstown</t>
  </si>
  <si>
    <t>Inv 19/1408</t>
  </si>
  <si>
    <t>MW417R003266-2WRD-20-Warialda</t>
  </si>
  <si>
    <t>Inv 19/1409</t>
  </si>
  <si>
    <t>MW417R003264-2TTF-20-MELLAR NPDL-Tenterfield</t>
  </si>
  <si>
    <t>Inv 202819</t>
  </si>
  <si>
    <t>Inv 660</t>
  </si>
  <si>
    <t>ND-NSW-2EAS-62-AYCA-31DCKF-Advanx Encore - 1-HFC-DFN</t>
  </si>
  <si>
    <t>ND-NSW-2EAS-63-AYCA-4BZSR3-HammondCare Darlinghurst - 1-HFC-DFN</t>
  </si>
  <si>
    <t>ND-NSW-2KNS-62-AYCA-5E2I7I-4-6 Grosvenor St, Kensington - 1-HFC-DFN</t>
  </si>
  <si>
    <t>Inv 662</t>
  </si>
  <si>
    <t>Inv 663</t>
  </si>
  <si>
    <t>Inv 661</t>
  </si>
  <si>
    <t>Inv 2751</t>
  </si>
  <si>
    <t xml:space="preserve">MW417R002551 - AYCA-5M7O7M - 9BON-03 - Shugg St, Taylor, ACT </t>
  </si>
  <si>
    <t>Inv 037</t>
  </si>
  <si>
    <t>Inv 038</t>
  </si>
  <si>
    <t xml:space="preserve">MW417R002072 - AYCA-5G4WE4 - 2MON-20 - 1473 Pittwater Road, North Narrabeen </t>
  </si>
  <si>
    <t>Inv 039</t>
  </si>
  <si>
    <t>Inv 040</t>
  </si>
  <si>
    <t>Inv 2704964</t>
  </si>
  <si>
    <t>Inv 725</t>
  </si>
  <si>
    <t>Inv 724</t>
  </si>
  <si>
    <t>Inv 726</t>
  </si>
  <si>
    <t>Inv 727</t>
  </si>
  <si>
    <t>Inv 19/1411</t>
  </si>
  <si>
    <t>MW417R002745-AYCA-5HY3IQ-2KYO-20-Stratheden Street, Kyogle</t>
  </si>
  <si>
    <t>Inv 19/1412</t>
  </si>
  <si>
    <t>Waiting for Adjusted invoice</t>
  </si>
  <si>
    <t>Inv 059</t>
  </si>
  <si>
    <t>MW417R000605 - AYCA-4XR9F8 -2ROU-02 -  320 Annangrove Rd, Rouse Hill</t>
  </si>
  <si>
    <t>Inv 060</t>
  </si>
  <si>
    <t>Inv 061</t>
  </si>
  <si>
    <t>Inv 062</t>
  </si>
  <si>
    <t>MW417R002725-AYCA-57JCRY-2GRA-63-27a, 31, 33 &amp; 35 Louis Street,Granville</t>
  </si>
  <si>
    <t>Inv 063</t>
  </si>
  <si>
    <t>Inv 064</t>
  </si>
  <si>
    <t>MW417R002552-AYCA-4C0Z5Y - 2ROS-66-554-564 Old South Head Rd, Rose Bay</t>
  </si>
  <si>
    <t>Inv 065</t>
  </si>
  <si>
    <t>Inv 066</t>
  </si>
  <si>
    <t>MW417R002435-AYCA-5BOGUB-2RED-01-11B Lachlan St, Waterloo EXT</t>
  </si>
  <si>
    <t>Inv 067</t>
  </si>
  <si>
    <t>Inv 068</t>
  </si>
  <si>
    <t>MW417R000159-AYCA-4EZRCH-2MIR-26-1-3 Higherdale Ave Miranda</t>
  </si>
  <si>
    <t>Inv 069</t>
  </si>
  <si>
    <t xml:space="preserve">MW21875 - AYCA-42N8QF-  2PEN-67- Macklin 38 </t>
  </si>
  <si>
    <t>Inv 070</t>
  </si>
  <si>
    <t>Inv 071</t>
  </si>
  <si>
    <t>Inv 072</t>
  </si>
  <si>
    <t>Inv 45810-21</t>
  </si>
  <si>
    <t>MW417R000238-AYCA-52OEM0-2MON-25-33 Darley St, East, Mona Vale</t>
  </si>
  <si>
    <t>Inv 45810-22</t>
  </si>
  <si>
    <t>Inv 45810-23</t>
  </si>
  <si>
    <t>Inv 45810-24</t>
  </si>
  <si>
    <t>Inv 45810-25</t>
  </si>
  <si>
    <t>Inv 45810-26</t>
  </si>
  <si>
    <t>Inv 45810-28</t>
  </si>
  <si>
    <t>Inv 45810-27</t>
  </si>
  <si>
    <t>Inv 01802</t>
  </si>
  <si>
    <t>Inv 01803</t>
  </si>
  <si>
    <t>Inv 1804</t>
  </si>
  <si>
    <t>Inv 2PAR-60_20190325</t>
  </si>
  <si>
    <t>Wrong Quantity request new inv amount Shankar 1/4, sorted 8/4/19</t>
  </si>
  <si>
    <t>Inv 2PEN-61_20190325</t>
  </si>
  <si>
    <t>Inv 2RED-01_20190325</t>
  </si>
  <si>
    <t>Inv 2RYD-63_20190325</t>
  </si>
  <si>
    <t>Inv 2UND62_20190325</t>
  </si>
  <si>
    <t>Inv 11747</t>
  </si>
  <si>
    <t>Inv 041</t>
  </si>
  <si>
    <t>ND-NSW-2SEF-61-AYCA-4Q1RMX-Wood -1-HFC-DFN</t>
  </si>
  <si>
    <t>Minor Works HFC DFN</t>
  </si>
  <si>
    <t>Built</t>
  </si>
  <si>
    <t>Inv 200834/0100</t>
  </si>
  <si>
    <t>MW417R002412 - AYCA-47STWW -  2CYS-11 -130 Elizabeth St, Sydney</t>
  </si>
  <si>
    <t>Inv 0666</t>
  </si>
  <si>
    <t>Inv 0667</t>
  </si>
  <si>
    <t>2EAS-67-Node Split</t>
  </si>
  <si>
    <t>2STL-65-Node Split</t>
  </si>
  <si>
    <t>Inv 0668</t>
  </si>
  <si>
    <t>Inv 0669</t>
  </si>
  <si>
    <t>Inv 0670</t>
  </si>
  <si>
    <t>Inv 11773</t>
  </si>
  <si>
    <t>Inv 19/1415</t>
  </si>
  <si>
    <t>Inv 19/1414</t>
  </si>
  <si>
    <t>MW417R002896-AYCA-5NB7OP-2CHL-08-83 Redhead Road, Redhead</t>
  </si>
  <si>
    <t>Inv 1056</t>
  </si>
  <si>
    <t>MW417R003265-2TUH-20-MELLAR</t>
  </si>
  <si>
    <t>Inv 1057</t>
  </si>
  <si>
    <t>MW417R003262-2MYA-01-MELLAR NPDL-Moruya</t>
  </si>
  <si>
    <t>Inv 1058</t>
  </si>
  <si>
    <t>MW417R003261-2KRI-01-MELLAR NPDL_MWR (A417)</t>
  </si>
  <si>
    <t>Inv 1059</t>
  </si>
  <si>
    <t>MW417R003243-AYCA-5WHZHM-2SUX-01-Jacobs Dr Sussex-NSB</t>
  </si>
  <si>
    <t>Inv 1060</t>
  </si>
  <si>
    <t xml:space="preserve">MW417R003422-AYCA-63B4XW-2MIR-27-65A PARTHENIA ST, DOLANS BAY </t>
  </si>
  <si>
    <t>Inv 1062</t>
  </si>
  <si>
    <t>SERV-2LIV-06-L0130</t>
  </si>
  <si>
    <t>Inv 031</t>
  </si>
  <si>
    <t>Inv 6672</t>
  </si>
  <si>
    <t>Inv PC0002</t>
  </si>
  <si>
    <t>MW417R003284-AYCA-5T15312-2NEW-60-293 Princes Highway, Saint Peters</t>
  </si>
  <si>
    <t>ND-NSW-2BRG-01-AYCA-4Z5838-10 &amp; 20 Seventeenth Ave, Austral - 2</t>
  </si>
  <si>
    <t>ND-NSW-2HOR-24-AYCA-4YTCRX-The Orchard-1- TTFN</t>
  </si>
  <si>
    <t>30 day terms</t>
  </si>
  <si>
    <t>ND-NSW-2ASH-62-AYCA-5ZUB5A-Cardinal Freeman Village-3B-TTFN</t>
  </si>
  <si>
    <t>Inv 042</t>
  </si>
  <si>
    <t>Inv 1808</t>
  </si>
  <si>
    <t>Inv 1807</t>
  </si>
  <si>
    <t>2UND-60-Node Split</t>
  </si>
  <si>
    <t>NBN Node Split DFN HFC</t>
  </si>
  <si>
    <t>Smart Scan Locations</t>
  </si>
  <si>
    <t>Inv 0382</t>
  </si>
  <si>
    <t>Inv 1622</t>
  </si>
  <si>
    <t>Inv 201856</t>
  </si>
  <si>
    <t>Inv 0672</t>
  </si>
  <si>
    <t>Vac Group</t>
  </si>
  <si>
    <t>Inv 66580</t>
  </si>
  <si>
    <t>Inv 2755</t>
  </si>
  <si>
    <t>Inv 673</t>
  </si>
  <si>
    <t>ND-NSW-2RYD-64-AYCA-4P5T6R-Ryde Calibre-1-HFC-DFN</t>
  </si>
  <si>
    <t xml:space="preserve">ND-NSW-2CAR-61-AYCA-4ATRUK -North Rocks Gardens - 1-HFC-DFN </t>
  </si>
  <si>
    <t>2BAL-62 Node Split</t>
  </si>
  <si>
    <t>2BAL-61-Node Split</t>
  </si>
  <si>
    <t>Inv 674</t>
  </si>
  <si>
    <t>Inv 675</t>
  </si>
  <si>
    <t>Inv 676</t>
  </si>
  <si>
    <t>Inv 677</t>
  </si>
  <si>
    <t>ND-ACT-9BON-03-AYCA-5W2PN2-55 Sutherland Crescent, Taylor ACT - 1- TTFN</t>
  </si>
  <si>
    <t>New Devs Maximo</t>
  </si>
  <si>
    <t>Inv 678</t>
  </si>
  <si>
    <t>Inv 679</t>
  </si>
  <si>
    <t>Inv 680</t>
  </si>
  <si>
    <t>Inv 11850</t>
  </si>
  <si>
    <t>Inv 11851</t>
  </si>
  <si>
    <t>Inv 19/1421</t>
  </si>
  <si>
    <t xml:space="preserve">MW417R001688-2AYCA-4MFJ6I-CFS-03-65 Victoria Street Coffs Harbour </t>
  </si>
  <si>
    <t>Hunters Hill Council</t>
  </si>
  <si>
    <t>Inv 18136</t>
  </si>
  <si>
    <t>Inv 683</t>
  </si>
  <si>
    <t>ND-NSW-2PEN-01-AYCA-5E4D09-2-6 Dolerite Way, Pemulwuy NSW 2145, Aus-TTFN</t>
  </si>
  <si>
    <t>Inv 684</t>
  </si>
  <si>
    <t>Inv 685</t>
  </si>
  <si>
    <t>Inv 686</t>
  </si>
  <si>
    <t>ND-NSW-2LAK-63- AYCA-4KG1NI-Punchbowl Development - 1-HFC-DFN</t>
  </si>
  <si>
    <t>ND-NSW-2KNS-61-AYCA-21YG5R -Green Square Town Centre, Sites 7 &amp; 17 -HFC-DFN</t>
  </si>
  <si>
    <t>New Devs Maximo HFC DFN</t>
  </si>
  <si>
    <t>2BAL-66-Node Split</t>
  </si>
  <si>
    <t>ND-NSW-2EAS-64-AYCA-4K9T49 -PRESBYTERIAN AGED CARE - SP4 Brown Stree-HFC-DFN</t>
  </si>
  <si>
    <t>2CRM-61-Node Split</t>
  </si>
  <si>
    <t>Inv 687</t>
  </si>
  <si>
    <t>2STL-60-Node Split</t>
  </si>
  <si>
    <t>Inv 688</t>
  </si>
  <si>
    <t>Inv 689</t>
  </si>
  <si>
    <t>MW417R001868 -AYCA-5QTMEE -  2KEL-07 -  68-82 Fairway Drive Kellyville NSB</t>
  </si>
  <si>
    <t>Inv 690</t>
  </si>
  <si>
    <t>Inv 073</t>
  </si>
  <si>
    <t>Inv 075</t>
  </si>
  <si>
    <t>MW417R000616-AYCA-4VH4MG-2PTH-02-36 Barber Ave, Penrith</t>
  </si>
  <si>
    <t>Inv 076</t>
  </si>
  <si>
    <t>MW417R001878-AYCA-1XN8L5-2KEL-07-9 Affleck Circuit, 9 Affleck Circuit</t>
  </si>
  <si>
    <t>Inv 077</t>
  </si>
  <si>
    <t>Inv 078</t>
  </si>
  <si>
    <t>Inv 079</t>
  </si>
  <si>
    <t>MW417R000629-AYCA-4OCM1V-2UND-60-260-264 Wardell Rd</t>
  </si>
  <si>
    <t>Inv 080</t>
  </si>
  <si>
    <t>Inv 081</t>
  </si>
  <si>
    <t>Inv 082</t>
  </si>
  <si>
    <t>Inv 083</t>
  </si>
  <si>
    <t>Inv 084</t>
  </si>
  <si>
    <t>Inv 085</t>
  </si>
  <si>
    <t>Inv 086</t>
  </si>
  <si>
    <t>Inv 087</t>
  </si>
  <si>
    <t>Inv 088</t>
  </si>
  <si>
    <t>Inv 090</t>
  </si>
  <si>
    <t>MW417R000627-AYCA-4VSW7K-2PTH-05-10-12 Vista St, Penrith</t>
  </si>
  <si>
    <t>Inv 2BUR-65_20190424</t>
  </si>
  <si>
    <t>Inv 2RED01_20190424</t>
  </si>
  <si>
    <t>Inv AYCA2L9FVYD_20190424</t>
  </si>
  <si>
    <t>Inv DFN2UND62_20190424</t>
  </si>
  <si>
    <t>inv EPP60D_20190424</t>
  </si>
  <si>
    <t>Inv PYM60_20190424</t>
  </si>
  <si>
    <t>Inv EPP-60_20190424</t>
  </si>
  <si>
    <t>Inv PEN-64_20190424</t>
  </si>
  <si>
    <t>Inv 19/1428</t>
  </si>
  <si>
    <t>MW417R000606-AYCA-56PJ6I-2GRK-01-645 Pacific Hwy, Kanwal</t>
  </si>
  <si>
    <t>MW417R003298-2PNN-60-AYCA-5V8GAT-1A DARTFORD RD, THORNLEIGH</t>
  </si>
  <si>
    <t>Inv 0866</t>
  </si>
  <si>
    <t>MW21728-AYCA-4HTS7R-2RIV-03-875 RICHMOND RD, MARSDEN PARK</t>
  </si>
  <si>
    <t>Re adjusted invoice</t>
  </si>
  <si>
    <t>Essential Traffic</t>
  </si>
  <si>
    <t>Inv 0222</t>
  </si>
  <si>
    <t>Inv 0223</t>
  </si>
  <si>
    <t>Inv 0224</t>
  </si>
  <si>
    <t>inv 022</t>
  </si>
  <si>
    <t>ND-NSW-2GOS-20-AYCA-5OJCT8-Lot 51,155 Woy Woy Road Kariong NSW-Estate+TTFN</t>
  </si>
  <si>
    <t>Minor Works Constuct</t>
  </si>
  <si>
    <t>inv 021</t>
  </si>
  <si>
    <t>Fibresole</t>
  </si>
  <si>
    <t>Inv 1809</t>
  </si>
  <si>
    <t>Inv 1814</t>
  </si>
  <si>
    <t>2PET-66-Node Split</t>
  </si>
  <si>
    <t>Inv 1813</t>
  </si>
  <si>
    <t>2EDG-60 Node Split</t>
  </si>
  <si>
    <t>Inv 1812</t>
  </si>
  <si>
    <t>2BAN-68-Node Split</t>
  </si>
  <si>
    <t>inv 698</t>
  </si>
  <si>
    <t>2CRR-65-Node Split</t>
  </si>
  <si>
    <t>ND-NSW-2MIR-25-AYCA-5VXRM8-2 Actinotus Avenue, Caringbah South -1-Estate</t>
  </si>
  <si>
    <t>MW417R002457-AYCA-4YHOA0-2PAR-63-8-12 Robilliard St, Mays Hill</t>
  </si>
  <si>
    <t>Inv 697</t>
  </si>
  <si>
    <t>2NSY-60 Node Split</t>
  </si>
  <si>
    <t>SERV-2MIR-29-L0130</t>
  </si>
  <si>
    <t>FttC SC32</t>
  </si>
  <si>
    <t>SERV-2MIR-31-L0130</t>
  </si>
  <si>
    <t>Inv 1633</t>
  </si>
  <si>
    <t>Desogn Overhead</t>
  </si>
  <si>
    <t>Inv 1069</t>
  </si>
  <si>
    <t>Inv 1070</t>
  </si>
  <si>
    <t>2RDL-61-01 49 Terry Rd Eastwood</t>
  </si>
  <si>
    <t>ND-NSW-2MSV-02-AYCA-5NR7GA-Non Standard Build - 12 Berrima Road, Mo-Estate+TTFN</t>
  </si>
  <si>
    <t>SD2_FTTP_ND000014434_28A DIXON ROAD MOUNT RIVERVIEW NSW 2774</t>
  </si>
  <si>
    <t>Held Order</t>
  </si>
  <si>
    <t>Inv 1071</t>
  </si>
  <si>
    <t xml:space="preserve">MW417R003181-AYCA-61L3QL -2KCL-02-Casuarina &amp; Sailfish Way, Seaside Drive, Nautilus Way Kingscliff </t>
  </si>
  <si>
    <t>Inv 1064</t>
  </si>
  <si>
    <t>SERV-2MIR-21-L0130</t>
  </si>
  <si>
    <t>SERV-2MIR-22-L0130</t>
  </si>
  <si>
    <t>SERV-2MIR-25-L0130</t>
  </si>
  <si>
    <t>SERV-2MIR-26-L0130</t>
  </si>
  <si>
    <t>Inv 1063</t>
  </si>
  <si>
    <t>SERV-2MON-25-L0130</t>
  </si>
  <si>
    <t>SERV-2MON-20-L0130</t>
  </si>
  <si>
    <t>Inv1068</t>
  </si>
  <si>
    <t xml:space="preserve">MW417R003220-AYCA-4WLRNG-2ROU-03-51-53 Foxall road,Kellyville </t>
  </si>
  <si>
    <t>ND-NSW-2CYS-03-AYCA-4S2PFJ-Kaz Tower - 1-TTFN</t>
  </si>
  <si>
    <t>MW21884-AYCA-47OO3O- 2LIV-03- 188-190 Moore st, Liverpool</t>
  </si>
  <si>
    <t>MW417R000602 - AYCA-49DBF5 - 2CRO-21 - 33-39 Croydon St, Cronulla</t>
  </si>
  <si>
    <t>MW21876-AYCA-21PVTM - 2BLK-03 - 5 Second Avenue, Blacktown</t>
  </si>
  <si>
    <t xml:space="preserve">MW417R002739 -  AYCA-5U1ZX9 - 2CRO-26 -32 Seaview Street, Cronulla </t>
  </si>
  <si>
    <t>MW417R002640 - AYCA-5SX5PK - 2CRO-23 - 51-55 Burraneer Bay Road, Burraneer</t>
  </si>
  <si>
    <t>MW417R003053-AYCA-5FWMQ5 -2WRO-63-14-18 Neringah Avenue South, Wahroonga</t>
  </si>
  <si>
    <t>ND-NSW-2DAP-02-AYCA-5XRS1Z-7-9 Princes Highway, Dapto - 1- TTFN</t>
  </si>
  <si>
    <t>ND-NSW-2BAN-70-AYCA-5TDQG3 -20-22 Craig Street, Punchbowl - 1-TTFN</t>
  </si>
  <si>
    <t xml:space="preserve">SD2_FTTP_ND000008778_1A Wheeo Street The Ponds NSW 2769 </t>
  </si>
  <si>
    <t>Inv 11881</t>
  </si>
  <si>
    <t>Inv 702</t>
  </si>
  <si>
    <t>Inv 701</t>
  </si>
  <si>
    <t>Inv 700</t>
  </si>
  <si>
    <t>Inv 19/1432</t>
  </si>
  <si>
    <t>MW417R003363- AYCA-52924C-2TRT-24-38 French Rd, Wangi Wangi Transformation</t>
  </si>
  <si>
    <t>Inv 19/1433</t>
  </si>
  <si>
    <t>HeldOrder-LOC000046278497-ORD020096712531-Unit 107, 3 Lincoln Road, Port Macquarie, NSW 2444</t>
  </si>
  <si>
    <t>Inv 277</t>
  </si>
  <si>
    <t xml:space="preserve">MW22501-AYCA-4W183C-2WLG-02-71 Auburn St Wollongong </t>
  </si>
  <si>
    <t>MW417R003149-AYCA-5V4B6P-2COR-09-53 Russell Street Balgownie Int</t>
  </si>
  <si>
    <t>MW417R001188-AYCA-48QOI8-2NRN-05-Lodges Road, Elderslie</t>
  </si>
  <si>
    <t>Inv 699</t>
  </si>
  <si>
    <t>Sirius Teck Australia</t>
  </si>
  <si>
    <t>Inv 01</t>
  </si>
  <si>
    <t>ND-NSW-2PKE-01-AYCA-4DQVDO-BRANCH HOUSE -1-FTTN</t>
  </si>
  <si>
    <t>Inv 19/1441</t>
  </si>
  <si>
    <t>ND-NSW-2NAB-20-AYCA-5KDV96-43,45,47,49 Eastern Valley Way, Tallwood-FTTN</t>
  </si>
  <si>
    <t>Inv 45810-00029</t>
  </si>
  <si>
    <t>Inv 45810-00033</t>
  </si>
  <si>
    <t>Inv 45810-00030</t>
  </si>
  <si>
    <t>Inv 45810-00034</t>
  </si>
  <si>
    <t>Inv 45810-00039</t>
  </si>
  <si>
    <t>Inv 45810-00038</t>
  </si>
  <si>
    <t>Inv 45810-00037</t>
  </si>
  <si>
    <t>Inv 45810-00036</t>
  </si>
  <si>
    <t>Date incorrect on the invoice</t>
  </si>
  <si>
    <t>2EDG-62 Node Split</t>
  </si>
  <si>
    <t>Inv 93039107</t>
  </si>
  <si>
    <t>Canopy Tree Experts</t>
  </si>
  <si>
    <t>Inv 5028</t>
  </si>
  <si>
    <t>MW417R003292-9KBA-23-AYCA-5V3DPZ-TTFN-5,11,1,6,9,21,24,25,26 Winser Cres, Kambah, ACT</t>
  </si>
  <si>
    <t>Platinum Traffic Services</t>
  </si>
  <si>
    <t>Inv 222360</t>
  </si>
  <si>
    <t>MW417R003051-AYCA-587BWC-2RAM-20-218-222 Railway Parade, Kogarah</t>
  </si>
  <si>
    <t>MW417R000347-AYCA-397TA7-2TGL-02-6-8 Painters Lane Terrigal</t>
  </si>
  <si>
    <t>Inv 704</t>
  </si>
  <si>
    <t>Inv 705</t>
  </si>
  <si>
    <t>Inv 707</t>
  </si>
  <si>
    <t>Inv 709</t>
  </si>
  <si>
    <t>Inv 708</t>
  </si>
  <si>
    <t>ND-NSW-2CAR-62- AYCA-41OT3N-Donald Court - 1-HFC-DFN</t>
  </si>
  <si>
    <t>Inv 710</t>
  </si>
  <si>
    <t>Inv 222290</t>
  </si>
  <si>
    <t>Transport Rail Corp</t>
  </si>
  <si>
    <t>Inv 900083263</t>
  </si>
  <si>
    <t>Inv 706</t>
  </si>
  <si>
    <t>Inv 711</t>
  </si>
  <si>
    <t>FTTC held Order"-DPU Capacity issue - 4ASH-21-09 - LOC000053300572 -ACK Held</t>
  </si>
  <si>
    <t>Inv 11918</t>
  </si>
  <si>
    <t>Inv 222404</t>
  </si>
  <si>
    <t>Inv 45810-00046</t>
  </si>
  <si>
    <t>On hold till defects are completed</t>
  </si>
  <si>
    <t>Inv 45810‐00042</t>
  </si>
  <si>
    <t>Inv 45810-00043</t>
  </si>
  <si>
    <t>Inv 45810-00044</t>
  </si>
  <si>
    <t>Inv 45810-00045</t>
  </si>
  <si>
    <t>Inv 67894</t>
  </si>
  <si>
    <t>MW21699-AYCA-3E5O97-2ROU-03-Hancy - 1</t>
  </si>
  <si>
    <t>Inv 11927</t>
  </si>
  <si>
    <t>Inv 9309287</t>
  </si>
  <si>
    <t>Inv 222559</t>
  </si>
  <si>
    <t>Inv 222562</t>
  </si>
  <si>
    <t>Inv 222564</t>
  </si>
  <si>
    <t>Inv 222598</t>
  </si>
  <si>
    <t>Inv 222642</t>
  </si>
  <si>
    <t>GQI</t>
  </si>
  <si>
    <t>MW417R003370-AYCA-5LZJ26-2BAN-70-72 Canterbury Road, Bankstown Transformation</t>
  </si>
  <si>
    <t>Inv 091</t>
  </si>
  <si>
    <t>Inv 093</t>
  </si>
  <si>
    <t>Inv 094</t>
  </si>
  <si>
    <t>MW417R002241-AYCA-43APKG-2HOM-20-6-14 Cosgrove Road, Strathfield</t>
  </si>
  <si>
    <t>Inv 095</t>
  </si>
  <si>
    <t>Inv 096</t>
  </si>
  <si>
    <t>MW417R002673 - AYCA-4WQIL0 - 2PTH-05 - 13-15 Vista St, Penrith</t>
  </si>
  <si>
    <t>Inv 097</t>
  </si>
  <si>
    <t>Inv 098</t>
  </si>
  <si>
    <t>Inv 099</t>
  </si>
  <si>
    <t>Inv 100</t>
  </si>
  <si>
    <t>Inv 101</t>
  </si>
  <si>
    <t>Inv 102</t>
  </si>
  <si>
    <t xml:space="preserve">MW417R000139-AYCA-4IIZWC-2STL-60-22-28 Albany St St Leonards </t>
  </si>
  <si>
    <t>Inv 104</t>
  </si>
  <si>
    <t>ND-NSW-2MIR-25-AYCA-62WIE0-3 Actinotus Avenue, Caringbah South NSW-TTFN</t>
  </si>
  <si>
    <t>Inv 19/1457</t>
  </si>
  <si>
    <t>ND-NSW-2BYB-20-AYCA-61XX6-Non Standard Builds-Suffolk Park-Estate+TTFN</t>
  </si>
  <si>
    <t>Inv 19/1456</t>
  </si>
  <si>
    <t>ND-NSW-2BLG-20-AYCA-65UPJG-Non Standard Builds -Bellingen-Estate+TTFN</t>
  </si>
  <si>
    <t>Inv 1810</t>
  </si>
  <si>
    <t xml:space="preserve">MW417R002892-AYCA-45502V-2CTW-20-127 Prince St Clarence Town </t>
  </si>
  <si>
    <t xml:space="preserve">MW417R003080-AYCA-5PAIM1-2CHL-073 Jarrod Close, Charlestown </t>
  </si>
  <si>
    <t>ND-NSW-2BUP-05-AYCA-5KIM5I-19 Clarence Street, Lake Munmorah-Estate+TTFN</t>
  </si>
  <si>
    <t>ND-NSW-2MUL-01-AYCA-5J56F6-70-90 Station Street, Mullumbimby - 1-TTN-MDU</t>
  </si>
  <si>
    <t>ND-NSW-2YON-01-AYCA-5SZ0LP-17 Thornhill Street, Young-1-FTTN</t>
  </si>
  <si>
    <t>ND-ACT-9KBA-23-AYCA-5ZJJVL -32 Ivo whitton Circuit, Kambah- Tech Choice</t>
  </si>
  <si>
    <t>ND-NSW-2BOT-22-AYCA-4VAW65-Lot 3,4 &amp; 5 Denison St, Banksmeadow-1-TTFN</t>
  </si>
  <si>
    <t>ND-NSW-2BOT-22-AYCA-5MELWX-Lot 6 Denison Street, Banksmeadow NSW 20-TTFN</t>
  </si>
  <si>
    <t>ND-ACT-9BLC-20-AYCA-609IUY-1 Gibbes Place, Weetangera ACT 2614</t>
  </si>
  <si>
    <t>ND-NSW-2HMK-20-AYCA-60KQLM-44A Foveaux Street, Surry Hills NSW 2010-FTTN</t>
  </si>
  <si>
    <t>MW417R003355-AYCA-5O866G-9CVI-22-113 Dooring Street, Dickson</t>
  </si>
  <si>
    <t>MW417R003326-AYCA-5JO5XA-2BAN-70-5-9 White Avenue, Bankstown - 1</t>
  </si>
  <si>
    <t>ND-NSW-2PAR-60-AYCA-5QVLJR-60 Veron Street, Wentworthville -1-TTFN</t>
  </si>
  <si>
    <t xml:space="preserve">MW417R003328-AYCA-4W57Z3 -2BAN-64-11+17 Cross St Bankstown </t>
  </si>
  <si>
    <t>ND-NSW-2TAM-01-AYCA-5KAIAA Browns Lane, Moore Creek NSW 2340, Austr-Estate</t>
  </si>
  <si>
    <t>MW417R003367-AYCA-4RS6QG-2KNS-03-William Street Alexandria Transformation</t>
  </si>
  <si>
    <t>ND-NSW-9SCU-08-AYCA-5KAUOH-Lionel Rose, Holt ACT 2615, Australia -Estate</t>
  </si>
  <si>
    <t>ND-NSW-2HMK-20-AYCA-60KQLM-44A Foveaux Street, Surry Hills NSW 2010-Estate</t>
  </si>
  <si>
    <t>Inv 714</t>
  </si>
  <si>
    <t>Inv 715</t>
  </si>
  <si>
    <t>Inv 716</t>
  </si>
  <si>
    <t>Inv 717</t>
  </si>
  <si>
    <t>Inv 718</t>
  </si>
  <si>
    <t>Inv 719</t>
  </si>
  <si>
    <t>MW417R003248-AYCA-5QX4TH-2EAS-60-164 Cathedral Street, Woolloomooloo</t>
  </si>
  <si>
    <t>ND-NSW-2BOT-01-AYCA-5XSYES-263-265 Maroubra Road , Maroubra - 1-TTFN</t>
  </si>
  <si>
    <t>ND-NSW-2KEL-07-AYCA-36XIQO-9 Fairway Drive-1-Estate</t>
  </si>
  <si>
    <t>Inv 721</t>
  </si>
  <si>
    <t>Inv 722</t>
  </si>
  <si>
    <t>No PO</t>
  </si>
  <si>
    <t>Inv 723</t>
  </si>
  <si>
    <t>2ROS-65-Node Split</t>
  </si>
  <si>
    <t>AYCA-65OHGN</t>
  </si>
  <si>
    <t>AYCA-65OJHC</t>
  </si>
  <si>
    <t>AYCA-650CBA</t>
  </si>
  <si>
    <t>AYCA-627OQK</t>
  </si>
  <si>
    <t>AYCA-627OS2</t>
  </si>
  <si>
    <t>AYCA-627R64</t>
  </si>
  <si>
    <t>Inv 1067</t>
  </si>
  <si>
    <t>SERV-2CRO-25-L0130</t>
  </si>
  <si>
    <t>Approved late 28/5/19</t>
  </si>
  <si>
    <t>Inv 1066</t>
  </si>
  <si>
    <t>SERV-2ROC-21-L0130</t>
  </si>
  <si>
    <t>Inv 1065</t>
  </si>
  <si>
    <t>SERV-2BOT-01-L0130</t>
  </si>
  <si>
    <t>SERV-2BOT-09-L0130</t>
  </si>
  <si>
    <t>SERV-2BOT-10-L0130</t>
  </si>
  <si>
    <t>SERV-2BOT-22-L0130</t>
  </si>
  <si>
    <t>Inv 1075</t>
  </si>
  <si>
    <t>SERV-9MNK-05-L0130</t>
  </si>
  <si>
    <t>SERV-2APP-20-L0130</t>
  </si>
  <si>
    <t>SERV-2BEG-20-L0130</t>
  </si>
  <si>
    <t>SERV-2BMG-20-L0130</t>
  </si>
  <si>
    <t>SERV-2BND-20-L0130</t>
  </si>
  <si>
    <t>SERV-2MYA-01-L0130</t>
  </si>
  <si>
    <t>SERV-2TUH-20-L0130</t>
  </si>
  <si>
    <t>SERV-9BLC-02-L0130</t>
  </si>
  <si>
    <t>SERV-9BLC-03-L0130</t>
  </si>
  <si>
    <t>SERV-9BLC-04-L0130</t>
  </si>
  <si>
    <t>SERV-9DKI-04-L0130</t>
  </si>
  <si>
    <t>Inv 1074</t>
  </si>
  <si>
    <t>SERV-2HOR-02-L0130</t>
  </si>
  <si>
    <t>SERV-2HOR-20-L0130</t>
  </si>
  <si>
    <t>SERV-2HOR-21-L0130</t>
  </si>
  <si>
    <t>Inv 1076</t>
  </si>
  <si>
    <t>Inv 1077</t>
  </si>
  <si>
    <t>ND-NSW-2SEV-61-AYCA-3KSP3J-Winston Hills Residential Development-TTFN</t>
  </si>
  <si>
    <t>MW417R003241-AYCA-52CPTI-2HOR-63-6-8 Cowan Rd, Mount Colah Transformation</t>
  </si>
  <si>
    <t>ND-NSW-2MSV-01-AYCA-62FYYN-132 Osborne Road, Burradoo NSW- Tech Choice</t>
  </si>
  <si>
    <t>ND-NSW-2COR-02-AYCA-527MGD - 108 Lawrence Hargrave Drive- Tech Choice</t>
  </si>
  <si>
    <t xml:space="preserve">MW417R003508-AYCA-2LID-07-5K1HTP-18 Gibbons Street, Auburn </t>
  </si>
  <si>
    <t>MW417R001914 - AYCA-4DBFGM - 2NEW-20 - 87 Parramatta Rd, Camperdown</t>
  </si>
  <si>
    <t>MW417R002723-AYCA-3O1ZGP-2GBE-62-4-6 Elger St, Glebe</t>
  </si>
  <si>
    <t>ND-NSW-2MIR 25-AYCA-5VXRM8-2 Actinotus Avenue, Caringbah South - 1-TTFN</t>
  </si>
  <si>
    <t>MW417R003119-AYCA-3G1TZ6-2PYM-62-9-17 Eastern Rd, Turramurra</t>
  </si>
  <si>
    <t>ND-NSW-2RYD-01-AYCA-4P5T6R-Ryde Calibre - 1-TTFN</t>
  </si>
  <si>
    <t>MW22095-AYCA-4H8EZO- 2HUH-22-117-123 Victoria Rd, Gladesville</t>
  </si>
  <si>
    <t xml:space="preserve">126 Station St Fairfield </t>
  </si>
  <si>
    <t xml:space="preserve">NBN-00061888 - Quote Request - Club Menangle 170 Menangle Rd Menangle Park </t>
  </si>
  <si>
    <t>Inv 1073</t>
  </si>
  <si>
    <t>SERV-2ORC-06-L0130</t>
  </si>
  <si>
    <t>SERV-2ORC-20-L0130</t>
  </si>
  <si>
    <t>SERV-2ORC-21-L0130</t>
  </si>
  <si>
    <t>SERV-2ORC-22-L0130</t>
  </si>
  <si>
    <t>Inv 1072</t>
  </si>
  <si>
    <t>SERV-2CYS-01-L0130</t>
  </si>
  <si>
    <t>SERV-2CYS-02-L0130</t>
  </si>
  <si>
    <t>SERV-2CYS-03-L0130</t>
  </si>
  <si>
    <t>Inv 19/1463</t>
  </si>
  <si>
    <t>ND-NSW-2NLB-06-AYCA-472QK6-Taylors Beach -1-FTTN</t>
  </si>
  <si>
    <t>Inv 19/1461</t>
  </si>
  <si>
    <t>Inv 22019052522PEN64</t>
  </si>
  <si>
    <t>Inv 2201905252PNN68</t>
  </si>
  <si>
    <t>Inv 22019052522PYM60</t>
  </si>
  <si>
    <t>Inv 2201905252BUR65</t>
  </si>
  <si>
    <t>Inv 2201905252EDG65</t>
  </si>
  <si>
    <t>Inv 2201905252LAK63</t>
  </si>
  <si>
    <t>Inv 2201905252NEW60</t>
  </si>
  <si>
    <t>Inv 2201905252STLEONARDS</t>
  </si>
  <si>
    <t>Inv 22019052525</t>
  </si>
  <si>
    <t>Inv 22019052522AYCA-40TCKL</t>
  </si>
  <si>
    <t>Inv 2201905252HOR-61</t>
  </si>
  <si>
    <t>Inv 2201905252PAR63</t>
  </si>
  <si>
    <t>MW417R002182-AYCA-4PRYRR-2PAR-63-161-163 Great Western Hwy, Mays Hill</t>
  </si>
  <si>
    <t>RD Tech Solutions</t>
  </si>
  <si>
    <t>Inv 165</t>
  </si>
  <si>
    <t>ND-NSW-2BLN-22-AYCA-5IS7AL-Reside Living Ballina - 1-TTFN</t>
  </si>
  <si>
    <t>ND-NSW-2CFS-06-AYCA-62FMLI-19 Engineering Drive, North Boambee Vall-TTFN</t>
  </si>
  <si>
    <t>ND-NSW-2SHA-64-AYCA-63GR5P-125-127 Victoria Street , Werrington NSW-TTFN</t>
  </si>
  <si>
    <t>ND-NSW-2CRM-66-AYCA-63BVQ4-152 Military Road, Neutral Bay NSW 2089-TTFN</t>
  </si>
  <si>
    <t>Inv 164</t>
  </si>
  <si>
    <t>ND-NSW-2COO-65-AYCA-5ZQAT3-42 Judge Street, Randwick -1-Estate(Design Only)</t>
  </si>
  <si>
    <t>Inv 167</t>
  </si>
  <si>
    <t>same project in inv 165</t>
  </si>
  <si>
    <t>ND-NSW-2LAK-61-AYCA-5FM4O6-34 Broadway, Punchbowl - 1-HFC-DFN</t>
  </si>
  <si>
    <t>Inv 166</t>
  </si>
  <si>
    <t>Inv 222707</t>
  </si>
  <si>
    <t>Inv 222704</t>
  </si>
  <si>
    <t>Inv 728RD</t>
  </si>
  <si>
    <t>Inv 168</t>
  </si>
  <si>
    <t>Fibretex</t>
  </si>
  <si>
    <t>Inv 01874</t>
  </si>
  <si>
    <t xml:space="preserve">MW417R002994-AYCA-3R9RDG-2GLB-04-193 &amp; 205 Wheeo Road Goulburn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</si>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</sst>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8" fontId="0" fillId="0" borderId="0" xfId="0" applyNumberForma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8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8" fontId="1" fillId="0" borderId="1" xfId="0" applyNumberFormat="1" applyFont="1" applyBorder="1" applyAlignment="1">
      <alignment horizontal="center"/>
    </xf>
    <xf numFmtId="0" fontId="1" fillId="0" borderId="0" xfId="0" applyFont="1"/>
    <xf numFmtId="14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8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pstockwell/Local%20Settings/Temporary%20Internet%20Files/OLK117/Documents%20and%20Settings/lscott/Local%20Settings/Temporary%20Internet%20Files/OLK78/bondsre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Desktop\Copy%20of%20130518%20National%20DJC%20Forecast%20(In%20preparation%20for%20May%20Actuals)(1600h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VicAdmin\Management\Trading%20Summaries%202013\Feb%2013%20Results%20Wa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SVR2\Folder%20Redirection\Working%20files\WDA%20TOC%20Summary%20FINAL%20working%20file%200801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6%20June\National%20DJC%20Forecast%20130726%201200h%20-%20FINAL%20JUNE%202013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&amp;AS\06.0%20Finance\06.01%20Accruals\NBN\Asbuilt\FSAM01\ARMIDALE%20-%20(Silcar)%20-%20FDAs%20NBN%20Rec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philipp\AppData\Local\Microsoft\Windows\Temporary%20Internet%20Files\Content.Outlook\EJWEOHPY\FSAM%20Progra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Forecasting\2012\1204\Overheads\SC%20NBN%20OH%20Forecasting%20Tool%20-%20National%20+%20Regional%2015-05-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jashcroft\AppData\Local\Microsoft\Windows\Temporary%20Internet%20Files\Content.Outlook\TL0IIKXA\NBN%20Project%20NSMA%20-%20Schedule%202%20Pricing%20Silcar%20201105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Cashflow%20modelling\NBN%20Fibre%20Network%20Project%20FSAM%20Cash%20Flow%20model%20-reduced%20FSAM%20volumes%20to%20June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7%20July\National%20DJC%20Forecast%20130806%201400h%20(parallel%20forecast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serv\Statistics\Daily%20Reports\Data%20Sheet\Data%20-%20Mt%20Owen%20Complex%20V0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truction\Construction%20Commercial\Construction%20Commercial%20-%20WA\Project%20Cost%20Analyst\Armidale%20(Silcar)\backup\ARMIDALE%20-%20(Silcar)%20-%20FDAs%20&amp;%20FSAs%20(sent%20to%20D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\TechServ\Statistics\Daily%20Reports\Data%20Sheet\Data%20-%20Mt%20Owen%20Complex%20V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son\Usefull%20stuff\0597_LY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nmarov/Documents/!%20Financials/Datateks%20Sydney%20Financials%202018-19%20%20201905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cumming\AppData\Local\Microsoft\Windows\Temporary%20Internet%20Files\Content.Outlook\6PN563ET\DTSJV%20-%20CV%20Jan%202013%20(12%20Months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lscott/Local%20Settings/Temporary%20Internet%20Files/OLK78/bondsre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AppData\Local\Microsoft\Windows\Temporary%20Internet%20Files\Content.Outlook\8AIO4RUZ\130417%20National%20DJC%20Forecast%20(March%20Actuals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dlwong\AppData\Local\Microsoft\Windows\Temporary%20Internet%20Files\Content.Outlook\QB4EQ9M0\4XXX-XX%20BOQ_BOM%20GATEX%20DDMMYYYY%20Template%20V1.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  <sheetName val="Forecast calc OH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Export"/>
      <sheetName val="Risk"/>
      <sheetName val="VarianceExport"/>
      <sheetName val="Export File"/>
      <sheetName val="Instructions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Variance &amp; Risk Codes"/>
      <sheetName val="Project Info"/>
      <sheetName val="CV Pivot"/>
      <sheetName val="Bgt and Act Pivot"/>
      <sheetName val="Risk Pivot"/>
      <sheetName val="Variance Report"/>
      <sheetName val="FSAM Summary"/>
      <sheetName val="Overclaim Calc"/>
      <sheetName val="FSAM Summary D&amp;C"/>
      <sheetName val="Design List"/>
      <sheetName val="Materials List"/>
      <sheetName val="Construction List"/>
      <sheetName val="Revenue Summary"/>
      <sheetName val="Change Report"/>
      <sheetName val="FSAM Summary Design"/>
      <sheetName val="BLC1"/>
      <sheetName val="BLC2"/>
      <sheetName val="TRK1"/>
      <sheetName val="LIV2"/>
      <sheetName val="LIV3"/>
      <sheetName val="GRN2"/>
      <sheetName val="SGI1"/>
      <sheetName val="SGI3"/>
      <sheetName val="SGI6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APL7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PTH8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TNS7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RCH7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BE2"/>
      <sheetName val="BBE3"/>
      <sheetName val="BBE8"/>
      <sheetName val="BDB1"/>
      <sheetName val="BDB2"/>
      <sheetName val="BDB4"/>
      <sheetName val="COR4"/>
      <sheetName val="COR5"/>
      <sheetName val="COR6"/>
      <sheetName val="COR7"/>
      <sheetName val="COR8"/>
      <sheetName val="COR11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IPS2"/>
      <sheetName val="IPS3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NDG5"/>
      <sheetName val="NDG6"/>
      <sheetName val="QBN3"/>
      <sheetName val="QBN4"/>
      <sheetName val="QBN6"/>
      <sheetName val="ROT1"/>
      <sheetName val="ROT2"/>
      <sheetName val="ROT3"/>
      <sheetName val="ROT4"/>
      <sheetName val="SLA1"/>
      <sheetName val="SLA2"/>
      <sheetName val="SLA3"/>
      <sheetName val="WAG1"/>
      <sheetName val="WAG2"/>
      <sheetName val="WAG3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JDE FSAM Subledger</v>
          </cell>
          <cell r="B1" t="str">
            <v>Design EV</v>
          </cell>
          <cell r="C1" t="str">
            <v>Design Status Comment</v>
          </cell>
        </row>
        <row r="2">
          <cell r="A2" t="str">
            <v>CAS1</v>
          </cell>
          <cell r="B2">
            <v>0.01</v>
          </cell>
          <cell r="C2" t="str">
            <v>CI Received</v>
          </cell>
        </row>
        <row r="3">
          <cell r="A3" t="str">
            <v>CFS1</v>
          </cell>
          <cell r="B3">
            <v>0</v>
          </cell>
          <cell r="C3" t="str">
            <v>Designed by NBN</v>
          </cell>
        </row>
        <row r="4">
          <cell r="A4" t="str">
            <v>CFS2</v>
          </cell>
          <cell r="B4">
            <v>0</v>
          </cell>
          <cell r="C4" t="str">
            <v>Designed by NBN</v>
          </cell>
        </row>
        <row r="5">
          <cell r="A5" t="str">
            <v>GRN1</v>
          </cell>
          <cell r="B5">
            <v>0.01</v>
          </cell>
          <cell r="C5" t="str">
            <v>CI Received</v>
          </cell>
        </row>
        <row r="6">
          <cell r="A6" t="str">
            <v>GRN3</v>
          </cell>
          <cell r="B6">
            <v>0.01</v>
          </cell>
          <cell r="C6" t="str">
            <v>CI Received</v>
          </cell>
        </row>
        <row r="7">
          <cell r="A7" t="str">
            <v>HOM5</v>
          </cell>
          <cell r="B7">
            <v>0.01</v>
          </cell>
          <cell r="C7" t="str">
            <v>CI Received</v>
          </cell>
        </row>
        <row r="8">
          <cell r="A8" t="str">
            <v>HOM6</v>
          </cell>
          <cell r="B8">
            <v>0.01</v>
          </cell>
          <cell r="C8" t="str">
            <v>CI Received</v>
          </cell>
        </row>
        <row r="9">
          <cell r="A9" t="str">
            <v>PTH9</v>
          </cell>
          <cell r="B9">
            <v>0.01</v>
          </cell>
          <cell r="C9" t="str">
            <v>CI Received</v>
          </cell>
        </row>
        <row r="10">
          <cell r="A10" t="str">
            <v>RYD1</v>
          </cell>
          <cell r="B10">
            <v>0.01</v>
          </cell>
          <cell r="C10" t="str">
            <v>CI Received</v>
          </cell>
        </row>
        <row r="11">
          <cell r="A11" t="str">
            <v>TEE1</v>
          </cell>
          <cell r="B11">
            <v>0.01</v>
          </cell>
          <cell r="C11" t="str">
            <v>CI Received</v>
          </cell>
        </row>
        <row r="12">
          <cell r="A12" t="str">
            <v>TEE6</v>
          </cell>
          <cell r="B12">
            <v>0.01</v>
          </cell>
          <cell r="C12" t="str">
            <v>CI Received</v>
          </cell>
        </row>
        <row r="13">
          <cell r="A13" t="str">
            <v>WAG4</v>
          </cell>
          <cell r="B13">
            <v>0.01</v>
          </cell>
          <cell r="C13" t="str">
            <v>CI Received</v>
          </cell>
        </row>
        <row r="14">
          <cell r="A14" t="str">
            <v>APL7</v>
          </cell>
          <cell r="B14">
            <v>0.01</v>
          </cell>
          <cell r="C14" t="str">
            <v>CI Received</v>
          </cell>
        </row>
        <row r="15">
          <cell r="A15" t="str">
            <v>APL8</v>
          </cell>
          <cell r="B15">
            <v>0.01</v>
          </cell>
          <cell r="C15" t="str">
            <v>CI Received</v>
          </cell>
        </row>
        <row r="16">
          <cell r="A16" t="str">
            <v>APL9</v>
          </cell>
          <cell r="B16">
            <v>0.01</v>
          </cell>
          <cell r="C16" t="str">
            <v>CI Received</v>
          </cell>
        </row>
        <row r="17">
          <cell r="A17" t="str">
            <v>ASH4</v>
          </cell>
          <cell r="B17">
            <v>0.01</v>
          </cell>
          <cell r="C17" t="str">
            <v>CI Received</v>
          </cell>
        </row>
        <row r="18">
          <cell r="A18" t="str">
            <v>CAI6</v>
          </cell>
          <cell r="B18">
            <v>0.01</v>
          </cell>
          <cell r="C18" t="str">
            <v>CI Received</v>
          </cell>
        </row>
        <row r="19">
          <cell r="A19" t="str">
            <v>FRV1</v>
          </cell>
          <cell r="B19">
            <v>0.01</v>
          </cell>
          <cell r="C19" t="str">
            <v>CI Received</v>
          </cell>
        </row>
        <row r="20">
          <cell r="A20" t="str">
            <v>TOB10</v>
          </cell>
          <cell r="B20">
            <v>0.01</v>
          </cell>
          <cell r="C20" t="str">
            <v>CI Received</v>
          </cell>
        </row>
        <row r="21">
          <cell r="A21" t="str">
            <v>QBN5</v>
          </cell>
          <cell r="B21">
            <v>0.01</v>
          </cell>
          <cell r="C21" t="str">
            <v>CI Received</v>
          </cell>
        </row>
        <row r="22">
          <cell r="A22" t="str">
            <v>BLK7</v>
          </cell>
          <cell r="B22">
            <v>0.01</v>
          </cell>
          <cell r="C22" t="str">
            <v>CI Received</v>
          </cell>
        </row>
        <row r="23">
          <cell r="A23" t="str">
            <v>GOS8</v>
          </cell>
          <cell r="B23">
            <v>0.01</v>
          </cell>
          <cell r="C23" t="str">
            <v>CI Received</v>
          </cell>
        </row>
        <row r="24">
          <cell r="A24" t="str">
            <v>GRN2</v>
          </cell>
          <cell r="B24">
            <v>0.01</v>
          </cell>
          <cell r="C24" t="str">
            <v>CI Received</v>
          </cell>
        </row>
        <row r="25">
          <cell r="A25" t="str">
            <v>LIV3</v>
          </cell>
          <cell r="B25">
            <v>0.01</v>
          </cell>
          <cell r="C25" t="str">
            <v>CI Received</v>
          </cell>
        </row>
        <row r="26">
          <cell r="A26" t="str">
            <v>MDG1</v>
          </cell>
          <cell r="B26">
            <v>0.01</v>
          </cell>
          <cell r="C26" t="str">
            <v>CI Received</v>
          </cell>
        </row>
        <row r="27">
          <cell r="A27" t="str">
            <v>MDG2</v>
          </cell>
          <cell r="B27">
            <v>0.01</v>
          </cell>
          <cell r="C27" t="str">
            <v>CI Received</v>
          </cell>
        </row>
        <row r="28">
          <cell r="A28" t="str">
            <v>MDG3</v>
          </cell>
          <cell r="B28">
            <v>0.01</v>
          </cell>
          <cell r="C28" t="str">
            <v>CI Received</v>
          </cell>
        </row>
        <row r="29">
          <cell r="A29" t="str">
            <v>PTH8</v>
          </cell>
          <cell r="B29">
            <v>0.01</v>
          </cell>
          <cell r="C29" t="str">
            <v>CI Received</v>
          </cell>
        </row>
        <row r="30">
          <cell r="A30" t="str">
            <v>RCH7</v>
          </cell>
          <cell r="B30">
            <v>0.01</v>
          </cell>
          <cell r="C30" t="str">
            <v>CI Received</v>
          </cell>
        </row>
        <row r="31">
          <cell r="A31" t="str">
            <v>TEE5</v>
          </cell>
          <cell r="B31">
            <v>0.01</v>
          </cell>
          <cell r="C31" t="str">
            <v>CI Received</v>
          </cell>
        </row>
        <row r="32">
          <cell r="A32" t="str">
            <v>WAG1</v>
          </cell>
          <cell r="B32">
            <v>0.01</v>
          </cell>
          <cell r="C32" t="str">
            <v>CI Received</v>
          </cell>
        </row>
        <row r="33">
          <cell r="A33" t="str">
            <v>WAG2</v>
          </cell>
          <cell r="B33">
            <v>0.01</v>
          </cell>
          <cell r="C33" t="str">
            <v>CI Received</v>
          </cell>
        </row>
        <row r="34">
          <cell r="A34" t="str">
            <v>WAG3</v>
          </cell>
          <cell r="B34">
            <v>0.01</v>
          </cell>
          <cell r="C34" t="str">
            <v>CI Received</v>
          </cell>
        </row>
        <row r="35">
          <cell r="A35" t="str">
            <v>APL5</v>
          </cell>
          <cell r="B35">
            <v>0.01</v>
          </cell>
          <cell r="C35" t="str">
            <v>CI Received</v>
          </cell>
        </row>
        <row r="36">
          <cell r="A36" t="str">
            <v>APL6</v>
          </cell>
          <cell r="B36">
            <v>0.01</v>
          </cell>
          <cell r="C36" t="str">
            <v>CI Received</v>
          </cell>
        </row>
        <row r="37">
          <cell r="A37" t="str">
            <v>ASH1</v>
          </cell>
          <cell r="B37">
            <v>0.01</v>
          </cell>
          <cell r="C37" t="str">
            <v>CI Received</v>
          </cell>
        </row>
        <row r="38">
          <cell r="A38" t="str">
            <v>ASH2</v>
          </cell>
          <cell r="B38">
            <v>0.01</v>
          </cell>
          <cell r="C38" t="str">
            <v>CI Received</v>
          </cell>
        </row>
        <row r="39">
          <cell r="A39" t="str">
            <v>BBE1</v>
          </cell>
          <cell r="B39">
            <v>0.01</v>
          </cell>
          <cell r="C39" t="str">
            <v>CI Received</v>
          </cell>
        </row>
        <row r="40">
          <cell r="A40" t="str">
            <v>BBE2</v>
          </cell>
          <cell r="B40">
            <v>0.01</v>
          </cell>
          <cell r="C40" t="str">
            <v>CI Received</v>
          </cell>
        </row>
        <row r="41">
          <cell r="A41" t="str">
            <v>BBE3</v>
          </cell>
          <cell r="B41">
            <v>0.01</v>
          </cell>
          <cell r="C41" t="str">
            <v>CI Received</v>
          </cell>
        </row>
        <row r="42">
          <cell r="A42" t="str">
            <v>BBE8</v>
          </cell>
          <cell r="B42">
            <v>0.01</v>
          </cell>
          <cell r="C42" t="str">
            <v>CI Received</v>
          </cell>
        </row>
        <row r="43">
          <cell r="A43" t="str">
            <v>BDB4</v>
          </cell>
          <cell r="B43">
            <v>0.01</v>
          </cell>
          <cell r="C43" t="str">
            <v>CI Received</v>
          </cell>
        </row>
        <row r="44">
          <cell r="A44" t="str">
            <v>CAI5</v>
          </cell>
          <cell r="B44">
            <v>0.01</v>
          </cell>
          <cell r="C44" t="str">
            <v>CI Received</v>
          </cell>
        </row>
        <row r="45">
          <cell r="A45" t="str">
            <v>GDN7</v>
          </cell>
          <cell r="B45">
            <v>0.01</v>
          </cell>
          <cell r="C45" t="str">
            <v>CI Received</v>
          </cell>
        </row>
        <row r="46">
          <cell r="A46" t="str">
            <v>GDN8</v>
          </cell>
          <cell r="B46">
            <v>0.01</v>
          </cell>
          <cell r="C46" t="str">
            <v>CI Received</v>
          </cell>
        </row>
        <row r="47">
          <cell r="A47" t="str">
            <v>GUL7</v>
          </cell>
          <cell r="B47">
            <v>0.01</v>
          </cell>
          <cell r="C47" t="str">
            <v>CI Received</v>
          </cell>
        </row>
        <row r="48">
          <cell r="A48" t="str">
            <v>IPS3</v>
          </cell>
          <cell r="B48">
            <v>0.01</v>
          </cell>
          <cell r="C48" t="str">
            <v>CI Received</v>
          </cell>
        </row>
        <row r="49">
          <cell r="A49" t="str">
            <v>IPS8</v>
          </cell>
          <cell r="B49">
            <v>0.01</v>
          </cell>
          <cell r="C49" t="str">
            <v>CI Received</v>
          </cell>
        </row>
        <row r="50">
          <cell r="A50" t="str">
            <v>KLG4</v>
          </cell>
          <cell r="B50">
            <v>0.01</v>
          </cell>
          <cell r="C50" t="str">
            <v>CI Received</v>
          </cell>
        </row>
        <row r="51">
          <cell r="A51" t="str">
            <v>KLG7</v>
          </cell>
          <cell r="B51">
            <v>0.01</v>
          </cell>
          <cell r="C51" t="str">
            <v>CI Received</v>
          </cell>
        </row>
        <row r="52">
          <cell r="A52" t="str">
            <v>MKY5</v>
          </cell>
          <cell r="B52">
            <v>0.01</v>
          </cell>
          <cell r="C52" t="str">
            <v>CI Received</v>
          </cell>
        </row>
        <row r="53">
          <cell r="A53" t="str">
            <v>NDG4</v>
          </cell>
          <cell r="B53">
            <v>0.01</v>
          </cell>
          <cell r="C53" t="str">
            <v>CI Received</v>
          </cell>
        </row>
        <row r="54">
          <cell r="A54" t="str">
            <v>NDG5</v>
          </cell>
          <cell r="B54">
            <v>0.01</v>
          </cell>
          <cell r="C54" t="str">
            <v>CI Received</v>
          </cell>
        </row>
        <row r="55">
          <cell r="A55" t="str">
            <v>NDG6</v>
          </cell>
          <cell r="B55">
            <v>0.01</v>
          </cell>
          <cell r="C55" t="str">
            <v>CI Received</v>
          </cell>
        </row>
        <row r="56">
          <cell r="A56" t="str">
            <v>ROT3</v>
          </cell>
          <cell r="B56">
            <v>0.01</v>
          </cell>
          <cell r="C56" t="str">
            <v>CI Received</v>
          </cell>
        </row>
        <row r="57">
          <cell r="A57" t="str">
            <v>ROT4</v>
          </cell>
          <cell r="B57">
            <v>0.01</v>
          </cell>
          <cell r="C57" t="str">
            <v>CI Received</v>
          </cell>
        </row>
        <row r="58">
          <cell r="A58" t="str">
            <v>SGI1</v>
          </cell>
          <cell r="B58">
            <v>0.01</v>
          </cell>
          <cell r="C58" t="str">
            <v>CI Received</v>
          </cell>
        </row>
        <row r="59">
          <cell r="A59" t="str">
            <v>SGI3</v>
          </cell>
          <cell r="B59">
            <v>0.01</v>
          </cell>
          <cell r="C59" t="str">
            <v>CI Received</v>
          </cell>
        </row>
        <row r="60">
          <cell r="A60" t="str">
            <v>SLA1</v>
          </cell>
          <cell r="B60">
            <v>0.01</v>
          </cell>
          <cell r="C60" t="str">
            <v>CI Received</v>
          </cell>
        </row>
        <row r="61">
          <cell r="A61" t="str">
            <v>SLA2</v>
          </cell>
          <cell r="B61">
            <v>0.01</v>
          </cell>
          <cell r="C61" t="str">
            <v>CI Received</v>
          </cell>
        </row>
        <row r="62">
          <cell r="A62" t="str">
            <v>SLA3</v>
          </cell>
          <cell r="B62">
            <v>0.01</v>
          </cell>
          <cell r="C62" t="str">
            <v>CI Received</v>
          </cell>
        </row>
        <row r="63">
          <cell r="A63" t="str">
            <v>TNS7</v>
          </cell>
          <cell r="B63">
            <v>0.01</v>
          </cell>
          <cell r="C63" t="str">
            <v>CI Received</v>
          </cell>
        </row>
        <row r="64">
          <cell r="A64" t="str">
            <v>BLC1</v>
          </cell>
          <cell r="B64">
            <v>0.01</v>
          </cell>
          <cell r="C64" t="str">
            <v>CI Received</v>
          </cell>
        </row>
        <row r="65">
          <cell r="A65" t="str">
            <v>BLC2</v>
          </cell>
          <cell r="B65">
            <v>0.01</v>
          </cell>
          <cell r="C65" t="str">
            <v>CI Received</v>
          </cell>
        </row>
        <row r="66">
          <cell r="A66" t="str">
            <v>CFS3</v>
          </cell>
          <cell r="B66">
            <v>0.99</v>
          </cell>
          <cell r="C66" t="str">
            <v>CoA Accepted</v>
          </cell>
        </row>
        <row r="67">
          <cell r="A67" t="str">
            <v>CFS5</v>
          </cell>
          <cell r="B67">
            <v>0.99</v>
          </cell>
          <cell r="C67" t="str">
            <v>CoA Accepted</v>
          </cell>
        </row>
        <row r="68">
          <cell r="A68" t="str">
            <v>DAP2</v>
          </cell>
          <cell r="B68">
            <v>0.99</v>
          </cell>
          <cell r="C68" t="str">
            <v>CoA Accepted</v>
          </cell>
        </row>
        <row r="69">
          <cell r="A69" t="str">
            <v>GOS1</v>
          </cell>
          <cell r="B69">
            <v>0.99</v>
          </cell>
          <cell r="C69" t="str">
            <v>CoA Accepted</v>
          </cell>
        </row>
        <row r="70">
          <cell r="A70" t="str">
            <v>GOS2</v>
          </cell>
          <cell r="B70">
            <v>0.99</v>
          </cell>
          <cell r="C70" t="str">
            <v>CoA Accepted</v>
          </cell>
        </row>
        <row r="71">
          <cell r="A71" t="str">
            <v>HOM2</v>
          </cell>
          <cell r="B71">
            <v>0.99</v>
          </cell>
          <cell r="C71" t="str">
            <v>CoA Accepted</v>
          </cell>
        </row>
        <row r="72">
          <cell r="A72" t="str">
            <v>KIA2</v>
          </cell>
          <cell r="B72">
            <v>0.99</v>
          </cell>
          <cell r="C72" t="str">
            <v>CoA Accepted</v>
          </cell>
        </row>
        <row r="73">
          <cell r="A73" t="str">
            <v>KIA3</v>
          </cell>
          <cell r="B73">
            <v>0.99</v>
          </cell>
          <cell r="C73" t="str">
            <v>CoA Accepted</v>
          </cell>
        </row>
        <row r="74">
          <cell r="A74" t="str">
            <v>LID1</v>
          </cell>
          <cell r="B74">
            <v>0.99</v>
          </cell>
          <cell r="C74" t="str">
            <v>CoA Accepted</v>
          </cell>
        </row>
        <row r="75">
          <cell r="A75" t="str">
            <v>SAW1</v>
          </cell>
          <cell r="B75">
            <v>0.99</v>
          </cell>
          <cell r="C75" t="str">
            <v>CoA Accepted</v>
          </cell>
        </row>
        <row r="76">
          <cell r="A76" t="str">
            <v>SAW2</v>
          </cell>
          <cell r="B76">
            <v>0.99</v>
          </cell>
          <cell r="C76" t="str">
            <v>CoA Accepted</v>
          </cell>
        </row>
        <row r="77">
          <cell r="A77" t="str">
            <v>SAW3</v>
          </cell>
          <cell r="B77">
            <v>0.99</v>
          </cell>
          <cell r="C77" t="str">
            <v>CoA Accepted</v>
          </cell>
        </row>
        <row r="78">
          <cell r="A78" t="str">
            <v>APL1</v>
          </cell>
          <cell r="B78">
            <v>0.99</v>
          </cell>
          <cell r="C78" t="str">
            <v>CoA Accepted</v>
          </cell>
        </row>
        <row r="79">
          <cell r="A79" t="str">
            <v>APL2</v>
          </cell>
          <cell r="B79">
            <v>0.99</v>
          </cell>
          <cell r="C79" t="str">
            <v>CoA Accepted</v>
          </cell>
        </row>
        <row r="80">
          <cell r="A80" t="str">
            <v>APL3</v>
          </cell>
          <cell r="B80">
            <v>0.99</v>
          </cell>
          <cell r="C80" t="str">
            <v>CoA Accepted</v>
          </cell>
        </row>
        <row r="81">
          <cell r="A81" t="str">
            <v>APL4</v>
          </cell>
          <cell r="B81">
            <v>0.99</v>
          </cell>
          <cell r="C81" t="str">
            <v>CoA Accepted</v>
          </cell>
        </row>
        <row r="82">
          <cell r="A82" t="str">
            <v>CAI1</v>
          </cell>
          <cell r="B82">
            <v>0.99</v>
          </cell>
          <cell r="C82" t="str">
            <v>CoA Accepted</v>
          </cell>
        </row>
        <row r="83">
          <cell r="A83" t="str">
            <v>GDN1</v>
          </cell>
          <cell r="B83">
            <v>0.99</v>
          </cell>
          <cell r="C83" t="str">
            <v>CoA Accepted</v>
          </cell>
        </row>
        <row r="84">
          <cell r="A84" t="str">
            <v>GDN2</v>
          </cell>
          <cell r="B84">
            <v>0.99</v>
          </cell>
          <cell r="C84" t="str">
            <v>CoA Accepted</v>
          </cell>
        </row>
        <row r="85">
          <cell r="A85" t="str">
            <v>GUL4</v>
          </cell>
          <cell r="B85">
            <v>0.99</v>
          </cell>
          <cell r="C85" t="str">
            <v>CoA Accepted</v>
          </cell>
        </row>
        <row r="86">
          <cell r="A86" t="str">
            <v>TOB2</v>
          </cell>
          <cell r="B86">
            <v>0.99</v>
          </cell>
          <cell r="C86" t="str">
            <v>CoA Accepted</v>
          </cell>
        </row>
        <row r="87">
          <cell r="A87" t="str">
            <v>CRC1</v>
          </cell>
          <cell r="B87">
            <v>0.99</v>
          </cell>
          <cell r="C87" t="str">
            <v>CoA Accepted</v>
          </cell>
        </row>
        <row r="88">
          <cell r="A88" t="str">
            <v>CRC2</v>
          </cell>
          <cell r="B88">
            <v>0.99</v>
          </cell>
          <cell r="C88" t="str">
            <v>CoA Accepted</v>
          </cell>
        </row>
        <row r="89">
          <cell r="A89" t="str">
            <v>CRC4</v>
          </cell>
          <cell r="B89">
            <v>0.99</v>
          </cell>
          <cell r="C89" t="str">
            <v>CoA Accepted</v>
          </cell>
        </row>
        <row r="90">
          <cell r="A90" t="str">
            <v>CRC5</v>
          </cell>
          <cell r="B90">
            <v>0.99</v>
          </cell>
          <cell r="C90" t="str">
            <v>CoA Accepted</v>
          </cell>
        </row>
        <row r="91">
          <cell r="A91" t="str">
            <v>TOB1</v>
          </cell>
          <cell r="B91">
            <v>1</v>
          </cell>
          <cell r="C91" t="str">
            <v>Final Acceptance</v>
          </cell>
        </row>
        <row r="92">
          <cell r="A92" t="str">
            <v>CRC3</v>
          </cell>
          <cell r="B92">
            <v>1</v>
          </cell>
          <cell r="C92" t="str">
            <v>Final Acceptance</v>
          </cell>
        </row>
        <row r="93">
          <cell r="A93" t="str">
            <v>CRC6</v>
          </cell>
          <cell r="B93">
            <v>1</v>
          </cell>
          <cell r="C93" t="str">
            <v>Final Acceptance</v>
          </cell>
        </row>
        <row r="94">
          <cell r="A94" t="str">
            <v>BLK10</v>
          </cell>
          <cell r="B94">
            <v>0.5</v>
          </cell>
          <cell r="C94" t="str">
            <v>Gate 1 Submitted</v>
          </cell>
        </row>
        <row r="95">
          <cell r="A95" t="str">
            <v>COR4</v>
          </cell>
          <cell r="B95">
            <v>0.5</v>
          </cell>
          <cell r="C95" t="str">
            <v>Gate 1 Submitted</v>
          </cell>
        </row>
        <row r="96">
          <cell r="A96" t="str">
            <v>COR5</v>
          </cell>
          <cell r="B96">
            <v>0.5</v>
          </cell>
          <cell r="C96" t="str">
            <v>Gate 1 Submitted</v>
          </cell>
        </row>
        <row r="97">
          <cell r="A97" t="str">
            <v>COR6</v>
          </cell>
          <cell r="B97">
            <v>0.5</v>
          </cell>
          <cell r="C97" t="str">
            <v>Gate 1 Submitted</v>
          </cell>
        </row>
        <row r="98">
          <cell r="A98" t="str">
            <v>COR8</v>
          </cell>
          <cell r="B98">
            <v>0.5</v>
          </cell>
          <cell r="C98" t="str">
            <v>Gate 1 Submitted</v>
          </cell>
        </row>
        <row r="99">
          <cell r="A99" t="str">
            <v>DAP1</v>
          </cell>
          <cell r="B99">
            <v>0.5</v>
          </cell>
          <cell r="C99" t="str">
            <v>Gate 1 Submitted</v>
          </cell>
        </row>
        <row r="100">
          <cell r="A100" t="str">
            <v>DAP6</v>
          </cell>
          <cell r="B100">
            <v>0.5</v>
          </cell>
          <cell r="C100" t="str">
            <v>Gate 1 Submitted</v>
          </cell>
        </row>
        <row r="101">
          <cell r="A101" t="str">
            <v>HOM4</v>
          </cell>
          <cell r="B101">
            <v>0.5</v>
          </cell>
          <cell r="C101" t="str">
            <v>Gate 1 Submitted</v>
          </cell>
        </row>
        <row r="102">
          <cell r="A102" t="str">
            <v>LID7</v>
          </cell>
          <cell r="B102">
            <v>0.5</v>
          </cell>
          <cell r="C102" t="str">
            <v>Gate 1 Submitted</v>
          </cell>
        </row>
        <row r="103">
          <cell r="A103" t="str">
            <v>LIV2</v>
          </cell>
          <cell r="B103">
            <v>0.5</v>
          </cell>
          <cell r="C103" t="str">
            <v>Gate 1 Submitted</v>
          </cell>
        </row>
        <row r="104">
          <cell r="A104" t="str">
            <v>LIV4</v>
          </cell>
          <cell r="B104">
            <v>0.5</v>
          </cell>
          <cell r="C104" t="str">
            <v>Gate 1 Submitted</v>
          </cell>
        </row>
        <row r="105">
          <cell r="A105" t="str">
            <v>LJT5</v>
          </cell>
          <cell r="B105">
            <v>0.5</v>
          </cell>
          <cell r="C105" t="str">
            <v>Gate 1 Submitted</v>
          </cell>
        </row>
        <row r="106">
          <cell r="A106" t="str">
            <v>LJT6</v>
          </cell>
          <cell r="B106">
            <v>0.5</v>
          </cell>
          <cell r="C106" t="str">
            <v>Gate 1 Submitted</v>
          </cell>
        </row>
        <row r="107">
          <cell r="A107" t="str">
            <v>LJT8</v>
          </cell>
          <cell r="B107">
            <v>0.5</v>
          </cell>
          <cell r="C107" t="str">
            <v>Gate 1 Submitted</v>
          </cell>
        </row>
        <row r="108">
          <cell r="A108" t="str">
            <v>LJT9</v>
          </cell>
          <cell r="B108">
            <v>0.5</v>
          </cell>
          <cell r="C108" t="str">
            <v>Gate 1 Submitted</v>
          </cell>
        </row>
        <row r="109">
          <cell r="A109" t="str">
            <v>MAI3</v>
          </cell>
          <cell r="B109">
            <v>0.5</v>
          </cell>
          <cell r="C109" t="str">
            <v>Gate 1 Submitted</v>
          </cell>
        </row>
        <row r="110">
          <cell r="A110" t="str">
            <v>MAI7</v>
          </cell>
          <cell r="B110">
            <v>0.5</v>
          </cell>
          <cell r="C110" t="str">
            <v>Gate 1 Submitted</v>
          </cell>
        </row>
        <row r="111">
          <cell r="A111" t="str">
            <v>MAI11</v>
          </cell>
          <cell r="B111">
            <v>0.5</v>
          </cell>
          <cell r="C111" t="str">
            <v>Gate 1 Submitted</v>
          </cell>
        </row>
        <row r="112">
          <cell r="A112" t="str">
            <v>WLG5</v>
          </cell>
          <cell r="B112">
            <v>0.5</v>
          </cell>
          <cell r="C112" t="str">
            <v>Gate 1 Submitted</v>
          </cell>
        </row>
        <row r="113">
          <cell r="A113" t="str">
            <v>WLG6</v>
          </cell>
          <cell r="B113">
            <v>0.5</v>
          </cell>
          <cell r="C113" t="str">
            <v>Gate 1 Submitted</v>
          </cell>
        </row>
        <row r="114">
          <cell r="A114" t="str">
            <v>ASH3</v>
          </cell>
          <cell r="B114">
            <v>0.5</v>
          </cell>
          <cell r="C114" t="str">
            <v>Gate 1 Submitted</v>
          </cell>
        </row>
        <row r="115">
          <cell r="A115" t="str">
            <v>BDB1</v>
          </cell>
          <cell r="B115">
            <v>0.5</v>
          </cell>
          <cell r="C115" t="str">
            <v>Gate 1 Submitted</v>
          </cell>
        </row>
        <row r="116">
          <cell r="A116" t="str">
            <v>BDB2</v>
          </cell>
          <cell r="B116">
            <v>0.5</v>
          </cell>
          <cell r="C116" t="str">
            <v>Gate 1 Submitted</v>
          </cell>
        </row>
        <row r="117">
          <cell r="A117" t="str">
            <v>CAI4</v>
          </cell>
          <cell r="B117">
            <v>0.5</v>
          </cell>
          <cell r="C117" t="str">
            <v>Gate 1 Submitted</v>
          </cell>
        </row>
        <row r="118">
          <cell r="A118" t="str">
            <v>IPS2</v>
          </cell>
          <cell r="B118">
            <v>0.5</v>
          </cell>
          <cell r="C118" t="str">
            <v>Gate 1 Submitted</v>
          </cell>
        </row>
        <row r="119">
          <cell r="A119" t="str">
            <v>IPS4</v>
          </cell>
          <cell r="B119">
            <v>0.5</v>
          </cell>
          <cell r="C119" t="str">
            <v>Gate 1 Submitted</v>
          </cell>
        </row>
        <row r="120">
          <cell r="A120" t="str">
            <v>ROT1</v>
          </cell>
          <cell r="B120">
            <v>0.5</v>
          </cell>
          <cell r="C120" t="str">
            <v>Gate 1 Submitted</v>
          </cell>
        </row>
        <row r="121">
          <cell r="A121" t="str">
            <v>ROT2</v>
          </cell>
          <cell r="B121">
            <v>0.5</v>
          </cell>
          <cell r="C121" t="str">
            <v>Gate 1 Submitted</v>
          </cell>
        </row>
        <row r="122">
          <cell r="A122" t="str">
            <v>TOB7</v>
          </cell>
          <cell r="B122">
            <v>0.5</v>
          </cell>
          <cell r="C122" t="str">
            <v>Gate 1 Submitted</v>
          </cell>
        </row>
        <row r="123">
          <cell r="A123" t="str">
            <v>TOB8</v>
          </cell>
          <cell r="B123">
            <v>0.5</v>
          </cell>
          <cell r="C123" t="str">
            <v>Gate 1 Submitted</v>
          </cell>
        </row>
        <row r="124">
          <cell r="A124" t="str">
            <v>TOB9</v>
          </cell>
          <cell r="B124">
            <v>0.5</v>
          </cell>
          <cell r="C124" t="str">
            <v>Gate 1 Submitted</v>
          </cell>
        </row>
        <row r="125">
          <cell r="A125" t="str">
            <v>CVI2</v>
          </cell>
          <cell r="B125">
            <v>0.5</v>
          </cell>
          <cell r="C125" t="str">
            <v>Gate 1 Submitted</v>
          </cell>
        </row>
        <row r="126">
          <cell r="A126" t="str">
            <v>CVI3</v>
          </cell>
          <cell r="B126">
            <v>0.5</v>
          </cell>
          <cell r="C126" t="str">
            <v>Gate 1 Submitted</v>
          </cell>
        </row>
        <row r="127">
          <cell r="A127" t="str">
            <v>CVI4</v>
          </cell>
          <cell r="B127">
            <v>0.5</v>
          </cell>
          <cell r="C127" t="str">
            <v>Gate 1 Submitted</v>
          </cell>
        </row>
        <row r="128">
          <cell r="A128" t="str">
            <v>CVI5</v>
          </cell>
          <cell r="B128">
            <v>0.5</v>
          </cell>
          <cell r="C128" t="str">
            <v>Gate 1 Submitted</v>
          </cell>
        </row>
        <row r="129">
          <cell r="A129" t="str">
            <v>CVI6</v>
          </cell>
          <cell r="B129">
            <v>0.5</v>
          </cell>
          <cell r="C129" t="str">
            <v>Gate 1 Submitted</v>
          </cell>
        </row>
        <row r="130">
          <cell r="A130" t="str">
            <v>QBN3</v>
          </cell>
          <cell r="B130">
            <v>0.5</v>
          </cell>
          <cell r="C130" t="str">
            <v>Gate 1 Submitted</v>
          </cell>
        </row>
        <row r="131">
          <cell r="A131" t="str">
            <v>QBN4</v>
          </cell>
          <cell r="B131">
            <v>0.5</v>
          </cell>
          <cell r="C131" t="str">
            <v>Gate 1 Submitted</v>
          </cell>
        </row>
        <row r="132">
          <cell r="A132" t="str">
            <v>QBN6</v>
          </cell>
          <cell r="B132">
            <v>0.5</v>
          </cell>
          <cell r="C132" t="str">
            <v>Gate 1 Submitted</v>
          </cell>
        </row>
        <row r="133">
          <cell r="A133" t="str">
            <v>BLK9</v>
          </cell>
          <cell r="B133">
            <v>0.9</v>
          </cell>
          <cell r="C133" t="str">
            <v>Gate 2 Submitted</v>
          </cell>
        </row>
        <row r="134">
          <cell r="A134" t="str">
            <v>COR7</v>
          </cell>
          <cell r="B134">
            <v>0.9</v>
          </cell>
          <cell r="C134" t="str">
            <v>Gate 2 Submitted</v>
          </cell>
        </row>
        <row r="135">
          <cell r="A135" t="str">
            <v>GOS5</v>
          </cell>
          <cell r="B135">
            <v>0.9</v>
          </cell>
          <cell r="C135" t="str">
            <v>Gate 2 Submitted</v>
          </cell>
        </row>
        <row r="136">
          <cell r="A136" t="str">
            <v>PTH7</v>
          </cell>
          <cell r="B136">
            <v>0.9</v>
          </cell>
          <cell r="C136" t="str">
            <v>Gate 2 Submitted</v>
          </cell>
        </row>
        <row r="137">
          <cell r="A137" t="str">
            <v>WLG3</v>
          </cell>
          <cell r="B137">
            <v>0.9</v>
          </cell>
          <cell r="C137" t="str">
            <v>Gate 2 Submitted</v>
          </cell>
        </row>
        <row r="138">
          <cell r="A138" t="str">
            <v>MKY4</v>
          </cell>
          <cell r="B138">
            <v>0.9</v>
          </cell>
          <cell r="C138" t="str">
            <v>Gate 2 Submitted</v>
          </cell>
        </row>
        <row r="139">
          <cell r="A139" t="str">
            <v>CVI1</v>
          </cell>
          <cell r="B139">
            <v>0.9</v>
          </cell>
          <cell r="C139" t="str">
            <v>Gate 2 Submitted</v>
          </cell>
        </row>
        <row r="140">
          <cell r="A140" t="str">
            <v>ARM4</v>
          </cell>
          <cell r="B140">
            <v>0.95</v>
          </cell>
          <cell r="C140" t="str">
            <v>Gate 3 Submitted</v>
          </cell>
        </row>
        <row r="141">
          <cell r="A141" t="str">
            <v>ARM5</v>
          </cell>
          <cell r="B141">
            <v>0.95</v>
          </cell>
          <cell r="C141" t="str">
            <v>Gate 3 Submitted</v>
          </cell>
        </row>
        <row r="142">
          <cell r="A142" t="str">
            <v>ARM6</v>
          </cell>
          <cell r="B142">
            <v>0.95</v>
          </cell>
          <cell r="C142" t="str">
            <v>Gate 3 Submitted</v>
          </cell>
        </row>
        <row r="143">
          <cell r="A143" t="str">
            <v>BLK1</v>
          </cell>
          <cell r="B143">
            <v>0.95</v>
          </cell>
          <cell r="C143" t="str">
            <v>Gate 3 Submitted</v>
          </cell>
        </row>
        <row r="144">
          <cell r="A144" t="str">
            <v>BLK2</v>
          </cell>
          <cell r="B144">
            <v>0.95</v>
          </cell>
          <cell r="C144" t="str">
            <v>Gate 3 Submitted</v>
          </cell>
        </row>
        <row r="145">
          <cell r="A145" t="str">
            <v>BLK3</v>
          </cell>
          <cell r="B145">
            <v>0.95</v>
          </cell>
          <cell r="C145" t="str">
            <v>Gate 3 Submitted</v>
          </cell>
        </row>
        <row r="146">
          <cell r="A146" t="str">
            <v>BLK4</v>
          </cell>
          <cell r="B146">
            <v>0.95</v>
          </cell>
          <cell r="C146" t="str">
            <v>Gate 3 Submitted</v>
          </cell>
        </row>
        <row r="147">
          <cell r="A147" t="str">
            <v>BLK5</v>
          </cell>
          <cell r="B147">
            <v>0.95</v>
          </cell>
          <cell r="C147" t="str">
            <v>Gate 3 Submitted</v>
          </cell>
        </row>
        <row r="148">
          <cell r="A148" t="str">
            <v>BLK6</v>
          </cell>
          <cell r="B148">
            <v>0.95</v>
          </cell>
          <cell r="C148" t="str">
            <v>Gate 3 Submitted</v>
          </cell>
        </row>
        <row r="149">
          <cell r="A149" t="str">
            <v>CFS4</v>
          </cell>
          <cell r="B149">
            <v>0.95</v>
          </cell>
          <cell r="C149" t="str">
            <v>Gate 3 Submitted</v>
          </cell>
        </row>
        <row r="150">
          <cell r="A150" t="str">
            <v>CFS6</v>
          </cell>
          <cell r="B150">
            <v>0.95</v>
          </cell>
          <cell r="C150" t="str">
            <v>Gate 3 Submitted</v>
          </cell>
        </row>
        <row r="151">
          <cell r="A151" t="str">
            <v>CFS7</v>
          </cell>
          <cell r="B151">
            <v>0.95</v>
          </cell>
          <cell r="C151" t="str">
            <v>Gate 3 Submitted</v>
          </cell>
        </row>
        <row r="152">
          <cell r="A152" t="str">
            <v>COR11</v>
          </cell>
          <cell r="B152">
            <v>0.95</v>
          </cell>
          <cell r="C152" t="str">
            <v>Gate 3 Submitted</v>
          </cell>
        </row>
        <row r="153">
          <cell r="A153" t="str">
            <v>DAP3</v>
          </cell>
          <cell r="B153">
            <v>0.95</v>
          </cell>
          <cell r="C153" t="str">
            <v>Gate 3 Submitted</v>
          </cell>
        </row>
        <row r="154">
          <cell r="A154" t="str">
            <v>DAP4</v>
          </cell>
          <cell r="B154">
            <v>0.95</v>
          </cell>
          <cell r="C154" t="str">
            <v>Gate 3 Submitted</v>
          </cell>
        </row>
        <row r="155">
          <cell r="A155" t="str">
            <v>DAP5</v>
          </cell>
          <cell r="B155">
            <v>0.95</v>
          </cell>
          <cell r="C155" t="str">
            <v>Gate 3 Submitted</v>
          </cell>
        </row>
        <row r="156">
          <cell r="A156" t="str">
            <v>GOS3</v>
          </cell>
          <cell r="B156">
            <v>0.95</v>
          </cell>
          <cell r="C156" t="str">
            <v>Gate 3 Submitted</v>
          </cell>
        </row>
        <row r="157">
          <cell r="A157" t="str">
            <v>GOS4</v>
          </cell>
          <cell r="B157">
            <v>0.95</v>
          </cell>
          <cell r="C157" t="str">
            <v>Gate 3 Submitted</v>
          </cell>
        </row>
        <row r="158">
          <cell r="A158" t="str">
            <v>GOS6</v>
          </cell>
          <cell r="B158">
            <v>0.95</v>
          </cell>
          <cell r="C158" t="str">
            <v>Gate 3 Submitted</v>
          </cell>
        </row>
        <row r="159">
          <cell r="A159" t="str">
            <v>GOS7</v>
          </cell>
          <cell r="B159">
            <v>0.95</v>
          </cell>
          <cell r="C159" t="str">
            <v>Gate 3 Submitted</v>
          </cell>
        </row>
        <row r="160">
          <cell r="A160" t="str">
            <v>HOM1</v>
          </cell>
          <cell r="B160">
            <v>0.95</v>
          </cell>
          <cell r="C160" t="str">
            <v>Gate 3 Submitted</v>
          </cell>
        </row>
        <row r="161">
          <cell r="A161" t="str">
            <v>HOM3</v>
          </cell>
          <cell r="B161">
            <v>0.95</v>
          </cell>
          <cell r="C161" t="str">
            <v>Gate 3 Submitted</v>
          </cell>
        </row>
        <row r="162">
          <cell r="A162" t="str">
            <v>LID2</v>
          </cell>
          <cell r="B162">
            <v>0.95</v>
          </cell>
          <cell r="C162" t="str">
            <v>Gate 3 Submitted</v>
          </cell>
        </row>
        <row r="163">
          <cell r="A163" t="str">
            <v>LID3</v>
          </cell>
          <cell r="B163">
            <v>0.95</v>
          </cell>
          <cell r="C163" t="str">
            <v>Gate 3 Submitted</v>
          </cell>
        </row>
        <row r="164">
          <cell r="A164" t="str">
            <v>LID4</v>
          </cell>
          <cell r="B164">
            <v>0.95</v>
          </cell>
          <cell r="C164" t="str">
            <v>Gate 3 Submitted</v>
          </cell>
        </row>
        <row r="165">
          <cell r="A165" t="str">
            <v>LID5</v>
          </cell>
          <cell r="B165">
            <v>0.95</v>
          </cell>
          <cell r="C165" t="str">
            <v>Gate 3 Submitted</v>
          </cell>
        </row>
        <row r="166">
          <cell r="A166" t="str">
            <v>LID6</v>
          </cell>
          <cell r="B166">
            <v>0.95</v>
          </cell>
          <cell r="C166" t="str">
            <v>Gate 3 Submitted</v>
          </cell>
        </row>
        <row r="167">
          <cell r="A167" t="str">
            <v>LID8</v>
          </cell>
          <cell r="B167">
            <v>0.95</v>
          </cell>
          <cell r="C167" t="str">
            <v>Gate 3 Submitted</v>
          </cell>
        </row>
        <row r="168">
          <cell r="A168" t="str">
            <v>LJT1</v>
          </cell>
          <cell r="B168">
            <v>0.95</v>
          </cell>
          <cell r="C168" t="str">
            <v>Gate 3 Submitted</v>
          </cell>
        </row>
        <row r="169">
          <cell r="A169" t="str">
            <v>LJT2</v>
          </cell>
          <cell r="B169">
            <v>0.95</v>
          </cell>
          <cell r="C169" t="str">
            <v>Gate 3 Submitted</v>
          </cell>
        </row>
        <row r="170">
          <cell r="A170" t="str">
            <v>LJT3</v>
          </cell>
          <cell r="B170">
            <v>0.95</v>
          </cell>
          <cell r="C170" t="str">
            <v>Gate 3 Submitted</v>
          </cell>
        </row>
        <row r="171">
          <cell r="A171" t="str">
            <v>LJT4</v>
          </cell>
          <cell r="B171">
            <v>0.95</v>
          </cell>
          <cell r="C171" t="str">
            <v>Gate 3 Submitted</v>
          </cell>
        </row>
        <row r="172">
          <cell r="A172" t="str">
            <v>LJT7</v>
          </cell>
          <cell r="B172">
            <v>0.95</v>
          </cell>
          <cell r="C172" t="str">
            <v>Gate 3 Submitted</v>
          </cell>
        </row>
        <row r="173">
          <cell r="A173" t="str">
            <v>PTH1</v>
          </cell>
          <cell r="B173">
            <v>0.95</v>
          </cell>
          <cell r="C173" t="str">
            <v>Gate 3 Submitted</v>
          </cell>
        </row>
        <row r="174">
          <cell r="A174" t="str">
            <v>PTH2</v>
          </cell>
          <cell r="B174">
            <v>0.95</v>
          </cell>
          <cell r="C174" t="str">
            <v>Gate 3 Submitted</v>
          </cell>
        </row>
        <row r="175">
          <cell r="A175" t="str">
            <v>PTH3</v>
          </cell>
          <cell r="B175">
            <v>0.95</v>
          </cell>
          <cell r="C175" t="str">
            <v>Gate 3 Submitted</v>
          </cell>
        </row>
        <row r="176">
          <cell r="A176" t="str">
            <v>PTH4</v>
          </cell>
          <cell r="B176">
            <v>0.95</v>
          </cell>
          <cell r="C176" t="str">
            <v>Gate 3 Submitted</v>
          </cell>
        </row>
        <row r="177">
          <cell r="A177" t="str">
            <v>PTH5</v>
          </cell>
          <cell r="B177">
            <v>0.95</v>
          </cell>
          <cell r="C177" t="str">
            <v>Gate 3 Submitted</v>
          </cell>
        </row>
        <row r="178">
          <cell r="A178" t="str">
            <v>PTH6</v>
          </cell>
          <cell r="B178">
            <v>0.95</v>
          </cell>
          <cell r="C178" t="str">
            <v>Gate 3 Submitted</v>
          </cell>
        </row>
        <row r="179">
          <cell r="A179" t="str">
            <v>RCH1</v>
          </cell>
          <cell r="B179">
            <v>0.95</v>
          </cell>
          <cell r="C179" t="str">
            <v>Gate 3 Submitted</v>
          </cell>
        </row>
        <row r="180">
          <cell r="A180" t="str">
            <v>RCH2</v>
          </cell>
          <cell r="B180">
            <v>0.95</v>
          </cell>
          <cell r="C180" t="str">
            <v>Gate 3 Submitted</v>
          </cell>
        </row>
        <row r="181">
          <cell r="A181" t="str">
            <v>RCH3</v>
          </cell>
          <cell r="B181">
            <v>0.95</v>
          </cell>
          <cell r="C181" t="str">
            <v>Gate 3 Submitted</v>
          </cell>
        </row>
        <row r="182">
          <cell r="A182" t="str">
            <v>RCH4</v>
          </cell>
          <cell r="B182">
            <v>0.95</v>
          </cell>
          <cell r="C182" t="str">
            <v>Gate 3 Submitted</v>
          </cell>
        </row>
        <row r="183">
          <cell r="A183" t="str">
            <v>RCH5</v>
          </cell>
          <cell r="B183">
            <v>0.95</v>
          </cell>
          <cell r="C183" t="str">
            <v>Gate 3 Submitted</v>
          </cell>
        </row>
        <row r="184">
          <cell r="A184" t="str">
            <v>RCH6</v>
          </cell>
          <cell r="B184">
            <v>0.95</v>
          </cell>
          <cell r="C184" t="str">
            <v>Gate 3 Submitted</v>
          </cell>
        </row>
        <row r="185">
          <cell r="A185" t="str">
            <v>RIV1</v>
          </cell>
          <cell r="B185">
            <v>0.95</v>
          </cell>
          <cell r="C185" t="str">
            <v>Gate 3 Submitted</v>
          </cell>
        </row>
        <row r="186">
          <cell r="A186" t="str">
            <v>RIV2</v>
          </cell>
          <cell r="B186">
            <v>0.95</v>
          </cell>
          <cell r="C186" t="str">
            <v>Gate 3 Submitted</v>
          </cell>
        </row>
        <row r="187">
          <cell r="A187" t="str">
            <v>RIV3</v>
          </cell>
          <cell r="B187">
            <v>0.95</v>
          </cell>
          <cell r="C187" t="str">
            <v>Gate 3 Submitted</v>
          </cell>
        </row>
        <row r="188">
          <cell r="A188" t="str">
            <v>RIV4</v>
          </cell>
          <cell r="B188">
            <v>0.95</v>
          </cell>
          <cell r="C188" t="str">
            <v>Gate 3 Submitted</v>
          </cell>
        </row>
        <row r="189">
          <cell r="A189" t="str">
            <v>SAW4</v>
          </cell>
          <cell r="B189">
            <v>0.95</v>
          </cell>
          <cell r="C189" t="str">
            <v>Gate 3 Submitted</v>
          </cell>
        </row>
        <row r="190">
          <cell r="A190" t="str">
            <v>TEE2</v>
          </cell>
          <cell r="B190">
            <v>0.95</v>
          </cell>
          <cell r="C190" t="str">
            <v>Gate 3 Submitted</v>
          </cell>
        </row>
        <row r="191">
          <cell r="A191" t="str">
            <v>TEE3</v>
          </cell>
          <cell r="B191">
            <v>0.95</v>
          </cell>
          <cell r="C191" t="str">
            <v>Gate 3 Submitted</v>
          </cell>
        </row>
        <row r="192">
          <cell r="A192" t="str">
            <v>TEE4</v>
          </cell>
          <cell r="B192">
            <v>0.95</v>
          </cell>
          <cell r="C192" t="str">
            <v>Gate 3 Submitted</v>
          </cell>
        </row>
        <row r="193">
          <cell r="A193" t="str">
            <v>WLG1</v>
          </cell>
          <cell r="B193">
            <v>0.95</v>
          </cell>
          <cell r="C193" t="str">
            <v>Gate 3 Submitted</v>
          </cell>
        </row>
        <row r="194">
          <cell r="A194" t="str">
            <v>WLG2</v>
          </cell>
          <cell r="B194">
            <v>0.95</v>
          </cell>
          <cell r="C194" t="str">
            <v>Gate 3 Submitted</v>
          </cell>
        </row>
        <row r="195">
          <cell r="A195" t="str">
            <v>WLG4</v>
          </cell>
          <cell r="B195">
            <v>0.95</v>
          </cell>
          <cell r="C195" t="str">
            <v>Gate 3 Submitted</v>
          </cell>
        </row>
        <row r="196">
          <cell r="A196" t="str">
            <v>CAI2</v>
          </cell>
          <cell r="B196">
            <v>0.95</v>
          </cell>
          <cell r="C196" t="str">
            <v>Gate 3 Submitted</v>
          </cell>
        </row>
        <row r="197">
          <cell r="A197" t="str">
            <v>CAI3</v>
          </cell>
          <cell r="B197">
            <v>0.95</v>
          </cell>
          <cell r="C197" t="str">
            <v>Gate 3 Submitted</v>
          </cell>
        </row>
        <row r="198">
          <cell r="A198" t="str">
            <v>GDN3</v>
          </cell>
          <cell r="B198">
            <v>0.95</v>
          </cell>
          <cell r="C198" t="str">
            <v>Gate 3 Submitted</v>
          </cell>
        </row>
        <row r="199">
          <cell r="A199" t="str">
            <v>GDN4</v>
          </cell>
          <cell r="B199">
            <v>0.95</v>
          </cell>
          <cell r="C199" t="str">
            <v>Gate 3 Submitted</v>
          </cell>
        </row>
        <row r="200">
          <cell r="A200" t="str">
            <v>GDN5</v>
          </cell>
          <cell r="B200">
            <v>0.95</v>
          </cell>
          <cell r="C200" t="str">
            <v>Gate 3 Submitted</v>
          </cell>
        </row>
        <row r="201">
          <cell r="A201" t="str">
            <v>GDN6</v>
          </cell>
          <cell r="B201">
            <v>0.95</v>
          </cell>
          <cell r="C201" t="str">
            <v>Gate 3 Submitted</v>
          </cell>
        </row>
        <row r="202">
          <cell r="A202" t="str">
            <v>GUL2</v>
          </cell>
          <cell r="B202">
            <v>0.95</v>
          </cell>
          <cell r="C202" t="str">
            <v>Gate 3 Submitted</v>
          </cell>
        </row>
        <row r="203">
          <cell r="A203" t="str">
            <v>GUL3</v>
          </cell>
          <cell r="B203">
            <v>0.95</v>
          </cell>
          <cell r="C203" t="str">
            <v>Gate 3 Submitted</v>
          </cell>
        </row>
        <row r="204">
          <cell r="A204" t="str">
            <v>GUL5</v>
          </cell>
          <cell r="B204">
            <v>0.95</v>
          </cell>
          <cell r="C204" t="str">
            <v>Gate 3 Submitted</v>
          </cell>
        </row>
        <row r="205">
          <cell r="A205" t="str">
            <v>GUL6</v>
          </cell>
          <cell r="B205">
            <v>0.95</v>
          </cell>
          <cell r="C205" t="str">
            <v>Gate 3 Submitted</v>
          </cell>
        </row>
        <row r="206">
          <cell r="A206" t="str">
            <v>KLG1</v>
          </cell>
          <cell r="B206">
            <v>0.95</v>
          </cell>
          <cell r="C206" t="str">
            <v>Gate 3 Submitted</v>
          </cell>
        </row>
        <row r="207">
          <cell r="A207" t="str">
            <v>MKY1</v>
          </cell>
          <cell r="B207">
            <v>0.95</v>
          </cell>
          <cell r="C207" t="str">
            <v>Gate 3 Submitted</v>
          </cell>
        </row>
        <row r="208">
          <cell r="A208" t="str">
            <v>MKY2</v>
          </cell>
          <cell r="B208">
            <v>0.95</v>
          </cell>
          <cell r="C208" t="str">
            <v>Gate 3 Submitted</v>
          </cell>
        </row>
        <row r="209">
          <cell r="A209" t="str">
            <v>MKY3</v>
          </cell>
          <cell r="B209">
            <v>0.95</v>
          </cell>
          <cell r="C209" t="str">
            <v>Gate 3 Submitted</v>
          </cell>
        </row>
        <row r="210">
          <cell r="A210" t="str">
            <v>NDG1</v>
          </cell>
          <cell r="B210">
            <v>0.95</v>
          </cell>
          <cell r="C210" t="str">
            <v>Gate 3 Submitted</v>
          </cell>
        </row>
        <row r="211">
          <cell r="A211" t="str">
            <v>NDG2</v>
          </cell>
          <cell r="B211">
            <v>0.95</v>
          </cell>
          <cell r="C211" t="str">
            <v>Gate 3 Submitted</v>
          </cell>
        </row>
        <row r="212">
          <cell r="A212" t="str">
            <v>NDG3</v>
          </cell>
          <cell r="B212">
            <v>0.95</v>
          </cell>
          <cell r="C212" t="str">
            <v>Gate 3 Submitted</v>
          </cell>
        </row>
        <row r="213">
          <cell r="A213" t="str">
            <v>TNS1</v>
          </cell>
          <cell r="B213">
            <v>0.95</v>
          </cell>
          <cell r="C213" t="str">
            <v>Gate 3 Submitted</v>
          </cell>
        </row>
        <row r="214">
          <cell r="A214" t="str">
            <v>TNS2</v>
          </cell>
          <cell r="B214">
            <v>0.95</v>
          </cell>
          <cell r="C214" t="str">
            <v>Gate 3 Submitted</v>
          </cell>
        </row>
        <row r="215">
          <cell r="A215" t="str">
            <v>TNS3</v>
          </cell>
          <cell r="B215">
            <v>0.95</v>
          </cell>
          <cell r="C215" t="str">
            <v>Gate 3 Submitted</v>
          </cell>
        </row>
        <row r="216">
          <cell r="A216" t="str">
            <v>TNS4</v>
          </cell>
          <cell r="B216">
            <v>0.95</v>
          </cell>
          <cell r="C216" t="str">
            <v>Gate 3 Submitted</v>
          </cell>
        </row>
        <row r="217">
          <cell r="A217" t="str">
            <v>TNS5</v>
          </cell>
          <cell r="B217">
            <v>0.95</v>
          </cell>
          <cell r="C217" t="str">
            <v>Gate 3 Submitted</v>
          </cell>
        </row>
        <row r="218">
          <cell r="A218" t="str">
            <v>TNS6</v>
          </cell>
          <cell r="B218">
            <v>0.95</v>
          </cell>
          <cell r="C218" t="str">
            <v>Gate 3 Submitted</v>
          </cell>
        </row>
        <row r="219">
          <cell r="A219" t="str">
            <v>SGI6</v>
          </cell>
          <cell r="B219">
            <v>0.01</v>
          </cell>
          <cell r="C219" t="str">
            <v>CI Received</v>
          </cell>
        </row>
        <row r="220">
          <cell r="A220" t="str">
            <v>TRK1</v>
          </cell>
          <cell r="B220">
            <v>0.01</v>
          </cell>
          <cell r="C220" t="str">
            <v>CI Received</v>
          </cell>
        </row>
        <row r="221">
          <cell r="A221" t="str">
            <v>TOB3</v>
          </cell>
          <cell r="B221">
            <v>0.95</v>
          </cell>
          <cell r="C221" t="str">
            <v>Gate 3 Submitted</v>
          </cell>
        </row>
        <row r="222">
          <cell r="A222" t="str">
            <v>TOB4</v>
          </cell>
          <cell r="B222">
            <v>0.95</v>
          </cell>
          <cell r="C222" t="str">
            <v>Gate 3 Submitted</v>
          </cell>
        </row>
        <row r="223">
          <cell r="A223" t="str">
            <v>TOB5</v>
          </cell>
          <cell r="B223">
            <v>0.95</v>
          </cell>
          <cell r="C223" t="str">
            <v>Gate 3 Submitted</v>
          </cell>
        </row>
        <row r="224">
          <cell r="A224" t="str">
            <v>TOB6</v>
          </cell>
          <cell r="B224">
            <v>0.95</v>
          </cell>
          <cell r="C224" t="str">
            <v>Gate 3 Submitted</v>
          </cell>
        </row>
      </sheetData>
      <sheetData sheetId="6">
        <row r="1">
          <cell r="A1" t="str">
            <v>Subledger</v>
          </cell>
          <cell r="B1" t="str">
            <v>EV</v>
          </cell>
          <cell r="C1" t="str">
            <v>Construction Status</v>
          </cell>
        </row>
        <row r="2">
          <cell r="A2" t="str">
            <v>ARM4</v>
          </cell>
          <cell r="B2">
            <v>0.99</v>
          </cell>
          <cell r="C2" t="str">
            <v>76% to 99%</v>
          </cell>
        </row>
        <row r="3">
          <cell r="A3" t="str">
            <v>ARM5</v>
          </cell>
          <cell r="B3">
            <v>0.99</v>
          </cell>
          <cell r="C3" t="str">
            <v>76% to 99%</v>
          </cell>
        </row>
        <row r="4">
          <cell r="A4" t="str">
            <v>ARM6</v>
          </cell>
          <cell r="B4">
            <v>0.60733140232125227</v>
          </cell>
          <cell r="C4" t="str">
            <v>51% to 75%</v>
          </cell>
        </row>
        <row r="5">
          <cell r="A5" t="str">
            <v>BLK1</v>
          </cell>
          <cell r="B5">
            <v>0.72008357761296848</v>
          </cell>
          <cell r="C5" t="str">
            <v>51% to 75%</v>
          </cell>
        </row>
        <row r="6">
          <cell r="A6" t="str">
            <v>BLK2</v>
          </cell>
          <cell r="B6">
            <v>2.8000266607853701E-2</v>
          </cell>
          <cell r="C6" t="str">
            <v>1% to 25%</v>
          </cell>
        </row>
        <row r="7">
          <cell r="A7" t="str">
            <v>BLK3</v>
          </cell>
          <cell r="B7">
            <v>1.9703747585013177E-2</v>
          </cell>
          <cell r="C7" t="str">
            <v>1% to 25%</v>
          </cell>
        </row>
        <row r="8">
          <cell r="A8" t="str">
            <v>BLK4</v>
          </cell>
          <cell r="B8">
            <v>7.2771310035204114E-3</v>
          </cell>
          <cell r="C8" t="str">
            <v>0%</v>
          </cell>
        </row>
        <row r="9">
          <cell r="A9" t="str">
            <v>BLK5</v>
          </cell>
          <cell r="B9">
            <v>0</v>
          </cell>
          <cell r="C9" t="str">
            <v>0%</v>
          </cell>
        </row>
        <row r="10">
          <cell r="A10" t="str">
            <v>BLK6</v>
          </cell>
          <cell r="B10">
            <v>6.6225165562913907E-4</v>
          </cell>
          <cell r="C10" t="str">
            <v>0%</v>
          </cell>
        </row>
        <row r="11">
          <cell r="A11" t="str">
            <v>BLK9</v>
          </cell>
          <cell r="B11">
            <v>0</v>
          </cell>
          <cell r="C11" t="str">
            <v>0%</v>
          </cell>
        </row>
        <row r="12">
          <cell r="A12" t="str">
            <v>CFS1</v>
          </cell>
          <cell r="B12">
            <v>0.99</v>
          </cell>
          <cell r="C12" t="str">
            <v>76% to 99%</v>
          </cell>
        </row>
        <row r="13">
          <cell r="A13" t="str">
            <v>CFS2</v>
          </cell>
          <cell r="B13">
            <v>0.99</v>
          </cell>
          <cell r="C13" t="str">
            <v>76% to 99%</v>
          </cell>
        </row>
        <row r="14">
          <cell r="A14" t="str">
            <v>CFS3</v>
          </cell>
          <cell r="B14">
            <v>0.74002765828581751</v>
          </cell>
          <cell r="C14" t="str">
            <v>51% to 75%</v>
          </cell>
        </row>
        <row r="15">
          <cell r="A15" t="str">
            <v>CFS4</v>
          </cell>
          <cell r="B15">
            <v>0.11911474091816909</v>
          </cell>
          <cell r="C15" t="str">
            <v>1% to 25%</v>
          </cell>
        </row>
        <row r="16">
          <cell r="A16" t="str">
            <v>CFS5</v>
          </cell>
          <cell r="B16">
            <v>0.99</v>
          </cell>
          <cell r="C16" t="str">
            <v>76% to 99%</v>
          </cell>
        </row>
        <row r="17">
          <cell r="A17" t="str">
            <v>CFS6</v>
          </cell>
          <cell r="B17">
            <v>6.0606060606060597E-3</v>
          </cell>
          <cell r="C17" t="str">
            <v>0%</v>
          </cell>
        </row>
        <row r="18">
          <cell r="A18" t="str">
            <v>CFS7</v>
          </cell>
          <cell r="B18">
            <v>5.2525252525252523E-2</v>
          </cell>
          <cell r="C18" t="str">
            <v>1% to 25%</v>
          </cell>
        </row>
        <row r="19">
          <cell r="A19" t="str">
            <v>COR4</v>
          </cell>
          <cell r="B19">
            <v>0</v>
          </cell>
          <cell r="C19" t="str">
            <v>0%</v>
          </cell>
        </row>
        <row r="20">
          <cell r="A20" t="str">
            <v>COR5</v>
          </cell>
          <cell r="B20">
            <v>0</v>
          </cell>
          <cell r="C20" t="str">
            <v>0%</v>
          </cell>
        </row>
        <row r="21">
          <cell r="A21" t="str">
            <v>COR6</v>
          </cell>
          <cell r="B21">
            <v>0</v>
          </cell>
          <cell r="C21" t="str">
            <v>0%</v>
          </cell>
        </row>
        <row r="22">
          <cell r="A22" t="str">
            <v>COR7</v>
          </cell>
          <cell r="B22">
            <v>0</v>
          </cell>
          <cell r="C22" t="str">
            <v>0%</v>
          </cell>
        </row>
        <row r="23">
          <cell r="A23" t="str">
            <v>COR8</v>
          </cell>
          <cell r="B23">
            <v>0</v>
          </cell>
          <cell r="C23" t="str">
            <v>0%</v>
          </cell>
        </row>
        <row r="24">
          <cell r="A24" t="str">
            <v>COR11</v>
          </cell>
          <cell r="B24">
            <v>0</v>
          </cell>
          <cell r="C24" t="str">
            <v>0%</v>
          </cell>
        </row>
        <row r="25">
          <cell r="A25" t="str">
            <v>DAP1</v>
          </cell>
          <cell r="B25">
            <v>0</v>
          </cell>
          <cell r="C25" t="str">
            <v>0%</v>
          </cell>
        </row>
        <row r="26">
          <cell r="A26" t="str">
            <v>DAP2</v>
          </cell>
          <cell r="B26">
            <v>0</v>
          </cell>
          <cell r="C26" t="str">
            <v>0%</v>
          </cell>
        </row>
        <row r="27">
          <cell r="A27" t="str">
            <v>DAP3</v>
          </cell>
          <cell r="B27">
            <v>0</v>
          </cell>
          <cell r="C27" t="str">
            <v>0%</v>
          </cell>
        </row>
        <row r="28">
          <cell r="A28" t="str">
            <v>DAP4</v>
          </cell>
          <cell r="B28">
            <v>0</v>
          </cell>
          <cell r="C28" t="str">
            <v>0%</v>
          </cell>
        </row>
        <row r="29">
          <cell r="A29" t="str">
            <v>DAP5</v>
          </cell>
          <cell r="B29">
            <v>0</v>
          </cell>
          <cell r="C29" t="str">
            <v>0%</v>
          </cell>
        </row>
        <row r="30">
          <cell r="A30" t="str">
            <v>DAP6</v>
          </cell>
          <cell r="B30">
            <v>0</v>
          </cell>
          <cell r="C30" t="str">
            <v>0%</v>
          </cell>
        </row>
        <row r="31">
          <cell r="A31" t="str">
            <v>GOS1</v>
          </cell>
          <cell r="B31">
            <v>0.99</v>
          </cell>
          <cell r="C31" t="str">
            <v>76% to 99%</v>
          </cell>
        </row>
        <row r="32">
          <cell r="A32" t="str">
            <v>GOS2</v>
          </cell>
          <cell r="B32">
            <v>0.99</v>
          </cell>
          <cell r="C32" t="str">
            <v>76% to 99%</v>
          </cell>
        </row>
        <row r="33">
          <cell r="A33" t="str">
            <v>GOS3</v>
          </cell>
          <cell r="B33">
            <v>0.20101320065093323</v>
          </cell>
          <cell r="C33" t="str">
            <v>1% to 25%</v>
          </cell>
        </row>
        <row r="34">
          <cell r="A34" t="str">
            <v>GOS4</v>
          </cell>
          <cell r="B34">
            <v>0</v>
          </cell>
          <cell r="C34" t="str">
            <v>0%</v>
          </cell>
        </row>
        <row r="35">
          <cell r="A35" t="str">
            <v>GOS5</v>
          </cell>
          <cell r="B35">
            <v>0</v>
          </cell>
          <cell r="C35" t="str">
            <v>0%</v>
          </cell>
        </row>
        <row r="36">
          <cell r="A36" t="str">
            <v>GOS6</v>
          </cell>
          <cell r="B36">
            <v>0</v>
          </cell>
          <cell r="C36" t="str">
            <v>0%</v>
          </cell>
        </row>
        <row r="37">
          <cell r="A37" t="str">
            <v>GOS7</v>
          </cell>
          <cell r="B37">
            <v>0</v>
          </cell>
          <cell r="C37" t="str">
            <v>0%</v>
          </cell>
        </row>
        <row r="38">
          <cell r="A38" t="str">
            <v>GOS8</v>
          </cell>
          <cell r="B38">
            <v>0</v>
          </cell>
          <cell r="C38" t="str">
            <v>0%</v>
          </cell>
        </row>
        <row r="39">
          <cell r="A39" t="str">
            <v>HOM1</v>
          </cell>
          <cell r="B39">
            <v>0.99</v>
          </cell>
          <cell r="C39" t="str">
            <v>76% to 99%</v>
          </cell>
        </row>
        <row r="40">
          <cell r="A40" t="str">
            <v>HOM2</v>
          </cell>
          <cell r="B40">
            <v>0.31381049760546542</v>
          </cell>
          <cell r="C40" t="str">
            <v>26% to 50%</v>
          </cell>
        </row>
        <row r="41">
          <cell r="A41" t="str">
            <v>HOM3</v>
          </cell>
          <cell r="B41">
            <v>0</v>
          </cell>
          <cell r="C41" t="str">
            <v>0%</v>
          </cell>
        </row>
        <row r="42">
          <cell r="A42" t="str">
            <v>HOM4</v>
          </cell>
          <cell r="B42">
            <v>0</v>
          </cell>
          <cell r="C42" t="str">
            <v>0%</v>
          </cell>
        </row>
        <row r="43">
          <cell r="A43" t="str">
            <v>KIA2</v>
          </cell>
          <cell r="B43">
            <v>0.16314972218939683</v>
          </cell>
          <cell r="C43" t="str">
            <v>1% to 25%</v>
          </cell>
        </row>
        <row r="44">
          <cell r="A44" t="str">
            <v>KIA3</v>
          </cell>
          <cell r="B44">
            <v>0.89096892907006597</v>
          </cell>
          <cell r="C44" t="str">
            <v>76% to 99%</v>
          </cell>
        </row>
        <row r="45">
          <cell r="A45" t="str">
            <v>LID1</v>
          </cell>
          <cell r="B45">
            <v>0.17977031418324829</v>
          </cell>
          <cell r="C45" t="str">
            <v>1% to 25%</v>
          </cell>
        </row>
        <row r="46">
          <cell r="A46" t="str">
            <v>LID2</v>
          </cell>
          <cell r="B46">
            <v>1.8771270807068915E-2</v>
          </cell>
          <cell r="C46" t="str">
            <v>1% to 25%</v>
          </cell>
        </row>
        <row r="47">
          <cell r="A47" t="str">
            <v>LID3</v>
          </cell>
          <cell r="B47">
            <v>6.6508313539192405E-3</v>
          </cell>
          <cell r="C47" t="str">
            <v>0%</v>
          </cell>
        </row>
        <row r="48">
          <cell r="A48" t="str">
            <v>LID4</v>
          </cell>
          <cell r="B48">
            <v>0</v>
          </cell>
          <cell r="C48" t="str">
            <v>0%</v>
          </cell>
        </row>
        <row r="49">
          <cell r="A49" t="str">
            <v>LID5</v>
          </cell>
          <cell r="B49">
            <v>0</v>
          </cell>
          <cell r="C49" t="str">
            <v>0%</v>
          </cell>
        </row>
        <row r="50">
          <cell r="A50" t="str">
            <v>LID6</v>
          </cell>
          <cell r="B50">
            <v>0</v>
          </cell>
          <cell r="C50" t="str">
            <v>0%</v>
          </cell>
        </row>
        <row r="51">
          <cell r="A51" t="str">
            <v>LID7</v>
          </cell>
          <cell r="B51">
            <v>0</v>
          </cell>
          <cell r="C51" t="str">
            <v>0%</v>
          </cell>
        </row>
        <row r="52">
          <cell r="A52" t="str">
            <v>LID8</v>
          </cell>
          <cell r="B52">
            <v>0</v>
          </cell>
          <cell r="C52" t="str">
            <v>0%</v>
          </cell>
        </row>
        <row r="53">
          <cell r="A53" t="str">
            <v>LIV4</v>
          </cell>
          <cell r="B53">
            <v>0</v>
          </cell>
          <cell r="C53" t="str">
            <v>0%</v>
          </cell>
        </row>
        <row r="54">
          <cell r="A54" t="str">
            <v>LJT1</v>
          </cell>
          <cell r="B54">
            <v>8.638781571653481E-2</v>
          </cell>
          <cell r="C54" t="str">
            <v>1% to 25%</v>
          </cell>
        </row>
        <row r="55">
          <cell r="A55" t="str">
            <v>LJT2</v>
          </cell>
          <cell r="B55">
            <v>0</v>
          </cell>
          <cell r="C55" t="str">
            <v>0%</v>
          </cell>
        </row>
        <row r="56">
          <cell r="A56" t="str">
            <v>LJT3</v>
          </cell>
          <cell r="B56">
            <v>0</v>
          </cell>
          <cell r="C56" t="str">
            <v>0%</v>
          </cell>
        </row>
        <row r="57">
          <cell r="A57" t="str">
            <v>LJT4</v>
          </cell>
          <cell r="B57">
            <v>0</v>
          </cell>
          <cell r="C57" t="str">
            <v>0%</v>
          </cell>
        </row>
        <row r="58">
          <cell r="A58" t="str">
            <v>LJT5</v>
          </cell>
          <cell r="B58">
            <v>0</v>
          </cell>
          <cell r="C58" t="str">
            <v>0%</v>
          </cell>
        </row>
        <row r="59">
          <cell r="A59" t="str">
            <v>LJT6</v>
          </cell>
          <cell r="B59">
            <v>0</v>
          </cell>
          <cell r="C59" t="str">
            <v>0%</v>
          </cell>
        </row>
        <row r="60">
          <cell r="A60" t="str">
            <v>LJT7</v>
          </cell>
          <cell r="B60">
            <v>0</v>
          </cell>
          <cell r="C60" t="str">
            <v>0%</v>
          </cell>
        </row>
        <row r="61">
          <cell r="A61" t="str">
            <v>LJT8</v>
          </cell>
          <cell r="B61">
            <v>0</v>
          </cell>
          <cell r="C61" t="str">
            <v>0%</v>
          </cell>
        </row>
        <row r="62">
          <cell r="A62" t="str">
            <v>LJT9</v>
          </cell>
          <cell r="B62">
            <v>0</v>
          </cell>
          <cell r="C62" t="str">
            <v>0%</v>
          </cell>
        </row>
        <row r="63">
          <cell r="A63" t="str">
            <v>MAI3</v>
          </cell>
          <cell r="B63">
            <v>0</v>
          </cell>
          <cell r="C63" t="str">
            <v>0%</v>
          </cell>
        </row>
        <row r="64">
          <cell r="A64" t="str">
            <v>MAI7</v>
          </cell>
          <cell r="B64">
            <v>0</v>
          </cell>
          <cell r="C64" t="str">
            <v>0%</v>
          </cell>
        </row>
        <row r="65">
          <cell r="A65" t="str">
            <v>MAI11</v>
          </cell>
          <cell r="B65">
            <v>0</v>
          </cell>
          <cell r="C65" t="str">
            <v>0%</v>
          </cell>
        </row>
        <row r="66">
          <cell r="A66" t="str">
            <v>MDG1</v>
          </cell>
          <cell r="B66">
            <v>0</v>
          </cell>
          <cell r="C66" t="str">
            <v>0%</v>
          </cell>
        </row>
        <row r="67">
          <cell r="A67" t="str">
            <v>MDG2</v>
          </cell>
          <cell r="B67">
            <v>0</v>
          </cell>
          <cell r="C67" t="str">
            <v>0%</v>
          </cell>
        </row>
        <row r="68">
          <cell r="A68" t="str">
            <v>MDG3</v>
          </cell>
          <cell r="B68">
            <v>0</v>
          </cell>
          <cell r="C68" t="str">
            <v>0%</v>
          </cell>
        </row>
        <row r="69">
          <cell r="A69" t="str">
            <v>PTH1</v>
          </cell>
          <cell r="B69">
            <v>0.97791114877510565</v>
          </cell>
          <cell r="C69" t="str">
            <v>76% to 99%</v>
          </cell>
        </row>
        <row r="70">
          <cell r="A70" t="str">
            <v>PTH2</v>
          </cell>
          <cell r="B70">
            <v>0.49164088326321403</v>
          </cell>
          <cell r="C70" t="str">
            <v>26% to 50%</v>
          </cell>
        </row>
        <row r="71">
          <cell r="A71" t="str">
            <v>PTH3</v>
          </cell>
          <cell r="B71">
            <v>0</v>
          </cell>
          <cell r="C71" t="str">
            <v>0%</v>
          </cell>
        </row>
        <row r="72">
          <cell r="A72" t="str">
            <v>PTH4</v>
          </cell>
          <cell r="B72">
            <v>0</v>
          </cell>
          <cell r="C72" t="str">
            <v>0%</v>
          </cell>
        </row>
        <row r="73">
          <cell r="A73" t="str">
            <v>PTH5</v>
          </cell>
          <cell r="B73">
            <v>0</v>
          </cell>
          <cell r="C73" t="str">
            <v>0%</v>
          </cell>
        </row>
        <row r="74">
          <cell r="A74" t="str">
            <v>PTH6</v>
          </cell>
          <cell r="B74">
            <v>0</v>
          </cell>
          <cell r="C74" t="str">
            <v>0%</v>
          </cell>
        </row>
        <row r="75">
          <cell r="A75" t="str">
            <v>PTH7</v>
          </cell>
          <cell r="B75">
            <v>0</v>
          </cell>
          <cell r="C75" t="str">
            <v>0%</v>
          </cell>
        </row>
        <row r="76">
          <cell r="A76" t="str">
            <v>RCH1</v>
          </cell>
          <cell r="B76">
            <v>9.0720835651990198E-2</v>
          </cell>
          <cell r="C76" t="str">
            <v>1% to 25%</v>
          </cell>
        </row>
        <row r="77">
          <cell r="A77" t="str">
            <v>RCH2</v>
          </cell>
          <cell r="B77">
            <v>0.65238498003955803</v>
          </cell>
          <cell r="C77" t="str">
            <v>51% to 75%</v>
          </cell>
        </row>
        <row r="78">
          <cell r="A78" t="str">
            <v>RCH3</v>
          </cell>
          <cell r="B78">
            <v>4.522292692429139E-2</v>
          </cell>
          <cell r="C78" t="str">
            <v>1% to 25%</v>
          </cell>
        </row>
        <row r="79">
          <cell r="A79" t="str">
            <v>RCH4</v>
          </cell>
          <cell r="B79">
            <v>0.13371104031392353</v>
          </cell>
          <cell r="C79" t="str">
            <v>1% to 25%</v>
          </cell>
        </row>
        <row r="80">
          <cell r="A80" t="str">
            <v>RCH5</v>
          </cell>
          <cell r="B80">
            <v>0</v>
          </cell>
          <cell r="C80" t="str">
            <v>0%</v>
          </cell>
        </row>
        <row r="81">
          <cell r="A81" t="str">
            <v>RCH6</v>
          </cell>
          <cell r="B81">
            <v>0</v>
          </cell>
          <cell r="C81" t="str">
            <v>0%</v>
          </cell>
        </row>
        <row r="82">
          <cell r="A82" t="str">
            <v>RIV1</v>
          </cell>
          <cell r="B82">
            <v>2.230911810737014E-2</v>
          </cell>
          <cell r="C82" t="str">
            <v>1% to 25%</v>
          </cell>
        </row>
        <row r="83">
          <cell r="A83" t="str">
            <v>RIV2</v>
          </cell>
          <cell r="B83">
            <v>1.9170411511002121E-2</v>
          </cell>
          <cell r="C83" t="str">
            <v>1% to 25%</v>
          </cell>
        </row>
        <row r="84">
          <cell r="A84" t="str">
            <v>RIV3</v>
          </cell>
          <cell r="B84">
            <v>0</v>
          </cell>
          <cell r="C84" t="str">
            <v>0%</v>
          </cell>
        </row>
        <row r="85">
          <cell r="A85" t="str">
            <v>RIV4</v>
          </cell>
          <cell r="B85">
            <v>0</v>
          </cell>
          <cell r="C85" t="str">
            <v>0%</v>
          </cell>
        </row>
        <row r="86">
          <cell r="A86" t="str">
            <v>SAW1</v>
          </cell>
          <cell r="B86">
            <v>0.94829510954746343</v>
          </cell>
          <cell r="C86" t="str">
            <v>76% to 99%</v>
          </cell>
        </row>
        <row r="87">
          <cell r="A87" t="str">
            <v>SAW2</v>
          </cell>
          <cell r="B87">
            <v>0.41546426041064571</v>
          </cell>
          <cell r="C87" t="str">
            <v>26% to 50%</v>
          </cell>
        </row>
        <row r="88">
          <cell r="A88" t="str">
            <v>SAW3</v>
          </cell>
          <cell r="B88">
            <v>0.27272847613479423</v>
          </cell>
          <cell r="C88" t="str">
            <v>26% to 50%</v>
          </cell>
        </row>
        <row r="89">
          <cell r="A89" t="str">
            <v>SAW4</v>
          </cell>
          <cell r="B89">
            <v>4.8408784442386187E-2</v>
          </cell>
          <cell r="C89" t="str">
            <v>1% to 25%</v>
          </cell>
        </row>
        <row r="90">
          <cell r="A90" t="str">
            <v>TEE2</v>
          </cell>
          <cell r="B90">
            <v>0</v>
          </cell>
          <cell r="C90" t="str">
            <v>0%</v>
          </cell>
        </row>
        <row r="91">
          <cell r="A91" t="str">
            <v>TEE3</v>
          </cell>
          <cell r="B91">
            <v>0</v>
          </cell>
          <cell r="C91" t="str">
            <v>0%</v>
          </cell>
        </row>
        <row r="92">
          <cell r="A92" t="str">
            <v>TEE4</v>
          </cell>
          <cell r="B92">
            <v>0</v>
          </cell>
          <cell r="C92" t="str">
            <v>0%</v>
          </cell>
        </row>
        <row r="93">
          <cell r="A93" t="str">
            <v>TEE5</v>
          </cell>
          <cell r="B93">
            <v>0</v>
          </cell>
          <cell r="C93" t="str">
            <v>0%</v>
          </cell>
        </row>
        <row r="94">
          <cell r="A94" t="str">
            <v>WAG1</v>
          </cell>
          <cell r="B94">
            <v>0</v>
          </cell>
          <cell r="C94" t="str">
            <v>0%</v>
          </cell>
        </row>
        <row r="95">
          <cell r="A95" t="str">
            <v>WAG2</v>
          </cell>
          <cell r="B95">
            <v>0</v>
          </cell>
          <cell r="C95" t="str">
            <v>0%</v>
          </cell>
        </row>
        <row r="96">
          <cell r="A96" t="str">
            <v>WAG3</v>
          </cell>
          <cell r="B96">
            <v>0</v>
          </cell>
          <cell r="C96" t="str">
            <v>0%</v>
          </cell>
        </row>
        <row r="97">
          <cell r="A97" t="str">
            <v>WLG1</v>
          </cell>
          <cell r="B97">
            <v>0</v>
          </cell>
          <cell r="C97" t="str">
            <v>0%</v>
          </cell>
        </row>
        <row r="98">
          <cell r="A98" t="str">
            <v>WLG2</v>
          </cell>
          <cell r="B98">
            <v>0</v>
          </cell>
          <cell r="C98" t="str">
            <v>0%</v>
          </cell>
        </row>
        <row r="99">
          <cell r="A99" t="str">
            <v>WLG3</v>
          </cell>
          <cell r="B99">
            <v>0</v>
          </cell>
          <cell r="C99" t="str">
            <v>0%</v>
          </cell>
        </row>
        <row r="100">
          <cell r="A100" t="str">
            <v>WLG4</v>
          </cell>
          <cell r="B100">
            <v>0</v>
          </cell>
          <cell r="C100" t="str">
            <v>0%</v>
          </cell>
        </row>
        <row r="101">
          <cell r="A101" t="str">
            <v>WLG5</v>
          </cell>
          <cell r="B101">
            <v>0</v>
          </cell>
          <cell r="C101" t="str">
            <v>0%</v>
          </cell>
        </row>
        <row r="102">
          <cell r="A102" t="str">
            <v>WLG6</v>
          </cell>
          <cell r="B102">
            <v>0</v>
          </cell>
          <cell r="C102" t="str">
            <v>0%</v>
          </cell>
        </row>
        <row r="103">
          <cell r="A103" t="str">
            <v>APL1</v>
          </cell>
          <cell r="B103">
            <v>0.99</v>
          </cell>
          <cell r="C103" t="str">
            <v>76% to 99%</v>
          </cell>
        </row>
        <row r="104">
          <cell r="A104" t="str">
            <v>APL2</v>
          </cell>
          <cell r="B104">
            <v>0.61675899072486329</v>
          </cell>
          <cell r="C104" t="str">
            <v>51% to 75%</v>
          </cell>
        </row>
        <row r="105">
          <cell r="A105" t="str">
            <v>APL3</v>
          </cell>
          <cell r="B105">
            <v>0.99</v>
          </cell>
          <cell r="C105" t="str">
            <v>76% to 99%</v>
          </cell>
        </row>
        <row r="106">
          <cell r="A106" t="str">
            <v>APL4</v>
          </cell>
          <cell r="B106">
            <v>0.99</v>
          </cell>
          <cell r="C106" t="str">
            <v>76% to 99%</v>
          </cell>
        </row>
        <row r="107">
          <cell r="A107" t="str">
            <v>APL5</v>
          </cell>
          <cell r="B107">
            <v>0</v>
          </cell>
          <cell r="C107" t="str">
            <v>0%</v>
          </cell>
        </row>
        <row r="108">
          <cell r="A108" t="str">
            <v>APL6</v>
          </cell>
          <cell r="B108">
            <v>0</v>
          </cell>
          <cell r="C108" t="str">
            <v>0%</v>
          </cell>
        </row>
        <row r="109">
          <cell r="A109" t="str">
            <v>ASH1</v>
          </cell>
          <cell r="B109">
            <v>0</v>
          </cell>
          <cell r="C109" t="str">
            <v>0%</v>
          </cell>
        </row>
        <row r="110">
          <cell r="A110" t="str">
            <v>ASH2</v>
          </cell>
          <cell r="B110">
            <v>0</v>
          </cell>
          <cell r="C110" t="str">
            <v>0%</v>
          </cell>
        </row>
        <row r="111">
          <cell r="A111" t="str">
            <v>ASH3</v>
          </cell>
          <cell r="B111">
            <v>0</v>
          </cell>
          <cell r="C111" t="str">
            <v>0%</v>
          </cell>
        </row>
        <row r="112">
          <cell r="A112" t="str">
            <v>BBE1</v>
          </cell>
          <cell r="B112">
            <v>0</v>
          </cell>
          <cell r="C112" t="str">
            <v>0%</v>
          </cell>
        </row>
        <row r="113">
          <cell r="A113" t="str">
            <v>BDB1</v>
          </cell>
          <cell r="B113">
            <v>0</v>
          </cell>
          <cell r="C113" t="str">
            <v>0%</v>
          </cell>
        </row>
        <row r="114">
          <cell r="A114" t="str">
            <v>BDB2</v>
          </cell>
          <cell r="B114">
            <v>0</v>
          </cell>
          <cell r="C114" t="str">
            <v>0%</v>
          </cell>
        </row>
        <row r="115">
          <cell r="A115" t="str">
            <v>CAI1</v>
          </cell>
          <cell r="B115">
            <v>0.99</v>
          </cell>
          <cell r="C115" t="str">
            <v>76% to 99%</v>
          </cell>
        </row>
        <row r="116">
          <cell r="A116" t="str">
            <v>CAI2</v>
          </cell>
          <cell r="B116">
            <v>6.6307339903989371E-3</v>
          </cell>
          <cell r="C116" t="str">
            <v>0%</v>
          </cell>
        </row>
        <row r="117">
          <cell r="A117" t="str">
            <v>CAI3</v>
          </cell>
          <cell r="B117">
            <v>0.14626087540570532</v>
          </cell>
          <cell r="C117" t="str">
            <v>1% to 25%</v>
          </cell>
        </row>
        <row r="118">
          <cell r="A118" t="str">
            <v>CAI4</v>
          </cell>
          <cell r="B118">
            <v>0</v>
          </cell>
          <cell r="C118" t="str">
            <v>0%</v>
          </cell>
        </row>
        <row r="119">
          <cell r="A119" t="str">
            <v>GDN1</v>
          </cell>
          <cell r="B119">
            <v>0.54809812733637098</v>
          </cell>
          <cell r="C119" t="str">
            <v>51% to 75%</v>
          </cell>
        </row>
        <row r="120">
          <cell r="A120" t="str">
            <v>GDN2</v>
          </cell>
          <cell r="B120">
            <v>0.71135685970125018</v>
          </cell>
          <cell r="C120" t="str">
            <v>51% to 75%</v>
          </cell>
        </row>
        <row r="121">
          <cell r="A121" t="str">
            <v>GDN3</v>
          </cell>
          <cell r="B121">
            <v>0.447306699323468</v>
          </cell>
          <cell r="C121" t="str">
            <v>26% to 50%</v>
          </cell>
        </row>
        <row r="122">
          <cell r="A122" t="str">
            <v>GDN4</v>
          </cell>
          <cell r="B122">
            <v>0.24632491159692865</v>
          </cell>
          <cell r="C122" t="str">
            <v>1% to 25%</v>
          </cell>
        </row>
        <row r="123">
          <cell r="A123" t="str">
            <v>GDN5</v>
          </cell>
          <cell r="B123">
            <v>0</v>
          </cell>
          <cell r="C123" t="str">
            <v>0%</v>
          </cell>
        </row>
        <row r="124">
          <cell r="A124" t="str">
            <v>GDN6</v>
          </cell>
          <cell r="B124">
            <v>0</v>
          </cell>
          <cell r="C124" t="str">
            <v>0%</v>
          </cell>
        </row>
        <row r="125">
          <cell r="A125" t="str">
            <v>GDN7</v>
          </cell>
          <cell r="B125">
            <v>0</v>
          </cell>
          <cell r="C125" t="str">
            <v>0%</v>
          </cell>
        </row>
        <row r="126">
          <cell r="A126" t="str">
            <v>GDN8</v>
          </cell>
          <cell r="B126">
            <v>0</v>
          </cell>
          <cell r="C126" t="str">
            <v>0%</v>
          </cell>
        </row>
        <row r="127">
          <cell r="A127" t="str">
            <v>GUL2</v>
          </cell>
          <cell r="B127">
            <v>0.53377241315541657</v>
          </cell>
          <cell r="C127" t="str">
            <v>51% to 75%</v>
          </cell>
        </row>
        <row r="128">
          <cell r="A128" t="str">
            <v>GUL3</v>
          </cell>
          <cell r="B128">
            <v>0.79344943319570649</v>
          </cell>
          <cell r="C128" t="str">
            <v>76% to 99%</v>
          </cell>
        </row>
        <row r="129">
          <cell r="A129" t="str">
            <v>GUL4</v>
          </cell>
          <cell r="B129">
            <v>0.42168441875900758</v>
          </cell>
          <cell r="C129" t="str">
            <v>26% to 50%</v>
          </cell>
        </row>
        <row r="130">
          <cell r="A130" t="str">
            <v>GUL5</v>
          </cell>
          <cell r="B130">
            <v>0.33127490439211482</v>
          </cell>
          <cell r="C130" t="str">
            <v>26% to 50%</v>
          </cell>
        </row>
        <row r="131">
          <cell r="A131" t="str">
            <v>GUL6</v>
          </cell>
          <cell r="B131">
            <v>4.7300068352699939E-2</v>
          </cell>
          <cell r="C131" t="str">
            <v>1% to 25%</v>
          </cell>
        </row>
        <row r="132">
          <cell r="A132" t="str">
            <v>GUL7</v>
          </cell>
          <cell r="B132">
            <v>0</v>
          </cell>
          <cell r="C132" t="str">
            <v>0%</v>
          </cell>
        </row>
        <row r="133">
          <cell r="A133" t="str">
            <v>IPS2</v>
          </cell>
          <cell r="B133">
            <v>0</v>
          </cell>
          <cell r="C133" t="str">
            <v>0%</v>
          </cell>
        </row>
        <row r="134">
          <cell r="A134" t="str">
            <v>IPS3</v>
          </cell>
          <cell r="B134">
            <v>0</v>
          </cell>
          <cell r="C134" t="str">
            <v>0%</v>
          </cell>
        </row>
        <row r="135">
          <cell r="A135" t="str">
            <v>IPS4</v>
          </cell>
          <cell r="B135">
            <v>0</v>
          </cell>
          <cell r="C135" t="str">
            <v>0%</v>
          </cell>
        </row>
        <row r="136">
          <cell r="A136" t="str">
            <v>IPS8</v>
          </cell>
          <cell r="B136">
            <v>0</v>
          </cell>
          <cell r="C136" t="str">
            <v>0%</v>
          </cell>
        </row>
        <row r="137">
          <cell r="A137" t="str">
            <v>KLG1</v>
          </cell>
          <cell r="B137">
            <v>0</v>
          </cell>
          <cell r="C137" t="str">
            <v>0%</v>
          </cell>
        </row>
        <row r="138">
          <cell r="A138" t="str">
            <v>KLG4</v>
          </cell>
          <cell r="B138">
            <v>0</v>
          </cell>
          <cell r="C138" t="str">
            <v>0%</v>
          </cell>
        </row>
        <row r="139">
          <cell r="A139" t="str">
            <v>KLG7</v>
          </cell>
          <cell r="B139">
            <v>0</v>
          </cell>
          <cell r="C139" t="str">
            <v>0%</v>
          </cell>
        </row>
        <row r="140">
          <cell r="A140" t="str">
            <v>MKY1</v>
          </cell>
          <cell r="B140">
            <v>9.2908591938161873E-3</v>
          </cell>
          <cell r="C140" t="str">
            <v>0%</v>
          </cell>
        </row>
        <row r="141">
          <cell r="A141" t="str">
            <v>MKY2</v>
          </cell>
          <cell r="B141">
            <v>0</v>
          </cell>
          <cell r="C141" t="str">
            <v>0%</v>
          </cell>
        </row>
        <row r="142">
          <cell r="A142" t="str">
            <v>MKY3</v>
          </cell>
          <cell r="B142">
            <v>0</v>
          </cell>
          <cell r="C142" t="str">
            <v>0%</v>
          </cell>
        </row>
        <row r="143">
          <cell r="A143" t="str">
            <v>MKY4</v>
          </cell>
          <cell r="B143">
            <v>0</v>
          </cell>
          <cell r="C143" t="str">
            <v>0%</v>
          </cell>
        </row>
        <row r="144">
          <cell r="A144" t="str">
            <v>NDG1</v>
          </cell>
          <cell r="B144">
            <v>0</v>
          </cell>
          <cell r="C144" t="str">
            <v>0%</v>
          </cell>
        </row>
        <row r="145">
          <cell r="A145" t="str">
            <v>NDG2</v>
          </cell>
          <cell r="B145">
            <v>0</v>
          </cell>
          <cell r="C145" t="str">
            <v>0%</v>
          </cell>
        </row>
        <row r="146">
          <cell r="A146" t="str">
            <v>NDG3</v>
          </cell>
          <cell r="B146">
            <v>4.2378270615376162E-2</v>
          </cell>
          <cell r="C146" t="str">
            <v>1% to 25%</v>
          </cell>
        </row>
        <row r="147">
          <cell r="A147" t="str">
            <v>ROT1</v>
          </cell>
          <cell r="B147">
            <v>0</v>
          </cell>
          <cell r="C147" t="str">
            <v>0%</v>
          </cell>
        </row>
        <row r="148">
          <cell r="A148" t="str">
            <v>ROT2</v>
          </cell>
          <cell r="B148">
            <v>0</v>
          </cell>
          <cell r="C148" t="str">
            <v>0%</v>
          </cell>
        </row>
        <row r="149">
          <cell r="A149" t="str">
            <v>ROT3</v>
          </cell>
          <cell r="B149">
            <v>0</v>
          </cell>
          <cell r="C149" t="str">
            <v>0%</v>
          </cell>
        </row>
        <row r="150">
          <cell r="A150" t="str">
            <v>SLA1</v>
          </cell>
          <cell r="B150">
            <v>0</v>
          </cell>
          <cell r="C150" t="str">
            <v>0%</v>
          </cell>
        </row>
        <row r="151">
          <cell r="A151" t="str">
            <v>SLA2</v>
          </cell>
          <cell r="B151">
            <v>0</v>
          </cell>
          <cell r="C151" t="str">
            <v>0%</v>
          </cell>
        </row>
        <row r="152">
          <cell r="A152" t="str">
            <v>SLA3</v>
          </cell>
          <cell r="B152">
            <v>0</v>
          </cell>
          <cell r="C152" t="str">
            <v>0%</v>
          </cell>
        </row>
        <row r="153">
          <cell r="A153" t="str">
            <v>TNS1</v>
          </cell>
          <cell r="B153">
            <v>0.75067326607642093</v>
          </cell>
          <cell r="C153" t="str">
            <v>51% to 75%</v>
          </cell>
        </row>
        <row r="154">
          <cell r="A154" t="str">
            <v>TNS2</v>
          </cell>
          <cell r="B154">
            <v>0.75743494549010382</v>
          </cell>
          <cell r="C154" t="str">
            <v>51% to 75%</v>
          </cell>
        </row>
        <row r="155">
          <cell r="A155" t="str">
            <v>TNS3</v>
          </cell>
          <cell r="B155">
            <v>0.64013120681889624</v>
          </cell>
          <cell r="C155" t="str">
            <v>51% to 75%</v>
          </cell>
        </row>
        <row r="156">
          <cell r="A156" t="str">
            <v>TNS4</v>
          </cell>
          <cell r="B156">
            <v>0.16601103292850355</v>
          </cell>
          <cell r="C156" t="str">
            <v>1% to 25%</v>
          </cell>
        </row>
        <row r="157">
          <cell r="A157" t="str">
            <v>TNS5</v>
          </cell>
          <cell r="B157">
            <v>0.19692460304918655</v>
          </cell>
          <cell r="C157" t="str">
            <v>1% to 25%</v>
          </cell>
        </row>
        <row r="158">
          <cell r="A158" t="str">
            <v>TNS6</v>
          </cell>
          <cell r="B158">
            <v>0</v>
          </cell>
          <cell r="C158" t="str">
            <v>0%</v>
          </cell>
        </row>
        <row r="159">
          <cell r="A159" t="str">
            <v>TOB1</v>
          </cell>
          <cell r="B159">
            <v>1</v>
          </cell>
          <cell r="C159" t="str">
            <v>100%</v>
          </cell>
        </row>
        <row r="160">
          <cell r="A160" t="str">
            <v>TOB2</v>
          </cell>
          <cell r="B160">
            <v>0.39898209831698139</v>
          </cell>
          <cell r="C160" t="str">
            <v>26% to 50%</v>
          </cell>
        </row>
        <row r="161">
          <cell r="A161" t="str">
            <v>TOB3</v>
          </cell>
          <cell r="B161">
            <v>0.72445633793674136</v>
          </cell>
          <cell r="C161" t="str">
            <v>51% to 75%</v>
          </cell>
        </row>
        <row r="162">
          <cell r="A162" t="str">
            <v>TOB4</v>
          </cell>
          <cell r="B162">
            <v>0.14606155813520585</v>
          </cell>
          <cell r="C162" t="str">
            <v>1% to 25%</v>
          </cell>
        </row>
        <row r="163">
          <cell r="A163" t="str">
            <v>TOB5</v>
          </cell>
          <cell r="B163">
            <v>0</v>
          </cell>
          <cell r="C163" t="str">
            <v>0%</v>
          </cell>
        </row>
        <row r="164">
          <cell r="A164" t="str">
            <v>TOB6</v>
          </cell>
          <cell r="B164">
            <v>2.6432699455228264E-3</v>
          </cell>
          <cell r="C164" t="str">
            <v>0%</v>
          </cell>
        </row>
        <row r="165">
          <cell r="A165" t="str">
            <v>TOB7</v>
          </cell>
          <cell r="B165">
            <v>0</v>
          </cell>
          <cell r="C165" t="str">
            <v>0%</v>
          </cell>
        </row>
        <row r="166">
          <cell r="A166" t="str">
            <v>TOB8</v>
          </cell>
          <cell r="B166">
            <v>0</v>
          </cell>
          <cell r="C166" t="str">
            <v>0%</v>
          </cell>
        </row>
        <row r="167">
          <cell r="A167" t="str">
            <v>TOB9</v>
          </cell>
          <cell r="B167">
            <v>0</v>
          </cell>
          <cell r="C167" t="str">
            <v>0%</v>
          </cell>
        </row>
        <row r="168">
          <cell r="A168" t="str">
            <v>CRC1</v>
          </cell>
          <cell r="B168">
            <v>0.99</v>
          </cell>
          <cell r="C168" t="str">
            <v>76% to 99%</v>
          </cell>
        </row>
        <row r="169">
          <cell r="A169" t="str">
            <v>CRC2</v>
          </cell>
          <cell r="B169">
            <v>0.99</v>
          </cell>
          <cell r="C169" t="str">
            <v>76% to 99%</v>
          </cell>
        </row>
        <row r="170">
          <cell r="A170" t="str">
            <v>CRC3</v>
          </cell>
          <cell r="B170">
            <v>1</v>
          </cell>
          <cell r="C170" t="str">
            <v>100%</v>
          </cell>
        </row>
        <row r="171">
          <cell r="A171" t="str">
            <v>CRC4</v>
          </cell>
          <cell r="B171">
            <v>0.93250489887147336</v>
          </cell>
          <cell r="C171" t="str">
            <v>76% to 99%</v>
          </cell>
        </row>
        <row r="172">
          <cell r="A172" t="str">
            <v>CRC5</v>
          </cell>
          <cell r="B172">
            <v>0.99</v>
          </cell>
          <cell r="C172" t="str">
            <v>76% to 99%</v>
          </cell>
        </row>
        <row r="173">
          <cell r="A173" t="str">
            <v>CRC6</v>
          </cell>
          <cell r="B173">
            <v>1</v>
          </cell>
          <cell r="C173" t="str">
            <v>100%</v>
          </cell>
        </row>
        <row r="174">
          <cell r="A174" t="str">
            <v>CVI1</v>
          </cell>
          <cell r="B174">
            <v>0</v>
          </cell>
          <cell r="C174" t="str">
            <v>0%</v>
          </cell>
        </row>
        <row r="175">
          <cell r="A175" t="str">
            <v>CVI2</v>
          </cell>
          <cell r="B175">
            <v>0</v>
          </cell>
          <cell r="C175" t="str">
            <v>0%</v>
          </cell>
        </row>
        <row r="176">
          <cell r="A176" t="str">
            <v>CVI3</v>
          </cell>
          <cell r="B176">
            <v>0</v>
          </cell>
          <cell r="C176" t="str">
            <v>0%</v>
          </cell>
        </row>
        <row r="177">
          <cell r="A177" t="str">
            <v>CVI4</v>
          </cell>
          <cell r="B177">
            <v>0</v>
          </cell>
          <cell r="C177" t="str">
            <v>0%</v>
          </cell>
        </row>
        <row r="178">
          <cell r="A178" t="str">
            <v>CVI5</v>
          </cell>
          <cell r="B178">
            <v>0</v>
          </cell>
          <cell r="C178" t="str">
            <v>0%</v>
          </cell>
        </row>
        <row r="179">
          <cell r="A179" t="str">
            <v>CVI6</v>
          </cell>
          <cell r="B179">
            <v>0</v>
          </cell>
          <cell r="C179" t="str">
            <v>0%</v>
          </cell>
        </row>
        <row r="180">
          <cell r="A180" t="str">
            <v>QBN3</v>
          </cell>
          <cell r="B180">
            <v>0</v>
          </cell>
          <cell r="C180" t="str">
            <v>0%</v>
          </cell>
        </row>
        <row r="181">
          <cell r="A181" t="str">
            <v>QBN4</v>
          </cell>
          <cell r="B181">
            <v>0</v>
          </cell>
          <cell r="C181" t="str">
            <v>0%</v>
          </cell>
        </row>
        <row r="182">
          <cell r="A182" t="str">
            <v>QBN6</v>
          </cell>
          <cell r="B182">
            <v>0</v>
          </cell>
          <cell r="C182" t="str">
            <v>0%</v>
          </cell>
        </row>
        <row r="183">
          <cell r="A183" t="str">
            <v>NDG4</v>
          </cell>
          <cell r="B183">
            <v>0</v>
          </cell>
          <cell r="C183" t="str">
            <v>0%</v>
          </cell>
        </row>
        <row r="184">
          <cell r="A184" t="str">
            <v>SGI1</v>
          </cell>
          <cell r="B184">
            <v>0</v>
          </cell>
          <cell r="C184" t="str">
            <v>0%</v>
          </cell>
        </row>
        <row r="185">
          <cell r="A185" t="str">
            <v>BBE2</v>
          </cell>
          <cell r="B185">
            <v>0</v>
          </cell>
          <cell r="C185" t="str">
            <v>0%</v>
          </cell>
        </row>
        <row r="186">
          <cell r="A186" t="str">
            <v>BBE3</v>
          </cell>
          <cell r="B186">
            <v>0</v>
          </cell>
          <cell r="C186" t="str">
            <v>0%</v>
          </cell>
        </row>
        <row r="187">
          <cell r="A187" t="str">
            <v>BBE8</v>
          </cell>
          <cell r="B187">
            <v>0</v>
          </cell>
          <cell r="C187" t="str">
            <v>0%</v>
          </cell>
        </row>
        <row r="188">
          <cell r="A188" t="str">
            <v>BLK10</v>
          </cell>
          <cell r="B188">
            <v>0</v>
          </cell>
          <cell r="C188" t="str">
            <v>0%</v>
          </cell>
        </row>
        <row r="189">
          <cell r="A189" t="str">
            <v>GRN2</v>
          </cell>
          <cell r="B189">
            <v>0</v>
          </cell>
          <cell r="C189" t="str">
            <v>0%</v>
          </cell>
        </row>
        <row r="190">
          <cell r="A190" t="str">
            <v>LIV3</v>
          </cell>
          <cell r="B190">
            <v>0</v>
          </cell>
          <cell r="C190" t="str">
            <v>0%</v>
          </cell>
        </row>
        <row r="191">
          <cell r="A191" t="str">
            <v>LIV2</v>
          </cell>
          <cell r="B191">
            <v>0</v>
          </cell>
          <cell r="C191" t="str">
            <v>0%</v>
          </cell>
        </row>
      </sheetData>
      <sheetData sheetId="7"/>
      <sheetData sheetId="8"/>
      <sheetData sheetId="9"/>
      <sheetData sheetId="10">
        <row r="3">
          <cell r="A3" t="str">
            <v>Sum of Qty Completed</v>
          </cell>
        </row>
      </sheetData>
      <sheetData sheetId="11">
        <row r="2">
          <cell r="F2" t="str">
            <v>Risk Item Number</v>
          </cell>
          <cell r="G2" t="str">
            <v>Risk Name &amp; Description</v>
          </cell>
          <cell r="H2" t="str">
            <v>Risk Name</v>
          </cell>
        </row>
        <row r="3">
          <cell r="F3">
            <v>0</v>
          </cell>
          <cell r="G3">
            <v>0</v>
          </cell>
          <cell r="H3" t="str">
            <v>No relevant code, Comment Required --&gt;</v>
          </cell>
        </row>
        <row r="4">
          <cell r="F4">
            <v>1</v>
          </cell>
          <cell r="G4">
            <v>0</v>
          </cell>
          <cell r="H4" t="str">
            <v>PDS Final Reconciliation</v>
          </cell>
        </row>
        <row r="5">
          <cell r="F5" t="str">
            <v>TR-03300</v>
          </cell>
          <cell r="G5" t="str">
            <v xml:space="preserve">Self Performance Productivity Description: Failure to efficiently manage our self performance crews against our DJC. Uncertainty of self performance costs. </v>
          </cell>
          <cell r="H5" t="str">
            <v xml:space="preserve">Self Performance Productivity </v>
          </cell>
        </row>
        <row r="6">
          <cell r="F6" t="str">
            <v>TR-03275</v>
          </cell>
          <cell r="G6" t="str">
            <v xml:space="preserve">Subcontract Resources Description: Inability to engage sufficient subcontract resources </v>
          </cell>
          <cell r="H6" t="str">
            <v xml:space="preserve">Subcontract Resources </v>
          </cell>
        </row>
        <row r="7">
          <cell r="F7" t="str">
            <v>TR-03283</v>
          </cell>
          <cell r="G7" t="str">
            <v xml:space="preserve">Uncertainty of GNAF Volume Forecast Description: Recovery of overheads is subject to the forecast volume of work by GNAF. A reduction against what is forecast will result in reduced overhead recovery. </v>
          </cell>
          <cell r="H7" t="str">
            <v xml:space="preserve">Uncertainty of GNAF Volume Forecast </v>
          </cell>
        </row>
        <row r="8">
          <cell r="F8" t="str">
            <v>TR-03284</v>
          </cell>
          <cell r="G8" t="str">
            <v xml:space="preserve">Uncertainty of Revenue per GNAF Description: Recovery of overheads is based on the value of SOR rates per GNAF/Premise. </v>
          </cell>
          <cell r="H8" t="str">
            <v xml:space="preserve">Uncertainty of Revenue per GNAF </v>
          </cell>
        </row>
        <row r="9">
          <cell r="F9" t="str">
            <v>TR-03256</v>
          </cell>
          <cell r="G9" t="str">
            <v xml:space="preserve">Multi Haul Description: Commercial disagreement regarding the method of measurement for cable hauling activities. </v>
          </cell>
          <cell r="H9" t="str">
            <v xml:space="preserve">Multi Haul </v>
          </cell>
        </row>
        <row r="10">
          <cell r="F10" t="str">
            <v>TR-03259</v>
          </cell>
          <cell r="G10" t="str">
            <v xml:space="preserve">Liquidated Damages Description: The program is currently liable for Design Profile Liquidated damages however they are not being applied by NBN </v>
          </cell>
          <cell r="H10" t="str">
            <v xml:space="preserve">Liquidated Damages </v>
          </cell>
        </row>
        <row r="11">
          <cell r="F11" t="str">
            <v>TR-03262</v>
          </cell>
          <cell r="G11" t="str">
            <v xml:space="preserve">BOQs Description: Silcar is liable for BOQ accuracy and innacuracies can lead to a failure to recover payment for work completed after the BOQs are lump summed up. </v>
          </cell>
          <cell r="H11" t="str">
            <v xml:space="preserve">BOQs </v>
          </cell>
        </row>
        <row r="12">
          <cell r="F12" t="str">
            <v>TR-03270</v>
          </cell>
          <cell r="G12" t="str">
            <v xml:space="preserve">Excessive overtime Description: Excessive payment of overtime rates paid to design and supervision staff to recover delays. </v>
          </cell>
          <cell r="H12" t="str">
            <v xml:space="preserve">Excessive overtime </v>
          </cell>
        </row>
        <row r="13">
          <cell r="F13" t="str">
            <v>TR-03250</v>
          </cell>
          <cell r="G13" t="str">
            <v xml:space="preserve">IR Description: Union action </v>
          </cell>
          <cell r="H13" t="str">
            <v xml:space="preserve">IR </v>
          </cell>
        </row>
        <row r="14">
          <cell r="F14" t="str">
            <v>TR-03271</v>
          </cell>
          <cell r="G14" t="str">
            <v xml:space="preserve">Forecast Productivity not Achieved Description: Forecast efficiency gains not being fully realised as per current cost forecasting. </v>
          </cell>
          <cell r="H14" t="str">
            <v xml:space="preserve">Forecast Productivity not Achieved </v>
          </cell>
        </row>
        <row r="15">
          <cell r="F15" t="str">
            <v>TR-03263</v>
          </cell>
          <cell r="G15" t="str">
            <v xml:space="preserve">Cash flow Description: Change in project cash requirements due to delayed or accelerated program </v>
          </cell>
          <cell r="H15" t="str">
            <v xml:space="preserve">Cash flow </v>
          </cell>
        </row>
        <row r="16">
          <cell r="F16" t="str">
            <v>TR-03249</v>
          </cell>
          <cell r="G16" t="str">
            <v xml:space="preserve">Insufficient QTY of Site Supervision Description: Potential compliance or productivity issues if the level of site supervision is insufficient. </v>
          </cell>
          <cell r="H16" t="str">
            <v xml:space="preserve">Insufficient QTY of Site Supervision </v>
          </cell>
        </row>
        <row r="17">
          <cell r="F17" t="str">
            <v>TR-03252</v>
          </cell>
          <cell r="G17" t="str">
            <v xml:space="preserve">IMS Compliance Description: Failure to effectively implement our management systems resulting in loss of certifications </v>
          </cell>
          <cell r="H17" t="str">
            <v xml:space="preserve">IMS Compliance </v>
          </cell>
        </row>
        <row r="18">
          <cell r="F18" t="str">
            <v>TR-03276</v>
          </cell>
          <cell r="G18" t="str">
            <v xml:space="preserve">Subcontractor engagement &amp; onboarding Description: Mobilisation of subcontractors does not meet project demand including timely procurement process and induction / onboarding. </v>
          </cell>
          <cell r="H18" t="str">
            <v xml:space="preserve">Subcontractor engagement &amp; onboarding </v>
          </cell>
        </row>
        <row r="19">
          <cell r="F19" t="str">
            <v>TR-03296</v>
          </cell>
          <cell r="G19" t="str">
            <v xml:space="preserve">Self Remediation Description: Self remediation of FSAMs was performed by the JV to have greater control and certainty over construction delivery. </v>
          </cell>
          <cell r="H19" t="str">
            <v xml:space="preserve">Self Remediation </v>
          </cell>
        </row>
        <row r="20">
          <cell r="F20" t="str">
            <v>TR-03288</v>
          </cell>
          <cell r="G20" t="str">
            <v xml:space="preserve">Procurement &amp; Logistics Description: Procurement and logistics is untested and accounts for a third of project spend </v>
          </cell>
          <cell r="H20" t="str">
            <v xml:space="preserve">Procurement &amp; Logistics </v>
          </cell>
        </row>
        <row r="21">
          <cell r="F21" t="str">
            <v>TR-03253</v>
          </cell>
          <cell r="G21" t="str">
            <v xml:space="preserve">Inclement Weather &amp; Natural Events Description: Severe or prolonged inclement weather events may lead to isolation from facilities, damage to facilities and/or damage to the works </v>
          </cell>
          <cell r="H21" t="str">
            <v xml:space="preserve">Inclement Weather &amp; Natural Events </v>
          </cell>
        </row>
        <row r="22">
          <cell r="F22" t="str">
            <v>TR-03299</v>
          </cell>
          <cell r="G22" t="str">
            <v xml:space="preserve">Rock/OTR SOR items Description: NBN do not agree that rock/OTR are remeasurable items </v>
          </cell>
          <cell r="H22" t="str">
            <v xml:space="preserve">Rock/OTR SOR items </v>
          </cell>
        </row>
        <row r="23">
          <cell r="F23" t="str">
            <v>TR-03293</v>
          </cell>
          <cell r="G23" t="str">
            <v xml:space="preserve">Offshore design Description: Failure to produce suitable design outputs from offshore design activities </v>
          </cell>
          <cell r="H23" t="str">
            <v xml:space="preserve">Offshore design </v>
          </cell>
        </row>
        <row r="24">
          <cell r="F24" t="str">
            <v>TR-03298</v>
          </cell>
          <cell r="G24" t="str">
            <v xml:space="preserve">Ribbon Splicing Description: Splice and test requirements for ribbon are uncertain. Productivity is uncertain. </v>
          </cell>
          <cell r="H24" t="str">
            <v xml:space="preserve">Ribbon Splicing </v>
          </cell>
        </row>
        <row r="25">
          <cell r="F25" t="str">
            <v>TR-03294</v>
          </cell>
          <cell r="G25" t="str">
            <v xml:space="preserve">Resource constraints in specific FSAreas Description: Resource constraints in specific FSAreas - Wagga - Mackay - Cairns - Mudgee </v>
          </cell>
          <cell r="H25" t="str">
            <v xml:space="preserve">Resource constraints in specific FSAreas </v>
          </cell>
        </row>
        <row r="26">
          <cell r="F26" t="str">
            <v>TR-03281</v>
          </cell>
          <cell r="G26" t="str">
            <v xml:space="preserve">Telstra Behaviour Description: Obstructive behaviour from Telstra </v>
          </cell>
          <cell r="H26" t="str">
            <v xml:space="preserve">Telstra Behaviour </v>
          </cell>
        </row>
        <row r="27">
          <cell r="F27" t="str">
            <v>TR-03287</v>
          </cell>
          <cell r="G27" t="str">
            <v xml:space="preserve">Telstra Remediation Lockout Description: Telstra remediation takes longer than 3 months and we do not have entitlement to EOT. </v>
          </cell>
          <cell r="H27" t="str">
            <v xml:space="preserve">Telstra Remediation Lockout </v>
          </cell>
        </row>
        <row r="28">
          <cell r="F28" t="str">
            <v>TR-03272</v>
          </cell>
          <cell r="G28" t="str">
            <v xml:space="preserve">Decoupled Construction Cis Description: Failure to loop around effectively to clean up loose ends and aerial designs on fast tracked Cis. </v>
          </cell>
          <cell r="H28" t="str">
            <v xml:space="preserve">Decoupled Construction Cis </v>
          </cell>
        </row>
        <row r="29">
          <cell r="F29" t="str">
            <v>TR-03257</v>
          </cell>
          <cell r="G29" t="str">
            <v xml:space="preserve">NBN Co Description: Lack of maturity in NBNs operational systems, process and requirements drives unforseen change in our program requirements </v>
          </cell>
          <cell r="H29" t="str">
            <v xml:space="preserve">NBN Co </v>
          </cell>
        </row>
        <row r="30">
          <cell r="F30" t="str">
            <v>TR-03264</v>
          </cell>
          <cell r="G30" t="str">
            <v xml:space="preserve">Change of government Description: Change in government may drive scope change in the project </v>
          </cell>
          <cell r="H30" t="str">
            <v xml:space="preserve">Change of government </v>
          </cell>
        </row>
        <row r="31">
          <cell r="F31" t="str">
            <v>TR-03266</v>
          </cell>
          <cell r="G31" t="str">
            <v xml:space="preserve">Aerial Design Resources Description: Inability to engage sufficient number of Lvl 3 qualified aerial designers </v>
          </cell>
          <cell r="H31" t="str">
            <v xml:space="preserve">Aerial Design Resources </v>
          </cell>
        </row>
        <row r="32">
          <cell r="F32" t="str">
            <v>TR-03295</v>
          </cell>
          <cell r="G32" t="str">
            <v xml:space="preserve">Self Performance Resource Availability Description: Inability to secure skilled direct workforce </v>
          </cell>
          <cell r="H32" t="str">
            <v xml:space="preserve">Self Performance Resource Availability </v>
          </cell>
        </row>
        <row r="33">
          <cell r="F33" t="str">
            <v>TR-03292</v>
          </cell>
          <cell r="G33" t="str">
            <v xml:space="preserve">Non-systematic escalation Description: Non systematic escalation of any number of project inputs due to the high volume of work being conducted nationally </v>
          </cell>
          <cell r="H33" t="str">
            <v xml:space="preserve">Non-systematic escalation </v>
          </cell>
        </row>
        <row r="34">
          <cell r="F34" t="str">
            <v>TR-03289</v>
          </cell>
          <cell r="G34" t="str">
            <v xml:space="preserve">Rate of volume increase Description: Inability to maintain safety, environmental and quality standards during period of extreme volume ramp up </v>
          </cell>
          <cell r="H34" t="str">
            <v xml:space="preserve">Rate of volume increase </v>
          </cell>
        </row>
        <row r="35">
          <cell r="F35" t="str">
            <v>TR-03254</v>
          </cell>
          <cell r="G35" t="str">
            <v xml:space="preserve">Insolvency Description: Insolvency of material supplier, subcontractor or design consultant. </v>
          </cell>
          <cell r="H35" t="str">
            <v xml:space="preserve">Insolvency </v>
          </cell>
        </row>
        <row r="36">
          <cell r="F36" t="str">
            <v>TR-03273</v>
          </cell>
          <cell r="G36" t="str">
            <v xml:space="preserve">Design Changes Description: Late design changes </v>
          </cell>
          <cell r="H36" t="str">
            <v xml:space="preserve">Design Changes </v>
          </cell>
        </row>
        <row r="37">
          <cell r="F37" t="str">
            <v>TR-03274</v>
          </cell>
          <cell r="G37" t="str">
            <v xml:space="preserve">Design Resources Description: Inability to engage sufficient quality design resources </v>
          </cell>
          <cell r="H37" t="str">
            <v xml:space="preserve">Design Resources </v>
          </cell>
        </row>
        <row r="38">
          <cell r="F38" t="str">
            <v>TR-03279</v>
          </cell>
          <cell r="G38" t="str">
            <v xml:space="preserve">Site specific environmental requirements Description: Non compliance with site specific environmental requirements </v>
          </cell>
          <cell r="H38" t="str">
            <v xml:space="preserve">Site specific environmental requirements </v>
          </cell>
        </row>
        <row r="39">
          <cell r="F39" t="str">
            <v>TR-03286</v>
          </cell>
          <cell r="G39" t="str">
            <v xml:space="preserve">Telstra Lockout Description: Insufficient reporting from Telstra during the lockout period does not allow us to plan sufficiently for delay or acceleration on the part of Telstra. </v>
          </cell>
          <cell r="H39" t="str">
            <v xml:space="preserve">Telstra Lockout </v>
          </cell>
        </row>
        <row r="40">
          <cell r="F40" t="str">
            <v>TR-03290</v>
          </cell>
          <cell r="G40" t="str">
            <v xml:space="preserve">Recruitment of Competent Resources Description: Inability to attract competent professionals and provide hiring managers with high calibre applicants for interviewing. </v>
          </cell>
          <cell r="H40" t="str">
            <v xml:space="preserve">Recruitment of Competent Resources </v>
          </cell>
        </row>
        <row r="41">
          <cell r="F41" t="str">
            <v>TR-03255</v>
          </cell>
          <cell r="G41" t="str">
            <v xml:space="preserve">Land Access - 2 Description: Failure to communicate Land Access/planning information to scopers, designers and field staff resulting in rework due to poorly placed cabinets, poorly routed works or regulatory non-compliance </v>
          </cell>
          <cell r="H41" t="str">
            <v xml:space="preserve">Land Access - 2 </v>
          </cell>
        </row>
        <row r="42">
          <cell r="F42" t="str">
            <v>TR-03265</v>
          </cell>
          <cell r="G42" t="str">
            <v xml:space="preserve">Aerial Access Agreements Description: Delay to aerial design and construction due to relationship with the electrical authorities. </v>
          </cell>
          <cell r="H42" t="str">
            <v xml:space="preserve">Aerial Access Agreements </v>
          </cell>
        </row>
        <row r="43">
          <cell r="F43" t="str">
            <v>TR-03268</v>
          </cell>
          <cell r="G43" t="str">
            <v xml:space="preserve">Constructability of Design Description: Designs may not reflect best practice construction methods </v>
          </cell>
          <cell r="H43" t="str">
            <v xml:space="preserve">Constructability of Design </v>
          </cell>
        </row>
        <row r="44">
          <cell r="F44" t="str">
            <v>TR-03258</v>
          </cell>
          <cell r="G44" t="str">
            <v xml:space="preserve">NBN IT Systems Description: Failure by NBN to deliver their IT Roadmap. </v>
          </cell>
          <cell r="H44" t="str">
            <v xml:space="preserve">NBN IT Systems </v>
          </cell>
        </row>
        <row r="45">
          <cell r="F45" t="str">
            <v>TR-03267</v>
          </cell>
          <cell r="G45" t="str">
            <v xml:space="preserve">ArcGIS Downtime Description: Downtime of ArcGIS on the Amazon server </v>
          </cell>
          <cell r="H45" t="str">
            <v xml:space="preserve">ArcGIS Downtime </v>
          </cell>
        </row>
        <row r="46">
          <cell r="F46" t="str">
            <v>TR-03261</v>
          </cell>
          <cell r="G46" t="str">
            <v xml:space="preserve">Mobile Device Security Description: Data security of mobile devices that are holding increasing more information. </v>
          </cell>
          <cell r="H46" t="str">
            <v xml:space="preserve">Mobile Device Security </v>
          </cell>
        </row>
        <row r="47">
          <cell r="F47" t="str">
            <v>TR-03269</v>
          </cell>
          <cell r="G47" t="str">
            <v xml:space="preserve">Drillers mud spill Description: Spill of drillers mud at site or during transportation </v>
          </cell>
          <cell r="H47" t="str">
            <v xml:space="preserve">Drillers mud spill </v>
          </cell>
        </row>
        <row r="48">
          <cell r="F48" t="str">
            <v>TR-03278</v>
          </cell>
          <cell r="G48" t="str">
            <v xml:space="preserve">Silcar Comms Secondments Description: Silcar Comms not delivering promised seconded resources or removing seconded resources </v>
          </cell>
          <cell r="H48" t="str">
            <v xml:space="preserve">Silcar Comms Secondments </v>
          </cell>
        </row>
        <row r="49">
          <cell r="F49" t="str">
            <v>TR-03291</v>
          </cell>
          <cell r="G49" t="str">
            <v xml:space="preserve">NBN Program Delivery Incentive Payment Description: A incentive payment scheme based on a target premises past quota has been agreed with NBN. </v>
          </cell>
          <cell r="H49" t="str">
            <v xml:space="preserve">NBN Program Delivery Incentive Payment </v>
          </cell>
        </row>
        <row r="50">
          <cell r="F50" t="str">
            <v>TR-03260</v>
          </cell>
          <cell r="G50" t="str">
            <v xml:space="preserve">Long Service Leave Description: The JV is potentially required to make a Q-Leave and NSW Portable Long Service leave contribution. </v>
          </cell>
          <cell r="H50" t="str">
            <v xml:space="preserve">Long Service Leave </v>
          </cell>
        </row>
        <row r="51">
          <cell r="F51" t="str">
            <v>TR-03277</v>
          </cell>
          <cell r="G51" t="str">
            <v xml:space="preserve">Telstra Description: - Late changes in remediation plans invalidating Telstra LAANs - Legal issues relating to us issuing LAANs on Telstra's behalf - Causing a delay to Telstra due to inadequate LAANs that we issue on their behalf. </v>
          </cell>
          <cell r="H51" t="str">
            <v xml:space="preserve">Telstra </v>
          </cell>
        </row>
        <row r="52">
          <cell r="F52" t="str">
            <v>TR-03251</v>
          </cell>
          <cell r="G52" t="str">
            <v xml:space="preserve">Land Access - 1 Description: Failure in the land access process </v>
          </cell>
          <cell r="H52" t="str">
            <v xml:space="preserve">Land Access - 1 </v>
          </cell>
        </row>
        <row r="53">
          <cell r="F53" t="str">
            <v>TR-03297</v>
          </cell>
          <cell r="G53" t="str">
            <v xml:space="preserve">Signal Loss Description: Failure to meet signal loss requirements resulting in technical breach at completion. </v>
          </cell>
          <cell r="H53" t="str">
            <v xml:space="preserve">Signal Loss </v>
          </cell>
        </row>
        <row r="54">
          <cell r="F54" t="str">
            <v>TR-03285</v>
          </cell>
          <cell r="G54" t="str">
            <v xml:space="preserve">Telstra Christmas Embargo Description: Inability to perform all planned works during the end of year Telstra Embargo </v>
          </cell>
          <cell r="H54" t="str">
            <v xml:space="preserve">Telstra Christmas Embargo </v>
          </cell>
        </row>
        <row r="55">
          <cell r="F55" t="str">
            <v>TR-03282</v>
          </cell>
          <cell r="G55" t="str">
            <v xml:space="preserve">Term extension Description: Contract extension </v>
          </cell>
          <cell r="H55" t="str">
            <v xml:space="preserve">Term extension </v>
          </cell>
        </row>
        <row r="56">
          <cell r="F56" t="str">
            <v>TR-03280</v>
          </cell>
          <cell r="G56" t="str">
            <v xml:space="preserve">SpatialNET Description: Failure of SpatialNET to meet the requirements promised by the NBN roadmap or delayed implementation of the roadmap. NBN witholding functionality of SpatialNET. </v>
          </cell>
          <cell r="H56" t="str">
            <v xml:space="preserve">SpatialNET </v>
          </cell>
        </row>
      </sheetData>
      <sheetData sheetId="12"/>
      <sheetData sheetId="13"/>
      <sheetData sheetId="14">
        <row r="3">
          <cell r="A3" t="str">
            <v>Row Labels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Rpts"/>
      <sheetName val="Forms"/>
      <sheetName val="Validation Tables"/>
      <sheetName val="Notes"/>
      <sheetName val="Flex-Sep"/>
      <sheetName val="Flex-July1"/>
      <sheetName val="Flex-Sep2"/>
      <sheetName val="Flex-Dec2"/>
      <sheetName val="Flex-Mar2"/>
      <sheetName val="Flex-Jun2"/>
      <sheetName val="NWJuly1"/>
      <sheetName val="Flex-Mar"/>
      <sheetName val="NWMar"/>
      <sheetName val="Flex-Dec"/>
      <sheetName val="NWDec"/>
      <sheetName val="Flex-Jun"/>
      <sheetName val="NWJun"/>
      <sheetName val="NWSep"/>
      <sheetName val="Desal O&amp;M JV"/>
      <sheetName val="Val1"/>
      <sheetName val="Val2"/>
      <sheetName val="Val Degremont"/>
      <sheetName val="Val Aquasure"/>
      <sheetName val="ContractDebtors"/>
      <sheetName val="Cash"/>
      <sheetName val="OtherDebtors"/>
      <sheetName val="Macros"/>
      <sheetName val="Master"/>
      <sheetName val="Module6"/>
      <sheetName val="Module4"/>
      <sheetName val="Module7"/>
      <sheetName val="Module5"/>
      <sheetName val="Module1"/>
      <sheetName val="Module2"/>
      <sheetName val="Module8"/>
      <sheetName val="R&amp;O"/>
      <sheetName val="WIP"/>
      <sheetName val="NZ Journal"/>
      <sheetName val="Download_NZ"/>
      <sheetName val="Sheet3"/>
      <sheetName val="Sheet1"/>
      <sheetName val="O&amp;M Val - Annual"/>
    </sheetNames>
    <sheetDataSet>
      <sheetData sheetId="0" refreshError="1"/>
      <sheetData sheetId="1" refreshError="1"/>
      <sheetData sheetId="2">
        <row r="11">
          <cell r="B11">
            <v>1</v>
          </cell>
          <cell r="C11" t="str">
            <v>TAllwaste</v>
          </cell>
          <cell r="D11" t="str">
            <v>Allwaste</v>
          </cell>
          <cell r="E11">
            <v>0</v>
          </cell>
        </row>
        <row r="12">
          <cell r="B12">
            <v>2</v>
          </cell>
          <cell r="C12" t="str">
            <v>TGarrettsNorth</v>
          </cell>
          <cell r="D12" t="str">
            <v>GarrettsNorth</v>
          </cell>
        </row>
        <row r="13">
          <cell r="B13">
            <v>3</v>
          </cell>
          <cell r="C13" t="str">
            <v>TGarrettsSouth</v>
          </cell>
          <cell r="D13" t="str">
            <v>GarrettsSouth</v>
          </cell>
        </row>
        <row r="14">
          <cell r="B14">
            <v>4</v>
          </cell>
          <cell r="C14" t="str">
            <v>TSEWL</v>
          </cell>
          <cell r="D14" t="str">
            <v>SEWL</v>
          </cell>
        </row>
        <row r="15">
          <cell r="B15">
            <v>5</v>
          </cell>
          <cell r="C15" t="str">
            <v>TMW</v>
          </cell>
          <cell r="D15" t="str">
            <v>MW</v>
          </cell>
        </row>
        <row r="16">
          <cell r="B16">
            <v>6</v>
          </cell>
          <cell r="C16" t="str">
            <v>TMtceSJ</v>
          </cell>
          <cell r="D16" t="str">
            <v>MtceSJ</v>
          </cell>
        </row>
        <row r="17">
          <cell r="B17">
            <v>7</v>
          </cell>
          <cell r="C17" t="str">
            <v>Thydro</v>
          </cell>
          <cell r="D17" t="str">
            <v>Hydro</v>
          </cell>
        </row>
        <row r="18">
          <cell r="B18">
            <v>8</v>
          </cell>
          <cell r="C18" t="str">
            <v>TMultinet</v>
          </cell>
          <cell r="D18" t="str">
            <v>Multinet</v>
          </cell>
        </row>
        <row r="19">
          <cell r="B19">
            <v>9</v>
          </cell>
          <cell r="C19" t="str">
            <v>TUEMoorbn</v>
          </cell>
        </row>
        <row r="20">
          <cell r="B20">
            <v>10</v>
          </cell>
          <cell r="C20" t="str">
            <v>TUEMorn</v>
          </cell>
        </row>
        <row r="21">
          <cell r="B21">
            <v>11</v>
          </cell>
          <cell r="C21" t="str">
            <v>TUEOHDS</v>
          </cell>
        </row>
        <row r="22">
          <cell r="B22">
            <v>12</v>
          </cell>
          <cell r="C22" t="str">
            <v>TWACorp</v>
          </cell>
          <cell r="D22" t="str">
            <v>WA Water Corp</v>
          </cell>
        </row>
        <row r="23">
          <cell r="B23">
            <v>13</v>
          </cell>
          <cell r="C23" t="str">
            <v>TRemediation</v>
          </cell>
          <cell r="D23" t="str">
            <v>Remediation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REMEDIATION</v>
          </cell>
          <cell r="D10">
            <v>27785</v>
          </cell>
          <cell r="E10">
            <v>1570</v>
          </cell>
          <cell r="G10">
            <v>3739</v>
          </cell>
          <cell r="H10">
            <v>272</v>
          </cell>
          <cell r="J10">
            <v>5837</v>
          </cell>
          <cell r="K10">
            <v>1019</v>
          </cell>
          <cell r="L10">
            <v>216</v>
          </cell>
          <cell r="M10">
            <v>30</v>
          </cell>
          <cell r="N10">
            <v>275</v>
          </cell>
          <cell r="O10">
            <v>42</v>
          </cell>
          <cell r="P10">
            <v>275</v>
          </cell>
          <cell r="Q10">
            <v>45</v>
          </cell>
          <cell r="R10">
            <v>766</v>
          </cell>
          <cell r="S10">
            <v>117</v>
          </cell>
          <cell r="T10">
            <v>671</v>
          </cell>
          <cell r="U10">
            <v>118</v>
          </cell>
          <cell r="V10">
            <v>1436</v>
          </cell>
          <cell r="W10">
            <v>235</v>
          </cell>
          <cell r="X10">
            <v>4002</v>
          </cell>
          <cell r="Y10">
            <v>865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2781</v>
          </cell>
          <cell r="AQ10">
            <v>660</v>
          </cell>
          <cell r="AR10">
            <v>3056</v>
          </cell>
          <cell r="AS10">
            <v>702</v>
          </cell>
          <cell r="AT10">
            <v>3331</v>
          </cell>
          <cell r="AU10">
            <v>747</v>
          </cell>
          <cell r="AV10">
            <v>4002</v>
          </cell>
          <cell r="AW10">
            <v>865</v>
          </cell>
        </row>
        <row r="11">
          <cell r="B11" t="str">
            <v>UTILITIES</v>
          </cell>
          <cell r="D11">
            <v>835458</v>
          </cell>
          <cell r="E11">
            <v>439309</v>
          </cell>
          <cell r="G11">
            <v>54989</v>
          </cell>
          <cell r="H11">
            <v>25542</v>
          </cell>
          <cell r="J11">
            <v>86950</v>
          </cell>
          <cell r="K11">
            <v>4785</v>
          </cell>
          <cell r="L11">
            <v>13259</v>
          </cell>
          <cell r="M11">
            <v>589</v>
          </cell>
          <cell r="N11">
            <v>14806</v>
          </cell>
          <cell r="O11">
            <v>882</v>
          </cell>
          <cell r="P11">
            <v>15051</v>
          </cell>
          <cell r="Q11">
            <v>1010</v>
          </cell>
          <cell r="R11">
            <v>43116</v>
          </cell>
          <cell r="S11">
            <v>2480</v>
          </cell>
          <cell r="T11">
            <v>34785</v>
          </cell>
          <cell r="U11">
            <v>1906</v>
          </cell>
          <cell r="V11">
            <v>77901</v>
          </cell>
          <cell r="W11">
            <v>4386</v>
          </cell>
          <cell r="X11">
            <v>160036</v>
          </cell>
          <cell r="Y11">
            <v>8814</v>
          </cell>
          <cell r="Z11">
            <v>74029</v>
          </cell>
          <cell r="AA11">
            <v>3712</v>
          </cell>
          <cell r="AB11">
            <v>49761</v>
          </cell>
          <cell r="AC11">
            <v>2827</v>
          </cell>
          <cell r="AD11">
            <v>123790</v>
          </cell>
          <cell r="AE11">
            <v>6539</v>
          </cell>
          <cell r="AL11">
            <v>236461</v>
          </cell>
          <cell r="AM11">
            <v>14235</v>
          </cell>
          <cell r="AN11">
            <v>0</v>
          </cell>
          <cell r="AO11">
            <v>0</v>
          </cell>
          <cell r="AP11">
            <v>95394</v>
          </cell>
          <cell r="AQ11">
            <v>5017</v>
          </cell>
          <cell r="AR11">
            <v>110200</v>
          </cell>
          <cell r="AS11">
            <v>5899</v>
          </cell>
          <cell r="AT11">
            <v>125251</v>
          </cell>
          <cell r="AU11">
            <v>6909</v>
          </cell>
          <cell r="AV11">
            <v>160036</v>
          </cell>
          <cell r="AW11">
            <v>8814</v>
          </cell>
        </row>
        <row r="12">
          <cell r="B12" t="str">
            <v>TELECOMMUNICATIONS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TOTAL EXTERNAL</v>
          </cell>
          <cell r="D13">
            <v>1125181</v>
          </cell>
          <cell r="E13">
            <v>581503</v>
          </cell>
          <cell r="G13">
            <v>78616</v>
          </cell>
          <cell r="H13">
            <v>36533</v>
          </cell>
          <cell r="J13">
            <v>111642</v>
          </cell>
          <cell r="K13">
            <v>6327</v>
          </cell>
          <cell r="L13">
            <v>16784</v>
          </cell>
          <cell r="M13">
            <v>737</v>
          </cell>
          <cell r="N13">
            <v>18091</v>
          </cell>
          <cell r="O13">
            <v>1005</v>
          </cell>
          <cell r="P13">
            <v>18483</v>
          </cell>
          <cell r="Q13">
            <v>1155</v>
          </cell>
          <cell r="R13">
            <v>53359</v>
          </cell>
          <cell r="S13">
            <v>2896</v>
          </cell>
          <cell r="T13">
            <v>45240</v>
          </cell>
          <cell r="U13">
            <v>2362</v>
          </cell>
          <cell r="V13">
            <v>98598</v>
          </cell>
          <cell r="W13">
            <v>5258</v>
          </cell>
          <cell r="X13">
            <v>202154</v>
          </cell>
          <cell r="Y13">
            <v>10839</v>
          </cell>
          <cell r="Z13">
            <v>96323</v>
          </cell>
          <cell r="AA13">
            <v>4560</v>
          </cell>
          <cell r="AB13">
            <v>70727</v>
          </cell>
          <cell r="AC13">
            <v>3533</v>
          </cell>
          <cell r="AD13">
            <v>167050</v>
          </cell>
          <cell r="AE13">
            <v>8093</v>
          </cell>
          <cell r="AL13">
            <v>314563</v>
          </cell>
          <cell r="AM13">
            <v>22763</v>
          </cell>
          <cell r="AN13">
            <v>0</v>
          </cell>
          <cell r="AO13">
            <v>0</v>
          </cell>
          <cell r="AP13">
            <v>120339</v>
          </cell>
          <cell r="AQ13">
            <v>6318</v>
          </cell>
          <cell r="AR13">
            <v>138431</v>
          </cell>
          <cell r="AS13">
            <v>7323</v>
          </cell>
          <cell r="AT13">
            <v>156914</v>
          </cell>
          <cell r="AU13">
            <v>8478</v>
          </cell>
          <cell r="AV13">
            <v>202154</v>
          </cell>
          <cell r="AW13">
            <v>10839</v>
          </cell>
        </row>
        <row r="14">
          <cell r="B14" t="str">
            <v>039092</v>
          </cell>
          <cell r="C14" t="str">
            <v>PLANT OPERATING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-4.7896200000000002</v>
          </cell>
          <cell r="R14">
            <v>0</v>
          </cell>
          <cell r="S14">
            <v>0</v>
          </cell>
          <cell r="U14">
            <v>4.7896200000000002</v>
          </cell>
          <cell r="V14">
            <v>0</v>
          </cell>
          <cell r="W14">
            <v>4.7896200000000002</v>
          </cell>
          <cell r="X14">
            <v>0</v>
          </cell>
          <cell r="Y14">
            <v>0</v>
          </cell>
          <cell r="AD14">
            <v>0</v>
          </cell>
          <cell r="AE14">
            <v>0</v>
          </cell>
          <cell r="AL14">
            <v>0</v>
          </cell>
          <cell r="AM14">
            <v>0.21037999999999979</v>
          </cell>
          <cell r="AN14">
            <v>0</v>
          </cell>
          <cell r="AO14">
            <v>0</v>
          </cell>
          <cell r="AP14">
            <v>0</v>
          </cell>
          <cell r="AQ14">
            <v>-4.7896200000000002</v>
          </cell>
          <cell r="AR14">
            <v>0</v>
          </cell>
          <cell r="AS14">
            <v>-4.7896200000000002</v>
          </cell>
          <cell r="AT14">
            <v>0</v>
          </cell>
          <cell r="AU14">
            <v>-4.7896200000000002</v>
          </cell>
          <cell r="AV14">
            <v>0</v>
          </cell>
          <cell r="AW14">
            <v>0</v>
          </cell>
        </row>
        <row r="15">
          <cell r="B15" t="str">
            <v xml:space="preserve"> IDLE PLANT </v>
          </cell>
          <cell r="E15">
            <v>0</v>
          </cell>
          <cell r="H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D15">
            <v>0</v>
          </cell>
          <cell r="AE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INTERNAL CONTRACTS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TOTAL INTERNAL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TOTAL COMMITTED CONTRACTS</v>
          </cell>
          <cell r="D20">
            <v>1125181</v>
          </cell>
          <cell r="E20">
            <v>581503</v>
          </cell>
          <cell r="G20">
            <v>78616</v>
          </cell>
          <cell r="H20">
            <v>36538</v>
          </cell>
          <cell r="J20">
            <v>111642</v>
          </cell>
          <cell r="K20">
            <v>6322.2103800000004</v>
          </cell>
          <cell r="L20">
            <v>16784</v>
          </cell>
          <cell r="M20">
            <v>737</v>
          </cell>
          <cell r="N20">
            <v>18091</v>
          </cell>
          <cell r="O20">
            <v>1005</v>
          </cell>
          <cell r="P20">
            <v>18483</v>
          </cell>
          <cell r="Q20">
            <v>1155</v>
          </cell>
          <cell r="R20">
            <v>53359</v>
          </cell>
          <cell r="S20">
            <v>2896</v>
          </cell>
          <cell r="T20">
            <v>45240</v>
          </cell>
          <cell r="U20">
            <v>2366.78962</v>
          </cell>
          <cell r="V20">
            <v>98598</v>
          </cell>
          <cell r="W20">
            <v>5262.7896199999996</v>
          </cell>
          <cell r="X20">
            <v>202154</v>
          </cell>
          <cell r="Y20">
            <v>10839</v>
          </cell>
          <cell r="Z20">
            <v>96323</v>
          </cell>
          <cell r="AA20">
            <v>4560</v>
          </cell>
          <cell r="AB20">
            <v>70727</v>
          </cell>
          <cell r="AC20">
            <v>3533</v>
          </cell>
          <cell r="AD20">
            <v>167050</v>
          </cell>
          <cell r="AE20">
            <v>8093</v>
          </cell>
          <cell r="AL20">
            <v>314563</v>
          </cell>
          <cell r="AM20">
            <v>22763.21038</v>
          </cell>
          <cell r="AN20">
            <v>0</v>
          </cell>
          <cell r="AO20">
            <v>0</v>
          </cell>
          <cell r="AP20">
            <v>120339</v>
          </cell>
          <cell r="AQ20">
            <v>6313.2103800000004</v>
          </cell>
          <cell r="AR20">
            <v>138431</v>
          </cell>
          <cell r="AS20">
            <v>7318.2103800000004</v>
          </cell>
          <cell r="AT20">
            <v>156914</v>
          </cell>
          <cell r="AU20">
            <v>8473.2103800000004</v>
          </cell>
          <cell r="AV20">
            <v>202154</v>
          </cell>
          <cell r="AW20">
            <v>10839</v>
          </cell>
        </row>
        <row r="21">
          <cell r="B21" t="str">
            <v xml:space="preserve">NEW WORK </v>
          </cell>
        </row>
        <row r="22">
          <cell r="B22" t="str">
            <v>NWWM</v>
          </cell>
          <cell r="C22" t="str">
            <v>WASTE MANAGEMENT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1334.5480000000002</v>
          </cell>
          <cell r="AC22">
            <v>142.07600000000002</v>
          </cell>
          <cell r="AD22">
            <v>1334.5480000000002</v>
          </cell>
          <cell r="AE22">
            <v>142.07600000000002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NWREM</v>
          </cell>
          <cell r="C23" t="str">
            <v>REMEDIATION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1875</v>
          </cell>
          <cell r="AA23">
            <v>187.5</v>
          </cell>
          <cell r="AB23">
            <v>1875</v>
          </cell>
          <cell r="AC23">
            <v>187.5</v>
          </cell>
          <cell r="AD23">
            <v>3750</v>
          </cell>
          <cell r="AE23">
            <v>375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NWUT</v>
          </cell>
          <cell r="C24" t="str">
            <v>UTILITIES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16569</v>
          </cell>
          <cell r="U24">
            <v>1314.75</v>
          </cell>
          <cell r="V24">
            <v>16569</v>
          </cell>
          <cell r="W24">
            <v>1314.75</v>
          </cell>
          <cell r="X24">
            <v>16569</v>
          </cell>
          <cell r="Y24">
            <v>1314.75</v>
          </cell>
          <cell r="Z24">
            <v>35450</v>
          </cell>
          <cell r="AA24">
            <v>3065.5</v>
          </cell>
          <cell r="AB24">
            <v>61415.07</v>
          </cell>
          <cell r="AC24">
            <v>3924.7174000000005</v>
          </cell>
          <cell r="AD24">
            <v>96865.07</v>
          </cell>
          <cell r="AE24">
            <v>6990.2173999999995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16569</v>
          </cell>
          <cell r="AW24">
            <v>1314.75</v>
          </cell>
        </row>
        <row r="25">
          <cell r="B25" t="str">
            <v>NWCOM</v>
          </cell>
          <cell r="C25" t="str">
            <v>TELECOMMUNICATIONS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TOTAL NEW WORK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16569</v>
          </cell>
          <cell r="U26">
            <v>1314.75</v>
          </cell>
          <cell r="V26">
            <v>16569</v>
          </cell>
          <cell r="W26">
            <v>1314.75</v>
          </cell>
          <cell r="X26">
            <v>16569</v>
          </cell>
          <cell r="Y26">
            <v>1314.75</v>
          </cell>
          <cell r="Z26">
            <v>37325</v>
          </cell>
          <cell r="AA26">
            <v>3253</v>
          </cell>
          <cell r="AB26">
            <v>64624.618000000002</v>
          </cell>
          <cell r="AC26">
            <v>4254.2934000000005</v>
          </cell>
          <cell r="AD26">
            <v>101949.618</v>
          </cell>
          <cell r="AE26">
            <v>7507.2933999999996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16569</v>
          </cell>
          <cell r="AW26">
            <v>1314.75</v>
          </cell>
        </row>
        <row r="27">
          <cell r="B27" t="str">
            <v>OPERATING RESULT</v>
          </cell>
          <cell r="D27">
            <v>1125181</v>
          </cell>
          <cell r="E27">
            <v>581503</v>
          </cell>
          <cell r="G27">
            <v>78616</v>
          </cell>
          <cell r="H27">
            <v>36538</v>
          </cell>
          <cell r="J27">
            <v>111642</v>
          </cell>
          <cell r="K27">
            <v>6322.2103800000004</v>
          </cell>
          <cell r="L27">
            <v>16784</v>
          </cell>
          <cell r="M27">
            <v>737</v>
          </cell>
          <cell r="N27">
            <v>18091</v>
          </cell>
          <cell r="O27">
            <v>1005</v>
          </cell>
          <cell r="P27">
            <v>18483</v>
          </cell>
          <cell r="Q27">
            <v>1155</v>
          </cell>
          <cell r="R27">
            <v>53359</v>
          </cell>
          <cell r="S27">
            <v>2896</v>
          </cell>
          <cell r="T27">
            <v>61809</v>
          </cell>
          <cell r="U27">
            <v>3681.53962</v>
          </cell>
          <cell r="V27">
            <v>115167</v>
          </cell>
          <cell r="W27">
            <v>6577.5396199999996</v>
          </cell>
          <cell r="X27">
            <v>218723</v>
          </cell>
          <cell r="Y27">
            <v>12153.75</v>
          </cell>
          <cell r="Z27">
            <v>133648</v>
          </cell>
          <cell r="AA27">
            <v>7813</v>
          </cell>
          <cell r="AB27">
            <v>135351.61800000002</v>
          </cell>
          <cell r="AC27">
            <v>7787.2934000000005</v>
          </cell>
          <cell r="AD27">
            <v>268999.61800000002</v>
          </cell>
          <cell r="AE27">
            <v>15600.293399999999</v>
          </cell>
          <cell r="AL27">
            <v>314563</v>
          </cell>
          <cell r="AM27">
            <v>22763.21038</v>
          </cell>
          <cell r="AN27">
            <v>0</v>
          </cell>
          <cell r="AO27">
            <v>0</v>
          </cell>
          <cell r="AP27">
            <v>120339</v>
          </cell>
          <cell r="AQ27">
            <v>6313.2103800000004</v>
          </cell>
          <cell r="AR27">
            <v>138431</v>
          </cell>
          <cell r="AS27">
            <v>7318.2103800000004</v>
          </cell>
          <cell r="AT27">
            <v>156914</v>
          </cell>
          <cell r="AU27">
            <v>8473.2103800000004</v>
          </cell>
          <cell r="AV27">
            <v>218723</v>
          </cell>
          <cell r="AW27">
            <v>12153.75</v>
          </cell>
        </row>
        <row r="28">
          <cell r="B28" t="str">
            <v>039090</v>
          </cell>
          <cell r="C28" t="str">
            <v>AREA OVERHEADS</v>
          </cell>
          <cell r="D28">
            <v>0</v>
          </cell>
          <cell r="E28">
            <v>0</v>
          </cell>
          <cell r="F28">
            <v>0.2151359779316962</v>
          </cell>
          <cell r="G28">
            <v>-6670.2</v>
          </cell>
          <cell r="H28">
            <v>-5235.2</v>
          </cell>
          <cell r="I28">
            <v>-1</v>
          </cell>
          <cell r="J28">
            <v>0</v>
          </cell>
          <cell r="K28">
            <v>-1435.0743299999999</v>
          </cell>
          <cell r="M28">
            <v>-270</v>
          </cell>
          <cell r="O28">
            <v>-270</v>
          </cell>
          <cell r="Q28">
            <v>-270</v>
          </cell>
          <cell r="R28">
            <v>0</v>
          </cell>
          <cell r="S28">
            <v>-810</v>
          </cell>
          <cell r="U28">
            <v>-825</v>
          </cell>
          <cell r="V28">
            <v>0</v>
          </cell>
          <cell r="W28">
            <v>-1635</v>
          </cell>
          <cell r="X28">
            <v>0</v>
          </cell>
          <cell r="Y28">
            <v>-3070.0743299999999</v>
          </cell>
          <cell r="AA28">
            <v>-1800</v>
          </cell>
          <cell r="AC28">
            <v>-1800</v>
          </cell>
          <cell r="AD28">
            <v>0</v>
          </cell>
          <cell r="AE28">
            <v>-3600</v>
          </cell>
          <cell r="AL28">
            <v>0</v>
          </cell>
          <cell r="AM28">
            <v>-0.1999999999998181</v>
          </cell>
          <cell r="AN28">
            <v>0</v>
          </cell>
          <cell r="AO28">
            <v>0</v>
          </cell>
          <cell r="AP28">
            <v>0</v>
          </cell>
          <cell r="AQ28">
            <v>-1705.0743299999999</v>
          </cell>
          <cell r="AR28">
            <v>0</v>
          </cell>
          <cell r="AS28">
            <v>-1975.0743299999999</v>
          </cell>
          <cell r="AT28">
            <v>0</v>
          </cell>
          <cell r="AU28">
            <v>-2245.0743299999999</v>
          </cell>
          <cell r="AV28">
            <v>0</v>
          </cell>
          <cell r="AW28">
            <v>-3070.0743299999999</v>
          </cell>
        </row>
        <row r="29">
          <cell r="B29">
            <v>39098</v>
          </cell>
          <cell r="C29" t="str">
            <v>TENDERS - VIC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D29">
            <v>0</v>
          </cell>
          <cell r="AE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039100</v>
          </cell>
          <cell r="C30" t="str">
            <v>EXCESS PROVISIONS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D30">
            <v>0</v>
          </cell>
          <cell r="AE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039099</v>
          </cell>
          <cell r="C31" t="str">
            <v>PROVISION FOR MAINTENANCE</v>
          </cell>
          <cell r="D31">
            <v>0</v>
          </cell>
          <cell r="E31">
            <v>0</v>
          </cell>
          <cell r="F31">
            <v>1</v>
          </cell>
          <cell r="G31">
            <v>-150</v>
          </cell>
          <cell r="H31">
            <v>0</v>
          </cell>
          <cell r="I31">
            <v>-1</v>
          </cell>
          <cell r="J31">
            <v>0</v>
          </cell>
          <cell r="K31">
            <v>-150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-150</v>
          </cell>
          <cell r="AD31">
            <v>0</v>
          </cell>
          <cell r="AE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-150</v>
          </cell>
          <cell r="AR31">
            <v>0</v>
          </cell>
          <cell r="AS31">
            <v>-150</v>
          </cell>
          <cell r="AT31">
            <v>0</v>
          </cell>
          <cell r="AU31">
            <v>-150</v>
          </cell>
          <cell r="AV31">
            <v>0</v>
          </cell>
          <cell r="AW31">
            <v>-150</v>
          </cell>
        </row>
        <row r="32">
          <cell r="B32" t="str">
            <v>NET REVENUE/PROFIT</v>
          </cell>
          <cell r="D32">
            <v>1125181</v>
          </cell>
          <cell r="E32">
            <v>581503</v>
          </cell>
          <cell r="G32">
            <v>71795.8</v>
          </cell>
          <cell r="H32">
            <v>31302.799999999999</v>
          </cell>
          <cell r="J32">
            <v>111642</v>
          </cell>
          <cell r="K32">
            <v>4737.136050000001</v>
          </cell>
          <cell r="L32">
            <v>16784</v>
          </cell>
          <cell r="M32">
            <v>467</v>
          </cell>
          <cell r="N32">
            <v>18091</v>
          </cell>
          <cell r="O32">
            <v>735</v>
          </cell>
          <cell r="P32">
            <v>18483</v>
          </cell>
          <cell r="Q32">
            <v>885</v>
          </cell>
          <cell r="R32">
            <v>53359</v>
          </cell>
          <cell r="S32">
            <v>2086</v>
          </cell>
          <cell r="T32">
            <v>61809</v>
          </cell>
          <cell r="U32">
            <v>2856.53962</v>
          </cell>
          <cell r="V32">
            <v>115167</v>
          </cell>
          <cell r="W32">
            <v>4942.5396199999996</v>
          </cell>
          <cell r="X32">
            <v>218723</v>
          </cell>
          <cell r="Y32">
            <v>8933.6756700000005</v>
          </cell>
          <cell r="Z32">
            <v>133648</v>
          </cell>
          <cell r="AA32">
            <v>6013</v>
          </cell>
          <cell r="AB32">
            <v>135351.61800000002</v>
          </cell>
          <cell r="AC32">
            <v>5987.2934000000005</v>
          </cell>
          <cell r="AD32">
            <v>268999.61800000002</v>
          </cell>
          <cell r="AE32">
            <v>12000.293399999999</v>
          </cell>
          <cell r="AL32">
            <v>314563</v>
          </cell>
          <cell r="AM32">
            <v>22763.01038</v>
          </cell>
          <cell r="AN32">
            <v>0</v>
          </cell>
          <cell r="AO32">
            <v>0</v>
          </cell>
          <cell r="AP32">
            <v>120339</v>
          </cell>
          <cell r="AQ32">
            <v>4458.136050000001</v>
          </cell>
          <cell r="AR32">
            <v>138431</v>
          </cell>
          <cell r="AS32">
            <v>5193.136050000001</v>
          </cell>
          <cell r="AT32">
            <v>156914</v>
          </cell>
          <cell r="AU32">
            <v>6078.136050000001</v>
          </cell>
          <cell r="AV32">
            <v>218723</v>
          </cell>
          <cell r="AW32">
            <v>8933.6756700000005</v>
          </cell>
        </row>
        <row r="34">
          <cell r="B34" t="str">
            <v>R &amp; D CREDIT</v>
          </cell>
        </row>
        <row r="35">
          <cell r="B35" t="str">
            <v>POSITION INCLUDING R&amp;D CREDIT</v>
          </cell>
        </row>
        <row r="37">
          <cell r="B37" t="str">
            <v>WASTE MANAGEMENT</v>
          </cell>
        </row>
        <row r="38">
          <cell r="B38" t="str">
            <v>MELBOURNE C &amp; R</v>
          </cell>
        </row>
        <row r="39">
          <cell r="B39" t="str">
            <v>032035</v>
          </cell>
          <cell r="C39" t="str">
            <v>MELBOURNE BULKLIFT</v>
          </cell>
          <cell r="D39">
            <v>12308804.244901115</v>
          </cell>
          <cell r="E39">
            <v>3838675.3849011157</v>
          </cell>
          <cell r="F39">
            <v>0.69814803742572396</v>
          </cell>
          <cell r="G39">
            <v>1261402.6817039151</v>
          </cell>
          <cell r="H39">
            <v>503995.54170391511</v>
          </cell>
          <cell r="I39">
            <v>0.11418093879252959</v>
          </cell>
          <cell r="J39">
            <v>1274647.01</v>
          </cell>
          <cell r="K39">
            <v>160621.97</v>
          </cell>
          <cell r="L39">
            <v>223404.69092288881</v>
          </cell>
          <cell r="M39">
            <v>29626.359967586144</v>
          </cell>
          <cell r="N39">
            <v>203978.19606002897</v>
          </cell>
          <cell r="O39">
            <v>27137.11127475258</v>
          </cell>
          <cell r="P39">
            <v>203978.19606002897</v>
          </cell>
          <cell r="Q39">
            <v>27137.11127475258</v>
          </cell>
          <cell r="R39">
            <v>631361.08304294676</v>
          </cell>
          <cell r="S39">
            <v>83900.582517091301</v>
          </cell>
          <cell r="T39">
            <v>631361.08304294676</v>
          </cell>
          <cell r="U39">
            <v>83900.582517091272</v>
          </cell>
          <cell r="V39">
            <v>1262722.1660858935</v>
          </cell>
          <cell r="W39">
            <v>167801.16503418257</v>
          </cell>
          <cell r="X39">
            <v>2537369.1760858935</v>
          </cell>
          <cell r="Y39">
            <v>328423.13503418257</v>
          </cell>
          <cell r="Z39">
            <v>1287976.6094076114</v>
          </cell>
          <cell r="AA39">
            <v>168097.18833486622</v>
          </cell>
          <cell r="AB39">
            <v>1287976.6094076114</v>
          </cell>
          <cell r="AC39">
            <v>168097.18833486622</v>
          </cell>
          <cell r="AD39">
            <v>2575953.2188152228</v>
          </cell>
          <cell r="AE39">
            <v>336194.37666973245</v>
          </cell>
          <cell r="AF39" t="e">
            <v>#N/A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1498051.7009228887</v>
          </cell>
          <cell r="AQ39">
            <v>190248.32996758615</v>
          </cell>
          <cell r="AR39">
            <v>1702029.8969829176</v>
          </cell>
          <cell r="AS39">
            <v>217385.44124233874</v>
          </cell>
          <cell r="AT39">
            <v>1906008.0930429464</v>
          </cell>
          <cell r="AU39">
            <v>244522.55251709133</v>
          </cell>
          <cell r="AV39">
            <v>2537369.1760858935</v>
          </cell>
          <cell r="AW39">
            <v>328423.13503418257</v>
          </cell>
        </row>
        <row r="40">
          <cell r="B40" t="str">
            <v>032045</v>
          </cell>
          <cell r="C40" t="str">
            <v>MELBOURNE TRANSFER STATION</v>
          </cell>
          <cell r="D40">
            <v>3198250.3057895857</v>
          </cell>
          <cell r="E40">
            <v>997852.28578958567</v>
          </cell>
          <cell r="F40">
            <v>0.71642014626021078</v>
          </cell>
          <cell r="G40">
            <v>1079136.6572901148</v>
          </cell>
          <cell r="H40">
            <v>396914.34729011473</v>
          </cell>
          <cell r="I40">
            <v>0.5092396333034066</v>
          </cell>
          <cell r="J40">
            <v>391062.23</v>
          </cell>
          <cell r="K40">
            <v>162908.35</v>
          </cell>
          <cell r="L40">
            <v>69779.88012514585</v>
          </cell>
          <cell r="M40">
            <v>27756.248062245799</v>
          </cell>
          <cell r="N40">
            <v>63712.064462089693</v>
          </cell>
          <cell r="O40">
            <v>25342.661274224414</v>
          </cell>
          <cell r="P40">
            <v>63712.064462089693</v>
          </cell>
          <cell r="Q40">
            <v>25342.661274224414</v>
          </cell>
          <cell r="R40">
            <v>197204.00904932525</v>
          </cell>
          <cell r="S40">
            <v>78441.570610694631</v>
          </cell>
          <cell r="T40">
            <v>197204.00904932525</v>
          </cell>
          <cell r="U40">
            <v>78441.570610694602</v>
          </cell>
          <cell r="V40">
            <v>394408.0180986505</v>
          </cell>
          <cell r="W40">
            <v>156883.14122138923</v>
          </cell>
          <cell r="X40">
            <v>785470.24809865048</v>
          </cell>
          <cell r="Y40">
            <v>319791.49122138927</v>
          </cell>
          <cell r="Z40">
            <v>402296.17846062349</v>
          </cell>
          <cell r="AA40">
            <v>160020.80404581703</v>
          </cell>
          <cell r="AB40">
            <v>201148.08923031174</v>
          </cell>
          <cell r="AC40">
            <v>80010.402022908514</v>
          </cell>
          <cell r="AD40">
            <v>603444.26769093517</v>
          </cell>
          <cell r="AE40">
            <v>240031.20606872556</v>
          </cell>
          <cell r="AF40" t="e">
            <v>#N/A</v>
          </cell>
          <cell r="AG40">
            <v>39905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460842.11012514582</v>
          </cell>
          <cell r="AQ40">
            <v>190664.59806224582</v>
          </cell>
          <cell r="AR40">
            <v>524554.17458723555</v>
          </cell>
          <cell r="AS40">
            <v>216007.25933647022</v>
          </cell>
          <cell r="AT40">
            <v>588266.23904932523</v>
          </cell>
          <cell r="AU40">
            <v>241349.92061069462</v>
          </cell>
          <cell r="AV40">
            <v>785470.24809865048</v>
          </cell>
          <cell r="AW40">
            <v>319791.49122138927</v>
          </cell>
        </row>
        <row r="41">
          <cell r="B41" t="str">
            <v>032049</v>
          </cell>
          <cell r="C41" t="str">
            <v>MELBOURNE WORKSHOP</v>
          </cell>
          <cell r="D41">
            <v>219371.37</v>
          </cell>
          <cell r="E41">
            <v>0</v>
          </cell>
          <cell r="F41">
            <v>1</v>
          </cell>
          <cell r="G41">
            <v>-120486.85</v>
          </cell>
          <cell r="H41">
            <v>0</v>
          </cell>
          <cell r="I41">
            <v>-0.35452092346037717</v>
          </cell>
          <cell r="J41">
            <v>0</v>
          </cell>
          <cell r="K41">
            <v>0</v>
          </cell>
          <cell r="L41">
            <v>0</v>
          </cell>
          <cell r="M41">
            <v>-3.865352482534945E-12</v>
          </cell>
          <cell r="N41">
            <v>0</v>
          </cell>
          <cell r="O41">
            <v>-2.1373125491663814E-11</v>
          </cell>
          <cell r="P41">
            <v>0</v>
          </cell>
          <cell r="Q41">
            <v>-2.1373125491663814E-11</v>
          </cell>
          <cell r="R41">
            <v>0</v>
          </cell>
          <cell r="S41">
            <v>-4.6611603465862572E-11</v>
          </cell>
          <cell r="T41">
            <v>0</v>
          </cell>
          <cell r="U41">
            <v>-1.9099388737231493E-11</v>
          </cell>
          <cell r="V41">
            <v>0</v>
          </cell>
          <cell r="W41">
            <v>-6.5710992203094065E-11</v>
          </cell>
          <cell r="X41">
            <v>0</v>
          </cell>
          <cell r="Y41">
            <v>-6.5710992203094065E-11</v>
          </cell>
          <cell r="Z41">
            <v>0</v>
          </cell>
          <cell r="AA41">
            <v>-8.3143731899326671E-11</v>
          </cell>
          <cell r="AB41">
            <v>0</v>
          </cell>
          <cell r="AC41">
            <v>-8.3143731899326671E-11</v>
          </cell>
          <cell r="AD41">
            <v>0</v>
          </cell>
          <cell r="AE41">
            <v>-1.6628746379865334E-10</v>
          </cell>
          <cell r="AF41" t="e">
            <v>#N/A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2.3199845600174741E-10</v>
          </cell>
          <cell r="AN41">
            <v>0</v>
          </cell>
          <cell r="AO41">
            <v>0</v>
          </cell>
          <cell r="AP41">
            <v>0</v>
          </cell>
          <cell r="AQ41">
            <v>-3.865352482534945E-12</v>
          </cell>
          <cell r="AR41">
            <v>0</v>
          </cell>
          <cell r="AS41">
            <v>-2.5238477974198759E-11</v>
          </cell>
          <cell r="AT41">
            <v>0</v>
          </cell>
          <cell r="AU41">
            <v>-4.6611603465862572E-11</v>
          </cell>
          <cell r="AV41">
            <v>0</v>
          </cell>
          <cell r="AW41">
            <v>-6.5710992203094065E-11</v>
          </cell>
        </row>
        <row r="42">
          <cell r="B42" t="str">
            <v>032701</v>
          </cell>
          <cell r="C42" t="str">
            <v>WHITEHORSE DOMESTIC</v>
          </cell>
          <cell r="D42">
            <v>13242599.966995729</v>
          </cell>
          <cell r="E42">
            <v>2060827.3969957288</v>
          </cell>
          <cell r="F42">
            <v>0.84121576500376627</v>
          </cell>
          <cell r="G42">
            <v>994234.69776676991</v>
          </cell>
          <cell r="H42">
            <v>115980.08776676981</v>
          </cell>
          <cell r="I42">
            <v>8.1172848450604504E-2</v>
          </cell>
          <cell r="J42">
            <v>1021944.64</v>
          </cell>
          <cell r="K42">
            <v>50476.95000000007</v>
          </cell>
          <cell r="L42">
            <v>180498.97231874237</v>
          </cell>
          <cell r="M42">
            <v>10158.195044309556</v>
          </cell>
          <cell r="N42">
            <v>164803.40950841695</v>
          </cell>
          <cell r="O42">
            <v>9274.8737361087988</v>
          </cell>
          <cell r="P42">
            <v>164803.40950841695</v>
          </cell>
          <cell r="Q42">
            <v>9274.8737361087988</v>
          </cell>
          <cell r="R42">
            <v>510105.79133557627</v>
          </cell>
          <cell r="S42">
            <v>28707.942516527153</v>
          </cell>
          <cell r="T42">
            <v>510105.79133557633</v>
          </cell>
          <cell r="U42">
            <v>28707.942516527215</v>
          </cell>
          <cell r="V42">
            <v>1020211.5826711527</v>
          </cell>
          <cell r="W42">
            <v>57415.885033054365</v>
          </cell>
          <cell r="X42">
            <v>2042156.2226711526</v>
          </cell>
          <cell r="Y42">
            <v>107892.83503305443</v>
          </cell>
          <cell r="Z42">
            <v>1040615.8143245756</v>
          </cell>
          <cell r="AA42">
            <v>58564.202733715494</v>
          </cell>
          <cell r="AB42">
            <v>0</v>
          </cell>
          <cell r="AC42">
            <v>0</v>
          </cell>
          <cell r="AD42">
            <v>1040615.8143245756</v>
          </cell>
          <cell r="AE42">
            <v>58564.202733715494</v>
          </cell>
          <cell r="AF42" t="e">
            <v>#N/A</v>
          </cell>
          <cell r="AG42">
            <v>39819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1202443.6123187423</v>
          </cell>
          <cell r="AQ42">
            <v>60635.145044309626</v>
          </cell>
          <cell r="AR42">
            <v>1367247.0218271592</v>
          </cell>
          <cell r="AS42">
            <v>69910.018780418424</v>
          </cell>
          <cell r="AT42">
            <v>1532050.4313355761</v>
          </cell>
          <cell r="AU42">
            <v>79184.892516527223</v>
          </cell>
          <cell r="AV42">
            <v>2042156.2226711526</v>
          </cell>
          <cell r="AW42">
            <v>107892.83503305443</v>
          </cell>
        </row>
        <row r="43">
          <cell r="B43" t="str">
            <v>032707</v>
          </cell>
          <cell r="C43" t="str">
            <v>WHITEHORSE GREEN WASTE</v>
          </cell>
          <cell r="D43">
            <v>3733999</v>
          </cell>
          <cell r="E43">
            <v>3360653.42</v>
          </cell>
          <cell r="F43">
            <v>9.8064303281683723E-2</v>
          </cell>
          <cell r="G43">
            <v>381604</v>
          </cell>
          <cell r="H43">
            <v>337008.7</v>
          </cell>
          <cell r="I43">
            <v>0.11383026164876156</v>
          </cell>
          <cell r="J43">
            <v>373345.58</v>
          </cell>
          <cell r="K43">
            <v>44595.3</v>
          </cell>
          <cell r="L43">
            <v>65317.544933727797</v>
          </cell>
          <cell r="M43">
            <v>6986.649756213018</v>
          </cell>
          <cell r="N43">
            <v>59637.758417751473</v>
          </cell>
          <cell r="O43">
            <v>6118.2454295857942</v>
          </cell>
          <cell r="P43">
            <v>59637.758417751473</v>
          </cell>
          <cell r="Q43">
            <v>6118.2454295857942</v>
          </cell>
          <cell r="R43">
            <v>184593.06176923076</v>
          </cell>
          <cell r="S43">
            <v>19223.140615384607</v>
          </cell>
          <cell r="T43">
            <v>184593.06176923076</v>
          </cell>
          <cell r="U43">
            <v>19223.140615384615</v>
          </cell>
          <cell r="V43">
            <v>369186.12353846151</v>
          </cell>
          <cell r="W43">
            <v>38446.281230769222</v>
          </cell>
          <cell r="X43">
            <v>742531.70353846159</v>
          </cell>
          <cell r="Y43">
            <v>83041.581230769225</v>
          </cell>
          <cell r="Z43">
            <v>376569.84600923082</v>
          </cell>
          <cell r="AA43">
            <v>39754.06085076923</v>
          </cell>
          <cell r="AB43">
            <v>376569.84600923082</v>
          </cell>
          <cell r="AC43">
            <v>39754.06085076923</v>
          </cell>
          <cell r="AD43">
            <v>753139.69201846165</v>
          </cell>
          <cell r="AE43">
            <v>79508.121701538461</v>
          </cell>
          <cell r="AF43" t="e">
            <v>#N/A</v>
          </cell>
          <cell r="AG43">
            <v>41090</v>
          </cell>
          <cell r="AH43" t="e">
            <v>#N/A</v>
          </cell>
          <cell r="AI43" t="e">
            <v>#N/A</v>
          </cell>
          <cell r="AJ43">
            <v>6085</v>
          </cell>
          <cell r="AK43">
            <v>238524</v>
          </cell>
          <cell r="AL43">
            <v>2238327.604443077</v>
          </cell>
          <cell r="AM43">
            <v>219054.29706769233</v>
          </cell>
          <cell r="AN43">
            <v>0</v>
          </cell>
          <cell r="AO43">
            <v>0</v>
          </cell>
          <cell r="AP43">
            <v>438663.12493372778</v>
          </cell>
          <cell r="AQ43">
            <v>51581.94975621302</v>
          </cell>
          <cell r="AR43">
            <v>498300.88335147925</v>
          </cell>
          <cell r="AS43">
            <v>57700.195185798817</v>
          </cell>
          <cell r="AT43">
            <v>557938.64176923071</v>
          </cell>
          <cell r="AU43">
            <v>63818.440615384614</v>
          </cell>
          <cell r="AV43">
            <v>742531.70353846159</v>
          </cell>
          <cell r="AW43">
            <v>83041.581230769225</v>
          </cell>
        </row>
        <row r="44">
          <cell r="B44" t="str">
            <v>032760</v>
          </cell>
          <cell r="C44" t="str">
            <v>WHITEHORSE LITTER</v>
          </cell>
          <cell r="D44">
            <v>1127772.8137180333</v>
          </cell>
          <cell r="E44">
            <v>170856.62371803331</v>
          </cell>
          <cell r="F44">
            <v>0.84171728038422999</v>
          </cell>
          <cell r="G44">
            <v>83469.446679225075</v>
          </cell>
          <cell r="H44">
            <v>5561.4466792250751</v>
          </cell>
          <cell r="I44">
            <v>7.9928351582268908E-2</v>
          </cell>
          <cell r="J44">
            <v>87726.73</v>
          </cell>
          <cell r="K44">
            <v>5026.53</v>
          </cell>
          <cell r="L44">
            <v>14964.593851922185</v>
          </cell>
          <cell r="M44">
            <v>487.10309833273737</v>
          </cell>
          <cell r="N44">
            <v>13663.324821320257</v>
          </cell>
          <cell r="O44">
            <v>444.7463071733676</v>
          </cell>
          <cell r="P44">
            <v>13663.324821320257</v>
          </cell>
          <cell r="Q44">
            <v>444.7463071733676</v>
          </cell>
          <cell r="R44">
            <v>42291.243494562703</v>
          </cell>
          <cell r="S44">
            <v>1376.5957126794726</v>
          </cell>
          <cell r="T44">
            <v>42291.243494562703</v>
          </cell>
          <cell r="U44">
            <v>1376.5957126794742</v>
          </cell>
          <cell r="V44">
            <v>84582.486989125406</v>
          </cell>
          <cell r="W44">
            <v>2753.1914253589466</v>
          </cell>
          <cell r="X44">
            <v>172309.21698912542</v>
          </cell>
          <cell r="Y44">
            <v>7779.7214253589464</v>
          </cell>
          <cell r="Z44">
            <v>86274.136728907921</v>
          </cell>
          <cell r="AA44">
            <v>2808.2552538661303</v>
          </cell>
          <cell r="AB44">
            <v>0</v>
          </cell>
          <cell r="AC44">
            <v>0</v>
          </cell>
          <cell r="AD44">
            <v>86274.136728907921</v>
          </cell>
          <cell r="AE44">
            <v>2808.2552538661303</v>
          </cell>
          <cell r="AF44" t="e">
            <v>#N/A</v>
          </cell>
          <cell r="AG44">
            <v>39819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102691.32385192218</v>
          </cell>
          <cell r="AQ44">
            <v>5513.6330983327371</v>
          </cell>
          <cell r="AR44">
            <v>116354.64867324244</v>
          </cell>
          <cell r="AS44">
            <v>5958.3794055061044</v>
          </cell>
          <cell r="AT44">
            <v>130017.9734945627</v>
          </cell>
          <cell r="AU44">
            <v>6403.1257126794717</v>
          </cell>
          <cell r="AV44">
            <v>172309.21698912542</v>
          </cell>
          <cell r="AW44">
            <v>7779.7214253589464</v>
          </cell>
        </row>
        <row r="45">
          <cell r="B45" t="str">
            <v>032801</v>
          </cell>
          <cell r="C45" t="str">
            <v>CASEY DOMESTIC</v>
          </cell>
          <cell r="D45">
            <v>16650000</v>
          </cell>
          <cell r="E45">
            <v>4318166.34</v>
          </cell>
          <cell r="F45">
            <v>0.73098576798654236</v>
          </cell>
          <cell r="G45">
            <v>1194000</v>
          </cell>
          <cell r="H45">
            <v>160282.37</v>
          </cell>
          <cell r="I45">
            <v>7.7251552795031056E-2</v>
          </cell>
          <cell r="J45">
            <v>1368485.68</v>
          </cell>
          <cell r="K45">
            <v>45548.03</v>
          </cell>
          <cell r="L45">
            <v>239906.42510117267</v>
          </cell>
          <cell r="M45">
            <v>9074.1684278515386</v>
          </cell>
          <cell r="N45">
            <v>218157.6124836794</v>
          </cell>
          <cell r="O45">
            <v>7075.9868254295907</v>
          </cell>
          <cell r="P45">
            <v>218157.6124836794</v>
          </cell>
          <cell r="Q45">
            <v>7075.9868254295907</v>
          </cell>
          <cell r="R45">
            <v>676221.65006853151</v>
          </cell>
          <cell r="S45">
            <v>23226.14207871072</v>
          </cell>
          <cell r="T45">
            <v>676221.65006853151</v>
          </cell>
          <cell r="U45">
            <v>23226.142078710691</v>
          </cell>
          <cell r="V45">
            <v>1352443.300137063</v>
          </cell>
          <cell r="W45">
            <v>46452.284157421411</v>
          </cell>
          <cell r="X45">
            <v>2720928.9801370632</v>
          </cell>
          <cell r="Y45">
            <v>92000.31415742141</v>
          </cell>
          <cell r="Z45">
            <v>1379492.1661398043</v>
          </cell>
          <cell r="AA45">
            <v>48988.42144057012</v>
          </cell>
          <cell r="AB45">
            <v>1379492.1661398043</v>
          </cell>
          <cell r="AC45">
            <v>48988.42144057012</v>
          </cell>
          <cell r="AD45">
            <v>2758984.3322796086</v>
          </cell>
          <cell r="AE45">
            <v>97976.842881140241</v>
          </cell>
          <cell r="AF45" t="e">
            <v>#N/A</v>
          </cell>
          <cell r="AG45">
            <v>40029</v>
          </cell>
          <cell r="AH45" t="e">
            <v>#N/A</v>
          </cell>
          <cell r="AI45" t="e">
            <v>#N/A</v>
          </cell>
          <cell r="AJ45">
            <v>15853</v>
          </cell>
          <cell r="AK45">
            <v>8165</v>
          </cell>
          <cell r="AL45">
            <v>206738.70758332824</v>
          </cell>
          <cell r="AM45">
            <v>15853.242961438344</v>
          </cell>
          <cell r="AN45">
            <v>0</v>
          </cell>
          <cell r="AO45">
            <v>0</v>
          </cell>
          <cell r="AP45">
            <v>1608392.1051011726</v>
          </cell>
          <cell r="AQ45">
            <v>54622.198427851537</v>
          </cell>
          <cell r="AR45">
            <v>1826549.7175848519</v>
          </cell>
          <cell r="AS45">
            <v>61698.185253281132</v>
          </cell>
          <cell r="AT45">
            <v>2044707.3300685312</v>
          </cell>
          <cell r="AU45">
            <v>68774.172078710719</v>
          </cell>
          <cell r="AV45">
            <v>2720928.9801370632</v>
          </cell>
          <cell r="AW45">
            <v>92000.31415742141</v>
          </cell>
        </row>
        <row r="46">
          <cell r="B46" t="str">
            <v>032804</v>
          </cell>
          <cell r="C46" t="str">
            <v>CASEY RECYCLING</v>
          </cell>
          <cell r="D46">
            <v>8683000</v>
          </cell>
          <cell r="E46">
            <v>2272789.85</v>
          </cell>
          <cell r="F46">
            <v>0.7309931735159817</v>
          </cell>
          <cell r="G46">
            <v>799000</v>
          </cell>
          <cell r="H46">
            <v>151940.03</v>
          </cell>
          <cell r="I46">
            <v>0.10134449518011161</v>
          </cell>
          <cell r="J46">
            <v>716371.29</v>
          </cell>
          <cell r="K46">
            <v>47777.919999999998</v>
          </cell>
          <cell r="L46">
            <v>126795.44509540459</v>
          </cell>
          <cell r="M46">
            <v>9323.1923641692229</v>
          </cell>
          <cell r="N46">
            <v>114438.676826239</v>
          </cell>
          <cell r="O46">
            <v>7181.4025933719167</v>
          </cell>
          <cell r="P46">
            <v>114438.676826239</v>
          </cell>
          <cell r="Q46">
            <v>7181.4025933719167</v>
          </cell>
          <cell r="R46">
            <v>355672.7987478826</v>
          </cell>
          <cell r="S46">
            <v>23685.997550913056</v>
          </cell>
          <cell r="T46">
            <v>355672.79874788265</v>
          </cell>
          <cell r="U46">
            <v>23685.997550913129</v>
          </cell>
          <cell r="V46">
            <v>711345.59749576519</v>
          </cell>
          <cell r="W46">
            <v>47371.995101826185</v>
          </cell>
          <cell r="X46">
            <v>1427716.8874957652</v>
          </cell>
          <cell r="Y46">
            <v>95149.915101826191</v>
          </cell>
          <cell r="Z46">
            <v>725572.50944568065</v>
          </cell>
          <cell r="AA46">
            <v>48319.435003862687</v>
          </cell>
          <cell r="AB46">
            <v>725572.50944568065</v>
          </cell>
          <cell r="AC46">
            <v>48319.435003862687</v>
          </cell>
          <cell r="AD46">
            <v>1451145.0188913613</v>
          </cell>
          <cell r="AE46">
            <v>96638.870007725374</v>
          </cell>
          <cell r="AF46" t="e">
            <v>#N/A</v>
          </cell>
          <cell r="AG46">
            <v>40029</v>
          </cell>
          <cell r="AH46" t="e">
            <v>#N/A</v>
          </cell>
          <cell r="AI46" t="e">
            <v>#N/A</v>
          </cell>
          <cell r="AJ46">
            <v>7929</v>
          </cell>
          <cell r="AK46">
            <v>8053</v>
          </cell>
          <cell r="AL46">
            <v>110299.23361287359</v>
          </cell>
          <cell r="AM46">
            <v>7929.1648904484464</v>
          </cell>
          <cell r="AN46">
            <v>0</v>
          </cell>
          <cell r="AO46">
            <v>0</v>
          </cell>
          <cell r="AP46">
            <v>843166.73509540467</v>
          </cell>
          <cell r="AQ46">
            <v>57101.112364169225</v>
          </cell>
          <cell r="AR46">
            <v>957605.41192164365</v>
          </cell>
          <cell r="AS46">
            <v>64282.514957541141</v>
          </cell>
          <cell r="AT46">
            <v>1072044.0887478827</v>
          </cell>
          <cell r="AU46">
            <v>71463.917550913058</v>
          </cell>
          <cell r="AV46">
            <v>1427716.8874957652</v>
          </cell>
          <cell r="AW46">
            <v>95149.915101826191</v>
          </cell>
        </row>
        <row r="47">
          <cell r="B47" t="str">
            <v>032805</v>
          </cell>
          <cell r="C47" t="str">
            <v>CASEY MRF</v>
          </cell>
          <cell r="D47">
            <v>24473000</v>
          </cell>
          <cell r="E47">
            <v>7336644.5</v>
          </cell>
          <cell r="F47">
            <v>0.69823064900922105</v>
          </cell>
          <cell r="G47">
            <v>-1012000</v>
          </cell>
          <cell r="H47">
            <v>-353947.41</v>
          </cell>
          <cell r="I47">
            <v>-3.9709633117520113E-2</v>
          </cell>
          <cell r="J47">
            <v>2333518.02</v>
          </cell>
          <cell r="K47">
            <v>-138722.12</v>
          </cell>
          <cell r="L47">
            <v>410070.07834895415</v>
          </cell>
          <cell r="M47">
            <v>-14379.380230579975</v>
          </cell>
          <cell r="N47">
            <v>369876.80457947997</v>
          </cell>
          <cell r="O47">
            <v>-20355.309775746984</v>
          </cell>
          <cell r="P47">
            <v>369876.80457947997</v>
          </cell>
          <cell r="Q47">
            <v>-20355.309775746984</v>
          </cell>
          <cell r="R47">
            <v>1149823.6875079141</v>
          </cell>
          <cell r="S47">
            <v>-55089.999782073945</v>
          </cell>
          <cell r="T47">
            <v>1149823.6875079141</v>
          </cell>
          <cell r="U47">
            <v>-55089.999782073879</v>
          </cell>
          <cell r="V47">
            <v>2299647.3750158283</v>
          </cell>
          <cell r="W47">
            <v>-110179.99956414782</v>
          </cell>
          <cell r="X47">
            <v>4633165.3950158283</v>
          </cell>
          <cell r="Y47">
            <v>-248902.11956414781</v>
          </cell>
          <cell r="Z47">
            <v>2345640.3225161447</v>
          </cell>
          <cell r="AA47">
            <v>-120275.25795543073</v>
          </cell>
          <cell r="AB47">
            <v>2345640.3225161447</v>
          </cell>
          <cell r="AC47">
            <v>-120275.25795543073</v>
          </cell>
          <cell r="AD47">
            <v>4691280.6450322894</v>
          </cell>
          <cell r="AE47">
            <v>-240550.51591086146</v>
          </cell>
          <cell r="AF47" t="e">
            <v>#N/A</v>
          </cell>
          <cell r="AG47">
            <v>40029</v>
          </cell>
          <cell r="AH47" t="e">
            <v>#N/A</v>
          </cell>
          <cell r="AI47" t="e">
            <v>#N/A</v>
          </cell>
          <cell r="AJ47">
            <v>-3217</v>
          </cell>
          <cell r="AK47">
            <v>-20046</v>
          </cell>
          <cell r="AL47">
            <v>345716.4799518818</v>
          </cell>
          <cell r="AM47">
            <v>-3216.8945249906974</v>
          </cell>
          <cell r="AN47">
            <v>0</v>
          </cell>
          <cell r="AO47">
            <v>0</v>
          </cell>
          <cell r="AP47">
            <v>2743588.0983489542</v>
          </cell>
          <cell r="AQ47">
            <v>-153101.50023057996</v>
          </cell>
          <cell r="AR47">
            <v>3113464.9029284343</v>
          </cell>
          <cell r="AS47">
            <v>-173456.81000632694</v>
          </cell>
          <cell r="AT47">
            <v>3483341.7075079144</v>
          </cell>
          <cell r="AU47">
            <v>-193812.11978207392</v>
          </cell>
          <cell r="AV47">
            <v>4633165.3950158283</v>
          </cell>
          <cell r="AW47">
            <v>-248902.11956414781</v>
          </cell>
        </row>
        <row r="48">
          <cell r="B48" t="str">
            <v>032807</v>
          </cell>
          <cell r="C48" t="str">
            <v>CASEY GREENWASTE - NEW</v>
          </cell>
          <cell r="D48">
            <v>8806750</v>
          </cell>
          <cell r="E48">
            <v>2892486.04</v>
          </cell>
          <cell r="F48">
            <v>0.67188267026019588</v>
          </cell>
          <cell r="G48">
            <v>1541840</v>
          </cell>
          <cell r="H48">
            <v>508743.17</v>
          </cell>
          <cell r="I48">
            <v>0.21223112192718149</v>
          </cell>
          <cell r="J48">
            <v>905268.03</v>
          </cell>
          <cell r="K48">
            <v>154005.59</v>
          </cell>
          <cell r="L48">
            <v>159344.50904286985</v>
          </cell>
          <cell r="M48">
            <v>27837.579620047549</v>
          </cell>
          <cell r="N48">
            <v>145488.46477827249</v>
          </cell>
          <cell r="O48">
            <v>25416.920522652115</v>
          </cell>
          <cell r="P48">
            <v>145488.46477827249</v>
          </cell>
          <cell r="Q48">
            <v>25416.920522652115</v>
          </cell>
          <cell r="R48">
            <v>450321.43859941483</v>
          </cell>
          <cell r="S48">
            <v>78671.420665351776</v>
          </cell>
          <cell r="T48">
            <v>450321.43859941483</v>
          </cell>
          <cell r="U48">
            <v>78671.42066535179</v>
          </cell>
          <cell r="V48">
            <v>900642.87719882966</v>
          </cell>
          <cell r="W48">
            <v>157342.84133070358</v>
          </cell>
          <cell r="X48">
            <v>1805910.9071988296</v>
          </cell>
          <cell r="Y48">
            <v>311348.43133070355</v>
          </cell>
          <cell r="Z48">
            <v>918655.73474280618</v>
          </cell>
          <cell r="AA48">
            <v>160489.69815731759</v>
          </cell>
          <cell r="AB48">
            <v>918655.73474280618</v>
          </cell>
          <cell r="AC48">
            <v>160489.69815731759</v>
          </cell>
          <cell r="AD48">
            <v>1837311.4694856124</v>
          </cell>
          <cell r="AE48">
            <v>320979.39631463517</v>
          </cell>
          <cell r="AF48" t="e">
            <v>#N/A</v>
          </cell>
          <cell r="AG48">
            <v>40029</v>
          </cell>
          <cell r="AH48" t="e">
            <v>#N/A</v>
          </cell>
          <cell r="AI48" t="e">
            <v>#N/A</v>
          </cell>
          <cell r="AJ48">
            <v>30421</v>
          </cell>
          <cell r="AK48">
            <v>26748</v>
          </cell>
          <cell r="AL48">
            <v>154531.6933155579</v>
          </cell>
          <cell r="AM48">
            <v>30420.932354661229</v>
          </cell>
          <cell r="AN48">
            <v>0</v>
          </cell>
          <cell r="AO48">
            <v>0</v>
          </cell>
          <cell r="AP48">
            <v>1064612.5390428698</v>
          </cell>
          <cell r="AQ48">
            <v>181843.16962004756</v>
          </cell>
          <cell r="AR48">
            <v>1210101.0038211423</v>
          </cell>
          <cell r="AS48">
            <v>207260.09014269966</v>
          </cell>
          <cell r="AT48">
            <v>1355589.4685994147</v>
          </cell>
          <cell r="AU48">
            <v>232677.01066535176</v>
          </cell>
          <cell r="AV48">
            <v>1805910.9071988296</v>
          </cell>
          <cell r="AW48">
            <v>311348.43133070355</v>
          </cell>
        </row>
        <row r="49">
          <cell r="B49" t="str">
            <v>032901</v>
          </cell>
          <cell r="C49" t="str">
            <v>CARDINIA DOMESTIC</v>
          </cell>
          <cell r="D49">
            <v>9170561.5611067582</v>
          </cell>
          <cell r="E49">
            <v>2281933.6411067583</v>
          </cell>
          <cell r="F49">
            <v>0.75186084839540124</v>
          </cell>
          <cell r="G49">
            <v>1236683.8459275605</v>
          </cell>
          <cell r="H49">
            <v>313227.95592756046</v>
          </cell>
          <cell r="I49">
            <v>0.15587382240105882</v>
          </cell>
          <cell r="J49">
            <v>760407.37</v>
          </cell>
          <cell r="K49">
            <v>113468.67</v>
          </cell>
          <cell r="L49">
            <v>132804.84247331845</v>
          </cell>
          <cell r="M49">
            <v>18315.206988699119</v>
          </cell>
          <cell r="N49">
            <v>121256.59530172555</v>
          </cell>
          <cell r="O49">
            <v>16339.971598377442</v>
          </cell>
          <cell r="P49">
            <v>121256.59530172555</v>
          </cell>
          <cell r="Q49">
            <v>16339.971598377442</v>
          </cell>
          <cell r="R49">
            <v>375318.03307676956</v>
          </cell>
          <cell r="S49">
            <v>50995.150185454004</v>
          </cell>
          <cell r="T49">
            <v>375318.03307676956</v>
          </cell>
          <cell r="U49">
            <v>50995.150185454033</v>
          </cell>
          <cell r="V49">
            <v>750636.06615353911</v>
          </cell>
          <cell r="W49">
            <v>101990.30037090804</v>
          </cell>
          <cell r="X49">
            <v>1511043.436153539</v>
          </cell>
          <cell r="Y49">
            <v>215458.97037090803</v>
          </cell>
          <cell r="Z49">
            <v>765648.78747660969</v>
          </cell>
          <cell r="AA49">
            <v>105618.82777832619</v>
          </cell>
          <cell r="AB49">
            <v>765648.78747660969</v>
          </cell>
          <cell r="AC49">
            <v>105618.82777832619</v>
          </cell>
          <cell r="AD49">
            <v>1531297.5749532194</v>
          </cell>
          <cell r="AE49">
            <v>211237.65555665237</v>
          </cell>
          <cell r="AF49" t="e">
            <v>#N/A</v>
          </cell>
          <cell r="AG49">
            <v>39994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893212.21247331845</v>
          </cell>
          <cell r="AQ49">
            <v>131783.87698869911</v>
          </cell>
          <cell r="AR49">
            <v>1014468.807775044</v>
          </cell>
          <cell r="AS49">
            <v>148123.84858707656</v>
          </cell>
          <cell r="AT49">
            <v>1135725.4030767696</v>
          </cell>
          <cell r="AU49">
            <v>164463.82018545401</v>
          </cell>
          <cell r="AV49">
            <v>1511043.436153539</v>
          </cell>
          <cell r="AW49">
            <v>215458.97037090803</v>
          </cell>
        </row>
        <row r="50">
          <cell r="B50" t="str">
            <v>032904</v>
          </cell>
          <cell r="C50" t="str">
            <v>CARDINIA RECYCLING</v>
          </cell>
          <cell r="D50">
            <v>4923261.1413545748</v>
          </cell>
          <cell r="E50">
            <v>1216879.0013545747</v>
          </cell>
          <cell r="F50">
            <v>0.74429590671678791</v>
          </cell>
          <cell r="G50">
            <v>583831.9696327172</v>
          </cell>
          <cell r="H50">
            <v>107269.19963271718</v>
          </cell>
          <cell r="I50">
            <v>0.13454119114036753</v>
          </cell>
          <cell r="J50">
            <v>407822.67</v>
          </cell>
          <cell r="K50">
            <v>36200.82</v>
          </cell>
          <cell r="L50">
            <v>70820.387224583057</v>
          </cell>
          <cell r="M50">
            <v>6389.2609604061199</v>
          </cell>
          <cell r="N50">
            <v>64662.092683314972</v>
          </cell>
          <cell r="O50">
            <v>5746.7165290664443</v>
          </cell>
          <cell r="P50">
            <v>64662.092683314972</v>
          </cell>
          <cell r="Q50">
            <v>5746.7165290664443</v>
          </cell>
          <cell r="R50">
            <v>200144.57259121299</v>
          </cell>
          <cell r="S50">
            <v>17882.694018539009</v>
          </cell>
          <cell r="T50">
            <v>200144.57259121299</v>
          </cell>
          <cell r="U50">
            <v>17882.694018538994</v>
          </cell>
          <cell r="V50">
            <v>400289.14518242597</v>
          </cell>
          <cell r="W50">
            <v>35765.388037078003</v>
          </cell>
          <cell r="X50">
            <v>808111.81518242601</v>
          </cell>
          <cell r="Y50">
            <v>71966.208037078002</v>
          </cell>
          <cell r="Z50">
            <v>408294.92808607442</v>
          </cell>
          <cell r="AA50">
            <v>35751.9057978196</v>
          </cell>
          <cell r="AB50">
            <v>408294.92808607442</v>
          </cell>
          <cell r="AC50">
            <v>35751.9057978196</v>
          </cell>
          <cell r="AD50">
            <v>816589.85617214884</v>
          </cell>
          <cell r="AE50">
            <v>71503.811595639199</v>
          </cell>
          <cell r="AF50" t="e">
            <v>#N/A</v>
          </cell>
          <cell r="AG50">
            <v>39994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478643.05722458306</v>
          </cell>
          <cell r="AQ50">
            <v>42590.080960406121</v>
          </cell>
          <cell r="AR50">
            <v>543305.14990789804</v>
          </cell>
          <cell r="AS50">
            <v>48336.797489472563</v>
          </cell>
          <cell r="AT50">
            <v>607967.24259121297</v>
          </cell>
          <cell r="AU50">
            <v>54083.514018539005</v>
          </cell>
          <cell r="AV50">
            <v>808111.81518242601</v>
          </cell>
          <cell r="AW50">
            <v>71966.208037078002</v>
          </cell>
        </row>
        <row r="51">
          <cell r="B51" t="str">
            <v>032907</v>
          </cell>
          <cell r="C51" t="str">
            <v>CARDINIA GREENWASTE</v>
          </cell>
          <cell r="D51">
            <v>4537150</v>
          </cell>
          <cell r="E51">
            <v>3912767.23</v>
          </cell>
          <cell r="F51">
            <v>0.12950214668093368</v>
          </cell>
          <cell r="G51">
            <v>767144</v>
          </cell>
          <cell r="H51">
            <v>630985.1</v>
          </cell>
          <cell r="I51">
            <v>0.2034861482979072</v>
          </cell>
          <cell r="J51">
            <v>345714.19</v>
          </cell>
          <cell r="K51">
            <v>73759.350000000006</v>
          </cell>
          <cell r="L51">
            <v>51526.881479842945</v>
          </cell>
          <cell r="M51">
            <v>3513.8355710335723</v>
          </cell>
          <cell r="N51">
            <v>47154.978742465297</v>
          </cell>
          <cell r="O51">
            <v>3316.9803039871613</v>
          </cell>
          <cell r="P51">
            <v>47154.978742465297</v>
          </cell>
          <cell r="Q51">
            <v>3316.9803039871613</v>
          </cell>
          <cell r="R51">
            <v>145836.83896477355</v>
          </cell>
          <cell r="S51">
            <v>10147.796179007895</v>
          </cell>
          <cell r="T51">
            <v>145836.83896477355</v>
          </cell>
          <cell r="U51">
            <v>10147.796179007895</v>
          </cell>
          <cell r="V51">
            <v>291673.67792954709</v>
          </cell>
          <cell r="W51">
            <v>20295.592358015791</v>
          </cell>
          <cell r="X51">
            <v>637387.86792954709</v>
          </cell>
          <cell r="Y51">
            <v>94054.942358015804</v>
          </cell>
          <cell r="Z51">
            <v>324206.80238691589</v>
          </cell>
          <cell r="AA51">
            <v>47401.15510395397</v>
          </cell>
          <cell r="AB51">
            <v>324206.80238691589</v>
          </cell>
          <cell r="AC51">
            <v>47401.15510395397</v>
          </cell>
          <cell r="AD51">
            <v>648413.60477383179</v>
          </cell>
          <cell r="AE51">
            <v>94802.31020790794</v>
          </cell>
          <cell r="AF51" t="e">
            <v>#N/A</v>
          </cell>
          <cell r="AG51">
            <v>41670</v>
          </cell>
          <cell r="AH51" t="e">
            <v>#N/A</v>
          </cell>
          <cell r="AI51" t="e">
            <v>#N/A</v>
          </cell>
          <cell r="AJ51">
            <v>9380</v>
          </cell>
          <cell r="AK51">
            <v>434511</v>
          </cell>
          <cell r="AL51">
            <v>2972679.9472966213</v>
          </cell>
          <cell r="AM51">
            <v>515887.19743407622</v>
          </cell>
          <cell r="AN51">
            <v>0</v>
          </cell>
          <cell r="AO51">
            <v>0</v>
          </cell>
          <cell r="AP51">
            <v>397241.07147984294</v>
          </cell>
          <cell r="AQ51">
            <v>77273.18557103358</v>
          </cell>
          <cell r="AR51">
            <v>444396.05022230826</v>
          </cell>
          <cell r="AS51">
            <v>80590.165875020743</v>
          </cell>
          <cell r="AT51">
            <v>491551.02896477358</v>
          </cell>
          <cell r="AU51">
            <v>83907.146179007905</v>
          </cell>
          <cell r="AV51">
            <v>637387.86792954709</v>
          </cell>
          <cell r="AW51">
            <v>94054.942358015804</v>
          </cell>
        </row>
        <row r="52">
          <cell r="B52" t="str">
            <v>033104</v>
          </cell>
          <cell r="C52" t="str">
            <v>DAREBIN RECYCLING</v>
          </cell>
          <cell r="D52">
            <v>6996000</v>
          </cell>
          <cell r="E52">
            <v>2710007.65</v>
          </cell>
          <cell r="F52">
            <v>0.61090694065539042</v>
          </cell>
          <cell r="G52">
            <v>764600</v>
          </cell>
          <cell r="H52">
            <v>285413.15999999997</v>
          </cell>
          <cell r="I52">
            <v>0.12270115864813685</v>
          </cell>
          <cell r="J52">
            <v>515506.25</v>
          </cell>
          <cell r="K52">
            <v>55883.32</v>
          </cell>
          <cell r="L52">
            <v>91118.88121976101</v>
          </cell>
          <cell r="M52">
            <v>9293.4087312618285</v>
          </cell>
          <cell r="N52">
            <v>83195.500244129624</v>
          </cell>
          <cell r="O52">
            <v>7882.1784068042743</v>
          </cell>
          <cell r="P52">
            <v>83195.500244129624</v>
          </cell>
          <cell r="Q52">
            <v>7882.1784068042743</v>
          </cell>
          <cell r="R52">
            <v>257509.88170802026</v>
          </cell>
          <cell r="S52">
            <v>25057.765544870377</v>
          </cell>
          <cell r="T52">
            <v>257509.88170802029</v>
          </cell>
          <cell r="U52">
            <v>25057.765544870388</v>
          </cell>
          <cell r="V52">
            <v>515019.76341604057</v>
          </cell>
          <cell r="W52">
            <v>50115.531089740762</v>
          </cell>
          <cell r="X52">
            <v>1030526.0134160406</v>
          </cell>
          <cell r="Y52">
            <v>105998.85108974075</v>
          </cell>
          <cell r="Z52">
            <v>525320.15868436138</v>
          </cell>
          <cell r="AA52">
            <v>51758.335411535634</v>
          </cell>
          <cell r="AB52">
            <v>525320.15868436138</v>
          </cell>
          <cell r="AC52">
            <v>51758.335411535634</v>
          </cell>
          <cell r="AD52">
            <v>1050640.3173687228</v>
          </cell>
          <cell r="AE52">
            <v>103516.67082307127</v>
          </cell>
          <cell r="AF52" t="e">
            <v>#N/A</v>
          </cell>
          <cell r="AG52">
            <v>40421</v>
          </cell>
          <cell r="AH52" t="e">
            <v>#N/A</v>
          </cell>
          <cell r="AI52" t="e">
            <v>#N/A</v>
          </cell>
          <cell r="AJ52">
            <v>9413</v>
          </cell>
          <cell r="AK52">
            <v>120769</v>
          </cell>
          <cell r="AL52">
            <v>1144347.5692152365</v>
          </cell>
          <cell r="AM52">
            <v>131780.95808718796</v>
          </cell>
          <cell r="AN52">
            <v>0</v>
          </cell>
          <cell r="AO52">
            <v>0</v>
          </cell>
          <cell r="AP52">
            <v>606625.13121976098</v>
          </cell>
          <cell r="AQ52">
            <v>65176.728731261828</v>
          </cell>
          <cell r="AR52">
            <v>689820.63146389066</v>
          </cell>
          <cell r="AS52">
            <v>73058.907138066104</v>
          </cell>
          <cell r="AT52">
            <v>773016.13170802034</v>
          </cell>
          <cell r="AU52">
            <v>80941.085544870381</v>
          </cell>
          <cell r="AV52">
            <v>1030526.0134160406</v>
          </cell>
          <cell r="AW52">
            <v>105998.85108974075</v>
          </cell>
        </row>
        <row r="53">
          <cell r="B53" t="str">
            <v>033105</v>
          </cell>
          <cell r="C53" t="str">
            <v>DAREBIN MRF</v>
          </cell>
          <cell r="D53">
            <v>11350000</v>
          </cell>
          <cell r="E53">
            <v>5510260.9299999997</v>
          </cell>
          <cell r="F53">
            <v>0.51609965532098234</v>
          </cell>
          <cell r="G53">
            <v>-255000</v>
          </cell>
          <cell r="H53">
            <v>-105402.57</v>
          </cell>
          <cell r="I53">
            <v>-2.1973287376130978E-2</v>
          </cell>
          <cell r="J53">
            <v>998552.2</v>
          </cell>
          <cell r="K53">
            <v>-20944.600000000093</v>
          </cell>
          <cell r="L53">
            <v>181777.48481850649</v>
          </cell>
          <cell r="M53">
            <v>1195.3564652012399</v>
          </cell>
          <cell r="N53">
            <v>161454.23309515812</v>
          </cell>
          <cell r="O53">
            <v>-6259.884096990133</v>
          </cell>
          <cell r="P53">
            <v>161454.23309515812</v>
          </cell>
          <cell r="Q53">
            <v>-6259.884096990133</v>
          </cell>
          <cell r="R53">
            <v>504685.95100882277</v>
          </cell>
          <cell r="S53">
            <v>-11324.411728779027</v>
          </cell>
          <cell r="T53">
            <v>504685.95100882277</v>
          </cell>
          <cell r="U53">
            <v>-11324.411728778945</v>
          </cell>
          <cell r="V53">
            <v>1009371.9020176455</v>
          </cell>
          <cell r="W53">
            <v>-22648.82345755797</v>
          </cell>
          <cell r="X53">
            <v>2007924.1020176455</v>
          </cell>
          <cell r="Y53">
            <v>-43593.423457558063</v>
          </cell>
          <cell r="Z53">
            <v>1029559.3400579983</v>
          </cell>
          <cell r="AA53">
            <v>-20354.837926709053</v>
          </cell>
          <cell r="AB53">
            <v>1029559.3400579983</v>
          </cell>
          <cell r="AC53">
            <v>-20354.837926709053</v>
          </cell>
          <cell r="AD53">
            <v>2059118.6801159966</v>
          </cell>
          <cell r="AE53">
            <v>-40709.675853418106</v>
          </cell>
          <cell r="AF53" t="e">
            <v>#N/A</v>
          </cell>
          <cell r="AG53">
            <v>40421</v>
          </cell>
          <cell r="AH53" t="e">
            <v>#N/A</v>
          </cell>
          <cell r="AI53" t="e">
            <v>#N/A</v>
          </cell>
          <cell r="AJ53">
            <v>-3003</v>
          </cell>
          <cell r="AK53">
            <v>-47495</v>
          </cell>
          <cell r="AL53">
            <v>2441770.3478663573</v>
          </cell>
          <cell r="AM53">
            <v>-42044.070689023931</v>
          </cell>
          <cell r="AN53">
            <v>0</v>
          </cell>
          <cell r="AO53">
            <v>0</v>
          </cell>
          <cell r="AP53">
            <v>1180329.6848185065</v>
          </cell>
          <cell r="AQ53">
            <v>-19749.243534798854</v>
          </cell>
          <cell r="AR53">
            <v>1341783.9179136646</v>
          </cell>
          <cell r="AS53">
            <v>-26009.127631788986</v>
          </cell>
          <cell r="AT53">
            <v>1503238.1510088227</v>
          </cell>
          <cell r="AU53">
            <v>-32269.011728779118</v>
          </cell>
          <cell r="AV53">
            <v>2007924.1020176455</v>
          </cell>
          <cell r="AW53">
            <v>-43593.423457558063</v>
          </cell>
        </row>
        <row r="54">
          <cell r="B54" t="str">
            <v>033201</v>
          </cell>
          <cell r="C54" t="str">
            <v>DANDENONG DOMESTIC</v>
          </cell>
          <cell r="D54">
            <v>9581236</v>
          </cell>
          <cell r="E54">
            <v>3875413.54</v>
          </cell>
          <cell r="F54">
            <v>0.58596571494183081</v>
          </cell>
          <cell r="G54">
            <v>628123</v>
          </cell>
          <cell r="H54">
            <v>168517.8</v>
          </cell>
          <cell r="I54">
            <v>7.0156938709474564E-2</v>
          </cell>
          <cell r="J54">
            <v>719818.12</v>
          </cell>
          <cell r="K54">
            <v>14920.01</v>
          </cell>
          <cell r="L54">
            <v>127032.46883168313</v>
          </cell>
          <cell r="M54">
            <v>6721.1416416365928</v>
          </cell>
          <cell r="N54">
            <v>115986.16719414547</v>
          </cell>
          <cell r="O54">
            <v>5684.5206293203773</v>
          </cell>
          <cell r="P54">
            <v>115986.16719414547</v>
          </cell>
          <cell r="Q54">
            <v>5684.5206293203773</v>
          </cell>
          <cell r="R54">
            <v>359004.80321997404</v>
          </cell>
          <cell r="S54">
            <v>18090.182900277348</v>
          </cell>
          <cell r="T54">
            <v>359004.8032199741</v>
          </cell>
          <cell r="U54">
            <v>18090.18290027733</v>
          </cell>
          <cell r="V54">
            <v>718009.60643994808</v>
          </cell>
          <cell r="W54">
            <v>36180.365800554675</v>
          </cell>
          <cell r="X54">
            <v>1437827.7264399482</v>
          </cell>
          <cell r="Y54">
            <v>51100.375800554677</v>
          </cell>
          <cell r="Z54">
            <v>732369.79856874724</v>
          </cell>
          <cell r="AA54">
            <v>28236.528216565817</v>
          </cell>
          <cell r="AB54">
            <v>732369.79856874724</v>
          </cell>
          <cell r="AC54">
            <v>28236.528216565817</v>
          </cell>
          <cell r="AD54">
            <v>1464739.5971374945</v>
          </cell>
          <cell r="AE54">
            <v>56473.056433131635</v>
          </cell>
          <cell r="AF54" t="e">
            <v>#N/A</v>
          </cell>
          <cell r="AG54">
            <v>40451</v>
          </cell>
          <cell r="AH54" t="e">
            <v>#N/A</v>
          </cell>
          <cell r="AI54" t="e">
            <v>#N/A</v>
          </cell>
          <cell r="AJ54">
            <v>5058</v>
          </cell>
          <cell r="AK54">
            <v>70591</v>
          </cell>
          <cell r="AL54">
            <v>1692664.3364225575</v>
          </cell>
          <cell r="AM54">
            <v>75864.377766313672</v>
          </cell>
          <cell r="AN54">
            <v>0</v>
          </cell>
          <cell r="AO54">
            <v>0</v>
          </cell>
          <cell r="AP54">
            <v>846850.58883168316</v>
          </cell>
          <cell r="AQ54">
            <v>21641.151641636592</v>
          </cell>
          <cell r="AR54">
            <v>962836.75602582865</v>
          </cell>
          <cell r="AS54">
            <v>27325.672270956969</v>
          </cell>
          <cell r="AT54">
            <v>1078822.9232199742</v>
          </cell>
          <cell r="AU54">
            <v>33010.192900277347</v>
          </cell>
          <cell r="AV54">
            <v>1437827.7264399482</v>
          </cell>
          <cell r="AW54">
            <v>51100.375800554677</v>
          </cell>
        </row>
        <row r="55">
          <cell r="B55" t="str">
            <v>033204</v>
          </cell>
          <cell r="C55" t="str">
            <v>DANDENONG RECYCLING</v>
          </cell>
          <cell r="D55">
            <v>5080679</v>
          </cell>
          <cell r="E55">
            <v>2073329.66</v>
          </cell>
          <cell r="F55">
            <v>0.58464913572862964</v>
          </cell>
          <cell r="G55">
            <v>573067</v>
          </cell>
          <cell r="H55">
            <v>201089.12</v>
          </cell>
          <cell r="I55">
            <v>0.12713316940322281</v>
          </cell>
          <cell r="J55">
            <v>379416.04</v>
          </cell>
          <cell r="K55">
            <v>35735.75</v>
          </cell>
          <cell r="L55">
            <v>66959.161022704153</v>
          </cell>
          <cell r="M55">
            <v>6589.6782518690989</v>
          </cell>
          <cell r="N55">
            <v>61136.625281599452</v>
          </cell>
          <cell r="O55">
            <v>5964.4888386630873</v>
          </cell>
          <cell r="P55">
            <v>61136.625281599452</v>
          </cell>
          <cell r="Q55">
            <v>5964.4888386630873</v>
          </cell>
          <cell r="R55">
            <v>189232.41158590306</v>
          </cell>
          <cell r="S55">
            <v>18518.655929195273</v>
          </cell>
          <cell r="T55">
            <v>189232.41158590309</v>
          </cell>
          <cell r="U55">
            <v>18518.655929195298</v>
          </cell>
          <cell r="V55">
            <v>378464.82317180617</v>
          </cell>
          <cell r="W55">
            <v>37037.311858390574</v>
          </cell>
          <cell r="X55">
            <v>757880.86317180609</v>
          </cell>
          <cell r="Y55">
            <v>72773.061858390574</v>
          </cell>
          <cell r="Z55">
            <v>386034.11963524233</v>
          </cell>
          <cell r="AA55">
            <v>37778.058095558386</v>
          </cell>
          <cell r="AB55">
            <v>386034.11963524233</v>
          </cell>
          <cell r="AC55">
            <v>37778.058095558386</v>
          </cell>
          <cell r="AD55">
            <v>772068.23927048466</v>
          </cell>
          <cell r="AE55">
            <v>75556.116191116773</v>
          </cell>
          <cell r="AF55" t="e">
            <v>#N/A</v>
          </cell>
          <cell r="AG55">
            <v>40451</v>
          </cell>
          <cell r="AH55" t="e">
            <v>#N/A</v>
          </cell>
          <cell r="AI55" t="e">
            <v>#N/A</v>
          </cell>
          <cell r="AJ55">
            <v>5900</v>
          </cell>
          <cell r="AK55">
            <v>94445</v>
          </cell>
          <cell r="AL55">
            <v>922796.59755770897</v>
          </cell>
          <cell r="AM55">
            <v>88495.691950492648</v>
          </cell>
          <cell r="AN55">
            <v>0</v>
          </cell>
          <cell r="AO55">
            <v>0</v>
          </cell>
          <cell r="AP55">
            <v>446375.20102270413</v>
          </cell>
          <cell r="AQ55">
            <v>42325.428251869096</v>
          </cell>
          <cell r="AR55">
            <v>507511.8263043036</v>
          </cell>
          <cell r="AS55">
            <v>48289.917090532181</v>
          </cell>
          <cell r="AT55">
            <v>568648.45158590307</v>
          </cell>
          <cell r="AU55">
            <v>54254.405929195265</v>
          </cell>
          <cell r="AV55">
            <v>757880.86317180609</v>
          </cell>
          <cell r="AW55">
            <v>72773.061858390574</v>
          </cell>
        </row>
        <row r="56">
          <cell r="B56" t="str">
            <v>033207</v>
          </cell>
          <cell r="C56" t="str">
            <v>DANDENONG GREENWASTE</v>
          </cell>
          <cell r="D56">
            <v>7919776</v>
          </cell>
          <cell r="E56">
            <v>3253192.73</v>
          </cell>
          <cell r="F56">
            <v>0.61375233202070445</v>
          </cell>
          <cell r="G56">
            <v>1991977</v>
          </cell>
          <cell r="H56">
            <v>963594.19</v>
          </cell>
          <cell r="I56">
            <v>0.33603990283746127</v>
          </cell>
          <cell r="J56">
            <v>601364.1</v>
          </cell>
          <cell r="K56">
            <v>183271.84</v>
          </cell>
          <cell r="L56">
            <v>106128.63871882384</v>
          </cell>
          <cell r="M56">
            <v>33151.768306158818</v>
          </cell>
          <cell r="N56">
            <v>96900.061438926132</v>
          </cell>
          <cell r="O56">
            <v>30182.049323014566</v>
          </cell>
          <cell r="P56">
            <v>96900.061438926132</v>
          </cell>
          <cell r="Q56">
            <v>30182.049323014566</v>
          </cell>
          <cell r="R56">
            <v>299928.76159667608</v>
          </cell>
          <cell r="S56">
            <v>93515.866952187949</v>
          </cell>
          <cell r="T56">
            <v>299928.76159667614</v>
          </cell>
          <cell r="U56">
            <v>93515.866952187993</v>
          </cell>
          <cell r="V56">
            <v>599857.52319335216</v>
          </cell>
          <cell r="W56">
            <v>187031.73390437593</v>
          </cell>
          <cell r="X56">
            <v>1201221.623193352</v>
          </cell>
          <cell r="Y56">
            <v>370303.57390437589</v>
          </cell>
          <cell r="Z56">
            <v>611854.67365721916</v>
          </cell>
          <cell r="AA56">
            <v>189325.24358246353</v>
          </cell>
          <cell r="AB56">
            <v>611854.67365721916</v>
          </cell>
          <cell r="AC56">
            <v>189325.24358246353</v>
          </cell>
          <cell r="AD56">
            <v>1223709.3473144383</v>
          </cell>
          <cell r="AE56">
            <v>378650.48716492706</v>
          </cell>
          <cell r="AF56" t="e">
            <v>#N/A</v>
          </cell>
          <cell r="AG56">
            <v>40451</v>
          </cell>
          <cell r="AH56" t="e">
            <v>#N/A</v>
          </cell>
          <cell r="AI56" t="e">
            <v>#N/A</v>
          </cell>
          <cell r="AJ56">
            <v>26527</v>
          </cell>
          <cell r="AK56">
            <v>473313</v>
          </cell>
          <cell r="AL56">
            <v>1429625.8594922093</v>
          </cell>
          <cell r="AM56">
            <v>397911.96893069695</v>
          </cell>
          <cell r="AN56">
            <v>0</v>
          </cell>
          <cell r="AO56">
            <v>0</v>
          </cell>
          <cell r="AP56">
            <v>707492.73871882376</v>
          </cell>
          <cell r="AQ56">
            <v>216423.6083061588</v>
          </cell>
          <cell r="AR56">
            <v>804392.80015774991</v>
          </cell>
          <cell r="AS56">
            <v>246605.65762917337</v>
          </cell>
          <cell r="AT56">
            <v>901292.86159667606</v>
          </cell>
          <cell r="AU56">
            <v>276787.70695218793</v>
          </cell>
          <cell r="AV56">
            <v>1201221.623193352</v>
          </cell>
          <cell r="AW56">
            <v>370303.57390437589</v>
          </cell>
        </row>
        <row r="57">
          <cell r="B57" t="str">
            <v>033301</v>
          </cell>
          <cell r="C57" t="str">
            <v>WYNDHAM DOMESTIC</v>
          </cell>
          <cell r="D57">
            <v>9943325</v>
          </cell>
          <cell r="E57">
            <v>4744203.8499999996</v>
          </cell>
          <cell r="F57">
            <v>0.51982793205867583</v>
          </cell>
          <cell r="G57">
            <v>704765</v>
          </cell>
          <cell r="H57">
            <v>308105.39</v>
          </cell>
          <cell r="I57">
            <v>7.6285156994163592E-2</v>
          </cell>
          <cell r="J57">
            <v>778589.92</v>
          </cell>
          <cell r="K57">
            <v>55442.960000000079</v>
          </cell>
          <cell r="L57">
            <v>136630.31623528138</v>
          </cell>
          <cell r="M57">
            <v>9695.3635202862024</v>
          </cell>
          <cell r="N57">
            <v>124749.41917134391</v>
          </cell>
          <cell r="O57">
            <v>8079.6797359135171</v>
          </cell>
          <cell r="P57">
            <v>124749.41917134391</v>
          </cell>
          <cell r="Q57">
            <v>8079.6797359135171</v>
          </cell>
          <cell r="R57">
            <v>386129.15457796922</v>
          </cell>
          <cell r="S57">
            <v>25854.722992113238</v>
          </cell>
          <cell r="T57">
            <v>386129.15457796922</v>
          </cell>
          <cell r="U57">
            <v>25684.722992113198</v>
          </cell>
          <cell r="V57">
            <v>772258.30915593845</v>
          </cell>
          <cell r="W57">
            <v>51539.445984226433</v>
          </cell>
          <cell r="X57">
            <v>1550848.2291559386</v>
          </cell>
          <cell r="Y57">
            <v>106982.40598422651</v>
          </cell>
          <cell r="Z57">
            <v>787703.47533905751</v>
          </cell>
          <cell r="AA57">
            <v>53646.656203911007</v>
          </cell>
          <cell r="AB57">
            <v>787703.47533905751</v>
          </cell>
          <cell r="AC57">
            <v>53646.656203911007</v>
          </cell>
          <cell r="AD57">
            <v>1575406.950678115</v>
          </cell>
          <cell r="AE57">
            <v>107293.31240782201</v>
          </cell>
          <cell r="AF57" t="e">
            <v>#N/A</v>
          </cell>
          <cell r="AG57">
            <v>40582</v>
          </cell>
          <cell r="AH57" t="e">
            <v>#N/A</v>
          </cell>
          <cell r="AI57" t="e">
            <v>#N/A</v>
          </cell>
          <cell r="AJ57">
            <v>7856</v>
          </cell>
          <cell r="AK57">
            <v>169881</v>
          </cell>
          <cell r="AL57">
            <v>2396538.5901659466</v>
          </cell>
          <cell r="AM57">
            <v>149272.6316079516</v>
          </cell>
          <cell r="AN57">
            <v>0</v>
          </cell>
          <cell r="AO57">
            <v>0</v>
          </cell>
          <cell r="AP57">
            <v>915220.23623528145</v>
          </cell>
          <cell r="AQ57">
            <v>65138.323520286285</v>
          </cell>
          <cell r="AR57">
            <v>1039969.6554066254</v>
          </cell>
          <cell r="AS57">
            <v>73218.003256199809</v>
          </cell>
          <cell r="AT57">
            <v>1164719.0745779693</v>
          </cell>
          <cell r="AU57">
            <v>81297.682992113332</v>
          </cell>
          <cell r="AV57">
            <v>1550848.2291559386</v>
          </cell>
          <cell r="AW57">
            <v>106982.40598422651</v>
          </cell>
        </row>
        <row r="58">
          <cell r="B58" t="str">
            <v>033401</v>
          </cell>
          <cell r="C58" t="str">
            <v>BAYSIDE DOMESTIC</v>
          </cell>
          <cell r="D58">
            <v>8271100</v>
          </cell>
          <cell r="E58">
            <v>4294834.29</v>
          </cell>
          <cell r="F58">
            <v>0.47547575367235256</v>
          </cell>
          <cell r="G58">
            <v>771820</v>
          </cell>
          <cell r="H58">
            <v>361280.1</v>
          </cell>
          <cell r="I58">
            <v>0.1029192135778368</v>
          </cell>
          <cell r="J58">
            <v>600273.59</v>
          </cell>
          <cell r="K58">
            <v>64208.38</v>
          </cell>
          <cell r="L58">
            <v>106003.47462144452</v>
          </cell>
          <cell r="M58">
            <v>9304.0659842573677</v>
          </cell>
          <cell r="N58">
            <v>96785.781176101518</v>
          </cell>
          <cell r="O58">
            <v>8147.1906812784455</v>
          </cell>
          <cell r="P58">
            <v>96785.781176101518</v>
          </cell>
          <cell r="Q58">
            <v>8147.1906812784455</v>
          </cell>
          <cell r="R58">
            <v>299575.03697364754</v>
          </cell>
          <cell r="S58">
            <v>25598.447346814261</v>
          </cell>
          <cell r="T58">
            <v>299575.0369736476</v>
          </cell>
          <cell r="U58">
            <v>25598.447346814297</v>
          </cell>
          <cell r="V58">
            <v>599150.07394729508</v>
          </cell>
          <cell r="W58">
            <v>51196.894693628557</v>
          </cell>
          <cell r="X58">
            <v>1199423.6639472949</v>
          </cell>
          <cell r="Y58">
            <v>115405.27469362855</v>
          </cell>
          <cell r="Z58">
            <v>611133.07542624103</v>
          </cell>
          <cell r="AA58">
            <v>59408.405387501203</v>
          </cell>
          <cell r="AB58">
            <v>611133.07542624103</v>
          </cell>
          <cell r="AC58">
            <v>59408.405387501203</v>
          </cell>
          <cell r="AD58">
            <v>1222266.1508524821</v>
          </cell>
          <cell r="AE58">
            <v>118816.81077500241</v>
          </cell>
          <cell r="AF58" t="e">
            <v>#N/A</v>
          </cell>
          <cell r="AG58">
            <v>40724</v>
          </cell>
          <cell r="AH58" t="e">
            <v>#N/A</v>
          </cell>
          <cell r="AI58" t="e">
            <v>#N/A</v>
          </cell>
          <cell r="AJ58">
            <v>7969</v>
          </cell>
          <cell r="AK58">
            <v>237634</v>
          </cell>
          <cell r="AL58">
            <v>2473418.0652002227</v>
          </cell>
          <cell r="AM58">
            <v>191266.39453136903</v>
          </cell>
          <cell r="AN58">
            <v>0</v>
          </cell>
          <cell r="AO58">
            <v>0</v>
          </cell>
          <cell r="AP58">
            <v>706277.06462144444</v>
          </cell>
          <cell r="AQ58">
            <v>73512.445984257371</v>
          </cell>
          <cell r="AR58">
            <v>803062.84579754598</v>
          </cell>
          <cell r="AS58">
            <v>81659.636665535814</v>
          </cell>
          <cell r="AT58">
            <v>899848.62697364751</v>
          </cell>
          <cell r="AU58">
            <v>89806.827346814258</v>
          </cell>
          <cell r="AV58">
            <v>1199423.6639472949</v>
          </cell>
          <cell r="AW58">
            <v>115405.27469362855</v>
          </cell>
        </row>
        <row r="59">
          <cell r="B59" t="str">
            <v>033407</v>
          </cell>
          <cell r="C59" t="str">
            <v>BAYSIDE GREENWASTE</v>
          </cell>
          <cell r="D59">
            <v>3245240</v>
          </cell>
          <cell r="E59">
            <v>1683860.54</v>
          </cell>
          <cell r="F59">
            <v>0.4875942658437411</v>
          </cell>
          <cell r="G59">
            <v>357980</v>
          </cell>
          <cell r="H59">
            <v>204411.96</v>
          </cell>
          <cell r="I59">
            <v>0.12398606291085666</v>
          </cell>
          <cell r="J59">
            <v>243563.07</v>
          </cell>
          <cell r="K59">
            <v>27293.67</v>
          </cell>
          <cell r="L59">
            <v>42962.388989224572</v>
          </cell>
          <cell r="M59">
            <v>4853.7392044664575</v>
          </cell>
          <cell r="N59">
            <v>39226.529077118095</v>
          </cell>
          <cell r="O59">
            <v>4388.1966649476317</v>
          </cell>
          <cell r="P59">
            <v>39226.529077118095</v>
          </cell>
          <cell r="Q59">
            <v>4388.1966649476317</v>
          </cell>
          <cell r="R59">
            <v>121415.44714346077</v>
          </cell>
          <cell r="S59">
            <v>13630.132534361721</v>
          </cell>
          <cell r="T59">
            <v>121415.44714346077</v>
          </cell>
          <cell r="U59">
            <v>13630.132534361717</v>
          </cell>
          <cell r="V59">
            <v>242830.89428692154</v>
          </cell>
          <cell r="W59">
            <v>27260.265068723438</v>
          </cell>
          <cell r="X59">
            <v>486393.96428692155</v>
          </cell>
          <cell r="Y59">
            <v>54553.93506872344</v>
          </cell>
          <cell r="Z59">
            <v>247687.51217265998</v>
          </cell>
          <cell r="AA59">
            <v>27805.470370097904</v>
          </cell>
          <cell r="AB59">
            <v>247687.51217265998</v>
          </cell>
          <cell r="AC59">
            <v>27805.470370097904</v>
          </cell>
          <cell r="AD59">
            <v>495375.02434531995</v>
          </cell>
          <cell r="AE59">
            <v>55610.940740195809</v>
          </cell>
          <cell r="AF59" t="e">
            <v>#N/A</v>
          </cell>
          <cell r="AG59">
            <v>40724</v>
          </cell>
          <cell r="AH59" t="e">
            <v>#N/A</v>
          </cell>
          <cell r="AI59" t="e">
            <v>#N/A</v>
          </cell>
          <cell r="AJ59">
            <v>5064</v>
          </cell>
          <cell r="AK59">
            <v>111222</v>
          </cell>
          <cell r="AL59">
            <v>945654.62136775861</v>
          </cell>
          <cell r="AM59">
            <v>121540.75419108075</v>
          </cell>
          <cell r="AN59">
            <v>0</v>
          </cell>
          <cell r="AO59">
            <v>0</v>
          </cell>
          <cell r="AP59">
            <v>286525.45898922457</v>
          </cell>
          <cell r="AQ59">
            <v>32147.409204466458</v>
          </cell>
          <cell r="AR59">
            <v>325751.98806634266</v>
          </cell>
          <cell r="AS59">
            <v>36535.605869414088</v>
          </cell>
          <cell r="AT59">
            <v>364978.51714346075</v>
          </cell>
          <cell r="AU59">
            <v>40923.802534361719</v>
          </cell>
          <cell r="AV59">
            <v>486393.96428692155</v>
          </cell>
          <cell r="AW59">
            <v>54553.93506872344</v>
          </cell>
        </row>
        <row r="60">
          <cell r="B60" t="str">
            <v>033501</v>
          </cell>
          <cell r="C60" t="str">
            <v>GLEN EIRA DOMESTIC</v>
          </cell>
          <cell r="D60">
            <v>11974506</v>
          </cell>
          <cell r="E60">
            <v>9075997.4199999999</v>
          </cell>
          <cell r="F60">
            <v>0.23912205057396302</v>
          </cell>
          <cell r="G60">
            <v>983554</v>
          </cell>
          <cell r="H60">
            <v>713224.4</v>
          </cell>
          <cell r="I60">
            <v>8.9487607624889998E-2</v>
          </cell>
          <cell r="J60">
            <v>982992.12</v>
          </cell>
          <cell r="K60">
            <v>80040</v>
          </cell>
          <cell r="L60">
            <v>173557.99072458749</v>
          </cell>
          <cell r="M60">
            <v>11796.747697965482</v>
          </cell>
          <cell r="N60">
            <v>158465.99153114512</v>
          </cell>
          <cell r="O60">
            <v>10466.595724229323</v>
          </cell>
          <cell r="P60">
            <v>158465.99153114512</v>
          </cell>
          <cell r="Q60">
            <v>10466.595724229323</v>
          </cell>
          <cell r="R60">
            <v>490489.9737868777</v>
          </cell>
          <cell r="S60">
            <v>32729.939146424127</v>
          </cell>
          <cell r="T60">
            <v>490489.97378687776</v>
          </cell>
          <cell r="U60">
            <v>32729.939146424218</v>
          </cell>
          <cell r="V60">
            <v>980979.9475737554</v>
          </cell>
          <cell r="W60">
            <v>65459.878292848342</v>
          </cell>
          <cell r="X60">
            <v>1963972.0675737555</v>
          </cell>
          <cell r="Y60">
            <v>145499.87829284836</v>
          </cell>
          <cell r="Z60">
            <v>1000599.5465252305</v>
          </cell>
          <cell r="AA60">
            <v>74029.338958705237</v>
          </cell>
          <cell r="AB60">
            <v>1000599.5465252305</v>
          </cell>
          <cell r="AC60">
            <v>74029.338958705237</v>
          </cell>
          <cell r="AD60">
            <v>2001199.093050461</v>
          </cell>
          <cell r="AE60">
            <v>148058.67791741047</v>
          </cell>
          <cell r="AF60" t="e">
            <v>#N/A</v>
          </cell>
          <cell r="AG60">
            <v>41090</v>
          </cell>
          <cell r="AH60" t="e">
            <v>#N/A</v>
          </cell>
          <cell r="AI60" t="e">
            <v>#N/A</v>
          </cell>
          <cell r="AJ60">
            <v>13881</v>
          </cell>
          <cell r="AK60">
            <v>444176</v>
          </cell>
          <cell r="AL60">
            <v>6093818.3793757837</v>
          </cell>
          <cell r="AM60">
            <v>499705.84378974116</v>
          </cell>
          <cell r="AN60">
            <v>0</v>
          </cell>
          <cell r="AO60">
            <v>0</v>
          </cell>
          <cell r="AP60">
            <v>1156550.1107245875</v>
          </cell>
          <cell r="AQ60">
            <v>91836.747697965475</v>
          </cell>
          <cell r="AR60">
            <v>1315016.1022557325</v>
          </cell>
          <cell r="AS60">
            <v>102303.3434221948</v>
          </cell>
          <cell r="AT60">
            <v>1473482.0937868776</v>
          </cell>
          <cell r="AU60">
            <v>112769.93914642412</v>
          </cell>
          <cell r="AV60">
            <v>1963972.0675737555</v>
          </cell>
          <cell r="AW60">
            <v>145499.87829284836</v>
          </cell>
        </row>
        <row r="61">
          <cell r="B61" t="str">
            <v>033504</v>
          </cell>
          <cell r="C61" t="str">
            <v>GLEN EIRA RECYCLING</v>
          </cell>
          <cell r="D61">
            <v>7997392</v>
          </cell>
          <cell r="E61">
            <v>6037516.29</v>
          </cell>
          <cell r="F61">
            <v>0.24148850328991034</v>
          </cell>
          <cell r="G61">
            <v>765584</v>
          </cell>
          <cell r="H61">
            <v>552106.78</v>
          </cell>
          <cell r="I61">
            <v>0.10586343000256644</v>
          </cell>
          <cell r="J61">
            <v>671237.41</v>
          </cell>
          <cell r="K61">
            <v>57272.1</v>
          </cell>
          <cell r="L61">
            <v>118326.2763454266</v>
          </cell>
          <cell r="M61">
            <v>10322.073039373638</v>
          </cell>
          <cell r="N61">
            <v>108037.03492408516</v>
          </cell>
          <cell r="O61">
            <v>9424.5014707324572</v>
          </cell>
          <cell r="P61">
            <v>108037.03492408516</v>
          </cell>
          <cell r="Q61">
            <v>9424.5014707324572</v>
          </cell>
          <cell r="R61">
            <v>334400.34619359695</v>
          </cell>
          <cell r="S61">
            <v>29171.075980838552</v>
          </cell>
          <cell r="T61">
            <v>334400.34619359695</v>
          </cell>
          <cell r="U61">
            <v>29171.075980838534</v>
          </cell>
          <cell r="V61">
            <v>668800.69238719391</v>
          </cell>
          <cell r="W61">
            <v>58342.151961677082</v>
          </cell>
          <cell r="X61">
            <v>1340038.1023871941</v>
          </cell>
          <cell r="Y61">
            <v>115614.25196167707</v>
          </cell>
          <cell r="Z61">
            <v>682176.70623493777</v>
          </cell>
          <cell r="AA61">
            <v>59508.99500091056</v>
          </cell>
          <cell r="AB61">
            <v>682176.70623493777</v>
          </cell>
          <cell r="AC61">
            <v>59508.99500091056</v>
          </cell>
          <cell r="AD61">
            <v>1364353.4124698755</v>
          </cell>
          <cell r="AE61">
            <v>119017.99000182112</v>
          </cell>
          <cell r="AF61" t="e">
            <v>#N/A</v>
          </cell>
          <cell r="AG61">
            <v>41090</v>
          </cell>
          <cell r="AH61" t="e">
            <v>#N/A</v>
          </cell>
          <cell r="AI61" t="e">
            <v>#N/A</v>
          </cell>
          <cell r="AJ61">
            <v>10410</v>
          </cell>
          <cell r="AK61">
            <v>357054</v>
          </cell>
          <cell r="AL61">
            <v>4004362.1851429301</v>
          </cell>
          <cell r="AM61">
            <v>374746.63803650183</v>
          </cell>
          <cell r="AN61">
            <v>0</v>
          </cell>
          <cell r="AO61">
            <v>0</v>
          </cell>
          <cell r="AP61">
            <v>789563.6863454266</v>
          </cell>
          <cell r="AQ61">
            <v>67594.173039373636</v>
          </cell>
          <cell r="AR61">
            <v>897600.72126951173</v>
          </cell>
          <cell r="AS61">
            <v>77018.674510106095</v>
          </cell>
          <cell r="AT61">
            <v>1005637.7561935969</v>
          </cell>
          <cell r="AU61">
            <v>86443.175980838554</v>
          </cell>
          <cell r="AV61">
            <v>1340038.1023871941</v>
          </cell>
          <cell r="AW61">
            <v>115614.25196167707</v>
          </cell>
        </row>
        <row r="62">
          <cell r="B62" t="str">
            <v>033507</v>
          </cell>
          <cell r="C62" t="str">
            <v>GLEN EIRA GREENWASTE</v>
          </cell>
          <cell r="D62">
            <v>2043737</v>
          </cell>
          <cell r="E62">
            <v>1593153.16</v>
          </cell>
          <cell r="F62">
            <v>0.22085012763443326</v>
          </cell>
          <cell r="G62">
            <v>269921</v>
          </cell>
          <cell r="H62">
            <v>211084.65</v>
          </cell>
          <cell r="I62">
            <v>0.15216967261542347</v>
          </cell>
          <cell r="J62">
            <v>173568.55</v>
          </cell>
          <cell r="K62">
            <v>31208.66</v>
          </cell>
          <cell r="L62">
            <v>28918.594636840247</v>
          </cell>
          <cell r="M62">
            <v>4055.5995838822923</v>
          </cell>
          <cell r="N62">
            <v>26403.934233636752</v>
          </cell>
          <cell r="O62">
            <v>3702.9387505012251</v>
          </cell>
          <cell r="P62">
            <v>26403.934233636752</v>
          </cell>
          <cell r="Q62">
            <v>3702.9387505012251</v>
          </cell>
          <cell r="R62">
            <v>81726.463104113747</v>
          </cell>
          <cell r="S62">
            <v>11461.477084884742</v>
          </cell>
          <cell r="T62">
            <v>81726.463104113762</v>
          </cell>
          <cell r="U62">
            <v>11461.477084884742</v>
          </cell>
          <cell r="V62">
            <v>163452.92620822752</v>
          </cell>
          <cell r="W62">
            <v>22922.954169769484</v>
          </cell>
          <cell r="X62">
            <v>337021.47620822751</v>
          </cell>
          <cell r="Y62">
            <v>54131.614169769484</v>
          </cell>
          <cell r="Z62">
            <v>166721.98473239204</v>
          </cell>
          <cell r="AA62">
            <v>23381.413253164868</v>
          </cell>
          <cell r="AB62">
            <v>166721.98473239204</v>
          </cell>
          <cell r="AC62">
            <v>23381.413253164868</v>
          </cell>
          <cell r="AD62">
            <v>333443.96946478408</v>
          </cell>
          <cell r="AE62">
            <v>46762.826506329737</v>
          </cell>
          <cell r="AF62" t="e">
            <v>#N/A</v>
          </cell>
          <cell r="AG62">
            <v>41090</v>
          </cell>
          <cell r="AH62" t="e">
            <v>#N/A</v>
          </cell>
          <cell r="AI62" t="e">
            <v>#N/A</v>
          </cell>
          <cell r="AJ62">
            <v>3928</v>
          </cell>
          <cell r="AK62">
            <v>140288</v>
          </cell>
          <cell r="AL62">
            <v>1096256.2643269883</v>
          </cell>
          <cell r="AM62">
            <v>141398.86932390078</v>
          </cell>
          <cell r="AN62">
            <v>0</v>
          </cell>
          <cell r="AO62">
            <v>0</v>
          </cell>
          <cell r="AP62">
            <v>202487.14463684024</v>
          </cell>
          <cell r="AQ62">
            <v>35264.259583882289</v>
          </cell>
          <cell r="AR62">
            <v>228891.07887047698</v>
          </cell>
          <cell r="AS62">
            <v>38967.198334383516</v>
          </cell>
          <cell r="AT62">
            <v>255295.01310411372</v>
          </cell>
          <cell r="AU62">
            <v>42670.137084884744</v>
          </cell>
          <cell r="AV62">
            <v>337021.47620822751</v>
          </cell>
          <cell r="AW62">
            <v>54131.614169769484</v>
          </cell>
        </row>
        <row r="63">
          <cell r="B63" t="str">
            <v>033601</v>
          </cell>
          <cell r="C63" t="str">
            <v>KNOX DOMESTIC</v>
          </cell>
          <cell r="D63">
            <v>13238040</v>
          </cell>
          <cell r="E63">
            <v>10409512.57</v>
          </cell>
          <cell r="F63">
            <v>0.21400675730271293</v>
          </cell>
          <cell r="G63">
            <v>1913995</v>
          </cell>
          <cell r="H63">
            <v>1508889.72</v>
          </cell>
          <cell r="I63">
            <v>0.1690204339527086</v>
          </cell>
          <cell r="J63">
            <v>1156103.43</v>
          </cell>
          <cell r="K63">
            <v>164476.82</v>
          </cell>
          <cell r="L63">
            <v>202280.64831273834</v>
          </cell>
          <cell r="M63">
            <v>28810.974181780573</v>
          </cell>
          <cell r="N63">
            <v>184691.02672032634</v>
          </cell>
          <cell r="O63">
            <v>25979.585122495326</v>
          </cell>
          <cell r="P63">
            <v>184691.02672032634</v>
          </cell>
          <cell r="Q63">
            <v>25979.585122495326</v>
          </cell>
          <cell r="R63">
            <v>571662.70175339095</v>
          </cell>
          <cell r="S63">
            <v>80770.144426771221</v>
          </cell>
          <cell r="T63">
            <v>571662.70175339095</v>
          </cell>
          <cell r="U63">
            <v>80770.144426771221</v>
          </cell>
          <cell r="V63">
            <v>1143325.4035067819</v>
          </cell>
          <cell r="W63">
            <v>161540.28885354244</v>
          </cell>
          <cell r="X63">
            <v>2299428.8335067816</v>
          </cell>
          <cell r="Y63">
            <v>326017.10885354248</v>
          </cell>
          <cell r="Z63">
            <v>1166191.9115769179</v>
          </cell>
          <cell r="AA63">
            <v>165277.09623061313</v>
          </cell>
          <cell r="AB63">
            <v>1166191.9115769179</v>
          </cell>
          <cell r="AC63">
            <v>165277.09623061313</v>
          </cell>
          <cell r="AD63">
            <v>2332383.8231538357</v>
          </cell>
          <cell r="AE63">
            <v>330554.19246122625</v>
          </cell>
          <cell r="AF63" t="e">
            <v>#N/A</v>
          </cell>
          <cell r="AG63">
            <v>41090</v>
          </cell>
          <cell r="AH63" t="e">
            <v>#N/A</v>
          </cell>
          <cell r="AI63" t="e">
            <v>#N/A</v>
          </cell>
          <cell r="AJ63">
            <v>28244</v>
          </cell>
          <cell r="AK63">
            <v>991663</v>
          </cell>
          <cell r="AL63">
            <v>6933803.3433393827</v>
          </cell>
          <cell r="AM63">
            <v>1016795.2386852313</v>
          </cell>
          <cell r="AN63">
            <v>0</v>
          </cell>
          <cell r="AO63">
            <v>0</v>
          </cell>
          <cell r="AP63">
            <v>1358384.0783127383</v>
          </cell>
          <cell r="AQ63">
            <v>193287.79418178057</v>
          </cell>
          <cell r="AR63">
            <v>1543075.1050330647</v>
          </cell>
          <cell r="AS63">
            <v>219267.37930427591</v>
          </cell>
          <cell r="AT63">
            <v>1727766.1317533911</v>
          </cell>
          <cell r="AU63">
            <v>245246.96442677124</v>
          </cell>
          <cell r="AV63">
            <v>2299428.8335067816</v>
          </cell>
          <cell r="AW63">
            <v>326017.10885354248</v>
          </cell>
        </row>
        <row r="64">
          <cell r="B64" t="str">
            <v>033604</v>
          </cell>
          <cell r="C64" t="str">
            <v>KNOX RECYCLING</v>
          </cell>
          <cell r="D64">
            <v>6805647</v>
          </cell>
          <cell r="E64">
            <v>5393274.2599999998</v>
          </cell>
          <cell r="F64">
            <v>0.21080022135745757</v>
          </cell>
          <cell r="G64">
            <v>585843</v>
          </cell>
          <cell r="H64">
            <v>484606.32</v>
          </cell>
          <cell r="I64">
            <v>9.4189945535261235E-2</v>
          </cell>
          <cell r="J64">
            <v>594053.93999999994</v>
          </cell>
          <cell r="K64">
            <v>59046.34</v>
          </cell>
          <cell r="L64">
            <v>103412.21701231138</v>
          </cell>
          <cell r="M64">
            <v>10479.459488597195</v>
          </cell>
          <cell r="N64">
            <v>94419.850315588657</v>
          </cell>
          <cell r="O64">
            <v>9380.4899678496058</v>
          </cell>
          <cell r="P64">
            <v>94419.850315588657</v>
          </cell>
          <cell r="Q64">
            <v>9380.4899678496058</v>
          </cell>
          <cell r="R64">
            <v>292251.91764348868</v>
          </cell>
          <cell r="S64">
            <v>29240.439424296404</v>
          </cell>
          <cell r="T64">
            <v>292251.91764348868</v>
          </cell>
          <cell r="U64">
            <v>29240.439424296426</v>
          </cell>
          <cell r="V64">
            <v>584503.83528697735</v>
          </cell>
          <cell r="W64">
            <v>58480.878848592831</v>
          </cell>
          <cell r="X64">
            <v>1178557.7752869772</v>
          </cell>
          <cell r="Y64">
            <v>117527.21884859283</v>
          </cell>
          <cell r="Z64">
            <v>596193.91199271695</v>
          </cell>
          <cell r="AA64">
            <v>58273.481125564729</v>
          </cell>
          <cell r="AB64">
            <v>596193.91199271695</v>
          </cell>
          <cell r="AC64">
            <v>58273.481125564729</v>
          </cell>
          <cell r="AD64">
            <v>1192387.8239854339</v>
          </cell>
          <cell r="AE64">
            <v>116546.96225112946</v>
          </cell>
          <cell r="AF64" t="e">
            <v>#N/A</v>
          </cell>
          <cell r="AG64">
            <v>41090</v>
          </cell>
          <cell r="AH64" t="e">
            <v>#N/A</v>
          </cell>
          <cell r="AI64" t="e">
            <v>#N/A</v>
          </cell>
          <cell r="AJ64">
            <v>8599</v>
          </cell>
          <cell r="AK64">
            <v>349641</v>
          </cell>
          <cell r="AL64">
            <v>3616382.6007275879</v>
          </cell>
          <cell r="AM64">
            <v>309578.47890027775</v>
          </cell>
          <cell r="AN64">
            <v>0</v>
          </cell>
          <cell r="AO64">
            <v>0</v>
          </cell>
          <cell r="AP64">
            <v>697466.15701231128</v>
          </cell>
          <cell r="AQ64">
            <v>69525.799488597186</v>
          </cell>
          <cell r="AR64">
            <v>791886.00732789992</v>
          </cell>
          <cell r="AS64">
            <v>78906.289456446786</v>
          </cell>
          <cell r="AT64">
            <v>886305.85764348856</v>
          </cell>
          <cell r="AU64">
            <v>88286.779424296386</v>
          </cell>
          <cell r="AV64">
            <v>1178557.7752869772</v>
          </cell>
          <cell r="AW64">
            <v>117527.21884859283</v>
          </cell>
        </row>
        <row r="65">
          <cell r="B65" t="str">
            <v>033607</v>
          </cell>
          <cell r="C65" t="str">
            <v>KNOX GREENWASTE</v>
          </cell>
          <cell r="D65">
            <v>4777123</v>
          </cell>
          <cell r="E65">
            <v>3669176.35</v>
          </cell>
          <cell r="F65">
            <v>0.23292773240757414</v>
          </cell>
          <cell r="G65">
            <v>751598</v>
          </cell>
          <cell r="H65">
            <v>581307.76</v>
          </cell>
          <cell r="I65">
            <v>0.18670806913383969</v>
          </cell>
          <cell r="J65">
            <v>453491.06</v>
          </cell>
          <cell r="K65">
            <v>71640.850000000006</v>
          </cell>
          <cell r="L65">
            <v>79037.792685066001</v>
          </cell>
          <cell r="M65">
            <v>12361.807672320945</v>
          </cell>
          <cell r="N65">
            <v>72164.941147234174</v>
          </cell>
          <cell r="O65">
            <v>11286.867874727812</v>
          </cell>
          <cell r="P65">
            <v>72164.941147234174</v>
          </cell>
          <cell r="Q65">
            <v>11286.867874727812</v>
          </cell>
          <cell r="R65">
            <v>223367.67497953435</v>
          </cell>
          <cell r="S65">
            <v>34935.543421776572</v>
          </cell>
          <cell r="T65">
            <v>223367.67497953435</v>
          </cell>
          <cell r="U65">
            <v>34935.543421776543</v>
          </cell>
          <cell r="V65">
            <v>446735.3499590687</v>
          </cell>
          <cell r="W65">
            <v>69871.086843553116</v>
          </cell>
          <cell r="X65">
            <v>900226.40995906875</v>
          </cell>
          <cell r="Y65">
            <v>141511.93684355312</v>
          </cell>
          <cell r="Z65">
            <v>455670.05695825006</v>
          </cell>
          <cell r="AA65">
            <v>71268.508580424197</v>
          </cell>
          <cell r="AB65">
            <v>455670.05695825006</v>
          </cell>
          <cell r="AC65">
            <v>71268.508580424197</v>
          </cell>
          <cell r="AD65">
            <v>911340.11391650012</v>
          </cell>
          <cell r="AE65">
            <v>142537.01716084839</v>
          </cell>
          <cell r="AF65" t="e">
            <v>#N/A</v>
          </cell>
          <cell r="AG65">
            <v>41090</v>
          </cell>
          <cell r="AH65" t="e">
            <v>#N/A</v>
          </cell>
          <cell r="AI65" t="e">
            <v>#N/A</v>
          </cell>
          <cell r="AJ65">
            <v>10247</v>
          </cell>
          <cell r="AK65">
            <v>427611</v>
          </cell>
          <cell r="AL65">
            <v>2311100.8861244316</v>
          </cell>
          <cell r="AM65">
            <v>368899.65599559853</v>
          </cell>
          <cell r="AN65">
            <v>0</v>
          </cell>
          <cell r="AO65">
            <v>0</v>
          </cell>
          <cell r="AP65">
            <v>532528.85268506594</v>
          </cell>
          <cell r="AQ65">
            <v>84002.657672320958</v>
          </cell>
          <cell r="AR65">
            <v>604693.79383230011</v>
          </cell>
          <cell r="AS65">
            <v>95289.525547048775</v>
          </cell>
          <cell r="AT65">
            <v>676858.73497953429</v>
          </cell>
          <cell r="AU65">
            <v>106576.39342177659</v>
          </cell>
          <cell r="AV65">
            <v>900226.40995906875</v>
          </cell>
          <cell r="AW65">
            <v>141511.93684355312</v>
          </cell>
        </row>
        <row r="66">
          <cell r="B66" t="str">
            <v>033701</v>
          </cell>
          <cell r="C66" t="str">
            <v>MOONEE VALLEY DOMESTIC</v>
          </cell>
          <cell r="D66">
            <v>9082060</v>
          </cell>
          <cell r="E66">
            <v>9082060</v>
          </cell>
          <cell r="F66">
            <v>0</v>
          </cell>
          <cell r="G66">
            <v>1184617</v>
          </cell>
          <cell r="H66">
            <v>1184617</v>
          </cell>
          <cell r="I66">
            <v>0.1500000696427945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146710.20000000001</v>
          </cell>
          <cell r="Q66">
            <v>19072.326000000001</v>
          </cell>
          <cell r="R66">
            <v>146710.20000000001</v>
          </cell>
          <cell r="S66">
            <v>19072.326000000001</v>
          </cell>
          <cell r="T66">
            <v>454103</v>
          </cell>
          <cell r="U66">
            <v>59033.39</v>
          </cell>
          <cell r="V66">
            <v>600813.19999999995</v>
          </cell>
          <cell r="W66">
            <v>78105.716</v>
          </cell>
          <cell r="X66">
            <v>600813.19999999995</v>
          </cell>
          <cell r="Y66">
            <v>78105.716</v>
          </cell>
          <cell r="Z66">
            <v>908206</v>
          </cell>
          <cell r="AA66">
            <v>118461.7</v>
          </cell>
          <cell r="AB66">
            <v>908206</v>
          </cell>
          <cell r="AC66">
            <v>118461.7</v>
          </cell>
          <cell r="AD66">
            <v>1816412</v>
          </cell>
          <cell r="AE66">
            <v>236923.4</v>
          </cell>
          <cell r="AF66" t="e">
            <v>#N/A</v>
          </cell>
          <cell r="AG66">
            <v>41333</v>
          </cell>
          <cell r="AH66" t="e">
            <v>#N/A</v>
          </cell>
          <cell r="AI66" t="e">
            <v>#N/A</v>
          </cell>
          <cell r="AJ66">
            <v>19763</v>
          </cell>
          <cell r="AK66">
            <v>868719</v>
          </cell>
          <cell r="AL66">
            <v>6664834.8000000007</v>
          </cell>
          <cell r="AM66">
            <v>869587.88399999996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146710.20000000001</v>
          </cell>
          <cell r="AU66">
            <v>19072.326000000001</v>
          </cell>
          <cell r="AV66">
            <v>600813.19999999995</v>
          </cell>
          <cell r="AW66">
            <v>78105.716</v>
          </cell>
        </row>
        <row r="67">
          <cell r="B67" t="str">
            <v>032090</v>
          </cell>
          <cell r="C67" t="str">
            <v>MELBOURNE ADMINISTRATION</v>
          </cell>
          <cell r="D67">
            <v>0</v>
          </cell>
          <cell r="E67">
            <v>0</v>
          </cell>
          <cell r="F67">
            <v>0.24996928315214142</v>
          </cell>
          <cell r="G67">
            <v>-4449322.1566070337</v>
          </cell>
          <cell r="H67">
            <v>-3337128.2866070336</v>
          </cell>
          <cell r="I67">
            <v>-1</v>
          </cell>
          <cell r="J67">
            <v>0</v>
          </cell>
          <cell r="K67">
            <v>-1112193.8700000001</v>
          </cell>
          <cell r="L67">
            <v>0</v>
          </cell>
          <cell r="M67">
            <v>-175491.86222920826</v>
          </cell>
          <cell r="N67">
            <v>0</v>
          </cell>
          <cell r="O67">
            <v>-166666.48290492929</v>
          </cell>
          <cell r="P67">
            <v>0</v>
          </cell>
          <cell r="Q67">
            <v>-166666.48290492929</v>
          </cell>
          <cell r="R67">
            <v>0</v>
          </cell>
          <cell r="S67">
            <v>-508824.82803906687</v>
          </cell>
          <cell r="U67">
            <v>-508824.82803906687</v>
          </cell>
          <cell r="V67">
            <v>0</v>
          </cell>
          <cell r="W67">
            <v>-1017649.6560781337</v>
          </cell>
          <cell r="X67">
            <v>0</v>
          </cell>
          <cell r="Y67">
            <v>-2129843.5260781338</v>
          </cell>
          <cell r="Z67">
            <v>0</v>
          </cell>
          <cell r="AA67">
            <v>-1159739.3152644499</v>
          </cell>
          <cell r="AB67">
            <v>0</v>
          </cell>
          <cell r="AC67">
            <v>-1159739.3152644499</v>
          </cell>
          <cell r="AD67">
            <v>0</v>
          </cell>
          <cell r="AE67">
            <v>-2319478.6305288998</v>
          </cell>
          <cell r="AF67" t="e">
            <v>#N/A</v>
          </cell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-1287685.7322292083</v>
          </cell>
          <cell r="AR67">
            <v>0</v>
          </cell>
          <cell r="AS67">
            <v>-1454352.2151341375</v>
          </cell>
          <cell r="AT67">
            <v>0</v>
          </cell>
          <cell r="AU67">
            <v>-1621018.6980390667</v>
          </cell>
          <cell r="AV67">
            <v>0</v>
          </cell>
          <cell r="AW67">
            <v>-2129843.5260781338</v>
          </cell>
        </row>
        <row r="68">
          <cell r="C68" t="str">
            <v>SUBTOTAL MELBOURNE C&amp;R</v>
          </cell>
          <cell r="D68">
            <v>229380381.40386581</v>
          </cell>
          <cell r="E68">
            <v>108066324.95386578</v>
          </cell>
          <cell r="G68">
            <v>16332982.292393269</v>
          </cell>
          <cell r="H68">
            <v>7163678.0323932702</v>
          </cell>
          <cell r="J68">
            <v>18854843.239999995</v>
          </cell>
          <cell r="K68">
            <v>522969.59</v>
          </cell>
          <cell r="L68">
            <v>3309380.5850929716</v>
          </cell>
          <cell r="M68">
            <v>118227.74117016382</v>
          </cell>
          <cell r="N68">
            <v>3010447.0742153227</v>
          </cell>
          <cell r="O68">
            <v>80683.222807540849</v>
          </cell>
          <cell r="P68">
            <v>3157157.2742153229</v>
          </cell>
          <cell r="Q68">
            <v>99755.548807540821</v>
          </cell>
          <cell r="R68">
            <v>9476984.9335236158</v>
          </cell>
          <cell r="S68">
            <v>298666.51278524555</v>
          </cell>
          <cell r="T68">
            <v>9784377.7335236166</v>
          </cell>
          <cell r="U68">
            <v>338457.57678524579</v>
          </cell>
          <cell r="V68">
            <v>19261362.667047232</v>
          </cell>
          <cell r="W68">
            <v>637124.08957049111</v>
          </cell>
          <cell r="X68">
            <v>38116205.907047242</v>
          </cell>
          <cell r="Y68">
            <v>1160093.679570491</v>
          </cell>
          <cell r="Z68">
            <v>19968666.10728696</v>
          </cell>
          <cell r="AA68">
            <v>593603.77377131092</v>
          </cell>
          <cell r="AB68">
            <v>18640628.067003164</v>
          </cell>
          <cell r="AC68">
            <v>452220.91376082064</v>
          </cell>
          <cell r="AD68">
            <v>38609294.174290121</v>
          </cell>
          <cell r="AE68">
            <v>1045824.6875321316</v>
          </cell>
          <cell r="AL68">
            <v>50195668.112528443</v>
          </cell>
          <cell r="AM68">
            <v>5480729.2552906461</v>
          </cell>
          <cell r="AN68">
            <v>0</v>
          </cell>
          <cell r="AO68">
            <v>0</v>
          </cell>
          <cell r="AP68">
            <v>22164223.825092971</v>
          </cell>
          <cell r="AQ68">
            <v>641197.33117016382</v>
          </cell>
          <cell r="AR68">
            <v>25174670.899308287</v>
          </cell>
          <cell r="AS68">
            <v>721880.55397770437</v>
          </cell>
          <cell r="AT68">
            <v>28331828.17352362</v>
          </cell>
          <cell r="AU68">
            <v>821636.10278524528</v>
          </cell>
          <cell r="AV68">
            <v>38116205.907047242</v>
          </cell>
          <cell r="AW68">
            <v>1160093.679570491</v>
          </cell>
        </row>
        <row r="69">
          <cell r="C69" t="str">
            <v>CONTRACT</v>
          </cell>
          <cell r="D69">
            <v>217071577.15896469</v>
          </cell>
          <cell r="E69">
            <v>104227649.56896466</v>
          </cell>
          <cell r="F69">
            <v>0.40624781877606547</v>
          </cell>
          <cell r="G69">
            <v>19520901.767296389</v>
          </cell>
          <cell r="H69">
            <v>9996810.7772963885</v>
          </cell>
          <cell r="I69">
            <v>7.9543008520439606E-2</v>
          </cell>
          <cell r="J69">
            <v>17580196.229999993</v>
          </cell>
          <cell r="K69">
            <v>1474541.49</v>
          </cell>
          <cell r="L69">
            <v>3085975.8941700826</v>
          </cell>
          <cell r="M69">
            <v>264093.24343178596</v>
          </cell>
          <cell r="N69">
            <v>2806468.8781552939</v>
          </cell>
          <cell r="O69">
            <v>220212.59443771755</v>
          </cell>
          <cell r="P69">
            <v>2953179.0781552941</v>
          </cell>
          <cell r="Q69">
            <v>239284.92043771752</v>
          </cell>
          <cell r="R69">
            <v>8845623.8504806682</v>
          </cell>
          <cell r="S69">
            <v>723590.75830722111</v>
          </cell>
          <cell r="T69">
            <v>9153016.650480669</v>
          </cell>
          <cell r="U69">
            <v>763381.82230722136</v>
          </cell>
          <cell r="V69">
            <v>17998640.500961337</v>
          </cell>
          <cell r="W69">
            <v>1486972.5806144422</v>
          </cell>
          <cell r="X69">
            <v>35578836.730961345</v>
          </cell>
          <cell r="Y69">
            <v>2961514.0706144422</v>
          </cell>
          <cell r="Z69">
            <v>18680689.497879349</v>
          </cell>
          <cell r="AA69">
            <v>1585245.9007008947</v>
          </cell>
          <cell r="AB69">
            <v>17352651.457595553</v>
          </cell>
          <cell r="AC69">
            <v>1443863.0406904044</v>
          </cell>
          <cell r="AD69">
            <v>36033340.955474898</v>
          </cell>
          <cell r="AE69">
            <v>3029108.941391299</v>
          </cell>
          <cell r="AL69">
            <v>50195668.112528443</v>
          </cell>
          <cell r="AM69">
            <v>5480729.2552906461</v>
          </cell>
          <cell r="AN69">
            <v>0</v>
          </cell>
          <cell r="AO69">
            <v>0</v>
          </cell>
          <cell r="AP69">
            <v>20666172.124170084</v>
          </cell>
          <cell r="AQ69">
            <v>1738634.7334317861</v>
          </cell>
          <cell r="AR69">
            <v>23472641.002325371</v>
          </cell>
          <cell r="AS69">
            <v>1958847.3278695031</v>
          </cell>
          <cell r="AT69">
            <v>26425820.080480672</v>
          </cell>
          <cell r="AU69">
            <v>2198132.2483072206</v>
          </cell>
          <cell r="AV69">
            <v>35578836.730961345</v>
          </cell>
          <cell r="AW69">
            <v>2961514.0706144422</v>
          </cell>
        </row>
        <row r="70">
          <cell r="C70" t="str">
            <v>COMMERCIAL</v>
          </cell>
          <cell r="D70">
            <v>12308804.244901115</v>
          </cell>
          <cell r="E70">
            <v>3838675.3849011157</v>
          </cell>
          <cell r="F70">
            <v>0.70582175335950403</v>
          </cell>
          <cell r="G70">
            <v>1261402.6817039151</v>
          </cell>
          <cell r="H70">
            <v>503995.54170391511</v>
          </cell>
          <cell r="I70">
            <v>7.8688497730798238E-2</v>
          </cell>
          <cell r="J70">
            <v>1274647.01</v>
          </cell>
          <cell r="K70">
            <v>160621.97</v>
          </cell>
          <cell r="L70">
            <v>223404.69092288881</v>
          </cell>
          <cell r="M70">
            <v>29626.359967586144</v>
          </cell>
          <cell r="N70">
            <v>203978.19606002897</v>
          </cell>
          <cell r="O70">
            <v>27137.11127475258</v>
          </cell>
          <cell r="P70">
            <v>203978.19606002897</v>
          </cell>
          <cell r="Q70">
            <v>27137.11127475258</v>
          </cell>
          <cell r="R70">
            <v>631361.08304294676</v>
          </cell>
          <cell r="S70">
            <v>83900.582517091301</v>
          </cell>
          <cell r="T70">
            <v>631361.08304294676</v>
          </cell>
          <cell r="U70">
            <v>83900.582517091272</v>
          </cell>
          <cell r="V70">
            <v>1262722.1660858935</v>
          </cell>
          <cell r="W70">
            <v>167801.16503418257</v>
          </cell>
          <cell r="X70">
            <v>2537369.1760858935</v>
          </cell>
          <cell r="Y70">
            <v>328423.13503418257</v>
          </cell>
          <cell r="Z70">
            <v>1287976.6094076114</v>
          </cell>
          <cell r="AA70">
            <v>168097.18833486622</v>
          </cell>
          <cell r="AB70">
            <v>1287976.6094076114</v>
          </cell>
          <cell r="AC70">
            <v>168097.18833486622</v>
          </cell>
          <cell r="AD70">
            <v>2575953.2188152228</v>
          </cell>
          <cell r="AE70">
            <v>336194.37666973245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1498051.7009228887</v>
          </cell>
          <cell r="AQ70">
            <v>190248.32996758615</v>
          </cell>
          <cell r="AR70">
            <v>1702029.8969829176</v>
          </cell>
          <cell r="AS70">
            <v>217385.44124233874</v>
          </cell>
          <cell r="AT70">
            <v>1906008.0930429464</v>
          </cell>
          <cell r="AU70">
            <v>244522.55251709133</v>
          </cell>
          <cell r="AV70">
            <v>2537369.1760858935</v>
          </cell>
          <cell r="AW70">
            <v>328423.13503418257</v>
          </cell>
        </row>
        <row r="71">
          <cell r="C71" t="str">
            <v>ADMINISTRATION</v>
          </cell>
          <cell r="D71">
            <v>0</v>
          </cell>
          <cell r="E71">
            <v>0</v>
          </cell>
          <cell r="F71">
            <v>0</v>
          </cell>
          <cell r="G71">
            <v>-4449322.1566070337</v>
          </cell>
          <cell r="H71">
            <v>-3337128.2866070336</v>
          </cell>
          <cell r="I71">
            <v>0</v>
          </cell>
          <cell r="J71">
            <v>0</v>
          </cell>
          <cell r="K71">
            <v>-1112193.8700000001</v>
          </cell>
          <cell r="L71">
            <v>0</v>
          </cell>
          <cell r="M71">
            <v>-175491.86222920826</v>
          </cell>
          <cell r="N71">
            <v>0</v>
          </cell>
          <cell r="O71">
            <v>-166666.48290492929</v>
          </cell>
          <cell r="P71">
            <v>0</v>
          </cell>
          <cell r="Q71">
            <v>-166666.48290492929</v>
          </cell>
          <cell r="R71">
            <v>0</v>
          </cell>
          <cell r="S71">
            <v>-508824.82803906687</v>
          </cell>
          <cell r="T71">
            <v>0</v>
          </cell>
          <cell r="U71">
            <v>-508824.82803906687</v>
          </cell>
          <cell r="V71">
            <v>0</v>
          </cell>
          <cell r="W71">
            <v>-1017649.6560781337</v>
          </cell>
          <cell r="X71">
            <v>0</v>
          </cell>
          <cell r="Y71">
            <v>-2129843.5260781338</v>
          </cell>
          <cell r="Z71">
            <v>0</v>
          </cell>
          <cell r="AA71">
            <v>-1159739.3152644499</v>
          </cell>
          <cell r="AB71">
            <v>0</v>
          </cell>
          <cell r="AC71">
            <v>-1159739.3152644499</v>
          </cell>
          <cell r="AD71">
            <v>0</v>
          </cell>
          <cell r="AE71">
            <v>-2319478.6305288998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-1287685.7322292083</v>
          </cell>
          <cell r="AR71">
            <v>0</v>
          </cell>
          <cell r="AS71">
            <v>-1454352.2151341375</v>
          </cell>
          <cell r="AT71">
            <v>0</v>
          </cell>
          <cell r="AU71">
            <v>-1621018.6980390667</v>
          </cell>
          <cell r="AV71">
            <v>0</v>
          </cell>
          <cell r="AW71">
            <v>-2129843.5260781338</v>
          </cell>
        </row>
        <row r="72">
          <cell r="B72" t="str">
            <v>TOTAL MELBOURNE C&amp;R</v>
          </cell>
          <cell r="D72">
            <v>229380381.40386581</v>
          </cell>
          <cell r="E72">
            <v>108066324.95386578</v>
          </cell>
          <cell r="G72">
            <v>16332982.292393269</v>
          </cell>
          <cell r="H72">
            <v>7163678.0323932702</v>
          </cell>
          <cell r="J72">
            <v>18854843.239999995</v>
          </cell>
          <cell r="K72">
            <v>522969.59</v>
          </cell>
          <cell r="L72">
            <v>3309380.5850929716</v>
          </cell>
          <cell r="M72">
            <v>118227.74117016382</v>
          </cell>
          <cell r="N72">
            <v>3010447.0742153227</v>
          </cell>
          <cell r="O72">
            <v>80683.222807540849</v>
          </cell>
          <cell r="P72">
            <v>3157157.2742153229</v>
          </cell>
          <cell r="Q72">
            <v>99755.548807540821</v>
          </cell>
          <cell r="R72">
            <v>9476984.9335236158</v>
          </cell>
          <cell r="S72">
            <v>298666.51278524555</v>
          </cell>
          <cell r="T72">
            <v>9784377.7335236166</v>
          </cell>
          <cell r="U72">
            <v>338457.57678524579</v>
          </cell>
          <cell r="V72">
            <v>19261362.667047232</v>
          </cell>
          <cell r="W72">
            <v>637124.08957049111</v>
          </cell>
          <cell r="X72">
            <v>38116205.907047242</v>
          </cell>
          <cell r="Y72">
            <v>1160093.679570491</v>
          </cell>
          <cell r="Z72">
            <v>19968666.10728696</v>
          </cell>
          <cell r="AA72">
            <v>593603.77377131092</v>
          </cell>
          <cell r="AB72">
            <v>18640628.067003164</v>
          </cell>
          <cell r="AC72">
            <v>452220.91376082064</v>
          </cell>
          <cell r="AD72">
            <v>38609294.174290121</v>
          </cell>
          <cell r="AE72">
            <v>1045824.6875321316</v>
          </cell>
          <cell r="AL72">
            <v>50195668.112528443</v>
          </cell>
          <cell r="AM72">
            <v>5480729.2552906461</v>
          </cell>
          <cell r="AN72">
            <v>0</v>
          </cell>
          <cell r="AO72">
            <v>0</v>
          </cell>
          <cell r="AP72">
            <v>22164223.825092971</v>
          </cell>
          <cell r="AQ72">
            <v>641197.33117016382</v>
          </cell>
          <cell r="AR72">
            <v>25174670.899308287</v>
          </cell>
          <cell r="AS72">
            <v>721880.55397770437</v>
          </cell>
          <cell r="AT72">
            <v>28331828.17352362</v>
          </cell>
          <cell r="AU72">
            <v>821636.10278524528</v>
          </cell>
          <cell r="AV72">
            <v>38116205.907047242</v>
          </cell>
          <cell r="AW72">
            <v>1160093.679570491</v>
          </cell>
        </row>
        <row r="73">
          <cell r="B73" t="str">
            <v>AUCKLAND C&amp;R</v>
          </cell>
        </row>
        <row r="74">
          <cell r="B74">
            <v>121104</v>
          </cell>
          <cell r="C74" t="str">
            <v>AUCKLAND C&amp;R</v>
          </cell>
          <cell r="D74">
            <v>32557869</v>
          </cell>
          <cell r="E74">
            <v>32557869</v>
          </cell>
          <cell r="F74">
            <v>0</v>
          </cell>
          <cell r="G74">
            <v>3555079</v>
          </cell>
          <cell r="H74">
            <v>3555079</v>
          </cell>
          <cell r="I74">
            <v>0.12257713826842176</v>
          </cell>
          <cell r="J74">
            <v>0</v>
          </cell>
          <cell r="K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2325562.0714285714</v>
          </cell>
          <cell r="AA74">
            <v>253934.21428571426</v>
          </cell>
          <cell r="AB74">
            <v>2325562.0714285714</v>
          </cell>
          <cell r="AC74">
            <v>253934.21428571426</v>
          </cell>
          <cell r="AD74">
            <v>4651124.1428571427</v>
          </cell>
          <cell r="AE74">
            <v>507868.42857142852</v>
          </cell>
          <cell r="AF74" t="e">
            <v>#N/A</v>
          </cell>
          <cell r="AG74">
            <v>42185</v>
          </cell>
          <cell r="AH74" t="e">
            <v>#N/A</v>
          </cell>
          <cell r="AI74" t="e">
            <v>#N/A</v>
          </cell>
          <cell r="AJ74">
            <v>42322</v>
          </cell>
          <cell r="AK74">
            <v>3047211</v>
          </cell>
          <cell r="AL74">
            <v>27906744.857142858</v>
          </cell>
          <cell r="AM74">
            <v>3047210.5714285714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TOTAL WASTE MANAGEMENT</v>
          </cell>
          <cell r="D75">
            <v>261938250.40386581</v>
          </cell>
          <cell r="E75">
            <v>140624193.95386577</v>
          </cell>
          <cell r="F75">
            <v>0</v>
          </cell>
          <cell r="G75">
            <v>19888061.292393267</v>
          </cell>
          <cell r="H75">
            <v>10718757.032393269</v>
          </cell>
          <cell r="J75">
            <v>18854843.239999995</v>
          </cell>
          <cell r="K75">
            <v>522969.59</v>
          </cell>
          <cell r="L75">
            <v>3309380.5850929716</v>
          </cell>
          <cell r="M75">
            <v>118227.74117016382</v>
          </cell>
          <cell r="N75">
            <v>3010447.0742153227</v>
          </cell>
          <cell r="O75">
            <v>80683.222807540849</v>
          </cell>
          <cell r="P75">
            <v>3157157.2742153229</v>
          </cell>
          <cell r="Q75">
            <v>99755.548807540821</v>
          </cell>
          <cell r="R75">
            <v>9476984.9335236158</v>
          </cell>
          <cell r="S75">
            <v>298666.51278524555</v>
          </cell>
          <cell r="T75">
            <v>9784377.7335236166</v>
          </cell>
          <cell r="U75">
            <v>338457.57678524579</v>
          </cell>
          <cell r="V75">
            <v>19261362.667047232</v>
          </cell>
          <cell r="W75">
            <v>637124.08957049111</v>
          </cell>
          <cell r="X75">
            <v>38116205.907047242</v>
          </cell>
          <cell r="Y75">
            <v>1160093.679570491</v>
          </cell>
          <cell r="Z75">
            <v>22294228.178715531</v>
          </cell>
          <cell r="AA75">
            <v>847537.98805702524</v>
          </cell>
          <cell r="AB75">
            <v>20966190.138431735</v>
          </cell>
          <cell r="AC75">
            <v>706155.12804653496</v>
          </cell>
          <cell r="AD75">
            <v>43260418.317147262</v>
          </cell>
          <cell r="AE75">
            <v>1553693.1161035602</v>
          </cell>
          <cell r="AL75">
            <v>78102412.969671309</v>
          </cell>
          <cell r="AM75">
            <v>8527939.826719217</v>
          </cell>
          <cell r="AN75">
            <v>0</v>
          </cell>
          <cell r="AO75">
            <v>0</v>
          </cell>
          <cell r="AP75">
            <v>22164223.825092971</v>
          </cell>
          <cell r="AQ75">
            <v>641197.33117016382</v>
          </cell>
          <cell r="AR75">
            <v>25174670.899308287</v>
          </cell>
          <cell r="AS75">
            <v>721880.55397770437</v>
          </cell>
          <cell r="AT75">
            <v>28331828.17352362</v>
          </cell>
          <cell r="AU75">
            <v>821636.10278524528</v>
          </cell>
          <cell r="AV75">
            <v>38116205.907047242</v>
          </cell>
          <cell r="AW75">
            <v>1160093.679570491</v>
          </cell>
        </row>
        <row r="76">
          <cell r="K76">
            <v>0</v>
          </cell>
        </row>
        <row r="77">
          <cell r="B77" t="str">
            <v>REMEDIATION</v>
          </cell>
        </row>
        <row r="78">
          <cell r="B78" t="str">
            <v>034015</v>
          </cell>
          <cell r="C78" t="str">
            <v>HIGHETT GASWORKS</v>
          </cell>
          <cell r="D78">
            <v>12275000</v>
          </cell>
          <cell r="E78">
            <v>1436470.54</v>
          </cell>
          <cell r="F78">
            <v>0.88297592303945438</v>
          </cell>
          <cell r="G78">
            <v>2010000</v>
          </cell>
          <cell r="H78">
            <v>235218.39</v>
          </cell>
          <cell r="I78">
            <v>0.19581100828056502</v>
          </cell>
          <cell r="J78">
            <v>2303035.91</v>
          </cell>
          <cell r="K78">
            <v>595526.43999999994</v>
          </cell>
          <cell r="L78">
            <v>215500</v>
          </cell>
          <cell r="M78">
            <v>30000</v>
          </cell>
          <cell r="N78">
            <v>275000</v>
          </cell>
          <cell r="O78">
            <v>42000</v>
          </cell>
          <cell r="P78">
            <v>275000</v>
          </cell>
          <cell r="Q78">
            <v>45000</v>
          </cell>
          <cell r="R78">
            <v>765500</v>
          </cell>
          <cell r="S78">
            <v>117000</v>
          </cell>
          <cell r="T78">
            <v>670971</v>
          </cell>
          <cell r="U78">
            <v>118218</v>
          </cell>
          <cell r="V78">
            <v>1436471</v>
          </cell>
          <cell r="W78">
            <v>235218</v>
          </cell>
          <cell r="X78">
            <v>3739506.91</v>
          </cell>
          <cell r="Y78">
            <v>830744.44</v>
          </cell>
          <cell r="AD78">
            <v>0</v>
          </cell>
          <cell r="AE78">
            <v>0</v>
          </cell>
          <cell r="AF78" t="e">
            <v>#N/A</v>
          </cell>
          <cell r="AG78">
            <v>41274</v>
          </cell>
          <cell r="AH78" t="e">
            <v>#N/A</v>
          </cell>
          <cell r="AI78" t="e">
            <v>#N/A</v>
          </cell>
          <cell r="AJ78">
            <v>0</v>
          </cell>
          <cell r="AK78">
            <v>0</v>
          </cell>
          <cell r="AL78">
            <v>-0.4599999999627471</v>
          </cell>
          <cell r="AM78">
            <v>0.39000000001396984</v>
          </cell>
          <cell r="AN78">
            <v>0</v>
          </cell>
          <cell r="AO78">
            <v>0</v>
          </cell>
          <cell r="AP78">
            <v>2518535.91</v>
          </cell>
          <cell r="AQ78">
            <v>625526.43999999994</v>
          </cell>
          <cell r="AR78">
            <v>2793535.91</v>
          </cell>
          <cell r="AS78">
            <v>667526.43999999994</v>
          </cell>
          <cell r="AT78">
            <v>3068535.91</v>
          </cell>
          <cell r="AU78">
            <v>712526.44</v>
          </cell>
          <cell r="AV78">
            <v>3739506.91</v>
          </cell>
          <cell r="AW78">
            <v>830744.44</v>
          </cell>
        </row>
        <row r="79">
          <cell r="B79" t="str">
            <v>034099</v>
          </cell>
          <cell r="C79" t="str">
            <v>REMEDIATION SUNDRY JOBS</v>
          </cell>
          <cell r="D79">
            <v>262272.8</v>
          </cell>
          <cell r="E79">
            <v>0</v>
          </cell>
          <cell r="F79">
            <v>1</v>
          </cell>
          <cell r="G79">
            <v>34209.5</v>
          </cell>
          <cell r="H79">
            <v>0</v>
          </cell>
          <cell r="I79">
            <v>0.15000002192373785</v>
          </cell>
          <cell r="J79">
            <v>262272.8</v>
          </cell>
          <cell r="K79">
            <v>34209.5</v>
          </cell>
          <cell r="R79">
            <v>0</v>
          </cell>
          <cell r="S79">
            <v>0</v>
          </cell>
          <cell r="V79">
            <v>0</v>
          </cell>
          <cell r="W79">
            <v>0</v>
          </cell>
          <cell r="X79">
            <v>262272.8</v>
          </cell>
          <cell r="Y79">
            <v>34209.5</v>
          </cell>
          <cell r="AD79">
            <v>0</v>
          </cell>
          <cell r="AE79">
            <v>0</v>
          </cell>
          <cell r="AF79" t="e">
            <v>#N/A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262272.8</v>
          </cell>
          <cell r="AQ79">
            <v>34209.5</v>
          </cell>
          <cell r="AR79">
            <v>262272.8</v>
          </cell>
          <cell r="AS79">
            <v>34209.5</v>
          </cell>
          <cell r="AT79">
            <v>262272.8</v>
          </cell>
          <cell r="AU79">
            <v>34209.5</v>
          </cell>
          <cell r="AV79">
            <v>262272.8</v>
          </cell>
          <cell r="AW79">
            <v>34209.5</v>
          </cell>
        </row>
        <row r="80">
          <cell r="B80" t="str">
            <v>TOTAL REMEDIATION</v>
          </cell>
          <cell r="D80">
            <v>27784727.099999998</v>
          </cell>
          <cell r="E80">
            <v>1570397.78</v>
          </cell>
          <cell r="G80">
            <v>3738584.46</v>
          </cell>
          <cell r="H80">
            <v>271909.95</v>
          </cell>
          <cell r="J80">
            <v>5836921.2599999988</v>
          </cell>
          <cell r="K80">
            <v>1019051.18</v>
          </cell>
          <cell r="L80">
            <v>215500</v>
          </cell>
          <cell r="M80">
            <v>30000</v>
          </cell>
          <cell r="N80">
            <v>275000</v>
          </cell>
          <cell r="O80">
            <v>42000</v>
          </cell>
          <cell r="P80">
            <v>275000</v>
          </cell>
          <cell r="Q80">
            <v>45000</v>
          </cell>
          <cell r="R80">
            <v>765500</v>
          </cell>
          <cell r="S80">
            <v>117000</v>
          </cell>
          <cell r="T80">
            <v>670971</v>
          </cell>
          <cell r="U80">
            <v>118218</v>
          </cell>
          <cell r="V80">
            <v>1436471</v>
          </cell>
          <cell r="W80">
            <v>235218</v>
          </cell>
          <cell r="X80">
            <v>4001779.71</v>
          </cell>
          <cell r="Y80">
            <v>864953.94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L80">
            <v>-0.4599999999627471</v>
          </cell>
          <cell r="AM80">
            <v>0.39000000001396984</v>
          </cell>
          <cell r="AN80">
            <v>0</v>
          </cell>
          <cell r="AO80">
            <v>0</v>
          </cell>
          <cell r="AP80">
            <v>2780808.71</v>
          </cell>
          <cell r="AQ80">
            <v>659735.93999999994</v>
          </cell>
          <cell r="AR80">
            <v>3055808.71</v>
          </cell>
          <cell r="AS80">
            <v>701735.94</v>
          </cell>
          <cell r="AT80">
            <v>3330808.71</v>
          </cell>
          <cell r="AU80">
            <v>746735.94</v>
          </cell>
          <cell r="AV80">
            <v>4001779.71</v>
          </cell>
          <cell r="AW80">
            <v>864953.94</v>
          </cell>
        </row>
        <row r="81">
          <cell r="B81" t="str">
            <v>TELECOMMUNICATIONS</v>
          </cell>
          <cell r="K81">
            <v>0</v>
          </cell>
        </row>
        <row r="83">
          <cell r="B83" t="str">
            <v>TOTAL TELECOMMUNICATIONS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UTILITIES</v>
          </cell>
        </row>
        <row r="85">
          <cell r="B85" t="str">
            <v>MELBOURNE WATER</v>
          </cell>
        </row>
        <row r="86">
          <cell r="B86" t="str">
            <v>036611</v>
          </cell>
          <cell r="C86" t="str">
            <v>LAND MANAGEMENT</v>
          </cell>
          <cell r="D86">
            <v>55200000</v>
          </cell>
          <cell r="E86">
            <v>29379968.560000002</v>
          </cell>
          <cell r="F86">
            <v>0.46584470581309778</v>
          </cell>
          <cell r="G86">
            <v>4237500</v>
          </cell>
          <cell r="H86">
            <v>2158079.38</v>
          </cell>
          <cell r="I86">
            <v>8.3149374540103016E-2</v>
          </cell>
          <cell r="J86">
            <v>3895911.75</v>
          </cell>
          <cell r="K86">
            <v>349634.9</v>
          </cell>
          <cell r="L86">
            <v>450000</v>
          </cell>
          <cell r="M86">
            <v>33750</v>
          </cell>
          <cell r="N86">
            <v>650000</v>
          </cell>
          <cell r="O86">
            <v>48750</v>
          </cell>
          <cell r="P86">
            <v>550000</v>
          </cell>
          <cell r="Q86">
            <v>41250</v>
          </cell>
          <cell r="R86">
            <v>1650000</v>
          </cell>
          <cell r="S86">
            <v>123750</v>
          </cell>
          <cell r="T86">
            <v>1650000</v>
          </cell>
          <cell r="U86">
            <v>123750</v>
          </cell>
          <cell r="V86">
            <v>3300000</v>
          </cell>
          <cell r="W86">
            <v>247500</v>
          </cell>
          <cell r="X86">
            <v>7195911.75</v>
          </cell>
          <cell r="Y86">
            <v>597134.9</v>
          </cell>
          <cell r="Z86">
            <v>4000000</v>
          </cell>
          <cell r="AA86">
            <v>300000</v>
          </cell>
          <cell r="AB86">
            <v>4000000</v>
          </cell>
          <cell r="AC86">
            <v>300000</v>
          </cell>
          <cell r="AD86">
            <v>8000000</v>
          </cell>
          <cell r="AE86">
            <v>600000</v>
          </cell>
          <cell r="AF86" t="e">
            <v>#N/A</v>
          </cell>
          <cell r="AG86">
            <v>40816</v>
          </cell>
          <cell r="AH86" t="e">
            <v>#N/A</v>
          </cell>
          <cell r="AI86" t="e">
            <v>#N/A</v>
          </cell>
          <cell r="AJ86">
            <v>48540</v>
          </cell>
          <cell r="AK86">
            <v>1350000</v>
          </cell>
          <cell r="AL86">
            <v>18079968.560000002</v>
          </cell>
          <cell r="AM86">
            <v>1310579.3799999999</v>
          </cell>
          <cell r="AN86">
            <v>0</v>
          </cell>
          <cell r="AO86">
            <v>0</v>
          </cell>
          <cell r="AP86">
            <v>4345911.75</v>
          </cell>
          <cell r="AQ86">
            <v>383384.9</v>
          </cell>
          <cell r="AR86">
            <v>4995911.75</v>
          </cell>
          <cell r="AS86">
            <v>432134.9</v>
          </cell>
          <cell r="AT86">
            <v>5545911.75</v>
          </cell>
          <cell r="AU86">
            <v>473384.9</v>
          </cell>
          <cell r="AV86">
            <v>7195911.75</v>
          </cell>
          <cell r="AW86">
            <v>597134.9</v>
          </cell>
        </row>
        <row r="87">
          <cell r="B87" t="str">
            <v>036612</v>
          </cell>
          <cell r="C87" t="str">
            <v>WATERWAYS / DRAINAGE - NTH</v>
          </cell>
          <cell r="D87">
            <v>31400000</v>
          </cell>
          <cell r="E87">
            <v>16321097.130000001</v>
          </cell>
          <cell r="F87">
            <v>0.4774686711988777</v>
          </cell>
          <cell r="G87">
            <v>2440625</v>
          </cell>
          <cell r="H87">
            <v>1188916.43</v>
          </cell>
          <cell r="I87">
            <v>8.4277543973238375E-2</v>
          </cell>
          <cell r="J87">
            <v>2263336.48</v>
          </cell>
          <cell r="K87">
            <v>189426.13</v>
          </cell>
          <cell r="L87">
            <v>340000</v>
          </cell>
          <cell r="M87">
            <v>25500</v>
          </cell>
          <cell r="N87">
            <v>340000</v>
          </cell>
          <cell r="O87">
            <v>25500</v>
          </cell>
          <cell r="P87">
            <v>340000</v>
          </cell>
          <cell r="Q87">
            <v>25500</v>
          </cell>
          <cell r="R87">
            <v>1020000</v>
          </cell>
          <cell r="S87">
            <v>76500</v>
          </cell>
          <cell r="T87">
            <v>1020000</v>
          </cell>
          <cell r="U87">
            <v>76500</v>
          </cell>
          <cell r="V87">
            <v>2040000</v>
          </cell>
          <cell r="W87">
            <v>153000</v>
          </cell>
          <cell r="X87">
            <v>4303336.4800000004</v>
          </cell>
          <cell r="Y87">
            <v>342426.13</v>
          </cell>
          <cell r="Z87">
            <v>2200000</v>
          </cell>
          <cell r="AA87">
            <v>165000</v>
          </cell>
          <cell r="AB87">
            <v>2200000</v>
          </cell>
          <cell r="AC87">
            <v>165000</v>
          </cell>
          <cell r="AD87">
            <v>4400000</v>
          </cell>
          <cell r="AE87">
            <v>330000</v>
          </cell>
          <cell r="AF87" t="e">
            <v>#N/A</v>
          </cell>
          <cell r="AG87">
            <v>40816</v>
          </cell>
          <cell r="AH87" t="e">
            <v>#N/A</v>
          </cell>
          <cell r="AI87" t="e">
            <v>#N/A</v>
          </cell>
          <cell r="AJ87">
            <v>26145</v>
          </cell>
          <cell r="AK87">
            <v>742500</v>
          </cell>
          <cell r="AL87">
            <v>9881097.1300000008</v>
          </cell>
          <cell r="AM87">
            <v>705916.42999999993</v>
          </cell>
          <cell r="AN87">
            <v>0</v>
          </cell>
          <cell r="AO87">
            <v>0</v>
          </cell>
          <cell r="AP87">
            <v>2603336.48</v>
          </cell>
          <cell r="AQ87">
            <v>214926.13</v>
          </cell>
          <cell r="AR87">
            <v>2943336.48</v>
          </cell>
          <cell r="AS87">
            <v>240426.13</v>
          </cell>
          <cell r="AT87">
            <v>3283336.48</v>
          </cell>
          <cell r="AU87">
            <v>265926.13</v>
          </cell>
          <cell r="AV87">
            <v>4303336.4800000004</v>
          </cell>
          <cell r="AW87">
            <v>342426.13</v>
          </cell>
        </row>
        <row r="88">
          <cell r="B88" t="str">
            <v>036613</v>
          </cell>
          <cell r="C88" t="str">
            <v>WATERWAYS / DRAINAGE - STH</v>
          </cell>
          <cell r="D88">
            <v>35400000</v>
          </cell>
          <cell r="E88">
            <v>14855188.960000005</v>
          </cell>
          <cell r="F88">
            <v>0.57766083977942995</v>
          </cell>
          <cell r="G88">
            <v>2870625</v>
          </cell>
          <cell r="H88">
            <v>1116760.04</v>
          </cell>
          <cell r="I88">
            <v>8.8247161219666845E-2</v>
          </cell>
          <cell r="J88">
            <v>1717629.74</v>
          </cell>
          <cell r="K88">
            <v>165127.32999999999</v>
          </cell>
          <cell r="L88">
            <v>310000</v>
          </cell>
          <cell r="M88">
            <v>23250</v>
          </cell>
          <cell r="N88">
            <v>310000</v>
          </cell>
          <cell r="O88">
            <v>23250</v>
          </cell>
          <cell r="P88">
            <v>310000</v>
          </cell>
          <cell r="Q88">
            <v>23250</v>
          </cell>
          <cell r="R88">
            <v>930000</v>
          </cell>
          <cell r="S88">
            <v>69750</v>
          </cell>
          <cell r="T88">
            <v>930000</v>
          </cell>
          <cell r="U88">
            <v>69750</v>
          </cell>
          <cell r="V88">
            <v>1860000</v>
          </cell>
          <cell r="W88">
            <v>139500</v>
          </cell>
          <cell r="X88">
            <v>3577629.74</v>
          </cell>
          <cell r="Y88">
            <v>304627.32999999996</v>
          </cell>
          <cell r="Z88">
            <v>2000000</v>
          </cell>
          <cell r="AA88">
            <v>150000</v>
          </cell>
          <cell r="AB88">
            <v>2000000</v>
          </cell>
          <cell r="AC88">
            <v>150000</v>
          </cell>
          <cell r="AD88">
            <v>4000000</v>
          </cell>
          <cell r="AE88">
            <v>300000</v>
          </cell>
          <cell r="AF88" t="e">
            <v>#N/A</v>
          </cell>
          <cell r="AG88">
            <v>40816</v>
          </cell>
          <cell r="AH88" t="e">
            <v>#N/A</v>
          </cell>
          <cell r="AI88" t="e">
            <v>#N/A</v>
          </cell>
          <cell r="AJ88">
            <v>25084</v>
          </cell>
          <cell r="AK88">
            <v>675000</v>
          </cell>
          <cell r="AL88">
            <v>8995188.9600000046</v>
          </cell>
          <cell r="AM88">
            <v>677260.04</v>
          </cell>
          <cell r="AN88">
            <v>0</v>
          </cell>
          <cell r="AO88">
            <v>0</v>
          </cell>
          <cell r="AP88">
            <v>2027629.74</v>
          </cell>
          <cell r="AQ88">
            <v>188377.33</v>
          </cell>
          <cell r="AR88">
            <v>2337629.7400000002</v>
          </cell>
          <cell r="AS88">
            <v>211627.33</v>
          </cell>
          <cell r="AT88">
            <v>2647629.7400000002</v>
          </cell>
          <cell r="AU88">
            <v>234877.33</v>
          </cell>
          <cell r="AV88">
            <v>3577629.74</v>
          </cell>
          <cell r="AW88">
            <v>304627.32999999996</v>
          </cell>
        </row>
        <row r="89">
          <cell r="B89" t="str">
            <v>036614</v>
          </cell>
          <cell r="C89" t="str">
            <v>SEWER MAINTENANCE</v>
          </cell>
          <cell r="D89">
            <v>25400000</v>
          </cell>
          <cell r="E89">
            <v>15018431.370000001</v>
          </cell>
          <cell r="F89">
            <v>0.40577849806341321</v>
          </cell>
          <cell r="G89">
            <v>2001875</v>
          </cell>
          <cell r="H89">
            <v>1114762.3899999999</v>
          </cell>
          <cell r="I89">
            <v>8.5557069209605471E-2</v>
          </cell>
          <cell r="J89">
            <v>2099605.66</v>
          </cell>
          <cell r="K89">
            <v>193974.58</v>
          </cell>
          <cell r="L89">
            <v>250000</v>
          </cell>
          <cell r="M89">
            <v>18750</v>
          </cell>
          <cell r="N89">
            <v>250000</v>
          </cell>
          <cell r="O89">
            <v>18750</v>
          </cell>
          <cell r="P89">
            <v>250000</v>
          </cell>
          <cell r="Q89">
            <v>18750</v>
          </cell>
          <cell r="R89">
            <v>750000</v>
          </cell>
          <cell r="S89">
            <v>56250</v>
          </cell>
          <cell r="T89">
            <v>750000</v>
          </cell>
          <cell r="U89">
            <v>56250</v>
          </cell>
          <cell r="V89">
            <v>1500000</v>
          </cell>
          <cell r="W89">
            <v>112500</v>
          </cell>
          <cell r="X89">
            <v>3599605.66</v>
          </cell>
          <cell r="Y89">
            <v>306474.57999999996</v>
          </cell>
          <cell r="Z89">
            <v>2100000</v>
          </cell>
          <cell r="AA89">
            <v>157500</v>
          </cell>
          <cell r="AB89">
            <v>2100000</v>
          </cell>
          <cell r="AC89">
            <v>157500</v>
          </cell>
          <cell r="AD89">
            <v>4200000</v>
          </cell>
          <cell r="AE89">
            <v>315000</v>
          </cell>
          <cell r="AF89" t="e">
            <v>#N/A</v>
          </cell>
          <cell r="AG89">
            <v>40816</v>
          </cell>
          <cell r="AH89" t="e">
            <v>#N/A</v>
          </cell>
          <cell r="AI89" t="e">
            <v>#N/A</v>
          </cell>
          <cell r="AJ89">
            <v>25454</v>
          </cell>
          <cell r="AK89">
            <v>708750</v>
          </cell>
          <cell r="AL89">
            <v>9318431.370000001</v>
          </cell>
          <cell r="AM89">
            <v>687262.3899999999</v>
          </cell>
          <cell r="AN89">
            <v>0</v>
          </cell>
          <cell r="AO89">
            <v>0</v>
          </cell>
          <cell r="AP89">
            <v>2349605.66</v>
          </cell>
          <cell r="AQ89">
            <v>212724.58</v>
          </cell>
          <cell r="AR89">
            <v>2599605.66</v>
          </cell>
          <cell r="AS89">
            <v>231474.58</v>
          </cell>
          <cell r="AT89">
            <v>2849605.66</v>
          </cell>
          <cell r="AU89">
            <v>250224.58</v>
          </cell>
          <cell r="AV89">
            <v>3599605.66</v>
          </cell>
          <cell r="AW89">
            <v>306474.57999999996</v>
          </cell>
        </row>
        <row r="90">
          <cell r="B90" t="str">
            <v>036615</v>
          </cell>
          <cell r="C90" t="str">
            <v>ETP MAINTENANCE</v>
          </cell>
          <cell r="D90">
            <v>13700000</v>
          </cell>
          <cell r="E90">
            <v>7405184.2199999997</v>
          </cell>
          <cell r="F90">
            <v>0.45080004976172561</v>
          </cell>
          <cell r="G90">
            <v>1240625</v>
          </cell>
          <cell r="H90">
            <v>562496.09</v>
          </cell>
          <cell r="I90">
            <v>9.9573614246300471E-2</v>
          </cell>
          <cell r="J90">
            <v>944760.74</v>
          </cell>
          <cell r="K90">
            <v>102062.39</v>
          </cell>
          <cell r="L90">
            <v>150000</v>
          </cell>
          <cell r="M90">
            <v>11250</v>
          </cell>
          <cell r="N90">
            <v>150000</v>
          </cell>
          <cell r="O90">
            <v>11250</v>
          </cell>
          <cell r="P90">
            <v>150000</v>
          </cell>
          <cell r="Q90">
            <v>11250</v>
          </cell>
          <cell r="R90">
            <v>450000</v>
          </cell>
          <cell r="S90">
            <v>33750</v>
          </cell>
          <cell r="T90">
            <v>450000</v>
          </cell>
          <cell r="U90">
            <v>33750</v>
          </cell>
          <cell r="V90">
            <v>900000</v>
          </cell>
          <cell r="W90">
            <v>67500</v>
          </cell>
          <cell r="X90">
            <v>1844760.74</v>
          </cell>
          <cell r="Y90">
            <v>169562.39</v>
          </cell>
          <cell r="Z90">
            <v>1000000</v>
          </cell>
          <cell r="AA90">
            <v>75000</v>
          </cell>
          <cell r="AB90">
            <v>1000000</v>
          </cell>
          <cell r="AC90">
            <v>75000</v>
          </cell>
          <cell r="AD90">
            <v>2000000</v>
          </cell>
          <cell r="AE90">
            <v>150000</v>
          </cell>
          <cell r="AF90" t="e">
            <v>#N/A</v>
          </cell>
          <cell r="AG90">
            <v>40816</v>
          </cell>
          <cell r="AH90" t="e">
            <v>#N/A</v>
          </cell>
          <cell r="AI90" t="e">
            <v>#N/A</v>
          </cell>
          <cell r="AJ90">
            <v>12778</v>
          </cell>
          <cell r="AK90">
            <v>337500</v>
          </cell>
          <cell r="AL90">
            <v>4505184.22</v>
          </cell>
          <cell r="AM90">
            <v>344996.08999999997</v>
          </cell>
          <cell r="AN90">
            <v>0</v>
          </cell>
          <cell r="AO90">
            <v>0</v>
          </cell>
          <cell r="AP90">
            <v>1094760.74</v>
          </cell>
          <cell r="AQ90">
            <v>113312.39</v>
          </cell>
          <cell r="AR90">
            <v>1244760.74</v>
          </cell>
          <cell r="AS90">
            <v>124562.39</v>
          </cell>
          <cell r="AT90">
            <v>1394760.74</v>
          </cell>
          <cell r="AU90">
            <v>135812.39000000001</v>
          </cell>
          <cell r="AV90">
            <v>1844760.74</v>
          </cell>
          <cell r="AW90">
            <v>169562.39</v>
          </cell>
        </row>
        <row r="91">
          <cell r="B91" t="str">
            <v>036616</v>
          </cell>
          <cell r="C91" t="str">
            <v>PATTERSON LAKES</v>
          </cell>
          <cell r="D91">
            <v>2250000</v>
          </cell>
          <cell r="E91">
            <v>941629.62</v>
          </cell>
          <cell r="F91">
            <v>0.57722733520424074</v>
          </cell>
          <cell r="G91">
            <v>245625</v>
          </cell>
          <cell r="H91">
            <v>94234.66</v>
          </cell>
          <cell r="I91">
            <v>0.1225444340505145</v>
          </cell>
          <cell r="J91">
            <v>124253.61</v>
          </cell>
          <cell r="K91">
            <v>17470.59</v>
          </cell>
          <cell r="L91">
            <v>23000</v>
          </cell>
          <cell r="M91">
            <v>1725</v>
          </cell>
          <cell r="N91">
            <v>23000</v>
          </cell>
          <cell r="O91">
            <v>1725</v>
          </cell>
          <cell r="P91">
            <v>23000</v>
          </cell>
          <cell r="Q91">
            <v>1725</v>
          </cell>
          <cell r="R91">
            <v>69000</v>
          </cell>
          <cell r="S91">
            <v>5175</v>
          </cell>
          <cell r="T91">
            <v>69000</v>
          </cell>
          <cell r="U91">
            <v>5175</v>
          </cell>
          <cell r="V91">
            <v>138000</v>
          </cell>
          <cell r="W91">
            <v>10350</v>
          </cell>
          <cell r="X91">
            <v>262253.61</v>
          </cell>
          <cell r="Y91">
            <v>27820.59</v>
          </cell>
          <cell r="Z91">
            <v>130000</v>
          </cell>
          <cell r="AA91">
            <v>9750</v>
          </cell>
          <cell r="AB91">
            <v>130000</v>
          </cell>
          <cell r="AC91">
            <v>9750</v>
          </cell>
          <cell r="AD91">
            <v>260000</v>
          </cell>
          <cell r="AE91">
            <v>19500</v>
          </cell>
          <cell r="AF91" t="e">
            <v>#N/A</v>
          </cell>
          <cell r="AG91">
            <v>40816</v>
          </cell>
          <cell r="AH91" t="e">
            <v>#N/A</v>
          </cell>
          <cell r="AI91" t="e">
            <v>#N/A</v>
          </cell>
          <cell r="AJ91">
            <v>2385</v>
          </cell>
          <cell r="AK91">
            <v>43875</v>
          </cell>
          <cell r="AL91">
            <v>543629.62</v>
          </cell>
          <cell r="AM91">
            <v>64384.66</v>
          </cell>
          <cell r="AN91">
            <v>0</v>
          </cell>
          <cell r="AO91">
            <v>0</v>
          </cell>
          <cell r="AP91">
            <v>147253.60999999999</v>
          </cell>
          <cell r="AQ91">
            <v>19195.59</v>
          </cell>
          <cell r="AR91">
            <v>170253.61</v>
          </cell>
          <cell r="AS91">
            <v>20920.59</v>
          </cell>
          <cell r="AT91">
            <v>193253.61</v>
          </cell>
          <cell r="AU91">
            <v>22645.59</v>
          </cell>
          <cell r="AV91">
            <v>262253.61</v>
          </cell>
          <cell r="AW91">
            <v>27820.59</v>
          </cell>
        </row>
        <row r="92">
          <cell r="B92" t="str">
            <v>036617</v>
          </cell>
          <cell r="C92" t="str">
            <v>CAPITAL WORKS - MINOR</v>
          </cell>
          <cell r="D92">
            <v>18987190.050000001</v>
          </cell>
          <cell r="E92">
            <v>3700000</v>
          </cell>
          <cell r="F92">
            <v>0.79644349658373748</v>
          </cell>
          <cell r="G92">
            <v>2456153.4900000002</v>
          </cell>
          <cell r="H92">
            <v>335000</v>
          </cell>
          <cell r="I92">
            <v>0.14857831092958396</v>
          </cell>
          <cell r="J92">
            <v>3010658.77</v>
          </cell>
          <cell r="K92">
            <v>331404.53000000003</v>
          </cell>
          <cell r="L92">
            <v>800000</v>
          </cell>
          <cell r="M92">
            <v>72000</v>
          </cell>
          <cell r="N92">
            <v>1200000</v>
          </cell>
          <cell r="O92">
            <v>110000</v>
          </cell>
          <cell r="P92">
            <v>1700000</v>
          </cell>
          <cell r="Q92">
            <v>153000</v>
          </cell>
          <cell r="R92">
            <v>3700000</v>
          </cell>
          <cell r="S92">
            <v>335000</v>
          </cell>
          <cell r="V92">
            <v>3700000</v>
          </cell>
          <cell r="W92">
            <v>335000</v>
          </cell>
          <cell r="X92">
            <v>6710658.7699999996</v>
          </cell>
          <cell r="Y92">
            <v>666404.53</v>
          </cell>
          <cell r="AD92">
            <v>0</v>
          </cell>
          <cell r="AE92">
            <v>0</v>
          </cell>
          <cell r="AF92" t="e">
            <v>#N/A</v>
          </cell>
          <cell r="AG92">
            <v>40816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3810658.77</v>
          </cell>
          <cell r="AQ92">
            <v>403404.53</v>
          </cell>
          <cell r="AR92">
            <v>5010658.7699999996</v>
          </cell>
          <cell r="AS92">
            <v>513404.53</v>
          </cell>
          <cell r="AT92">
            <v>6710658.7699999996</v>
          </cell>
          <cell r="AU92">
            <v>666404.53</v>
          </cell>
          <cell r="AV92">
            <v>6710658.7699999996</v>
          </cell>
          <cell r="AW92">
            <v>666404.53</v>
          </cell>
        </row>
        <row r="93">
          <cell r="B93" t="str">
            <v>036618</v>
          </cell>
          <cell r="C93" t="str">
            <v>CAPITAL WORKS - MAJOR</v>
          </cell>
          <cell r="D93">
            <v>21120199.300000001</v>
          </cell>
          <cell r="E93">
            <v>2400000</v>
          </cell>
          <cell r="F93">
            <v>0.88666131974224183</v>
          </cell>
          <cell r="G93">
            <v>2612837.16</v>
          </cell>
          <cell r="H93">
            <v>302400</v>
          </cell>
          <cell r="I93">
            <v>0.1411782586970009</v>
          </cell>
          <cell r="J93">
            <v>3461060.14</v>
          </cell>
          <cell r="K93">
            <v>428325.39</v>
          </cell>
          <cell r="L93">
            <v>500000</v>
          </cell>
          <cell r="M93">
            <v>63000</v>
          </cell>
          <cell r="N93">
            <v>900000</v>
          </cell>
          <cell r="O93">
            <v>113400</v>
          </cell>
          <cell r="P93">
            <v>1000000</v>
          </cell>
          <cell r="Q93">
            <v>126000</v>
          </cell>
          <cell r="R93">
            <v>2400000</v>
          </cell>
          <cell r="S93">
            <v>302400</v>
          </cell>
          <cell r="V93">
            <v>2400000</v>
          </cell>
          <cell r="W93">
            <v>302400</v>
          </cell>
          <cell r="X93">
            <v>5861060.1400000006</v>
          </cell>
          <cell r="Y93">
            <v>730725.39</v>
          </cell>
          <cell r="AD93">
            <v>0</v>
          </cell>
          <cell r="AE93">
            <v>0</v>
          </cell>
          <cell r="AF93" t="e">
            <v>#N/A</v>
          </cell>
          <cell r="AG93">
            <v>40816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3961060.14</v>
          </cell>
          <cell r="AQ93">
            <v>491325.39</v>
          </cell>
          <cell r="AR93">
            <v>4861060.1400000006</v>
          </cell>
          <cell r="AS93">
            <v>604725.39</v>
          </cell>
          <cell r="AT93">
            <v>5861060.1400000006</v>
          </cell>
          <cell r="AU93">
            <v>730725.39</v>
          </cell>
          <cell r="AV93">
            <v>5861060.1400000006</v>
          </cell>
          <cell r="AW93">
            <v>730725.39</v>
          </cell>
        </row>
        <row r="94">
          <cell r="B94" t="str">
            <v>036690</v>
          </cell>
          <cell r="C94" t="str">
            <v>ADMINISTRATION</v>
          </cell>
          <cell r="D94">
            <v>6418740</v>
          </cell>
          <cell r="E94">
            <v>3059043.96</v>
          </cell>
          <cell r="F94">
            <v>0.4545542601432227</v>
          </cell>
          <cell r="G94">
            <v>-3297600</v>
          </cell>
          <cell r="H94">
            <v>-2240692.2999999998</v>
          </cell>
          <cell r="I94">
            <v>-0.33938705314964279</v>
          </cell>
          <cell r="J94">
            <v>406141.76</v>
          </cell>
          <cell r="K94">
            <v>-277464.3</v>
          </cell>
          <cell r="L94">
            <v>65000</v>
          </cell>
          <cell r="M94">
            <v>-50000</v>
          </cell>
          <cell r="N94">
            <v>65000</v>
          </cell>
          <cell r="O94">
            <v>-50000</v>
          </cell>
          <cell r="P94">
            <v>65000</v>
          </cell>
          <cell r="Q94">
            <v>-50000</v>
          </cell>
          <cell r="R94">
            <v>195000</v>
          </cell>
          <cell r="S94">
            <v>-150000</v>
          </cell>
          <cell r="T94">
            <v>195000</v>
          </cell>
          <cell r="U94">
            <v>-150000</v>
          </cell>
          <cell r="V94">
            <v>390000</v>
          </cell>
          <cell r="W94">
            <v>-300000</v>
          </cell>
          <cell r="X94">
            <v>796141.76</v>
          </cell>
          <cell r="Y94">
            <v>-577464.30000000005</v>
          </cell>
          <cell r="Z94">
            <v>400000</v>
          </cell>
          <cell r="AA94">
            <v>-300000</v>
          </cell>
          <cell r="AB94">
            <v>400000</v>
          </cell>
          <cell r="AC94">
            <v>-300000</v>
          </cell>
          <cell r="AD94">
            <v>800000</v>
          </cell>
          <cell r="AE94">
            <v>-600000</v>
          </cell>
          <cell r="AF94" t="e">
            <v>#N/A</v>
          </cell>
          <cell r="AG94">
            <v>40816</v>
          </cell>
          <cell r="AH94" t="e">
            <v>#N/A</v>
          </cell>
          <cell r="AI94" t="e">
            <v>#N/A</v>
          </cell>
          <cell r="AJ94">
            <v>-49655</v>
          </cell>
          <cell r="AK94">
            <v>-1350000</v>
          </cell>
          <cell r="AL94">
            <v>1869043.96</v>
          </cell>
          <cell r="AM94">
            <v>-1340692.2999999998</v>
          </cell>
          <cell r="AN94">
            <v>0</v>
          </cell>
          <cell r="AO94">
            <v>0</v>
          </cell>
          <cell r="AP94">
            <v>471141.76</v>
          </cell>
          <cell r="AQ94">
            <v>-327464.3</v>
          </cell>
          <cell r="AR94">
            <v>536141.76</v>
          </cell>
          <cell r="AS94">
            <v>-377464.3</v>
          </cell>
          <cell r="AT94">
            <v>601141.76000000001</v>
          </cell>
          <cell r="AU94">
            <v>-427464.3</v>
          </cell>
          <cell r="AV94">
            <v>796141.76</v>
          </cell>
          <cell r="AW94">
            <v>-577464.30000000005</v>
          </cell>
        </row>
        <row r="96">
          <cell r="B96" t="str">
            <v>SUBTOTAL MELBOURNE WATER</v>
          </cell>
          <cell r="D96">
            <v>209876129.35000002</v>
          </cell>
          <cell r="E96">
            <v>93080543.820000008</v>
          </cell>
          <cell r="G96">
            <v>14808265.649999999</v>
          </cell>
          <cell r="H96">
            <v>4631956.6900000004</v>
          </cell>
          <cell r="J96">
            <v>17923358.650000002</v>
          </cell>
          <cell r="K96">
            <v>1499961.54</v>
          </cell>
          <cell r="L96">
            <v>2888000</v>
          </cell>
          <cell r="M96">
            <v>199225</v>
          </cell>
          <cell r="N96">
            <v>3888000</v>
          </cell>
          <cell r="O96">
            <v>302625</v>
          </cell>
          <cell r="P96">
            <v>4388000</v>
          </cell>
          <cell r="Q96">
            <v>350725</v>
          </cell>
          <cell r="R96">
            <v>11164000</v>
          </cell>
          <cell r="S96">
            <v>852575</v>
          </cell>
          <cell r="T96">
            <v>5064000</v>
          </cell>
          <cell r="U96">
            <v>215175</v>
          </cell>
          <cell r="V96">
            <v>16228000</v>
          </cell>
          <cell r="W96">
            <v>1067750</v>
          </cell>
          <cell r="X96">
            <v>34151358.649999999</v>
          </cell>
          <cell r="Y96">
            <v>2567711.54</v>
          </cell>
          <cell r="Z96">
            <v>11830000</v>
          </cell>
          <cell r="AA96">
            <v>557250</v>
          </cell>
          <cell r="AB96">
            <v>11830000</v>
          </cell>
          <cell r="AC96">
            <v>557250</v>
          </cell>
          <cell r="AD96">
            <v>23660000</v>
          </cell>
          <cell r="AE96">
            <v>1114500</v>
          </cell>
          <cell r="AL96">
            <v>53192543.820000008</v>
          </cell>
          <cell r="AM96">
            <v>2449706.6899999995</v>
          </cell>
          <cell r="AN96">
            <v>0</v>
          </cell>
          <cell r="AO96">
            <v>0</v>
          </cell>
          <cell r="AP96">
            <v>20811358.650000002</v>
          </cell>
          <cell r="AQ96">
            <v>1699186.5399999998</v>
          </cell>
          <cell r="AR96">
            <v>24699358.650000002</v>
          </cell>
          <cell r="AS96">
            <v>2001811.5399999998</v>
          </cell>
          <cell r="AT96">
            <v>29087358.650000002</v>
          </cell>
          <cell r="AU96">
            <v>2352536.5400000005</v>
          </cell>
          <cell r="AV96">
            <v>34151358.649999999</v>
          </cell>
          <cell r="AW96">
            <v>2567711.54</v>
          </cell>
        </row>
        <row r="97">
          <cell r="B97" t="str">
            <v>ALINTA NETWORK SERVICES (ALLIANCE)</v>
          </cell>
        </row>
        <row r="98">
          <cell r="B98" t="str">
            <v>MOORABBIN DIVISION</v>
          </cell>
        </row>
        <row r="99">
          <cell r="B99" t="str">
            <v>036401</v>
          </cell>
          <cell r="C99" t="str">
            <v>ANS NETWORK MANAGEMENT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036402</v>
          </cell>
          <cell r="C100" t="str">
            <v>ANS METERING, SERVICING AND FAULTS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R100">
            <v>0</v>
          </cell>
          <cell r="S100">
            <v>0</v>
          </cell>
          <cell r="V100">
            <v>0</v>
          </cell>
          <cell r="W100">
            <v>0</v>
          </cell>
          <cell r="Z100">
            <v>0</v>
          </cell>
          <cell r="AA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036403</v>
          </cell>
          <cell r="C101" t="str">
            <v>ANS ASSET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R101">
            <v>0</v>
          </cell>
          <cell r="S101">
            <v>0</v>
          </cell>
          <cell r="V101">
            <v>0</v>
          </cell>
          <cell r="W101">
            <v>0</v>
          </cell>
          <cell r="Z101">
            <v>0</v>
          </cell>
          <cell r="AA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036406</v>
          </cell>
          <cell r="C102" t="str">
            <v>ANS POLE TO PIT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R102">
            <v>0</v>
          </cell>
          <cell r="S102">
            <v>0</v>
          </cell>
          <cell r="V102">
            <v>0</v>
          </cell>
          <cell r="W102">
            <v>0</v>
          </cell>
          <cell r="Z102">
            <v>0</v>
          </cell>
          <cell r="AA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036409</v>
          </cell>
          <cell r="C103" t="str">
            <v>ANS TURNKEY WORKS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R103">
            <v>0</v>
          </cell>
          <cell r="S103">
            <v>0</v>
          </cell>
          <cell r="V103">
            <v>0</v>
          </cell>
          <cell r="W103">
            <v>0</v>
          </cell>
          <cell r="Z103">
            <v>0</v>
          </cell>
          <cell r="AA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MOORABBIN TOTAL</v>
          </cell>
          <cell r="D104">
            <v>0</v>
          </cell>
          <cell r="E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MORNINGTON DIVISION</v>
          </cell>
        </row>
        <row r="106">
          <cell r="B106" t="str">
            <v>036411</v>
          </cell>
          <cell r="C106" t="str">
            <v>ANS NETWORK MANAGEMENT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R106">
            <v>0</v>
          </cell>
          <cell r="S106">
            <v>0</v>
          </cell>
          <cell r="V106">
            <v>0</v>
          </cell>
          <cell r="W106">
            <v>0</v>
          </cell>
          <cell r="Z106">
            <v>0</v>
          </cell>
          <cell r="AA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036412</v>
          </cell>
          <cell r="C107" t="str">
            <v>ANS METERING, SERVICING AND FAULTS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R107">
            <v>0</v>
          </cell>
          <cell r="S107">
            <v>0</v>
          </cell>
          <cell r="V107">
            <v>0</v>
          </cell>
          <cell r="W107">
            <v>0</v>
          </cell>
          <cell r="Z107">
            <v>0</v>
          </cell>
          <cell r="AA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036413</v>
          </cell>
          <cell r="C108" t="str">
            <v>ANS ASSET CONSTRUCTION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R108">
            <v>0</v>
          </cell>
          <cell r="S108">
            <v>0</v>
          </cell>
          <cell r="V108">
            <v>0</v>
          </cell>
          <cell r="W108">
            <v>0</v>
          </cell>
          <cell r="Z108">
            <v>0</v>
          </cell>
          <cell r="AA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036416</v>
          </cell>
          <cell r="C109" t="str">
            <v>ANS ASSET CONSTRUCTION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R109">
            <v>0</v>
          </cell>
          <cell r="S109">
            <v>0</v>
          </cell>
          <cell r="V109">
            <v>0</v>
          </cell>
          <cell r="W109">
            <v>0</v>
          </cell>
          <cell r="Z109">
            <v>0</v>
          </cell>
          <cell r="AA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036419</v>
          </cell>
          <cell r="C110" t="str">
            <v>ANS TURNKEY WORKS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  <cell r="Z110">
            <v>0</v>
          </cell>
          <cell r="AA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MORNINGTON TOTAL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BURWOOD DIVISION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036421</v>
          </cell>
          <cell r="C113" t="str">
            <v>ANS NETWORK MANAGEMENT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  <cell r="Z113">
            <v>0</v>
          </cell>
          <cell r="AA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036422</v>
          </cell>
          <cell r="C114" t="str">
            <v>ANS METERING, SERVICING AND FAULTS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Z114">
            <v>0</v>
          </cell>
          <cell r="AA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036423</v>
          </cell>
          <cell r="C115" t="str">
            <v>ANS ASSET CONSTRUCTION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  <cell r="Z115">
            <v>0</v>
          </cell>
          <cell r="AA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036426</v>
          </cell>
          <cell r="C116" t="str">
            <v>ANS POLE TO PIT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  <cell r="V116">
            <v>0</v>
          </cell>
          <cell r="W116">
            <v>0</v>
          </cell>
          <cell r="Z116">
            <v>0</v>
          </cell>
          <cell r="AA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036429</v>
          </cell>
          <cell r="C117" t="str">
            <v>ANS TURNKEY WORKS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  <cell r="V117">
            <v>0</v>
          </cell>
          <cell r="W117">
            <v>0</v>
          </cell>
          <cell r="Z117">
            <v>0</v>
          </cell>
          <cell r="AA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BURWOOD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OVERHEADS</v>
          </cell>
        </row>
        <row r="120">
          <cell r="B120" t="str">
            <v>036508b</v>
          </cell>
          <cell r="C120" t="str">
            <v>ANS LOGISTICS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R120">
            <v>0</v>
          </cell>
          <cell r="S120">
            <v>0</v>
          </cell>
          <cell r="V120">
            <v>0</v>
          </cell>
          <cell r="W120">
            <v>0</v>
          </cell>
          <cell r="Z120">
            <v>0</v>
          </cell>
          <cell r="AA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036518b</v>
          </cell>
          <cell r="C121" t="str">
            <v>ANS LOGISTICS MTN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V121">
            <v>0</v>
          </cell>
          <cell r="W121">
            <v>0</v>
          </cell>
          <cell r="Z121">
            <v>0</v>
          </cell>
          <cell r="AA121">
            <v>0</v>
          </cell>
        </row>
        <row r="122">
          <cell r="B122" t="str">
            <v>036490</v>
          </cell>
          <cell r="C122" t="str">
            <v>ANS ADMINISTRATION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Z122">
            <v>0</v>
          </cell>
          <cell r="AA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OVERHEADS TOTAL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SUBTOTAL ALINTA (ALLIANCE)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ALINTA NETWORK SERVICES</v>
          </cell>
        </row>
        <row r="126">
          <cell r="B126" t="str">
            <v>MOORABBIN DIVISION</v>
          </cell>
        </row>
        <row r="127">
          <cell r="B127" t="str">
            <v>036701</v>
          </cell>
          <cell r="C127" t="str">
            <v>ANS NETWORK MANAGEMENT</v>
          </cell>
          <cell r="D127">
            <v>763183.99234999996</v>
          </cell>
          <cell r="E127">
            <v>192023.06235000002</v>
          </cell>
          <cell r="F127">
            <v>0.75819829072299139</v>
          </cell>
          <cell r="G127">
            <v>88538.037250000008</v>
          </cell>
          <cell r="H127">
            <v>28892.517250000004</v>
          </cell>
          <cell r="I127">
            <v>0.13123629746935397</v>
          </cell>
          <cell r="J127">
            <v>113479.71</v>
          </cell>
          <cell r="K127">
            <v>15397.22</v>
          </cell>
          <cell r="L127">
            <v>5896.6529685228788</v>
          </cell>
          <cell r="M127">
            <v>1230.7372420554557</v>
          </cell>
          <cell r="N127">
            <v>8356.606309156412</v>
          </cell>
          <cell r="O127">
            <v>227.93435492886749</v>
          </cell>
          <cell r="P127">
            <v>10749.740722320714</v>
          </cell>
          <cell r="Q127">
            <v>1791.7184030156775</v>
          </cell>
          <cell r="R127">
            <v>25003.000000000004</v>
          </cell>
          <cell r="S127">
            <v>3250.3900000000008</v>
          </cell>
          <cell r="T127">
            <v>51836.160000000003</v>
          </cell>
          <cell r="U127">
            <v>10309.208000000004</v>
          </cell>
          <cell r="V127">
            <v>76839.16</v>
          </cell>
          <cell r="W127">
            <v>13559.598000000005</v>
          </cell>
          <cell r="X127">
            <v>190318.87</v>
          </cell>
          <cell r="Y127">
            <v>28956.818000000007</v>
          </cell>
          <cell r="Z127">
            <v>115183.90234999999</v>
          </cell>
          <cell r="AA127">
            <v>15332.919249999999</v>
          </cell>
          <cell r="AD127">
            <v>115183.90234999999</v>
          </cell>
          <cell r="AE127">
            <v>15332.919249999999</v>
          </cell>
          <cell r="AF127" t="e">
            <v>#N/A</v>
          </cell>
          <cell r="AG127">
            <v>39813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119376.36296852288</v>
          </cell>
          <cell r="AQ127">
            <v>16627.957242055454</v>
          </cell>
          <cell r="AR127">
            <v>127732.96927767929</v>
          </cell>
          <cell r="AS127">
            <v>16855.891596984322</v>
          </cell>
          <cell r="AT127">
            <v>138482.71000000002</v>
          </cell>
          <cell r="AU127">
            <v>18647.61</v>
          </cell>
          <cell r="AV127">
            <v>190318.87</v>
          </cell>
          <cell r="AW127">
            <v>28956.818000000007</v>
          </cell>
        </row>
        <row r="128">
          <cell r="B128" t="str">
            <v>036702</v>
          </cell>
          <cell r="C128" t="str">
            <v>ANS METERING, SERVICING AND FAULTS</v>
          </cell>
          <cell r="D128">
            <v>16851606.086736504</v>
          </cell>
          <cell r="E128">
            <v>4748621.5167365056</v>
          </cell>
          <cell r="F128">
            <v>0.73366124060809068</v>
          </cell>
          <cell r="G128">
            <v>2349017.0291748568</v>
          </cell>
          <cell r="H128">
            <v>886019.93917485699</v>
          </cell>
          <cell r="I128">
            <v>0.16197225335776028</v>
          </cell>
          <cell r="J128">
            <v>2142277.61</v>
          </cell>
          <cell r="K128">
            <v>282702.44</v>
          </cell>
          <cell r="L128">
            <v>329984.204269398</v>
          </cell>
          <cell r="M128">
            <v>61291.191017843666</v>
          </cell>
          <cell r="N128">
            <v>445253.56279843103</v>
          </cell>
          <cell r="O128">
            <v>30432.711950607823</v>
          </cell>
          <cell r="P128">
            <v>396890.24086867803</v>
          </cell>
          <cell r="Q128">
            <v>138550.59417440562</v>
          </cell>
          <cell r="R128">
            <v>1172128.007936507</v>
          </cell>
          <cell r="S128">
            <v>230274.49714285712</v>
          </cell>
          <cell r="T128">
            <v>1100824.3864</v>
          </cell>
          <cell r="U128">
            <v>210125</v>
          </cell>
          <cell r="V128">
            <v>2272952.3943365067</v>
          </cell>
          <cell r="W128">
            <v>440399.49714285712</v>
          </cell>
          <cell r="X128">
            <v>4415230.0043365061</v>
          </cell>
          <cell r="Y128">
            <v>723101.93714285712</v>
          </cell>
          <cell r="Z128">
            <v>2475669.1224000002</v>
          </cell>
          <cell r="AA128">
            <v>445620.44203200005</v>
          </cell>
          <cell r="AD128">
            <v>2475669.1224000002</v>
          </cell>
          <cell r="AE128">
            <v>445620.44203200005</v>
          </cell>
          <cell r="AF128" t="e">
            <v>#N/A</v>
          </cell>
          <cell r="AG128">
            <v>39813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2472261.8142693979</v>
          </cell>
          <cell r="AQ128">
            <v>343993.63101784367</v>
          </cell>
          <cell r="AR128">
            <v>2917515.377067829</v>
          </cell>
          <cell r="AS128">
            <v>374426.3429684515</v>
          </cell>
          <cell r="AT128">
            <v>3314405.6179365069</v>
          </cell>
          <cell r="AU128">
            <v>512976.93714285712</v>
          </cell>
          <cell r="AV128">
            <v>4415230.0043365061</v>
          </cell>
          <cell r="AW128">
            <v>723101.93714285712</v>
          </cell>
        </row>
        <row r="129">
          <cell r="B129" t="str">
            <v>036703</v>
          </cell>
          <cell r="C129" t="str">
            <v>ANS ASSET CONSTRUCTION</v>
          </cell>
          <cell r="D129">
            <v>9910847.4017650783</v>
          </cell>
          <cell r="E129">
            <v>2722491.4317650786</v>
          </cell>
          <cell r="F129">
            <v>0.74853761436856403</v>
          </cell>
          <cell r="G129">
            <v>-453870.47088939667</v>
          </cell>
          <cell r="H129">
            <v>116154.74911060318</v>
          </cell>
          <cell r="I129">
            <v>-4.3789949371111761E-2</v>
          </cell>
          <cell r="J129">
            <v>1396233.03</v>
          </cell>
          <cell r="K129">
            <v>20971.15000000014</v>
          </cell>
          <cell r="L129">
            <v>160561.51025588304</v>
          </cell>
          <cell r="M129">
            <v>6422.4604102353214</v>
          </cell>
          <cell r="N129">
            <v>268935.93605964648</v>
          </cell>
          <cell r="O129">
            <v>10757.437442385859</v>
          </cell>
          <cell r="P129">
            <v>182983.01304954942</v>
          </cell>
          <cell r="Q129">
            <v>7319.3205219819774</v>
          </cell>
          <cell r="R129">
            <v>612480.45936507895</v>
          </cell>
          <cell r="S129">
            <v>24499.218374603159</v>
          </cell>
          <cell r="T129">
            <v>674978.31839999999</v>
          </cell>
          <cell r="U129">
            <v>30999.132736</v>
          </cell>
          <cell r="V129">
            <v>1287458.7777650789</v>
          </cell>
          <cell r="W129">
            <v>55498.351110603158</v>
          </cell>
          <cell r="X129">
            <v>2683691.8077650787</v>
          </cell>
          <cell r="Y129">
            <v>76469.501110603305</v>
          </cell>
          <cell r="Z129">
            <v>1435032.6540000001</v>
          </cell>
          <cell r="AA129">
            <v>60656.398000000008</v>
          </cell>
          <cell r="AD129">
            <v>1435032.6540000001</v>
          </cell>
          <cell r="AE129">
            <v>60656.398000000008</v>
          </cell>
          <cell r="AF129" t="e">
            <v>#N/A</v>
          </cell>
          <cell r="AG129">
            <v>39813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1556794.540255883</v>
          </cell>
          <cell r="AQ129">
            <v>27393.610410235462</v>
          </cell>
          <cell r="AR129">
            <v>1825730.4763155296</v>
          </cell>
          <cell r="AS129">
            <v>38151.047852621319</v>
          </cell>
          <cell r="AT129">
            <v>2008713.489365079</v>
          </cell>
          <cell r="AU129">
            <v>45470.368374603298</v>
          </cell>
          <cell r="AV129">
            <v>2683691.8077650787</v>
          </cell>
          <cell r="AW129">
            <v>76469.501110603305</v>
          </cell>
        </row>
        <row r="130">
          <cell r="B130" t="str">
            <v>036706</v>
          </cell>
          <cell r="C130" t="str">
            <v>ANS POLE TO PIT</v>
          </cell>
          <cell r="D130">
            <v>7763632.3036206346</v>
          </cell>
          <cell r="E130">
            <v>1973385.3736206349</v>
          </cell>
          <cell r="F130">
            <v>0.7347311393652074</v>
          </cell>
          <cell r="G130">
            <v>905285.07969103847</v>
          </cell>
          <cell r="H130">
            <v>154079.41969103843</v>
          </cell>
          <cell r="I130">
            <v>0.13199755715668496</v>
          </cell>
          <cell r="J130">
            <v>1061642.46</v>
          </cell>
          <cell r="K130">
            <v>123962.27</v>
          </cell>
          <cell r="L130">
            <v>121520.27212488766</v>
          </cell>
          <cell r="M130">
            <v>-1406.1645589616066</v>
          </cell>
          <cell r="N130">
            <v>142839.61811171009</v>
          </cell>
          <cell r="O130">
            <v>3500</v>
          </cell>
          <cell r="P130">
            <v>187610.24468403711</v>
          </cell>
          <cell r="Q130">
            <v>3226</v>
          </cell>
          <cell r="R130">
            <v>451970.13492063491</v>
          </cell>
          <cell r="S130">
            <v>5319.8354410383936</v>
          </cell>
          <cell r="T130">
            <v>455042</v>
          </cell>
          <cell r="U130">
            <v>22200</v>
          </cell>
          <cell r="V130">
            <v>907012.13492063491</v>
          </cell>
          <cell r="W130">
            <v>27519.835441038394</v>
          </cell>
          <cell r="X130">
            <v>1968654.5949206348</v>
          </cell>
          <cell r="Y130">
            <v>151482.10544103841</v>
          </cell>
          <cell r="Z130">
            <v>1066373.2386999999</v>
          </cell>
          <cell r="AA130">
            <v>126559.58424999999</v>
          </cell>
          <cell r="AD130">
            <v>1066373.2386999999</v>
          </cell>
          <cell r="AE130">
            <v>126559.58424999999</v>
          </cell>
          <cell r="AF130" t="e">
            <v>#N/A</v>
          </cell>
          <cell r="AG130">
            <v>39813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1183162.7321248876</v>
          </cell>
          <cell r="AQ130">
            <v>122556.10544103839</v>
          </cell>
          <cell r="AR130">
            <v>1326002.3502365977</v>
          </cell>
          <cell r="AS130">
            <v>126056.10544103839</v>
          </cell>
          <cell r="AT130">
            <v>1513612.5949206348</v>
          </cell>
          <cell r="AU130">
            <v>129282.10544103839</v>
          </cell>
          <cell r="AV130">
            <v>1968654.5949206348</v>
          </cell>
          <cell r="AW130">
            <v>151482.10544103841</v>
          </cell>
        </row>
        <row r="131">
          <cell r="B131" t="str">
            <v>036709</v>
          </cell>
          <cell r="C131" t="str">
            <v>ANS TURNKEY WORKS - EXT</v>
          </cell>
          <cell r="D131">
            <v>147937</v>
          </cell>
          <cell r="E131">
            <v>0</v>
          </cell>
          <cell r="F131">
            <v>1</v>
          </cell>
          <cell r="G131">
            <v>88910.03</v>
          </cell>
          <cell r="H131">
            <v>0</v>
          </cell>
          <cell r="I131">
            <v>1.5062611209757166</v>
          </cell>
          <cell r="J131">
            <v>19200</v>
          </cell>
          <cell r="K131">
            <v>9507.85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19200</v>
          </cell>
          <cell r="Y131">
            <v>9507.85</v>
          </cell>
          <cell r="AD131">
            <v>0</v>
          </cell>
          <cell r="AE131">
            <v>0</v>
          </cell>
          <cell r="AF131" t="e">
            <v>#N/A</v>
          </cell>
          <cell r="AG131">
            <v>39813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19200</v>
          </cell>
          <cell r="AQ131">
            <v>9507.85</v>
          </cell>
          <cell r="AR131">
            <v>19200</v>
          </cell>
          <cell r="AS131">
            <v>9507.85</v>
          </cell>
          <cell r="AT131">
            <v>19200</v>
          </cell>
          <cell r="AU131">
            <v>9507.85</v>
          </cell>
          <cell r="AV131">
            <v>19200</v>
          </cell>
          <cell r="AW131">
            <v>9507.85</v>
          </cell>
        </row>
        <row r="132">
          <cell r="B132" t="str">
            <v>MOORABBIN TOTAL</v>
          </cell>
          <cell r="D132">
            <v>35437206.78447222</v>
          </cell>
          <cell r="E132">
            <v>9636521.3844722193</v>
          </cell>
          <cell r="G132">
            <v>2977879.7052264982</v>
          </cell>
          <cell r="H132">
            <v>1185146.6252264986</v>
          </cell>
          <cell r="J132">
            <v>4732832.8099999996</v>
          </cell>
          <cell r="K132">
            <v>452540.93</v>
          </cell>
          <cell r="L132">
            <v>617962.63961869152</v>
          </cell>
          <cell r="M132">
            <v>67538.224111172836</v>
          </cell>
          <cell r="N132">
            <v>865385.72327894391</v>
          </cell>
          <cell r="O132">
            <v>44918.083747922552</v>
          </cell>
          <cell r="P132">
            <v>778233.2393245853</v>
          </cell>
          <cell r="Q132">
            <v>150887.63309940326</v>
          </cell>
          <cell r="R132">
            <v>2261581.602222221</v>
          </cell>
          <cell r="S132">
            <v>263343.94095849869</v>
          </cell>
          <cell r="T132">
            <v>2282680.8647999996</v>
          </cell>
          <cell r="U132">
            <v>273633.34073599998</v>
          </cell>
          <cell r="V132">
            <v>4544262.4670222206</v>
          </cell>
          <cell r="W132">
            <v>536977.28169449861</v>
          </cell>
          <cell r="X132">
            <v>9277095.2770222202</v>
          </cell>
          <cell r="Y132">
            <v>989518.21169449878</v>
          </cell>
          <cell r="Z132">
            <v>5092258.9174500005</v>
          </cell>
          <cell r="AA132">
            <v>648169.34353199997</v>
          </cell>
          <cell r="AB132">
            <v>0</v>
          </cell>
          <cell r="AC132">
            <v>0</v>
          </cell>
          <cell r="AD132">
            <v>5092258.9174500005</v>
          </cell>
          <cell r="AE132">
            <v>648169.34353199997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5350795.4496186916</v>
          </cell>
          <cell r="AQ132">
            <v>520079.15411117295</v>
          </cell>
          <cell r="AR132">
            <v>6216181.172897636</v>
          </cell>
          <cell r="AS132">
            <v>564997.23785909545</v>
          </cell>
          <cell r="AT132">
            <v>6994414.4122222215</v>
          </cell>
          <cell r="AU132">
            <v>715884.8709584988</v>
          </cell>
          <cell r="AV132">
            <v>9277095.2770222202</v>
          </cell>
          <cell r="AW132">
            <v>989518.21169449878</v>
          </cell>
        </row>
        <row r="133">
          <cell r="B133" t="str">
            <v>MORNINGTON DIVISION</v>
          </cell>
        </row>
        <row r="134">
          <cell r="B134" t="str">
            <v>036711</v>
          </cell>
          <cell r="C134" t="str">
            <v>ANS NETWORK MANAGEMENT</v>
          </cell>
          <cell r="D134">
            <v>473019.73545000004</v>
          </cell>
          <cell r="E134">
            <v>148752.21545000002</v>
          </cell>
          <cell r="F134">
            <v>0.74939521468991499</v>
          </cell>
          <cell r="G134">
            <v>-84831.7584015873</v>
          </cell>
          <cell r="H134">
            <v>8951.9615984127013</v>
          </cell>
          <cell r="I134">
            <v>-0.15206871243793108</v>
          </cell>
          <cell r="J134">
            <v>95342.61</v>
          </cell>
          <cell r="K134">
            <v>-4583.84</v>
          </cell>
          <cell r="L134">
            <v>3491.7852916877969</v>
          </cell>
          <cell r="M134">
            <v>907.94665150145102</v>
          </cell>
          <cell r="N134">
            <v>10839.458341368647</v>
          </cell>
          <cell r="O134">
            <v>4154.4638398045699</v>
          </cell>
          <cell r="P134">
            <v>7509.7563669435576</v>
          </cell>
          <cell r="Q134">
            <v>2318.3222071066771</v>
          </cell>
          <cell r="R134">
            <v>21841</v>
          </cell>
          <cell r="S134">
            <v>7380.7326984126985</v>
          </cell>
          <cell r="T134">
            <v>38988.04</v>
          </cell>
          <cell r="U134">
            <v>5268</v>
          </cell>
          <cell r="V134">
            <v>60829.04</v>
          </cell>
          <cell r="W134">
            <v>12648.732698412699</v>
          </cell>
          <cell r="X134">
            <v>156171.65</v>
          </cell>
          <cell r="Y134">
            <v>8064.8926984126992</v>
          </cell>
          <cell r="Z134">
            <v>87923.175449999995</v>
          </cell>
          <cell r="AA134">
            <v>-3696.7710999999999</v>
          </cell>
          <cell r="AD134">
            <v>87923.175449999995</v>
          </cell>
          <cell r="AE134">
            <v>-3696.7710999999999</v>
          </cell>
          <cell r="AF134" t="e">
            <v>#N/A</v>
          </cell>
          <cell r="AG134">
            <v>39813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98834.395291687804</v>
          </cell>
          <cell r="AQ134">
            <v>-3675.8933484985491</v>
          </cell>
          <cell r="AR134">
            <v>109673.85363305645</v>
          </cell>
          <cell r="AS134">
            <v>478.57049130602081</v>
          </cell>
          <cell r="AT134">
            <v>117183.61000000002</v>
          </cell>
          <cell r="AU134">
            <v>2796.8926984126979</v>
          </cell>
          <cell r="AV134">
            <v>156171.65</v>
          </cell>
          <cell r="AW134">
            <v>8064.8926984126992</v>
          </cell>
        </row>
        <row r="135">
          <cell r="B135" t="str">
            <v>036712</v>
          </cell>
          <cell r="C135" t="str">
            <v>ANS METERING, SERVICING AND FAULTS</v>
          </cell>
          <cell r="D135">
            <v>15347606.662349999</v>
          </cell>
          <cell r="E135">
            <v>4081496.5923499987</v>
          </cell>
          <cell r="F135">
            <v>0.73824936300272104</v>
          </cell>
          <cell r="G135">
            <v>1324025.9742595963</v>
          </cell>
          <cell r="H135">
            <v>410815.41425959626</v>
          </cell>
          <cell r="I135">
            <v>9.4414258648223282E-2</v>
          </cell>
          <cell r="J135">
            <v>2143016.29</v>
          </cell>
          <cell r="K135">
            <v>187673.84</v>
          </cell>
          <cell r="L135">
            <v>234258.590569475</v>
          </cell>
          <cell r="M135">
            <v>5578.5799175110005</v>
          </cell>
          <cell r="N135">
            <v>315970.85954945412</v>
          </cell>
          <cell r="O135">
            <v>30174.540475859019</v>
          </cell>
          <cell r="P135">
            <v>300477.54988107079</v>
          </cell>
          <cell r="Q135">
            <v>105950.61738440799</v>
          </cell>
          <cell r="R135">
            <v>850706.99999999988</v>
          </cell>
          <cell r="S135">
            <v>141703.73777777801</v>
          </cell>
          <cell r="T135">
            <v>970459.36800000002</v>
          </cell>
          <cell r="U135">
            <v>71997.778181818197</v>
          </cell>
          <cell r="V135">
            <v>1821166.3679999998</v>
          </cell>
          <cell r="W135">
            <v>213701.5159595962</v>
          </cell>
          <cell r="X135">
            <v>3964182.6579999998</v>
          </cell>
          <cell r="Y135">
            <v>401375.35595959623</v>
          </cell>
          <cell r="Z135">
            <v>2260330.2243499998</v>
          </cell>
          <cell r="AA135">
            <v>197113.89829999997</v>
          </cell>
          <cell r="AD135">
            <v>2260330.2243499998</v>
          </cell>
          <cell r="AE135">
            <v>197113.89829999997</v>
          </cell>
          <cell r="AF135" t="e">
            <v>#N/A</v>
          </cell>
          <cell r="AG135">
            <v>39813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2377274.8805694752</v>
          </cell>
          <cell r="AQ135">
            <v>193252.419917511</v>
          </cell>
          <cell r="AR135">
            <v>2693245.7401189292</v>
          </cell>
          <cell r="AS135">
            <v>223426.96039337001</v>
          </cell>
          <cell r="AT135">
            <v>2993723.29</v>
          </cell>
          <cell r="AU135">
            <v>329377.57777777803</v>
          </cell>
          <cell r="AV135">
            <v>3964182.6579999998</v>
          </cell>
          <cell r="AW135">
            <v>401375.35595959623</v>
          </cell>
        </row>
        <row r="136">
          <cell r="B136" t="str">
            <v>036713</v>
          </cell>
          <cell r="C136" t="str">
            <v>ANS ASSET CONSTRUCTION</v>
          </cell>
          <cell r="D136">
            <v>14173578.768880952</v>
          </cell>
          <cell r="E136">
            <v>3739743.9188809525</v>
          </cell>
          <cell r="F136">
            <v>0.76077195538133857</v>
          </cell>
          <cell r="G136">
            <v>-280416.61333333328</v>
          </cell>
          <cell r="H136">
            <v>281942.8666666667</v>
          </cell>
          <cell r="I136">
            <v>-1.9400629785615357E-2</v>
          </cell>
          <cell r="J136">
            <v>1458247.58</v>
          </cell>
          <cell r="K136">
            <v>-39602.28</v>
          </cell>
          <cell r="L136">
            <v>303143.12947428098</v>
          </cell>
          <cell r="M136">
            <v>-11379.806170883361</v>
          </cell>
          <cell r="N136">
            <v>375513.90846708202</v>
          </cell>
          <cell r="O136">
            <v>53269.731987612497</v>
          </cell>
          <cell r="P136">
            <v>331371.15443958901</v>
          </cell>
          <cell r="Q136">
            <v>37937.940849937491</v>
          </cell>
          <cell r="R136">
            <v>1010028.1923809521</v>
          </cell>
          <cell r="S136">
            <v>79827.86666666664</v>
          </cell>
          <cell r="T136">
            <v>878211</v>
          </cell>
          <cell r="U136">
            <v>60115</v>
          </cell>
          <cell r="V136">
            <v>1888239.1923809522</v>
          </cell>
          <cell r="W136">
            <v>139942.86666666664</v>
          </cell>
          <cell r="X136">
            <v>3346486.7723809523</v>
          </cell>
          <cell r="Y136">
            <v>100340.58666666664</v>
          </cell>
          <cell r="Z136">
            <v>1851504.7264999999</v>
          </cell>
          <cell r="AA136">
            <v>142000</v>
          </cell>
          <cell r="AD136">
            <v>1851504.7264999999</v>
          </cell>
          <cell r="AE136">
            <v>142000</v>
          </cell>
          <cell r="AF136" t="e">
            <v>#N/A</v>
          </cell>
          <cell r="AG136">
            <v>39813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1761390.7094742809</v>
          </cell>
          <cell r="AQ136">
            <v>-50982.086170883362</v>
          </cell>
          <cell r="AR136">
            <v>2136904.6179413628</v>
          </cell>
          <cell r="AS136">
            <v>2287.6458167291348</v>
          </cell>
          <cell r="AT136">
            <v>2468275.7723809518</v>
          </cell>
          <cell r="AU136">
            <v>40225.586666666626</v>
          </cell>
          <cell r="AV136">
            <v>3346486.7723809523</v>
          </cell>
          <cell r="AW136">
            <v>100340.58666666664</v>
          </cell>
        </row>
        <row r="137">
          <cell r="B137" t="str">
            <v>036716</v>
          </cell>
          <cell r="C137" t="str">
            <v>ANS POLE TO PIT</v>
          </cell>
          <cell r="D137">
            <v>5946210.5293650795</v>
          </cell>
          <cell r="E137">
            <v>1588246.1793650798</v>
          </cell>
          <cell r="F137">
            <v>0.71633358370885991</v>
          </cell>
          <cell r="G137">
            <v>794215.32219920633</v>
          </cell>
          <cell r="H137">
            <v>126798.1621992063</v>
          </cell>
          <cell r="I137">
            <v>0.15415684414739711</v>
          </cell>
          <cell r="J137">
            <v>776543.25</v>
          </cell>
          <cell r="K137">
            <v>59781.060000000056</v>
          </cell>
          <cell r="L137">
            <v>102907.38095238098</v>
          </cell>
          <cell r="M137">
            <v>8232.5904761904785</v>
          </cell>
          <cell r="N137">
            <v>118915.19576719578</v>
          </cell>
          <cell r="O137">
            <v>9513.2156613756633</v>
          </cell>
          <cell r="P137">
            <v>141783.50264550268</v>
          </cell>
          <cell r="Q137">
            <v>11342.680211640214</v>
          </cell>
          <cell r="R137">
            <v>363606.07936507941</v>
          </cell>
          <cell r="S137">
            <v>29088.486349206356</v>
          </cell>
          <cell r="T137">
            <v>413532</v>
          </cell>
          <cell r="U137">
            <v>33082.559999999998</v>
          </cell>
          <cell r="V137">
            <v>777138.07936507941</v>
          </cell>
          <cell r="W137">
            <v>62171.046349206357</v>
          </cell>
          <cell r="X137">
            <v>1553681.3293650793</v>
          </cell>
          <cell r="Y137">
            <v>121952.10634920641</v>
          </cell>
          <cell r="Z137">
            <v>811108.1</v>
          </cell>
          <cell r="AA137">
            <v>64627.115850000002</v>
          </cell>
          <cell r="AD137">
            <v>811108.1</v>
          </cell>
          <cell r="AE137">
            <v>64627.115850000002</v>
          </cell>
          <cell r="AF137" t="e">
            <v>#N/A</v>
          </cell>
          <cell r="AG137" t="str">
            <v>`</v>
          </cell>
          <cell r="AH137" t="e">
            <v>#N/A</v>
          </cell>
          <cell r="AI137">
            <v>0</v>
          </cell>
          <cell r="AJ137" t="e">
            <v>#VALUE!</v>
          </cell>
          <cell r="AK137" t="e">
            <v>#VALUE!</v>
          </cell>
          <cell r="AL137">
            <v>0</v>
          </cell>
          <cell r="AM137">
            <v>-5.8207660913467407E-11</v>
          </cell>
          <cell r="AN137">
            <v>0</v>
          </cell>
          <cell r="AO137">
            <v>0</v>
          </cell>
          <cell r="AP137">
            <v>879450.63095238095</v>
          </cell>
          <cell r="AQ137">
            <v>68013.650476190538</v>
          </cell>
          <cell r="AR137">
            <v>998365.82671957673</v>
          </cell>
          <cell r="AS137">
            <v>77526.866137566205</v>
          </cell>
          <cell r="AT137">
            <v>1140149.3293650793</v>
          </cell>
          <cell r="AU137">
            <v>88869.546349206415</v>
          </cell>
          <cell r="AV137">
            <v>1553681.3293650793</v>
          </cell>
          <cell r="AW137">
            <v>121952.10634920641</v>
          </cell>
        </row>
        <row r="138">
          <cell r="B138" t="str">
            <v>036719</v>
          </cell>
          <cell r="C138" t="str">
            <v>ANS TURNKEY WORKS - EXT</v>
          </cell>
          <cell r="D138">
            <v>405051.7</v>
          </cell>
          <cell r="E138">
            <v>0</v>
          </cell>
          <cell r="F138">
            <v>1</v>
          </cell>
          <cell r="G138">
            <v>78382.86</v>
          </cell>
          <cell r="H138">
            <v>0</v>
          </cell>
          <cell r="I138">
            <v>0.23994593423725383</v>
          </cell>
          <cell r="J138">
            <v>72497.7</v>
          </cell>
          <cell r="K138">
            <v>22723.68</v>
          </cell>
          <cell r="R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72497.7</v>
          </cell>
          <cell r="Y138">
            <v>22723.68</v>
          </cell>
          <cell r="AD138">
            <v>0</v>
          </cell>
          <cell r="AE138">
            <v>0</v>
          </cell>
          <cell r="AF138" t="e">
            <v>#N/A</v>
          </cell>
          <cell r="AG138">
            <v>39813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72497.7</v>
          </cell>
          <cell r="AQ138">
            <v>22723.68</v>
          </cell>
          <cell r="AR138">
            <v>72497.7</v>
          </cell>
          <cell r="AS138">
            <v>22723.68</v>
          </cell>
          <cell r="AT138">
            <v>72497.7</v>
          </cell>
          <cell r="AU138">
            <v>22723.68</v>
          </cell>
          <cell r="AV138">
            <v>72497.7</v>
          </cell>
          <cell r="AW138">
            <v>22723.68</v>
          </cell>
        </row>
        <row r="139">
          <cell r="B139" t="str">
            <v>MORNINGTON TOTAL</v>
          </cell>
          <cell r="D139">
            <v>36345467.396046035</v>
          </cell>
          <cell r="E139">
            <v>9558238.906046031</v>
          </cell>
          <cell r="G139">
            <v>1831375.7847238821</v>
          </cell>
          <cell r="H139">
            <v>828508.40472388198</v>
          </cell>
          <cell r="J139">
            <v>4545647.43</v>
          </cell>
          <cell r="K139">
            <v>225992.46</v>
          </cell>
          <cell r="L139">
            <v>643800.88628782472</v>
          </cell>
          <cell r="M139">
            <v>3339.3108743195689</v>
          </cell>
          <cell r="N139">
            <v>821239.42212510051</v>
          </cell>
          <cell r="O139">
            <v>97111.951964651758</v>
          </cell>
          <cell r="P139">
            <v>781141.96333310602</v>
          </cell>
          <cell r="Q139">
            <v>157549.56065309237</v>
          </cell>
          <cell r="R139">
            <v>2246182.2717460315</v>
          </cell>
          <cell r="S139">
            <v>258000.8234920637</v>
          </cell>
          <cell r="T139">
            <v>2301190.4079999998</v>
          </cell>
          <cell r="U139">
            <v>170463.3381818182</v>
          </cell>
          <cell r="V139">
            <v>4547372.6797460318</v>
          </cell>
          <cell r="W139">
            <v>428464.16167388193</v>
          </cell>
          <cell r="X139">
            <v>9093020.1097460315</v>
          </cell>
          <cell r="Y139">
            <v>654456.62167388201</v>
          </cell>
          <cell r="Z139">
            <v>5010866.2262999993</v>
          </cell>
          <cell r="AA139">
            <v>400044.24304999999</v>
          </cell>
          <cell r="AB139">
            <v>0</v>
          </cell>
          <cell r="AC139">
            <v>0</v>
          </cell>
          <cell r="AD139">
            <v>5010866.2262999993</v>
          </cell>
          <cell r="AE139">
            <v>400044.24304999999</v>
          </cell>
          <cell r="AL139">
            <v>0</v>
          </cell>
          <cell r="AM139">
            <v>-5.8207660913467407E-11</v>
          </cell>
          <cell r="AN139">
            <v>0</v>
          </cell>
          <cell r="AO139">
            <v>0</v>
          </cell>
          <cell r="AP139">
            <v>5189448.3162878249</v>
          </cell>
          <cell r="AQ139">
            <v>229331.7708743196</v>
          </cell>
          <cell r="AR139">
            <v>6010687.738412925</v>
          </cell>
          <cell r="AS139">
            <v>326443.72283897136</v>
          </cell>
          <cell r="AT139">
            <v>6791829.7017460316</v>
          </cell>
          <cell r="AU139">
            <v>483993.28349206375</v>
          </cell>
          <cell r="AV139">
            <v>9093020.1097460315</v>
          </cell>
          <cell r="AW139">
            <v>654456.62167388201</v>
          </cell>
        </row>
        <row r="140">
          <cell r="B140" t="str">
            <v>BURWOOD DIVISION</v>
          </cell>
        </row>
        <row r="141">
          <cell r="B141" t="str">
            <v>036721</v>
          </cell>
          <cell r="C141" t="str">
            <v>ANS NETWORK MANAGEMENT</v>
          </cell>
          <cell r="D141">
            <v>261288.85619761905</v>
          </cell>
          <cell r="E141">
            <v>102162.83619761904</v>
          </cell>
          <cell r="F141">
            <v>0.73832203709752942</v>
          </cell>
          <cell r="G141">
            <v>-73202.324603174609</v>
          </cell>
          <cell r="H141">
            <v>14633.865396825393</v>
          </cell>
          <cell r="I141">
            <v>-0.21884680016950961</v>
          </cell>
          <cell r="J141">
            <v>26944.17</v>
          </cell>
          <cell r="K141">
            <v>-1810.25</v>
          </cell>
          <cell r="L141">
            <v>18452.671022185583</v>
          </cell>
          <cell r="M141">
            <v>-295.53489166959042</v>
          </cell>
          <cell r="N141">
            <v>13910.036388293503</v>
          </cell>
          <cell r="O141">
            <v>4479.3523451235005</v>
          </cell>
          <cell r="P141">
            <v>7639.5116371399672</v>
          </cell>
          <cell r="Q141">
            <v>389.04794337148661</v>
          </cell>
          <cell r="R141">
            <v>40002.219047619052</v>
          </cell>
          <cell r="S141">
            <v>4572.8653968253966</v>
          </cell>
          <cell r="T141">
            <v>32435.727999999999</v>
          </cell>
          <cell r="U141">
            <v>5061</v>
          </cell>
          <cell r="V141">
            <v>72437.947047619047</v>
          </cell>
          <cell r="W141">
            <v>9633.8653968253966</v>
          </cell>
          <cell r="X141">
            <v>99382.117047619045</v>
          </cell>
          <cell r="Y141">
            <v>7823.6153968253966</v>
          </cell>
          <cell r="Z141">
            <v>29724.889149999995</v>
          </cell>
          <cell r="AA141">
            <v>5000</v>
          </cell>
          <cell r="AD141">
            <v>29724.889149999995</v>
          </cell>
          <cell r="AE141">
            <v>5000</v>
          </cell>
          <cell r="AF141" t="e">
            <v>#N/A</v>
          </cell>
          <cell r="AG141">
            <v>39813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45396.841022185581</v>
          </cell>
          <cell r="AQ141">
            <v>-2105.7848916695903</v>
          </cell>
          <cell r="AR141">
            <v>59306.877410479086</v>
          </cell>
          <cell r="AS141">
            <v>2373.5674534539103</v>
          </cell>
          <cell r="AT141">
            <v>66946.389047619057</v>
          </cell>
          <cell r="AU141">
            <v>2762.6153968253971</v>
          </cell>
          <cell r="AV141">
            <v>99382.117047619045</v>
          </cell>
          <cell r="AW141">
            <v>7823.6153968253966</v>
          </cell>
        </row>
        <row r="142">
          <cell r="B142" t="str">
            <v>036722</v>
          </cell>
          <cell r="C142" t="str">
            <v>ANS METERING, SERVICING AND FAULTS</v>
          </cell>
          <cell r="D142">
            <v>15668942.289002381</v>
          </cell>
          <cell r="E142">
            <v>4122557.219002381</v>
          </cell>
          <cell r="F142">
            <v>0.73727905144026673</v>
          </cell>
          <cell r="G142">
            <v>2947919.3714539525</v>
          </cell>
          <cell r="H142">
            <v>780478.01145395217</v>
          </cell>
          <cell r="I142">
            <v>0.23173603180820854</v>
          </cell>
          <cell r="J142">
            <v>2083574.02</v>
          </cell>
          <cell r="K142">
            <v>374084.75</v>
          </cell>
          <cell r="L142">
            <v>269449.27447588131</v>
          </cell>
          <cell r="M142">
            <v>51195.362150417452</v>
          </cell>
          <cell r="N142">
            <v>362441.57583882019</v>
          </cell>
          <cell r="O142">
            <v>68863.899409375837</v>
          </cell>
          <cell r="P142">
            <v>337603.63063767942</v>
          </cell>
          <cell r="Q142">
            <v>64144.689821159089</v>
          </cell>
          <cell r="R142">
            <v>969494.48095238092</v>
          </cell>
          <cell r="S142">
            <v>184203.95138095238</v>
          </cell>
          <cell r="T142">
            <v>972276.72240000009</v>
          </cell>
          <cell r="U142">
            <v>203732.57725600002</v>
          </cell>
          <cell r="V142">
            <v>1941771.203352381</v>
          </cell>
          <cell r="W142">
            <v>387936.5286369524</v>
          </cell>
          <cell r="X142">
            <v>4025345.223352381</v>
          </cell>
          <cell r="Y142">
            <v>762021.2786369524</v>
          </cell>
          <cell r="Z142">
            <v>2180786.01565</v>
          </cell>
          <cell r="AA142">
            <v>392541.48281699995</v>
          </cell>
          <cell r="AD142">
            <v>2180786.01565</v>
          </cell>
          <cell r="AE142">
            <v>392541.48281699995</v>
          </cell>
          <cell r="AF142" t="e">
            <v>#N/A</v>
          </cell>
          <cell r="AG142">
            <v>39813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2353023.2944758814</v>
          </cell>
          <cell r="AQ142">
            <v>425280.11215041747</v>
          </cell>
          <cell r="AR142">
            <v>2715464.8703147015</v>
          </cell>
          <cell r="AS142">
            <v>494144.01155979332</v>
          </cell>
          <cell r="AT142">
            <v>3053068.5009523807</v>
          </cell>
          <cell r="AU142">
            <v>558288.70138095238</v>
          </cell>
          <cell r="AV142">
            <v>4025345.223352381</v>
          </cell>
          <cell r="AW142">
            <v>762021.2786369524</v>
          </cell>
        </row>
        <row r="143">
          <cell r="B143" t="str">
            <v>036723</v>
          </cell>
          <cell r="C143" t="str">
            <v>ANS ASSET CONSTRUCTION</v>
          </cell>
          <cell r="D143">
            <v>9239179.432</v>
          </cell>
          <cell r="E143">
            <v>3035114.6320000002</v>
          </cell>
          <cell r="F143">
            <v>0.68225986652075965</v>
          </cell>
          <cell r="G143">
            <v>360458.01329599984</v>
          </cell>
          <cell r="H143">
            <v>213988.50329600001</v>
          </cell>
          <cell r="I143">
            <v>4.0597964087110062E-2</v>
          </cell>
          <cell r="J143">
            <v>1438672.74</v>
          </cell>
          <cell r="K143">
            <v>139088.22</v>
          </cell>
          <cell r="L143">
            <v>250224.236139299</v>
          </cell>
          <cell r="M143">
            <v>15205.69652975092</v>
          </cell>
          <cell r="N143">
            <v>234694.471061841</v>
          </cell>
          <cell r="O143">
            <v>14118.612974328869</v>
          </cell>
          <cell r="P143">
            <v>234204.29279886</v>
          </cell>
          <cell r="Q143">
            <v>14084.300495920215</v>
          </cell>
          <cell r="R143">
            <v>719123</v>
          </cell>
          <cell r="S143">
            <v>43408.61</v>
          </cell>
          <cell r="T143">
            <v>769943.72640000004</v>
          </cell>
          <cell r="U143">
            <v>46896.060848000008</v>
          </cell>
          <cell r="V143">
            <v>1489066.7264</v>
          </cell>
          <cell r="W143">
            <v>90304.670848000009</v>
          </cell>
          <cell r="X143">
            <v>2927739.4664000003</v>
          </cell>
          <cell r="Y143">
            <v>229392.89084800001</v>
          </cell>
          <cell r="Z143">
            <v>1546047.9055999999</v>
          </cell>
          <cell r="AA143">
            <v>123683.832448</v>
          </cell>
          <cell r="AD143">
            <v>1546047.9055999999</v>
          </cell>
          <cell r="AE143">
            <v>123683.832448</v>
          </cell>
          <cell r="AF143" t="e">
            <v>#N/A</v>
          </cell>
          <cell r="AG143">
            <v>39813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1688896.9761392991</v>
          </cell>
          <cell r="AQ143">
            <v>154293.91652975092</v>
          </cell>
          <cell r="AR143">
            <v>1923591.4472011402</v>
          </cell>
          <cell r="AS143">
            <v>168412.52950407978</v>
          </cell>
          <cell r="AT143">
            <v>2157795.7400000002</v>
          </cell>
          <cell r="AU143">
            <v>182496.83</v>
          </cell>
          <cell r="AV143">
            <v>2927739.4664000003</v>
          </cell>
          <cell r="AW143">
            <v>229392.89084800001</v>
          </cell>
        </row>
        <row r="144">
          <cell r="B144" t="str">
            <v>036726</v>
          </cell>
          <cell r="C144" t="str">
            <v>ANS POLE TO PIT</v>
          </cell>
          <cell r="D144">
            <v>6553870.3393452382</v>
          </cell>
          <cell r="E144">
            <v>1846680.5293452376</v>
          </cell>
          <cell r="F144">
            <v>0.7223377274665217</v>
          </cell>
          <cell r="G144">
            <v>685070.15239047608</v>
          </cell>
          <cell r="H144">
            <v>217136.13239047612</v>
          </cell>
          <cell r="I144">
            <v>0.11673087012116345</v>
          </cell>
          <cell r="J144">
            <v>923826.73</v>
          </cell>
          <cell r="K144">
            <v>203112.22</v>
          </cell>
          <cell r="L144">
            <v>162601.44173534797</v>
          </cell>
          <cell r="M144">
            <v>17886.158590888277</v>
          </cell>
          <cell r="N144">
            <v>158146.60771520145</v>
          </cell>
          <cell r="O144">
            <v>17396.12684867216</v>
          </cell>
          <cell r="P144">
            <v>142554.68864468863</v>
          </cell>
          <cell r="Q144">
            <v>15681.015750915751</v>
          </cell>
          <cell r="R144">
            <v>463302.73809523805</v>
          </cell>
          <cell r="S144">
            <v>50963.301190476188</v>
          </cell>
          <cell r="T144">
            <v>451440.26</v>
          </cell>
          <cell r="U144">
            <v>54172.831200000001</v>
          </cell>
          <cell r="V144">
            <v>914742.99809523812</v>
          </cell>
          <cell r="W144">
            <v>105136.13239047618</v>
          </cell>
          <cell r="X144">
            <v>1838569.7280952381</v>
          </cell>
          <cell r="Y144">
            <v>308248.35239047615</v>
          </cell>
          <cell r="Z144">
            <v>931937.53124999988</v>
          </cell>
          <cell r="AA144">
            <v>112000</v>
          </cell>
          <cell r="AD144">
            <v>931937.53124999988</v>
          </cell>
          <cell r="AE144">
            <v>112000</v>
          </cell>
          <cell r="AF144" t="e">
            <v>#N/A</v>
          </cell>
          <cell r="AG144">
            <v>39813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1086428.1717353479</v>
          </cell>
          <cell r="AQ144">
            <v>220998.37859088829</v>
          </cell>
          <cell r="AR144">
            <v>1244574.7794505493</v>
          </cell>
          <cell r="AS144">
            <v>238394.50543956045</v>
          </cell>
          <cell r="AT144">
            <v>1387129.4680952379</v>
          </cell>
          <cell r="AU144">
            <v>254075.5211904762</v>
          </cell>
          <cell r="AV144">
            <v>1838569.7280952381</v>
          </cell>
          <cell r="AW144">
            <v>308248.35239047615</v>
          </cell>
        </row>
        <row r="145">
          <cell r="B145" t="str">
            <v>036729</v>
          </cell>
          <cell r="C145" t="str">
            <v>ANS TURNKEY WORKS - EXT</v>
          </cell>
          <cell r="D145">
            <v>157256.4</v>
          </cell>
          <cell r="E145">
            <v>0</v>
          </cell>
          <cell r="F145">
            <v>1</v>
          </cell>
          <cell r="G145">
            <v>52043.360000000001</v>
          </cell>
          <cell r="H145">
            <v>0</v>
          </cell>
          <cell r="I145">
            <v>0.49464743153510254</v>
          </cell>
          <cell r="J145">
            <v>47085.01</v>
          </cell>
          <cell r="K145">
            <v>19901.46</v>
          </cell>
          <cell r="R145">
            <v>0</v>
          </cell>
          <cell r="S145">
            <v>0</v>
          </cell>
          <cell r="V145">
            <v>0</v>
          </cell>
          <cell r="W145">
            <v>0</v>
          </cell>
          <cell r="X145">
            <v>47085.01</v>
          </cell>
          <cell r="Y145">
            <v>19901.46</v>
          </cell>
          <cell r="AD145">
            <v>0</v>
          </cell>
          <cell r="AE145">
            <v>0</v>
          </cell>
          <cell r="AF145" t="e">
            <v>#N/A</v>
          </cell>
          <cell r="AG145">
            <v>39813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47085.01</v>
          </cell>
          <cell r="AQ145">
            <v>19901.46</v>
          </cell>
          <cell r="AR145">
            <v>47085.01</v>
          </cell>
          <cell r="AS145">
            <v>19901.46</v>
          </cell>
          <cell r="AT145">
            <v>47085.01</v>
          </cell>
          <cell r="AU145">
            <v>19901.46</v>
          </cell>
          <cell r="AV145">
            <v>47085.01</v>
          </cell>
          <cell r="AW145">
            <v>19901.46</v>
          </cell>
        </row>
        <row r="146">
          <cell r="B146" t="str">
            <v>BURWOOD TOTAL</v>
          </cell>
          <cell r="D146">
            <v>31880537.316545241</v>
          </cell>
          <cell r="E146">
            <v>9106515.2165452391</v>
          </cell>
          <cell r="G146">
            <v>3972288.5725372531</v>
          </cell>
          <cell r="H146">
            <v>1226236.5125372536</v>
          </cell>
          <cell r="J146">
            <v>4520102.67</v>
          </cell>
          <cell r="K146">
            <v>734376.4</v>
          </cell>
          <cell r="L146">
            <v>700727.6233727138</v>
          </cell>
          <cell r="M146">
            <v>83991.682379387057</v>
          </cell>
          <cell r="N146">
            <v>769192.69100415614</v>
          </cell>
          <cell r="O146">
            <v>104857.99157750036</v>
          </cell>
          <cell r="P146">
            <v>722002.12371836789</v>
          </cell>
          <cell r="Q146">
            <v>94299.054011366534</v>
          </cell>
          <cell r="R146">
            <v>2191922.4380952381</v>
          </cell>
          <cell r="S146">
            <v>283148.72796825395</v>
          </cell>
          <cell r="T146">
            <v>2226096.4368000003</v>
          </cell>
          <cell r="U146">
            <v>309862.46930400003</v>
          </cell>
          <cell r="V146">
            <v>4418018.8748952383</v>
          </cell>
          <cell r="W146">
            <v>593011.19727225404</v>
          </cell>
          <cell r="X146">
            <v>8938121.5448952373</v>
          </cell>
          <cell r="Y146">
            <v>1327387.5972722541</v>
          </cell>
          <cell r="Z146">
            <v>4688496.3416499998</v>
          </cell>
          <cell r="AA146">
            <v>633225.31526499998</v>
          </cell>
          <cell r="AB146">
            <v>0</v>
          </cell>
          <cell r="AC146">
            <v>0</v>
          </cell>
          <cell r="AD146">
            <v>4688496.3416499998</v>
          </cell>
          <cell r="AE146">
            <v>633225.31526499998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5220830.293372714</v>
          </cell>
          <cell r="AQ146">
            <v>818368.08237938699</v>
          </cell>
          <cell r="AR146">
            <v>5990022.9843768701</v>
          </cell>
          <cell r="AS146">
            <v>923226.07395688747</v>
          </cell>
          <cell r="AT146">
            <v>6712025.108095238</v>
          </cell>
          <cell r="AU146">
            <v>1017525.1279682538</v>
          </cell>
          <cell r="AV146">
            <v>8938121.5448952373</v>
          </cell>
          <cell r="AW146">
            <v>1327387.5972722541</v>
          </cell>
        </row>
        <row r="147">
          <cell r="B147" t="str">
            <v>OVERHEADS</v>
          </cell>
        </row>
        <row r="148">
          <cell r="B148" t="str">
            <v>036508</v>
          </cell>
          <cell r="C148" t="str">
            <v>ANS LOGISTICS</v>
          </cell>
          <cell r="D148">
            <v>21484691.839749999</v>
          </cell>
          <cell r="E148">
            <v>5853899.7097500004</v>
          </cell>
          <cell r="F148">
            <v>0.72508595457986702</v>
          </cell>
          <cell r="G148">
            <v>814674.35377599881</v>
          </cell>
          <cell r="H148">
            <v>171421.58377599996</v>
          </cell>
          <cell r="I148">
            <v>3.9413336458414237E-2</v>
          </cell>
          <cell r="J148">
            <v>2730300.01</v>
          </cell>
          <cell r="K148">
            <v>48635.939999999944</v>
          </cell>
          <cell r="L148">
            <v>478587.5704508652</v>
          </cell>
          <cell r="M148">
            <v>32096.242443864248</v>
          </cell>
          <cell r="N148">
            <v>640901.43009933166</v>
          </cell>
          <cell r="O148">
            <v>23560.995674009799</v>
          </cell>
          <cell r="P148">
            <v>400656.99944980326</v>
          </cell>
          <cell r="Q148">
            <v>19192.761882125971</v>
          </cell>
          <cell r="R148">
            <v>1520146</v>
          </cell>
          <cell r="S148">
            <v>74850.000000000015</v>
          </cell>
          <cell r="T148">
            <v>1316135.1008000001</v>
          </cell>
          <cell r="U148">
            <v>38385.900175999966</v>
          </cell>
          <cell r="V148">
            <v>2836281.1008000001</v>
          </cell>
          <cell r="W148">
            <v>113235.90017599998</v>
          </cell>
          <cell r="X148">
            <v>5566581.1107999999</v>
          </cell>
          <cell r="Y148">
            <v>161871.84017599991</v>
          </cell>
          <cell r="Z148">
            <v>3017618.6089499998</v>
          </cell>
          <cell r="AA148">
            <v>58185.683599999997</v>
          </cell>
          <cell r="AD148">
            <v>3017618.6089499998</v>
          </cell>
          <cell r="AE148">
            <v>58185.683599999997</v>
          </cell>
          <cell r="AF148" t="e">
            <v>#N/A</v>
          </cell>
          <cell r="AG148">
            <v>39813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3208887.580450865</v>
          </cell>
          <cell r="AQ148">
            <v>80732.182443864192</v>
          </cell>
          <cell r="AR148">
            <v>3849789.0105501967</v>
          </cell>
          <cell r="AS148">
            <v>104293.17811787399</v>
          </cell>
          <cell r="AT148">
            <v>4250446.01</v>
          </cell>
          <cell r="AU148">
            <v>123485.93999999996</v>
          </cell>
          <cell r="AV148">
            <v>5566581.1107999999</v>
          </cell>
          <cell r="AW148">
            <v>161871.84017599991</v>
          </cell>
        </row>
        <row r="149">
          <cell r="B149" t="str">
            <v>036518</v>
          </cell>
          <cell r="C149" t="str">
            <v>ANS LOGISTICS MTN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R149">
            <v>0</v>
          </cell>
          <cell r="S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F149" t="e">
            <v>#N/A</v>
          </cell>
          <cell r="AG149">
            <v>39813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036739</v>
          </cell>
          <cell r="C150" t="str">
            <v>ANS CAPITAL WORKS</v>
          </cell>
          <cell r="D150">
            <v>22383351.560000002</v>
          </cell>
          <cell r="E150">
            <v>10290543.920000002</v>
          </cell>
          <cell r="F150">
            <v>0.54128966092165898</v>
          </cell>
          <cell r="G150">
            <v>2172658.3770328006</v>
          </cell>
          <cell r="H150">
            <v>1019689.9970328002</v>
          </cell>
          <cell r="I150">
            <v>0.10750043837505949</v>
          </cell>
          <cell r="J150">
            <v>3248707.25</v>
          </cell>
          <cell r="K150">
            <v>321943.95</v>
          </cell>
          <cell r="L150">
            <v>769901.73684210528</v>
          </cell>
          <cell r="M150">
            <v>76289.56310368421</v>
          </cell>
          <cell r="N150">
            <v>769901.73684210528</v>
          </cell>
          <cell r="O150">
            <v>76289.56310368421</v>
          </cell>
          <cell r="P150">
            <v>710678.52631578944</v>
          </cell>
          <cell r="Q150">
            <v>70421.135172631577</v>
          </cell>
          <cell r="R150">
            <v>2250482</v>
          </cell>
          <cell r="S150">
            <v>223000.26137999998</v>
          </cell>
          <cell r="T150">
            <v>2750000</v>
          </cell>
          <cell r="U150">
            <v>272497.5</v>
          </cell>
          <cell r="V150">
            <v>5000482</v>
          </cell>
          <cell r="W150">
            <v>495497.76137999998</v>
          </cell>
          <cell r="X150">
            <v>8249189.25</v>
          </cell>
          <cell r="Y150">
            <v>817441.71137999999</v>
          </cell>
          <cell r="Z150">
            <v>5290061.92</v>
          </cell>
          <cell r="AA150">
            <v>524192.23565280007</v>
          </cell>
          <cell r="AD150">
            <v>5290061.92</v>
          </cell>
          <cell r="AE150">
            <v>524192.23565280007</v>
          </cell>
          <cell r="AF150" t="e">
            <v>#N/A</v>
          </cell>
          <cell r="AG150">
            <v>39813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4018608.9868421052</v>
          </cell>
          <cell r="AQ150">
            <v>398233.51310368424</v>
          </cell>
          <cell r="AR150">
            <v>4788510.7236842103</v>
          </cell>
          <cell r="AS150">
            <v>474523.07620736846</v>
          </cell>
          <cell r="AT150">
            <v>5499189.25</v>
          </cell>
          <cell r="AU150">
            <v>544944.21137999999</v>
          </cell>
          <cell r="AV150">
            <v>8249189.25</v>
          </cell>
          <cell r="AW150">
            <v>817441.71137999999</v>
          </cell>
        </row>
        <row r="151">
          <cell r="B151" t="str">
            <v>036749</v>
          </cell>
          <cell r="C151" t="str">
            <v>SP AUSNET MAINTENANCE WORKS</v>
          </cell>
          <cell r="D151">
            <v>2439285.0299999998</v>
          </cell>
          <cell r="E151">
            <v>1145000</v>
          </cell>
          <cell r="F151">
            <v>0.52341576692663905</v>
          </cell>
          <cell r="G151">
            <v>826348.75</v>
          </cell>
          <cell r="H151">
            <v>376300</v>
          </cell>
          <cell r="I151">
            <v>0.51232572560150991</v>
          </cell>
          <cell r="J151">
            <v>1294285.03</v>
          </cell>
          <cell r="K151">
            <v>450048.75</v>
          </cell>
          <cell r="L151">
            <v>120000</v>
          </cell>
          <cell r="M151">
            <v>40800</v>
          </cell>
          <cell r="N151">
            <v>320000</v>
          </cell>
          <cell r="O151">
            <v>102400</v>
          </cell>
          <cell r="P151">
            <v>330000</v>
          </cell>
          <cell r="Q151">
            <v>105600</v>
          </cell>
          <cell r="R151">
            <v>770000</v>
          </cell>
          <cell r="S151">
            <v>248800</v>
          </cell>
          <cell r="T151">
            <v>375000</v>
          </cell>
          <cell r="U151">
            <v>127500</v>
          </cell>
          <cell r="V151">
            <v>1145000</v>
          </cell>
          <cell r="W151">
            <v>376300</v>
          </cell>
          <cell r="X151">
            <v>2439285.0300000003</v>
          </cell>
          <cell r="Y151">
            <v>826348.75</v>
          </cell>
          <cell r="AD151">
            <v>0</v>
          </cell>
          <cell r="AE151">
            <v>0</v>
          </cell>
          <cell r="AF151" t="e">
            <v>#N/A</v>
          </cell>
          <cell r="AG151">
            <v>39813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1414285.03</v>
          </cell>
          <cell r="AQ151">
            <v>490848.75</v>
          </cell>
          <cell r="AR151">
            <v>1734285.03</v>
          </cell>
          <cell r="AS151">
            <v>593248.75</v>
          </cell>
          <cell r="AT151">
            <v>2064285.03</v>
          </cell>
          <cell r="AU151">
            <v>698848.75</v>
          </cell>
          <cell r="AV151">
            <v>2439285.0300000003</v>
          </cell>
          <cell r="AW151">
            <v>826348.75</v>
          </cell>
        </row>
        <row r="152">
          <cell r="B152" t="str">
            <v>036790</v>
          </cell>
          <cell r="C152" t="str">
            <v>ANS ADMINISTRATION</v>
          </cell>
          <cell r="D152">
            <v>0</v>
          </cell>
          <cell r="E152">
            <v>0</v>
          </cell>
          <cell r="F152">
            <v>0.33931239736913149</v>
          </cell>
          <cell r="G152">
            <v>-4149657.1623</v>
          </cell>
          <cell r="H152">
            <v>-2741627.0422999999</v>
          </cell>
          <cell r="I152">
            <v>-1</v>
          </cell>
          <cell r="J152">
            <v>0</v>
          </cell>
          <cell r="K152">
            <v>-1408030.12</v>
          </cell>
          <cell r="M152">
            <v>-275000</v>
          </cell>
          <cell r="O152">
            <v>-240000</v>
          </cell>
          <cell r="Q152">
            <v>-240000</v>
          </cell>
          <cell r="R152">
            <v>0</v>
          </cell>
          <cell r="S152">
            <v>-755000</v>
          </cell>
          <cell r="T152">
            <v>0</v>
          </cell>
          <cell r="U152">
            <v>-700000</v>
          </cell>
          <cell r="V152">
            <v>0</v>
          </cell>
          <cell r="W152">
            <v>-1455000</v>
          </cell>
          <cell r="X152">
            <v>0</v>
          </cell>
          <cell r="Y152">
            <v>-2863030.12</v>
          </cell>
          <cell r="Z152">
            <v>0</v>
          </cell>
          <cell r="AA152">
            <v>-1286627.0422999999</v>
          </cell>
          <cell r="AD152">
            <v>0</v>
          </cell>
          <cell r="AE152">
            <v>-1286627.0422999999</v>
          </cell>
          <cell r="AF152" t="e">
            <v>#N/A</v>
          </cell>
          <cell r="AG152">
            <v>39813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-1683030.12</v>
          </cell>
          <cell r="AR152">
            <v>0</v>
          </cell>
          <cell r="AS152">
            <v>-1923030.12</v>
          </cell>
          <cell r="AT152">
            <v>0</v>
          </cell>
          <cell r="AU152">
            <v>-2163030.12</v>
          </cell>
          <cell r="AV152">
            <v>0</v>
          </cell>
          <cell r="AW152">
            <v>-2863030.12</v>
          </cell>
        </row>
        <row r="153">
          <cell r="B153" t="str">
            <v>036791</v>
          </cell>
          <cell r="C153" t="str">
            <v>ANS OVERSEAS RECRUITMENT</v>
          </cell>
          <cell r="D153">
            <v>0</v>
          </cell>
          <cell r="E153">
            <v>0</v>
          </cell>
          <cell r="F153">
            <v>0.32666316289872205</v>
          </cell>
          <cell r="G153">
            <v>-717323</v>
          </cell>
          <cell r="H153">
            <v>-483000</v>
          </cell>
          <cell r="I153">
            <v>-1</v>
          </cell>
          <cell r="J153">
            <v>0</v>
          </cell>
          <cell r="K153">
            <v>-234323</v>
          </cell>
          <cell r="M153">
            <v>-115000</v>
          </cell>
          <cell r="O153">
            <v>-15000</v>
          </cell>
          <cell r="Q153">
            <v>-105000</v>
          </cell>
          <cell r="R153">
            <v>0</v>
          </cell>
          <cell r="S153">
            <v>-235000</v>
          </cell>
          <cell r="T153">
            <v>0</v>
          </cell>
          <cell r="U153">
            <v>-90000</v>
          </cell>
          <cell r="V153">
            <v>0</v>
          </cell>
          <cell r="W153">
            <v>-325000</v>
          </cell>
          <cell r="X153">
            <v>0</v>
          </cell>
          <cell r="Y153">
            <v>-559323</v>
          </cell>
          <cell r="Z153">
            <v>0</v>
          </cell>
          <cell r="AA153">
            <v>-158000</v>
          </cell>
          <cell r="AD153">
            <v>0</v>
          </cell>
          <cell r="AE153">
            <v>-158000</v>
          </cell>
          <cell r="AF153" t="e">
            <v>#N/A</v>
          </cell>
          <cell r="AG153">
            <v>39813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-349323</v>
          </cell>
          <cell r="AR153">
            <v>0</v>
          </cell>
          <cell r="AS153">
            <v>-364323</v>
          </cell>
          <cell r="AT153">
            <v>0</v>
          </cell>
          <cell r="AU153">
            <v>-469323</v>
          </cell>
          <cell r="AV153">
            <v>0</v>
          </cell>
          <cell r="AW153">
            <v>-559323</v>
          </cell>
        </row>
        <row r="154">
          <cell r="B154" t="str">
            <v>OVERHEADS TOTAL</v>
          </cell>
          <cell r="D154">
            <v>46307328.429750003</v>
          </cell>
          <cell r="E154">
            <v>17289443.629750002</v>
          </cell>
          <cell r="G154">
            <v>-1053298.6814912008</v>
          </cell>
          <cell r="H154">
            <v>-1657215.4614911997</v>
          </cell>
          <cell r="J154">
            <v>7273292.29</v>
          </cell>
          <cell r="K154">
            <v>-821724.48</v>
          </cell>
          <cell r="L154">
            <v>1368489.3072929704</v>
          </cell>
          <cell r="M154">
            <v>-240814.19445245154</v>
          </cell>
          <cell r="N154">
            <v>1730803.1669414369</v>
          </cell>
          <cell r="O154">
            <v>-52749.441222305992</v>
          </cell>
          <cell r="P154">
            <v>1441335.5257655927</v>
          </cell>
          <cell r="Q154">
            <v>-149786.10294524246</v>
          </cell>
          <cell r="R154">
            <v>4540628</v>
          </cell>
          <cell r="S154">
            <v>-443349.73861999996</v>
          </cell>
          <cell r="T154">
            <v>4441135.1008000001</v>
          </cell>
          <cell r="U154">
            <v>-351616.59982400003</v>
          </cell>
          <cell r="V154">
            <v>8981763.1008000001</v>
          </cell>
          <cell r="W154">
            <v>-794966.33844399999</v>
          </cell>
          <cell r="X154">
            <v>16255055.390799999</v>
          </cell>
          <cell r="Y154">
            <v>-1616690.8184440001</v>
          </cell>
          <cell r="Z154">
            <v>8307680.5289500002</v>
          </cell>
          <cell r="AA154">
            <v>-862249.1230471998</v>
          </cell>
          <cell r="AB154">
            <v>0</v>
          </cell>
          <cell r="AC154">
            <v>0</v>
          </cell>
          <cell r="AD154">
            <v>8307680.5289500002</v>
          </cell>
          <cell r="AE154">
            <v>-862249.1230471998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8641781.597292969</v>
          </cell>
          <cell r="AQ154">
            <v>-1062538.6744524518</v>
          </cell>
          <cell r="AR154">
            <v>10372584.764234407</v>
          </cell>
          <cell r="AS154">
            <v>-1115288.1156747576</v>
          </cell>
          <cell r="AT154">
            <v>11813920.289999999</v>
          </cell>
          <cell r="AU154">
            <v>-1265074.2186200002</v>
          </cell>
          <cell r="AV154">
            <v>16255055.390799999</v>
          </cell>
          <cell r="AW154">
            <v>-1616690.8184440001</v>
          </cell>
        </row>
        <row r="155">
          <cell r="B155" t="str">
            <v xml:space="preserve">TOTAL ALINTA </v>
          </cell>
          <cell r="D155">
            <v>149970539.92681348</v>
          </cell>
          <cell r="E155">
            <v>45590719.136813492</v>
          </cell>
          <cell r="G155">
            <v>7728245.3809964331</v>
          </cell>
          <cell r="H155">
            <v>1582676.0809964347</v>
          </cell>
          <cell r="J155">
            <v>21071875.199999999</v>
          </cell>
          <cell r="K155">
            <v>591185.31000000006</v>
          </cell>
          <cell r="L155">
            <v>3330980.4565722002</v>
          </cell>
          <cell r="M155">
            <v>-85944.977087572101</v>
          </cell>
          <cell r="N155">
            <v>4186621.0033496376</v>
          </cell>
          <cell r="O155">
            <v>194138.58606776869</v>
          </cell>
          <cell r="P155">
            <v>3722712.8521416518</v>
          </cell>
          <cell r="Q155">
            <v>252950.14481861968</v>
          </cell>
          <cell r="R155">
            <v>11240314.312063491</v>
          </cell>
          <cell r="S155">
            <v>361143.75379881635</v>
          </cell>
          <cell r="T155">
            <v>11251102.8104</v>
          </cell>
          <cell r="U155">
            <v>402342.54839781823</v>
          </cell>
          <cell r="V155">
            <v>22491417.122463491</v>
          </cell>
          <cell r="W155">
            <v>763486.30219663458</v>
          </cell>
          <cell r="X155">
            <v>43563292.32246349</v>
          </cell>
          <cell r="Y155">
            <v>1354671.612196635</v>
          </cell>
          <cell r="Z155">
            <v>23099302.014350001</v>
          </cell>
          <cell r="AA155">
            <v>819189.77879979997</v>
          </cell>
          <cell r="AB155">
            <v>0</v>
          </cell>
          <cell r="AC155">
            <v>0</v>
          </cell>
          <cell r="AD155">
            <v>23099302.014350001</v>
          </cell>
          <cell r="AE155">
            <v>819189.77879979997</v>
          </cell>
          <cell r="AL155">
            <v>0</v>
          </cell>
          <cell r="AM155">
            <v>-5.8207660913467407E-11</v>
          </cell>
          <cell r="AN155">
            <v>0</v>
          </cell>
          <cell r="AO155">
            <v>0</v>
          </cell>
          <cell r="AP155">
            <v>24402855.6565722</v>
          </cell>
          <cell r="AQ155">
            <v>505240.33291242784</v>
          </cell>
          <cell r="AR155">
            <v>28589476.65992184</v>
          </cell>
          <cell r="AS155">
            <v>699378.91898019658</v>
          </cell>
          <cell r="AT155">
            <v>32312189.512063488</v>
          </cell>
          <cell r="AU155">
            <v>952329.06379881618</v>
          </cell>
          <cell r="AV155">
            <v>43563292.32246349</v>
          </cell>
          <cell r="AW155">
            <v>1354671.612196635</v>
          </cell>
        </row>
        <row r="156">
          <cell r="B156" t="str">
            <v>CHAMP</v>
          </cell>
        </row>
        <row r="157">
          <cell r="B157" t="str">
            <v>037001</v>
          </cell>
          <cell r="C157" t="str">
            <v>SOUTH GIPPSLAND GAS EXTENTION</v>
          </cell>
          <cell r="D157">
            <v>6143986.8499999996</v>
          </cell>
          <cell r="E157">
            <v>5404000</v>
          </cell>
          <cell r="F157">
            <v>9.5296825656052131E-2</v>
          </cell>
          <cell r="G157">
            <v>1108744.21</v>
          </cell>
          <cell r="H157">
            <v>848600</v>
          </cell>
          <cell r="I157">
            <v>0.22019677883884461</v>
          </cell>
          <cell r="J157">
            <v>739986.85</v>
          </cell>
          <cell r="K157">
            <v>260144.21</v>
          </cell>
          <cell r="L157">
            <v>141000</v>
          </cell>
          <cell r="M157">
            <v>19150</v>
          </cell>
          <cell r="N157">
            <v>213000</v>
          </cell>
          <cell r="O157">
            <v>51950</v>
          </cell>
          <cell r="P157">
            <v>250000</v>
          </cell>
          <cell r="Q157">
            <v>57500</v>
          </cell>
          <cell r="R157">
            <v>604000</v>
          </cell>
          <cell r="S157">
            <v>128600</v>
          </cell>
          <cell r="T157">
            <v>960000</v>
          </cell>
          <cell r="U157">
            <v>144000</v>
          </cell>
          <cell r="V157">
            <v>1564000</v>
          </cell>
          <cell r="W157">
            <v>272600</v>
          </cell>
          <cell r="X157">
            <v>2303986.85</v>
          </cell>
          <cell r="Y157">
            <v>532744.21</v>
          </cell>
          <cell r="Z157">
            <v>1920000</v>
          </cell>
          <cell r="AA157">
            <v>288000</v>
          </cell>
          <cell r="AB157">
            <v>1920000</v>
          </cell>
          <cell r="AC157">
            <v>288000</v>
          </cell>
          <cell r="AD157">
            <v>3840000</v>
          </cell>
          <cell r="AE157">
            <v>576000</v>
          </cell>
          <cell r="AF157" t="e">
            <v>#N/A</v>
          </cell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880986.85</v>
          </cell>
          <cell r="AQ157">
            <v>279294.20999999996</v>
          </cell>
          <cell r="AR157">
            <v>1093986.8500000001</v>
          </cell>
          <cell r="AS157">
            <v>331244.20999999996</v>
          </cell>
          <cell r="AT157">
            <v>1343986.85</v>
          </cell>
          <cell r="AU157">
            <v>388744.20999999996</v>
          </cell>
          <cell r="AV157">
            <v>2303986.85</v>
          </cell>
          <cell r="AW157">
            <v>532744.21</v>
          </cell>
        </row>
        <row r="158">
          <cell r="B158" t="str">
            <v>037070</v>
          </cell>
          <cell r="C158" t="str">
            <v>SUNDRY CAPITAL WORKS - GAS</v>
          </cell>
          <cell r="D158">
            <v>3224018.52</v>
          </cell>
          <cell r="E158">
            <v>1492000</v>
          </cell>
          <cell r="F158">
            <v>0.54077628269470512</v>
          </cell>
          <cell r="G158">
            <v>565401.48</v>
          </cell>
          <cell r="H158">
            <v>271100</v>
          </cell>
          <cell r="I158">
            <v>0.21266751528832448</v>
          </cell>
          <cell r="J158">
            <v>1732018.52</v>
          </cell>
          <cell r="K158">
            <v>294301.48</v>
          </cell>
          <cell r="L158">
            <v>342000</v>
          </cell>
          <cell r="M158">
            <v>49850</v>
          </cell>
          <cell r="N158">
            <v>575000</v>
          </cell>
          <cell r="O158">
            <v>110625</v>
          </cell>
          <cell r="P158">
            <v>575000</v>
          </cell>
          <cell r="Q158">
            <v>110625</v>
          </cell>
          <cell r="R158">
            <v>1492000</v>
          </cell>
          <cell r="S158">
            <v>271100</v>
          </cell>
          <cell r="V158">
            <v>1492000</v>
          </cell>
          <cell r="W158">
            <v>271100</v>
          </cell>
          <cell r="X158">
            <v>3224018.52</v>
          </cell>
          <cell r="Y158">
            <v>565401.48</v>
          </cell>
          <cell r="AD158">
            <v>0</v>
          </cell>
          <cell r="AE158">
            <v>0</v>
          </cell>
          <cell r="AF158" t="e">
            <v>#N/A</v>
          </cell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2074018.52</v>
          </cell>
          <cell r="AQ158">
            <v>344151.48</v>
          </cell>
          <cell r="AR158">
            <v>2649018.52</v>
          </cell>
          <cell r="AS158">
            <v>454776.48</v>
          </cell>
          <cell r="AT158">
            <v>3224018.52</v>
          </cell>
          <cell r="AU158">
            <v>565401.48</v>
          </cell>
          <cell r="AV158">
            <v>3224018.52</v>
          </cell>
          <cell r="AW158">
            <v>565401.48</v>
          </cell>
        </row>
        <row r="159">
          <cell r="B159" t="str">
            <v>037071</v>
          </cell>
          <cell r="C159" t="str">
            <v>SUNDRY CAPITAL WORKS - POWER</v>
          </cell>
          <cell r="D159">
            <v>513770</v>
          </cell>
          <cell r="E159">
            <v>280000</v>
          </cell>
          <cell r="F159">
            <v>0.45353836053606367</v>
          </cell>
          <cell r="G159">
            <v>93612.42</v>
          </cell>
          <cell r="H159">
            <v>50400</v>
          </cell>
          <cell r="I159">
            <v>0.22280312067677083</v>
          </cell>
          <cell r="J159">
            <v>233770</v>
          </cell>
          <cell r="K159">
            <v>43212.42</v>
          </cell>
          <cell r="L159">
            <v>80000</v>
          </cell>
          <cell r="M159">
            <v>14400</v>
          </cell>
          <cell r="N159">
            <v>100000</v>
          </cell>
          <cell r="O159">
            <v>18000</v>
          </cell>
          <cell r="P159">
            <v>100000</v>
          </cell>
          <cell r="Q159">
            <v>18000</v>
          </cell>
          <cell r="R159">
            <v>280000</v>
          </cell>
          <cell r="S159">
            <v>50400</v>
          </cell>
          <cell r="V159">
            <v>280000</v>
          </cell>
          <cell r="W159">
            <v>50400</v>
          </cell>
          <cell r="X159">
            <v>513770</v>
          </cell>
          <cell r="Y159">
            <v>93612.42</v>
          </cell>
          <cell r="AD159">
            <v>0</v>
          </cell>
          <cell r="AE159">
            <v>0</v>
          </cell>
          <cell r="AF159" t="e">
            <v>#N/A</v>
          </cell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313770</v>
          </cell>
          <cell r="AQ159">
            <v>57612.42</v>
          </cell>
          <cell r="AR159">
            <v>413770</v>
          </cell>
          <cell r="AS159">
            <v>75612.42</v>
          </cell>
          <cell r="AT159">
            <v>513770</v>
          </cell>
          <cell r="AU159">
            <v>93612.42</v>
          </cell>
          <cell r="AV159">
            <v>513770</v>
          </cell>
          <cell r="AW159">
            <v>93612.42</v>
          </cell>
        </row>
        <row r="160">
          <cell r="B160" t="str">
            <v>037072</v>
          </cell>
          <cell r="C160" t="str">
            <v>SUNDRY CAPITAL WORKS - COMMS</v>
          </cell>
          <cell r="D160">
            <v>3300</v>
          </cell>
          <cell r="E160">
            <v>0</v>
          </cell>
          <cell r="F160">
            <v>1</v>
          </cell>
          <cell r="G160">
            <v>701.36</v>
          </cell>
          <cell r="H160">
            <v>0</v>
          </cell>
          <cell r="I160">
            <v>0.26989502201151372</v>
          </cell>
          <cell r="J160">
            <v>3300</v>
          </cell>
          <cell r="K160">
            <v>701.36</v>
          </cell>
          <cell r="R160">
            <v>0</v>
          </cell>
          <cell r="S160">
            <v>0</v>
          </cell>
          <cell r="V160">
            <v>0</v>
          </cell>
          <cell r="W160">
            <v>0</v>
          </cell>
          <cell r="X160">
            <v>3300</v>
          </cell>
          <cell r="Y160">
            <v>701.36</v>
          </cell>
          <cell r="AD160">
            <v>0</v>
          </cell>
          <cell r="AE160">
            <v>0</v>
          </cell>
          <cell r="AF160" t="e">
            <v>#N/A</v>
          </cell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3300</v>
          </cell>
          <cell r="AQ160">
            <v>701.36</v>
          </cell>
          <cell r="AR160">
            <v>3300</v>
          </cell>
          <cell r="AS160">
            <v>701.36</v>
          </cell>
          <cell r="AT160">
            <v>3300</v>
          </cell>
          <cell r="AU160">
            <v>701.36</v>
          </cell>
          <cell r="AV160">
            <v>3300</v>
          </cell>
          <cell r="AW160">
            <v>701.36</v>
          </cell>
        </row>
        <row r="161">
          <cell r="B161" t="str">
            <v>037073</v>
          </cell>
          <cell r="C161" t="str">
            <v>SUNDRY CAPITAL WORKS - POLE TO PIT</v>
          </cell>
          <cell r="D161">
            <v>45915</v>
          </cell>
          <cell r="E161">
            <v>20000</v>
          </cell>
          <cell r="F161">
            <v>0.58022466375995574</v>
          </cell>
          <cell r="G161">
            <v>17328.28</v>
          </cell>
          <cell r="H161">
            <v>8000</v>
          </cell>
          <cell r="I161">
            <v>0.60616538028846956</v>
          </cell>
          <cell r="J161">
            <v>25915</v>
          </cell>
          <cell r="K161">
            <v>9328.2800000000007</v>
          </cell>
          <cell r="L161">
            <v>5000</v>
          </cell>
          <cell r="M161">
            <v>2000</v>
          </cell>
          <cell r="N161">
            <v>7000</v>
          </cell>
          <cell r="O161">
            <v>2800</v>
          </cell>
          <cell r="P161">
            <v>8000</v>
          </cell>
          <cell r="Q161">
            <v>3200</v>
          </cell>
          <cell r="R161">
            <v>20000</v>
          </cell>
          <cell r="S161">
            <v>8000</v>
          </cell>
          <cell r="V161">
            <v>20000</v>
          </cell>
          <cell r="W161">
            <v>8000</v>
          </cell>
          <cell r="X161">
            <v>45915</v>
          </cell>
          <cell r="Y161">
            <v>17328.28</v>
          </cell>
          <cell r="AD161">
            <v>0</v>
          </cell>
          <cell r="AE161">
            <v>0</v>
          </cell>
          <cell r="AF161" t="e">
            <v>#N/A</v>
          </cell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30915</v>
          </cell>
          <cell r="AQ161">
            <v>11328.28</v>
          </cell>
          <cell r="AR161">
            <v>37915</v>
          </cell>
          <cell r="AS161">
            <v>14128.28</v>
          </cell>
          <cell r="AT161">
            <v>45915</v>
          </cell>
          <cell r="AU161">
            <v>17328.28</v>
          </cell>
          <cell r="AV161">
            <v>45915</v>
          </cell>
          <cell r="AW161">
            <v>17328.28</v>
          </cell>
        </row>
        <row r="162">
          <cell r="B162" t="str">
            <v>037090</v>
          </cell>
          <cell r="C162" t="str">
            <v>ADMINISTRATION</v>
          </cell>
          <cell r="D162">
            <v>0</v>
          </cell>
          <cell r="E162">
            <v>0</v>
          </cell>
          <cell r="F162">
            <v>0.35050057059215833</v>
          </cell>
          <cell r="G162">
            <v>-1447268.4</v>
          </cell>
          <cell r="H162">
            <v>-940000</v>
          </cell>
          <cell r="I162">
            <v>-1</v>
          </cell>
          <cell r="J162">
            <v>0</v>
          </cell>
          <cell r="K162">
            <v>-507268.4</v>
          </cell>
          <cell r="M162">
            <v>-140000</v>
          </cell>
          <cell r="O162">
            <v>-140000</v>
          </cell>
          <cell r="Q162">
            <v>-140000</v>
          </cell>
          <cell r="R162">
            <v>0</v>
          </cell>
          <cell r="S162">
            <v>-420000</v>
          </cell>
          <cell r="U162">
            <v>-100000</v>
          </cell>
          <cell r="V162">
            <v>0</v>
          </cell>
          <cell r="W162">
            <v>-520000</v>
          </cell>
          <cell r="X162">
            <v>0</v>
          </cell>
          <cell r="Y162">
            <v>-1027268.4</v>
          </cell>
          <cell r="AA162">
            <v>-210000</v>
          </cell>
          <cell r="AC162">
            <v>-210000</v>
          </cell>
          <cell r="AD162">
            <v>0</v>
          </cell>
          <cell r="AE162">
            <v>-420000</v>
          </cell>
          <cell r="AF162" t="e">
            <v>#N/A</v>
          </cell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-647268.4</v>
          </cell>
          <cell r="AR162">
            <v>0</v>
          </cell>
          <cell r="AS162">
            <v>-787268.4</v>
          </cell>
          <cell r="AT162">
            <v>0</v>
          </cell>
          <cell r="AU162">
            <v>-927268.4</v>
          </cell>
          <cell r="AV162">
            <v>0</v>
          </cell>
          <cell r="AW162">
            <v>-1027268.4</v>
          </cell>
        </row>
        <row r="163">
          <cell r="B163" t="str">
            <v>TOTAL CHAMP</v>
          </cell>
          <cell r="D163">
            <v>9930990.3699999992</v>
          </cell>
          <cell r="E163">
            <v>7196000</v>
          </cell>
          <cell r="G163">
            <v>338519.35</v>
          </cell>
          <cell r="H163">
            <v>238100</v>
          </cell>
          <cell r="J163">
            <v>2734990.37</v>
          </cell>
          <cell r="K163">
            <v>100419.35</v>
          </cell>
          <cell r="L163">
            <v>568000</v>
          </cell>
          <cell r="M163">
            <v>-54600</v>
          </cell>
          <cell r="N163">
            <v>895000</v>
          </cell>
          <cell r="O163">
            <v>43375</v>
          </cell>
          <cell r="P163">
            <v>933000</v>
          </cell>
          <cell r="Q163">
            <v>49325</v>
          </cell>
          <cell r="R163">
            <v>2396000</v>
          </cell>
          <cell r="S163">
            <v>38100</v>
          </cell>
          <cell r="T163">
            <v>960000</v>
          </cell>
          <cell r="U163">
            <v>44000</v>
          </cell>
          <cell r="V163">
            <v>3356000</v>
          </cell>
          <cell r="W163">
            <v>82100</v>
          </cell>
          <cell r="X163">
            <v>6090990.3700000001</v>
          </cell>
          <cell r="Y163">
            <v>182519.34999999998</v>
          </cell>
          <cell r="Z163">
            <v>1920000</v>
          </cell>
          <cell r="AA163">
            <v>78000</v>
          </cell>
          <cell r="AB163">
            <v>1920000</v>
          </cell>
          <cell r="AC163">
            <v>78000</v>
          </cell>
          <cell r="AD163">
            <v>3840000</v>
          </cell>
          <cell r="AE163">
            <v>156000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3302990.37</v>
          </cell>
          <cell r="AQ163">
            <v>45819.349999999977</v>
          </cell>
          <cell r="AR163">
            <v>4197990.37</v>
          </cell>
          <cell r="AS163">
            <v>89194.349999999977</v>
          </cell>
          <cell r="AT163">
            <v>5130990.37</v>
          </cell>
          <cell r="AU163">
            <v>138519.34999999998</v>
          </cell>
          <cell r="AV163">
            <v>6090990.3700000001</v>
          </cell>
          <cell r="AW163">
            <v>182519.34999999998</v>
          </cell>
        </row>
        <row r="164">
          <cell r="B164" t="str">
            <v>SEWL ALLIANCE CONTRACT</v>
          </cell>
        </row>
        <row r="165">
          <cell r="B165" t="str">
            <v>036801</v>
          </cell>
          <cell r="C165" t="str">
            <v>COMMERCIAL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Z165">
            <v>0</v>
          </cell>
          <cell r="AA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036802</v>
          </cell>
          <cell r="C166" t="str">
            <v>ASSET SERVICES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R166">
            <v>0</v>
          </cell>
          <cell r="S166">
            <v>0</v>
          </cell>
          <cell r="V166">
            <v>0</v>
          </cell>
          <cell r="W166">
            <v>0</v>
          </cell>
          <cell r="Z166">
            <v>0</v>
          </cell>
          <cell r="AA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036803</v>
          </cell>
          <cell r="C167" t="str">
            <v>TREATMENT PLANTS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R167">
            <v>0</v>
          </cell>
          <cell r="S167">
            <v>0</v>
          </cell>
          <cell r="V167">
            <v>0</v>
          </cell>
          <cell r="W167">
            <v>0</v>
          </cell>
          <cell r="Z167">
            <v>0</v>
          </cell>
          <cell r="AA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036804</v>
          </cell>
          <cell r="C168" t="str">
            <v>CONSTRUCTION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V168">
            <v>0</v>
          </cell>
          <cell r="W168">
            <v>0</v>
          </cell>
          <cell r="Z168">
            <v>0</v>
          </cell>
          <cell r="AA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036805</v>
          </cell>
          <cell r="C169" t="str">
            <v>SYSTEMS ENGINEERING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R169">
            <v>0</v>
          </cell>
          <cell r="S169">
            <v>0</v>
          </cell>
          <cell r="V169">
            <v>0</v>
          </cell>
          <cell r="W169">
            <v>0</v>
          </cell>
          <cell r="Z169">
            <v>0</v>
          </cell>
          <cell r="AA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036806</v>
          </cell>
          <cell r="C170" t="str">
            <v>CIVIL REACTIVE WATER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R170">
            <v>0</v>
          </cell>
          <cell r="S170">
            <v>0</v>
          </cell>
          <cell r="V170">
            <v>0</v>
          </cell>
          <cell r="W170">
            <v>0</v>
          </cell>
          <cell r="Z170">
            <v>0</v>
          </cell>
          <cell r="AA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036807</v>
          </cell>
          <cell r="C171" t="str">
            <v>TRAFFIC MANAGEMENT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R171">
            <v>0</v>
          </cell>
          <cell r="S171">
            <v>0</v>
          </cell>
          <cell r="V171">
            <v>0</v>
          </cell>
          <cell r="W171">
            <v>0</v>
          </cell>
          <cell r="Z171">
            <v>0</v>
          </cell>
          <cell r="AA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036808</v>
          </cell>
          <cell r="C172" t="str">
            <v>CIVIL WASTE WATER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R172">
            <v>0</v>
          </cell>
          <cell r="S172">
            <v>0</v>
          </cell>
          <cell r="V172">
            <v>0</v>
          </cell>
          <cell r="W172">
            <v>0</v>
          </cell>
          <cell r="Z172">
            <v>0</v>
          </cell>
          <cell r="AA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036809</v>
          </cell>
          <cell r="C173" t="str">
            <v>PROGRAMMED WORKS WATERMAINS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R173">
            <v>0</v>
          </cell>
          <cell r="S173">
            <v>0</v>
          </cell>
          <cell r="V173">
            <v>0</v>
          </cell>
          <cell r="W173">
            <v>0</v>
          </cell>
          <cell r="Z173">
            <v>0</v>
          </cell>
          <cell r="AA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036810</v>
          </cell>
          <cell r="C174" t="str">
            <v>ROADWORKS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R174">
            <v>0</v>
          </cell>
          <cell r="S174">
            <v>0</v>
          </cell>
          <cell r="V174">
            <v>0</v>
          </cell>
          <cell r="W174">
            <v>0</v>
          </cell>
          <cell r="Z174">
            <v>0</v>
          </cell>
          <cell r="AA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036811</v>
          </cell>
          <cell r="C175" t="str">
            <v>MINOR CONSTRUCTION/GROUNDS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R175">
            <v>0</v>
          </cell>
          <cell r="S175">
            <v>0</v>
          </cell>
          <cell r="V175">
            <v>0</v>
          </cell>
          <cell r="W175">
            <v>0</v>
          </cell>
          <cell r="Z175">
            <v>0</v>
          </cell>
          <cell r="AA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036812</v>
          </cell>
          <cell r="C176" t="str">
            <v>EXT. CAPITAL WORKS PROGRAMS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Z176">
            <v>0</v>
          </cell>
          <cell r="AA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036018</v>
          </cell>
          <cell r="C177" t="str">
            <v>LOGISTICS</v>
          </cell>
          <cell r="D177">
            <v>778875</v>
          </cell>
          <cell r="E177">
            <v>471573.82</v>
          </cell>
          <cell r="F177">
            <v>0.38679533037437697</v>
          </cell>
          <cell r="G177">
            <v>45283</v>
          </cell>
          <cell r="H177">
            <v>21731.78</v>
          </cell>
          <cell r="I177">
            <v>6.1727772385740301E-2</v>
          </cell>
          <cell r="J177">
            <v>29132.81</v>
          </cell>
          <cell r="K177">
            <v>2157.9899999999998</v>
          </cell>
          <cell r="L177">
            <v>5998.2692307692305</v>
          </cell>
          <cell r="M177">
            <v>443.87192307692305</v>
          </cell>
          <cell r="N177">
            <v>4798.6153846153848</v>
          </cell>
          <cell r="O177">
            <v>355.09753846153848</v>
          </cell>
          <cell r="P177">
            <v>4798.6153846153848</v>
          </cell>
          <cell r="Q177">
            <v>355.09753846153848</v>
          </cell>
          <cell r="R177">
            <v>15595.5</v>
          </cell>
          <cell r="S177">
            <v>1154.067</v>
          </cell>
          <cell r="T177">
            <v>20595.5</v>
          </cell>
          <cell r="U177">
            <v>1441.6849999999999</v>
          </cell>
          <cell r="V177">
            <v>36191</v>
          </cell>
          <cell r="W177">
            <v>2595.752</v>
          </cell>
          <cell r="X177">
            <v>65323.81</v>
          </cell>
          <cell r="Y177">
            <v>4753.7420000000002</v>
          </cell>
          <cell r="Z177">
            <v>37060.311928994088</v>
          </cell>
          <cell r="AA177">
            <v>2742.4630827455626</v>
          </cell>
          <cell r="AB177">
            <v>37060.311928994088</v>
          </cell>
          <cell r="AC177">
            <v>2742.4630827455626</v>
          </cell>
          <cell r="AD177">
            <v>74120.623857988176</v>
          </cell>
          <cell r="AE177">
            <v>5484.9261654911252</v>
          </cell>
          <cell r="AF177" t="e">
            <v>#N/A</v>
          </cell>
          <cell r="AG177">
            <v>40999</v>
          </cell>
          <cell r="AH177" t="e">
            <v>#N/A</v>
          </cell>
          <cell r="AI177" t="e">
            <v>#N/A</v>
          </cell>
          <cell r="AJ177">
            <v>414</v>
          </cell>
          <cell r="AK177">
            <v>15084</v>
          </cell>
          <cell r="AL177">
            <v>361262.19614201185</v>
          </cell>
          <cell r="AM177">
            <v>13651.101834508874</v>
          </cell>
          <cell r="AN177">
            <v>0</v>
          </cell>
          <cell r="AO177">
            <v>0</v>
          </cell>
          <cell r="AP177">
            <v>35131.079230769232</v>
          </cell>
          <cell r="AQ177">
            <v>2601.8619230769227</v>
          </cell>
          <cell r="AR177">
            <v>39929.694615384615</v>
          </cell>
          <cell r="AS177">
            <v>2956.9594615384613</v>
          </cell>
          <cell r="AT177">
            <v>44728.31</v>
          </cell>
          <cell r="AU177">
            <v>3312.0569999999998</v>
          </cell>
          <cell r="AV177">
            <v>65323.81</v>
          </cell>
          <cell r="AW177">
            <v>4753.7420000000002</v>
          </cell>
        </row>
        <row r="178">
          <cell r="B178" t="str">
            <v>036813</v>
          </cell>
          <cell r="C178" t="str">
            <v>EXT WORKS</v>
          </cell>
          <cell r="D178">
            <v>26530015.940000001</v>
          </cell>
          <cell r="E178">
            <v>1860000</v>
          </cell>
          <cell r="F178">
            <v>0.92661745562086806</v>
          </cell>
          <cell r="G178">
            <v>2450720.04</v>
          </cell>
          <cell r="H178">
            <v>93000.000000000466</v>
          </cell>
          <cell r="I178">
            <v>0.10177706400459989</v>
          </cell>
          <cell r="J178">
            <v>4534542.88</v>
          </cell>
          <cell r="K178">
            <v>306362.73</v>
          </cell>
          <cell r="L178">
            <v>450000</v>
          </cell>
          <cell r="M178">
            <v>22500</v>
          </cell>
          <cell r="N178">
            <v>705000</v>
          </cell>
          <cell r="O178">
            <v>35250</v>
          </cell>
          <cell r="P178">
            <v>705000</v>
          </cell>
          <cell r="Q178">
            <v>35250</v>
          </cell>
          <cell r="R178">
            <v>1860000</v>
          </cell>
          <cell r="S178">
            <v>93000</v>
          </cell>
          <cell r="V178">
            <v>1860000</v>
          </cell>
          <cell r="W178">
            <v>93000</v>
          </cell>
          <cell r="X178">
            <v>6394542.8799999999</v>
          </cell>
          <cell r="Y178">
            <v>399362.73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 t="e">
            <v>#N/A</v>
          </cell>
          <cell r="AG178">
            <v>40999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4.6566128730773926E-10</v>
          </cell>
          <cell r="AN178">
            <v>0</v>
          </cell>
          <cell r="AO178">
            <v>0</v>
          </cell>
          <cell r="AP178">
            <v>4984542.88</v>
          </cell>
          <cell r="AQ178">
            <v>328862.73</v>
          </cell>
          <cell r="AR178">
            <v>5689542.8799999999</v>
          </cell>
          <cell r="AS178">
            <v>364112.73</v>
          </cell>
          <cell r="AT178">
            <v>6394542.8799999999</v>
          </cell>
          <cell r="AU178">
            <v>399362.73</v>
          </cell>
          <cell r="AV178">
            <v>6394542.8799999999</v>
          </cell>
          <cell r="AW178">
            <v>399362.73</v>
          </cell>
        </row>
        <row r="179">
          <cell r="B179" t="str">
            <v>036850</v>
          </cell>
          <cell r="C179" t="str">
            <v>COMMERCIAL</v>
          </cell>
          <cell r="D179">
            <v>14818725</v>
          </cell>
          <cell r="E179">
            <v>12205643.109999999</v>
          </cell>
          <cell r="F179">
            <v>0.17261982370118126</v>
          </cell>
          <cell r="G179">
            <v>266387</v>
          </cell>
          <cell r="H179">
            <v>165327.13</v>
          </cell>
          <cell r="I179">
            <v>1.8305443427715878E-2</v>
          </cell>
          <cell r="J179">
            <v>1098089.74</v>
          </cell>
          <cell r="K179">
            <v>-14169.01</v>
          </cell>
          <cell r="L179">
            <v>295000</v>
          </cell>
          <cell r="M179">
            <v>8850</v>
          </cell>
          <cell r="N179">
            <v>236000</v>
          </cell>
          <cell r="O179">
            <v>7080</v>
          </cell>
          <cell r="P179">
            <v>236000</v>
          </cell>
          <cell r="Q179">
            <v>7080</v>
          </cell>
          <cell r="R179">
            <v>767000</v>
          </cell>
          <cell r="S179">
            <v>23010</v>
          </cell>
          <cell r="T179">
            <v>767000</v>
          </cell>
          <cell r="U179">
            <v>23010</v>
          </cell>
          <cell r="V179">
            <v>1534000</v>
          </cell>
          <cell r="W179">
            <v>46020</v>
          </cell>
          <cell r="X179">
            <v>2632089.7400000002</v>
          </cell>
          <cell r="Y179">
            <v>31850.989999999998</v>
          </cell>
          <cell r="Z179">
            <v>1407449.2372573966</v>
          </cell>
          <cell r="AA179">
            <v>14074.492372573966</v>
          </cell>
          <cell r="AB179">
            <v>1407449.2372573966</v>
          </cell>
          <cell r="AC179">
            <v>14074.492372573966</v>
          </cell>
          <cell r="AD179">
            <v>2814898.4745147931</v>
          </cell>
          <cell r="AE179">
            <v>28148.984745147933</v>
          </cell>
          <cell r="AF179" t="e">
            <v>#N/A</v>
          </cell>
          <cell r="AG179">
            <v>40999</v>
          </cell>
          <cell r="AH179" t="e">
            <v>#N/A</v>
          </cell>
          <cell r="AI179" t="e">
            <v>#N/A</v>
          </cell>
          <cell r="AJ179">
            <v>2762</v>
          </cell>
          <cell r="AK179">
            <v>77410</v>
          </cell>
          <cell r="AL179">
            <v>7856744.6354852058</v>
          </cell>
          <cell r="AM179">
            <v>91158.145254852076</v>
          </cell>
          <cell r="AN179">
            <v>0</v>
          </cell>
          <cell r="AO179">
            <v>0</v>
          </cell>
          <cell r="AP179">
            <v>1393089.74</v>
          </cell>
          <cell r="AQ179">
            <v>-5319.01</v>
          </cell>
          <cell r="AR179">
            <v>1629089.74</v>
          </cell>
          <cell r="AS179">
            <v>1760.9899999999998</v>
          </cell>
          <cell r="AT179">
            <v>1865089.74</v>
          </cell>
          <cell r="AU179">
            <v>8840.99</v>
          </cell>
          <cell r="AV179">
            <v>2632089.7400000002</v>
          </cell>
          <cell r="AW179">
            <v>31850.989999999998</v>
          </cell>
        </row>
        <row r="180">
          <cell r="B180" t="str">
            <v>036851</v>
          </cell>
          <cell r="C180" t="str">
            <v>ALLIANCE GM</v>
          </cell>
          <cell r="D180">
            <v>390000</v>
          </cell>
          <cell r="E180">
            <v>198490.01</v>
          </cell>
          <cell r="F180">
            <v>0.50333258586432017</v>
          </cell>
          <cell r="G180">
            <v>37700</v>
          </cell>
          <cell r="H180">
            <v>23514.080000000002</v>
          </cell>
          <cell r="I180">
            <v>0.1070110701107011</v>
          </cell>
          <cell r="J180">
            <v>14669.56</v>
          </cell>
          <cell r="K180">
            <v>1086.6300000000001</v>
          </cell>
          <cell r="L180">
            <v>3076.9230769230767</v>
          </cell>
          <cell r="M180">
            <v>227.69230769230765</v>
          </cell>
          <cell r="N180">
            <v>2461.5384615384614</v>
          </cell>
          <cell r="O180">
            <v>182.15384615384613</v>
          </cell>
          <cell r="P180">
            <v>2461.5384615384614</v>
          </cell>
          <cell r="Q180">
            <v>182.15384615384613</v>
          </cell>
          <cell r="R180">
            <v>8000</v>
          </cell>
          <cell r="S180">
            <v>591.99999999999989</v>
          </cell>
          <cell r="T180">
            <v>9000</v>
          </cell>
          <cell r="U180">
            <v>630</v>
          </cell>
          <cell r="V180">
            <v>17000</v>
          </cell>
          <cell r="W180">
            <v>1222</v>
          </cell>
          <cell r="X180">
            <v>31669.559999999998</v>
          </cell>
          <cell r="Y180">
            <v>2308.63</v>
          </cell>
          <cell r="Z180">
            <v>19047.868263313612</v>
          </cell>
          <cell r="AA180">
            <v>1409.5422514852073</v>
          </cell>
          <cell r="AB180">
            <v>19047.868263313612</v>
          </cell>
          <cell r="AC180">
            <v>1409.5422514852073</v>
          </cell>
          <cell r="AD180">
            <v>38095.736526627225</v>
          </cell>
          <cell r="AE180">
            <v>2819.0845029704146</v>
          </cell>
          <cell r="AF180" t="e">
            <v>#N/A</v>
          </cell>
          <cell r="AG180">
            <v>40999</v>
          </cell>
          <cell r="AH180" t="e">
            <v>#N/A</v>
          </cell>
          <cell r="AI180" t="e">
            <v>#N/A</v>
          </cell>
          <cell r="AJ180">
            <v>590</v>
          </cell>
          <cell r="AK180">
            <v>7752</v>
          </cell>
          <cell r="AL180">
            <v>143394.2734733728</v>
          </cell>
          <cell r="AM180">
            <v>19472.995497029588</v>
          </cell>
          <cell r="AN180">
            <v>0</v>
          </cell>
          <cell r="AO180">
            <v>0</v>
          </cell>
          <cell r="AP180">
            <v>17746.483076923076</v>
          </cell>
          <cell r="AQ180">
            <v>1314.3223076923077</v>
          </cell>
          <cell r="AR180">
            <v>20208.021538461537</v>
          </cell>
          <cell r="AS180">
            <v>1496.4761538461539</v>
          </cell>
          <cell r="AT180">
            <v>22669.559999999998</v>
          </cell>
          <cell r="AU180">
            <v>1678.63</v>
          </cell>
          <cell r="AV180">
            <v>31669.559999999998</v>
          </cell>
          <cell r="AW180">
            <v>2308.63</v>
          </cell>
        </row>
        <row r="181">
          <cell r="B181" t="str">
            <v>036852</v>
          </cell>
          <cell r="C181" t="str">
            <v>ASSET SERVICES</v>
          </cell>
          <cell r="D181">
            <v>4300000</v>
          </cell>
          <cell r="E181">
            <v>2629583.73</v>
          </cell>
          <cell r="F181">
            <v>0.38528249931890834</v>
          </cell>
          <cell r="G181">
            <v>299070</v>
          </cell>
          <cell r="H181">
            <v>170142.04</v>
          </cell>
          <cell r="I181">
            <v>7.4750120596961206E-2</v>
          </cell>
          <cell r="J181">
            <v>234424.42</v>
          </cell>
          <cell r="K181">
            <v>17364.77</v>
          </cell>
          <cell r="L181">
            <v>57692.307692307695</v>
          </cell>
          <cell r="M181">
            <v>4269.2307692307695</v>
          </cell>
          <cell r="N181">
            <v>46153.846153846156</v>
          </cell>
          <cell r="O181">
            <v>3415.3846153846152</v>
          </cell>
          <cell r="P181">
            <v>46153.846153846156</v>
          </cell>
          <cell r="Q181">
            <v>3415.3846153846152</v>
          </cell>
          <cell r="R181">
            <v>150000</v>
          </cell>
          <cell r="S181">
            <v>11100</v>
          </cell>
          <cell r="T181">
            <v>155000</v>
          </cell>
          <cell r="U181">
            <v>10850</v>
          </cell>
          <cell r="V181">
            <v>305000</v>
          </cell>
          <cell r="W181">
            <v>21950</v>
          </cell>
          <cell r="X181">
            <v>539424.42000000004</v>
          </cell>
          <cell r="Y181">
            <v>39314.770000000004</v>
          </cell>
          <cell r="Z181">
            <v>308272.09870118345</v>
          </cell>
          <cell r="AA181">
            <v>22812.135303887575</v>
          </cell>
          <cell r="AB181">
            <v>308272.09870118345</v>
          </cell>
          <cell r="AC181">
            <v>22812.135303887575</v>
          </cell>
          <cell r="AD181">
            <v>616544.1974023669</v>
          </cell>
          <cell r="AE181">
            <v>45624.27060777515</v>
          </cell>
          <cell r="AF181" t="e">
            <v>#N/A</v>
          </cell>
          <cell r="AG181">
            <v>40999</v>
          </cell>
          <cell r="AH181" t="e">
            <v>#N/A</v>
          </cell>
          <cell r="AI181" t="e">
            <v>#N/A</v>
          </cell>
          <cell r="AJ181">
            <v>3108</v>
          </cell>
          <cell r="AK181">
            <v>125467</v>
          </cell>
          <cell r="AL181">
            <v>1708039.5325976331</v>
          </cell>
          <cell r="AM181">
            <v>102567.76939222486</v>
          </cell>
          <cell r="AN181">
            <v>0</v>
          </cell>
          <cell r="AO181">
            <v>0</v>
          </cell>
          <cell r="AP181">
            <v>292116.72769230773</v>
          </cell>
          <cell r="AQ181">
            <v>21634.00076923077</v>
          </cell>
          <cell r="AR181">
            <v>338270.57384615391</v>
          </cell>
          <cell r="AS181">
            <v>25049.385384615387</v>
          </cell>
          <cell r="AT181">
            <v>384424.42000000004</v>
          </cell>
          <cell r="AU181">
            <v>28464.770000000004</v>
          </cell>
          <cell r="AV181">
            <v>539424.42000000004</v>
          </cell>
          <cell r="AW181">
            <v>39314.770000000004</v>
          </cell>
        </row>
        <row r="182">
          <cell r="B182" t="str">
            <v>036853</v>
          </cell>
          <cell r="C182" t="str">
            <v>SYSTEMS ENGINEERING</v>
          </cell>
          <cell r="D182">
            <v>1900000</v>
          </cell>
          <cell r="E182">
            <v>1227351.48</v>
          </cell>
          <cell r="F182">
            <v>0.35692606896551721</v>
          </cell>
          <cell r="G182">
            <v>160000</v>
          </cell>
          <cell r="H182">
            <v>108402.84</v>
          </cell>
          <cell r="I182">
            <v>9.1954022988505746E-2</v>
          </cell>
          <cell r="J182">
            <v>90819.95</v>
          </cell>
          <cell r="K182">
            <v>6727.3999999999942</v>
          </cell>
          <cell r="L182">
            <v>23076.923076923078</v>
          </cell>
          <cell r="M182">
            <v>1707.6923076923076</v>
          </cell>
          <cell r="N182">
            <v>18461.538461538461</v>
          </cell>
          <cell r="O182">
            <v>1366.153846153846</v>
          </cell>
          <cell r="P182">
            <v>18461.538461538461</v>
          </cell>
          <cell r="Q182">
            <v>1366.153846153846</v>
          </cell>
          <cell r="R182">
            <v>60000</v>
          </cell>
          <cell r="S182">
            <v>4440</v>
          </cell>
          <cell r="T182">
            <v>70000</v>
          </cell>
          <cell r="U182">
            <v>4900</v>
          </cell>
          <cell r="V182">
            <v>130000</v>
          </cell>
          <cell r="W182">
            <v>9340</v>
          </cell>
          <cell r="X182">
            <v>220819.95</v>
          </cell>
          <cell r="Y182">
            <v>16067.399999999994</v>
          </cell>
          <cell r="Z182">
            <v>136105.43217159764</v>
          </cell>
          <cell r="AA182">
            <v>10071.801980698225</v>
          </cell>
          <cell r="AB182">
            <v>136105.43217159764</v>
          </cell>
          <cell r="AC182">
            <v>10071.801980698225</v>
          </cell>
          <cell r="AD182">
            <v>272210.86434319528</v>
          </cell>
          <cell r="AE182">
            <v>20143.603961396449</v>
          </cell>
          <cell r="AF182" t="e">
            <v>#N/A</v>
          </cell>
          <cell r="AG182">
            <v>40999</v>
          </cell>
          <cell r="AH182" t="e">
            <v>#N/A</v>
          </cell>
          <cell r="AI182" t="e">
            <v>#N/A</v>
          </cell>
          <cell r="AJ182">
            <v>2391</v>
          </cell>
          <cell r="AK182">
            <v>55395</v>
          </cell>
          <cell r="AL182">
            <v>825140.61565680476</v>
          </cell>
          <cell r="AM182">
            <v>78919.236038603543</v>
          </cell>
          <cell r="AN182">
            <v>0</v>
          </cell>
          <cell r="AO182">
            <v>0</v>
          </cell>
          <cell r="AP182">
            <v>113896.87307692308</v>
          </cell>
          <cell r="AQ182">
            <v>8435.0923076923027</v>
          </cell>
          <cell r="AR182">
            <v>132358.41153846154</v>
          </cell>
          <cell r="AS182">
            <v>9801.2461538461484</v>
          </cell>
          <cell r="AT182">
            <v>150819.95000000001</v>
          </cell>
          <cell r="AU182">
            <v>11167.399999999994</v>
          </cell>
          <cell r="AV182">
            <v>220819.95</v>
          </cell>
          <cell r="AW182">
            <v>16067.399999999994</v>
          </cell>
        </row>
        <row r="183">
          <cell r="B183" t="str">
            <v>036860</v>
          </cell>
          <cell r="C183" t="str">
            <v>WATER O &amp; M</v>
          </cell>
          <cell r="D183">
            <v>93194619.797499999</v>
          </cell>
          <cell r="E183">
            <v>56758198.083999999</v>
          </cell>
          <cell r="F183">
            <v>0.38893088379535268</v>
          </cell>
          <cell r="G183">
            <v>7195599.6859999998</v>
          </cell>
          <cell r="H183">
            <v>4206852.87</v>
          </cell>
          <cell r="I183">
            <v>8.3670717139226886E-2</v>
          </cell>
          <cell r="J183">
            <v>5589281.8700000001</v>
          </cell>
          <cell r="K183">
            <v>429226.95</v>
          </cell>
          <cell r="L183">
            <v>1302846.15384615</v>
          </cell>
          <cell r="M183">
            <v>234384.6153846154</v>
          </cell>
          <cell r="N183">
            <v>923076.92307692312</v>
          </cell>
          <cell r="O183">
            <v>68307.692307692312</v>
          </cell>
          <cell r="P183">
            <v>923076.92307692312</v>
          </cell>
          <cell r="Q183">
            <v>68307.692307692312</v>
          </cell>
          <cell r="R183">
            <v>3148999.9999999963</v>
          </cell>
          <cell r="S183">
            <v>371000</v>
          </cell>
          <cell r="T183">
            <v>3500000</v>
          </cell>
          <cell r="U183">
            <v>245000</v>
          </cell>
          <cell r="V183">
            <v>6648999.9999999963</v>
          </cell>
          <cell r="W183">
            <v>616000</v>
          </cell>
          <cell r="X183">
            <v>12238281.869999997</v>
          </cell>
          <cell r="Y183">
            <v>1045226.95</v>
          </cell>
          <cell r="Z183">
            <v>6638188.584825445</v>
          </cell>
          <cell r="AA183">
            <v>491225.95527708292</v>
          </cell>
          <cell r="AB183">
            <v>6638188.584825445</v>
          </cell>
          <cell r="AC183">
            <v>491225.95527708292</v>
          </cell>
          <cell r="AD183">
            <v>13276377.16965089</v>
          </cell>
          <cell r="AE183">
            <v>982451.91055416584</v>
          </cell>
          <cell r="AF183" t="e">
            <v>#N/A</v>
          </cell>
          <cell r="AG183">
            <v>40999</v>
          </cell>
          <cell r="AH183" t="e">
            <v>#N/A</v>
          </cell>
          <cell r="AI183" t="e">
            <v>#N/A</v>
          </cell>
          <cell r="AJ183">
            <v>79042</v>
          </cell>
          <cell r="AK183">
            <v>2701743</v>
          </cell>
          <cell r="AL183">
            <v>36832820.914349116</v>
          </cell>
          <cell r="AM183">
            <v>2608400.9594458342</v>
          </cell>
          <cell r="AN183">
            <v>0</v>
          </cell>
          <cell r="AO183">
            <v>0</v>
          </cell>
          <cell r="AP183">
            <v>6892128.0238461504</v>
          </cell>
          <cell r="AQ183">
            <v>663611.56538461545</v>
          </cell>
          <cell r="AR183">
            <v>7815204.9469230734</v>
          </cell>
          <cell r="AS183">
            <v>731919.2576923077</v>
          </cell>
          <cell r="AT183">
            <v>8738281.8699999973</v>
          </cell>
          <cell r="AU183">
            <v>800226.95</v>
          </cell>
          <cell r="AV183">
            <v>12238281.869999997</v>
          </cell>
          <cell r="AW183">
            <v>1045226.95</v>
          </cell>
        </row>
        <row r="184">
          <cell r="B184" t="str">
            <v>036861</v>
          </cell>
          <cell r="C184" t="str">
            <v>WATER CHARGEABLE</v>
          </cell>
          <cell r="D184">
            <v>10947085.252499999</v>
          </cell>
          <cell r="E184">
            <v>7476387.845999999</v>
          </cell>
          <cell r="F184">
            <v>0.31040132689580907</v>
          </cell>
          <cell r="G184">
            <v>996084.1939999999</v>
          </cell>
          <cell r="H184">
            <v>614190.72</v>
          </cell>
          <cell r="I184">
            <v>0.10009889338210444</v>
          </cell>
          <cell r="J184">
            <v>843438.95</v>
          </cell>
          <cell r="K184">
            <v>93715.439999999944</v>
          </cell>
          <cell r="L184">
            <v>153846.15384615384</v>
          </cell>
          <cell r="M184">
            <v>17092.307692307691</v>
          </cell>
          <cell r="N184">
            <v>123076.92307692308</v>
          </cell>
          <cell r="O184">
            <v>13673.846153846154</v>
          </cell>
          <cell r="P184">
            <v>123076.92307692308</v>
          </cell>
          <cell r="Q184">
            <v>13673.846153846154</v>
          </cell>
          <cell r="R184">
            <v>400000</v>
          </cell>
          <cell r="S184">
            <v>44440</v>
          </cell>
          <cell r="T184">
            <v>400000</v>
          </cell>
          <cell r="U184">
            <v>44440</v>
          </cell>
          <cell r="V184">
            <v>800000</v>
          </cell>
          <cell r="W184">
            <v>88880</v>
          </cell>
          <cell r="X184">
            <v>1643438.95</v>
          </cell>
          <cell r="Y184">
            <v>182595.43999999994</v>
          </cell>
          <cell r="Z184">
            <v>899859.2471390533</v>
          </cell>
          <cell r="AA184">
            <v>99974.362357148828</v>
          </cell>
          <cell r="AB184">
            <v>899859.2471390533</v>
          </cell>
          <cell r="AC184">
            <v>99974.362357148828</v>
          </cell>
          <cell r="AD184">
            <v>1799718.4942781066</v>
          </cell>
          <cell r="AE184">
            <v>199948.72471429766</v>
          </cell>
          <cell r="AF184" t="e">
            <v>#N/A</v>
          </cell>
          <cell r="AG184">
            <v>40999</v>
          </cell>
          <cell r="AH184" t="e">
            <v>#N/A</v>
          </cell>
          <cell r="AI184" t="e">
            <v>#N/A</v>
          </cell>
          <cell r="AJ184">
            <v>9859</v>
          </cell>
          <cell r="AK184">
            <v>549859</v>
          </cell>
          <cell r="AL184">
            <v>4876669.3517218921</v>
          </cell>
          <cell r="AM184">
            <v>325361.99528570229</v>
          </cell>
          <cell r="AN184">
            <v>0</v>
          </cell>
          <cell r="AO184">
            <v>0</v>
          </cell>
          <cell r="AP184">
            <v>997285.10384615383</v>
          </cell>
          <cell r="AQ184">
            <v>110807.74769230763</v>
          </cell>
          <cell r="AR184">
            <v>1120362.0269230769</v>
          </cell>
          <cell r="AS184">
            <v>124481.59384615379</v>
          </cell>
          <cell r="AT184">
            <v>1243438.95</v>
          </cell>
          <cell r="AU184">
            <v>138155.43999999994</v>
          </cell>
          <cell r="AV184">
            <v>1643438.95</v>
          </cell>
          <cell r="AW184">
            <v>182595.43999999994</v>
          </cell>
        </row>
        <row r="185">
          <cell r="B185" t="str">
            <v>036862</v>
          </cell>
          <cell r="C185" t="str">
            <v>WASTEWATER O &amp; M</v>
          </cell>
          <cell r="D185">
            <v>58174546.336000003</v>
          </cell>
          <cell r="E185">
            <v>38028628.324000001</v>
          </cell>
          <cell r="F185">
            <v>0.34567840476431128</v>
          </cell>
          <cell r="G185">
            <v>4360344.8104999997</v>
          </cell>
          <cell r="H185">
            <v>2816834.1355000008</v>
          </cell>
          <cell r="I185">
            <v>8.1025912991273111E-2</v>
          </cell>
          <cell r="J185">
            <v>4014599.86</v>
          </cell>
          <cell r="K185">
            <v>297377.78000000003</v>
          </cell>
          <cell r="L185">
            <v>769230.76923076925</v>
          </cell>
          <cell r="M185">
            <v>56923.076923076922</v>
          </cell>
          <cell r="N185">
            <v>615384.61538461538</v>
          </cell>
          <cell r="O185">
            <v>45538.461538461539</v>
          </cell>
          <cell r="P185">
            <v>615384.61538461538</v>
          </cell>
          <cell r="Q185">
            <v>45538.461538461539</v>
          </cell>
          <cell r="R185">
            <v>2000000</v>
          </cell>
          <cell r="S185">
            <v>148000</v>
          </cell>
          <cell r="T185">
            <v>2200000</v>
          </cell>
          <cell r="U185">
            <v>154000</v>
          </cell>
          <cell r="V185">
            <v>4200000</v>
          </cell>
          <cell r="W185">
            <v>302000</v>
          </cell>
          <cell r="X185">
            <v>8214599.8599999994</v>
          </cell>
          <cell r="Y185">
            <v>599377.78</v>
          </cell>
          <cell r="Z185">
            <v>4540726.246073965</v>
          </cell>
          <cell r="AA185">
            <v>336013.74220947339</v>
          </cell>
          <cell r="AB185">
            <v>4540726.246073965</v>
          </cell>
          <cell r="AC185">
            <v>336013.74220947339</v>
          </cell>
          <cell r="AD185">
            <v>9081452.49214793</v>
          </cell>
          <cell r="AE185">
            <v>672027.48441894678</v>
          </cell>
          <cell r="AF185" t="e">
            <v>#N/A</v>
          </cell>
          <cell r="AG185">
            <v>40999</v>
          </cell>
          <cell r="AH185" t="e">
            <v>#N/A</v>
          </cell>
          <cell r="AI185" t="e">
            <v>#N/A</v>
          </cell>
          <cell r="AJ185">
            <v>55843</v>
          </cell>
          <cell r="AK185">
            <v>1848076</v>
          </cell>
          <cell r="AL185">
            <v>24747175.831852071</v>
          </cell>
          <cell r="AM185">
            <v>1842806.651081054</v>
          </cell>
          <cell r="AN185">
            <v>0</v>
          </cell>
          <cell r="AO185">
            <v>0</v>
          </cell>
          <cell r="AP185">
            <v>4783830.6292307694</v>
          </cell>
          <cell r="AQ185">
            <v>354300.85692307696</v>
          </cell>
          <cell r="AR185">
            <v>5399215.2446153844</v>
          </cell>
          <cell r="AS185">
            <v>399839.31846153853</v>
          </cell>
          <cell r="AT185">
            <v>6014599.8599999994</v>
          </cell>
          <cell r="AU185">
            <v>445377.78000000009</v>
          </cell>
          <cell r="AV185">
            <v>8214599.8599999994</v>
          </cell>
          <cell r="AW185">
            <v>599377.78</v>
          </cell>
        </row>
        <row r="186">
          <cell r="B186" t="str">
            <v>036863</v>
          </cell>
          <cell r="C186" t="str">
            <v>WASTEWATER CHARGEABLE</v>
          </cell>
          <cell r="D186">
            <v>1922344.544</v>
          </cell>
          <cell r="E186">
            <v>1125200.926</v>
          </cell>
          <cell r="F186">
            <v>0.4241418557167006</v>
          </cell>
          <cell r="G186">
            <v>231070.7795</v>
          </cell>
          <cell r="H186">
            <v>151267.15450000006</v>
          </cell>
          <cell r="I186">
            <v>0.13662529647783703</v>
          </cell>
          <cell r="J186">
            <v>136450.66</v>
          </cell>
          <cell r="K186">
            <v>15161.19</v>
          </cell>
          <cell r="L186">
            <v>23076.923076923078</v>
          </cell>
          <cell r="M186">
            <v>2563.8461538461543</v>
          </cell>
          <cell r="N186">
            <v>18461.538461538461</v>
          </cell>
          <cell r="O186">
            <v>2051.0769230769229</v>
          </cell>
          <cell r="P186">
            <v>18461.538461538461</v>
          </cell>
          <cell r="Q186">
            <v>2051.0769230769229</v>
          </cell>
          <cell r="R186">
            <v>60000</v>
          </cell>
          <cell r="S186">
            <v>6666</v>
          </cell>
          <cell r="T186">
            <v>80000</v>
          </cell>
          <cell r="U186">
            <v>8888</v>
          </cell>
          <cell r="V186">
            <v>140000</v>
          </cell>
          <cell r="W186">
            <v>15554</v>
          </cell>
          <cell r="X186">
            <v>276450.66000000003</v>
          </cell>
          <cell r="Y186">
            <v>30715.190000000002</v>
          </cell>
          <cell r="Z186">
            <v>139760.20635207102</v>
          </cell>
          <cell r="AA186">
            <v>15527.358925715091</v>
          </cell>
          <cell r="AB186">
            <v>139760.20635207102</v>
          </cell>
          <cell r="AC186">
            <v>15527.358925715091</v>
          </cell>
          <cell r="AD186">
            <v>279520.41270414204</v>
          </cell>
          <cell r="AE186">
            <v>31054.717851430181</v>
          </cell>
          <cell r="AF186" t="e">
            <v>#N/A</v>
          </cell>
          <cell r="AG186">
            <v>40999</v>
          </cell>
          <cell r="AH186" t="e">
            <v>#N/A</v>
          </cell>
          <cell r="AI186" t="e">
            <v>#N/A</v>
          </cell>
          <cell r="AJ186">
            <v>3171</v>
          </cell>
          <cell r="AK186">
            <v>85400</v>
          </cell>
          <cell r="AL186">
            <v>705680.51329585793</v>
          </cell>
          <cell r="AM186">
            <v>104658.43664856988</v>
          </cell>
          <cell r="AN186">
            <v>0</v>
          </cell>
          <cell r="AO186">
            <v>0</v>
          </cell>
          <cell r="AP186">
            <v>159527.5830769231</v>
          </cell>
          <cell r="AQ186">
            <v>17725.036153846155</v>
          </cell>
          <cell r="AR186">
            <v>177989.12153846156</v>
          </cell>
          <cell r="AS186">
            <v>19776.113076923077</v>
          </cell>
          <cell r="AT186">
            <v>196450.66000000003</v>
          </cell>
          <cell r="AU186">
            <v>21827.19</v>
          </cell>
          <cell r="AV186">
            <v>276450.66000000003</v>
          </cell>
          <cell r="AW186">
            <v>30715.190000000002</v>
          </cell>
        </row>
        <row r="187">
          <cell r="B187" t="str">
            <v>036864</v>
          </cell>
          <cell r="C187" t="str">
            <v>TREATMENT PLANTS O &amp; M</v>
          </cell>
          <cell r="D187">
            <v>5397244</v>
          </cell>
          <cell r="E187">
            <v>2771571.5</v>
          </cell>
          <cell r="F187">
            <v>0.48505646725548746</v>
          </cell>
          <cell r="G187">
            <v>409309</v>
          </cell>
          <cell r="H187">
            <v>203066.63</v>
          </cell>
          <cell r="I187">
            <v>8.2059810322307733E-2</v>
          </cell>
          <cell r="J187">
            <v>215145.68</v>
          </cell>
          <cell r="K187">
            <v>15936.73</v>
          </cell>
          <cell r="L187">
            <v>71153.846153846156</v>
          </cell>
          <cell r="M187">
            <v>5265.3846153846152</v>
          </cell>
          <cell r="N187">
            <v>56923.076923076922</v>
          </cell>
          <cell r="O187">
            <v>4212.3076923076924</v>
          </cell>
          <cell r="P187">
            <v>56923.076923076922</v>
          </cell>
          <cell r="Q187">
            <v>4212.3076923076924</v>
          </cell>
          <cell r="R187">
            <v>185000</v>
          </cell>
          <cell r="S187">
            <v>13690</v>
          </cell>
          <cell r="T187">
            <v>195000</v>
          </cell>
          <cell r="U187">
            <v>13650</v>
          </cell>
          <cell r="V187">
            <v>380000</v>
          </cell>
          <cell r="W187">
            <v>27340</v>
          </cell>
          <cell r="X187">
            <v>595145.67999999993</v>
          </cell>
          <cell r="Y187">
            <v>43276.729999999996</v>
          </cell>
          <cell r="Z187">
            <v>340577.31696153845</v>
          </cell>
          <cell r="AA187">
            <v>25202.721455153845</v>
          </cell>
          <cell r="AB187">
            <v>340577.31696153845</v>
          </cell>
          <cell r="AC187">
            <v>25202.721455153845</v>
          </cell>
          <cell r="AD187">
            <v>681154.63392307691</v>
          </cell>
          <cell r="AE187">
            <v>50405.442910307691</v>
          </cell>
          <cell r="AF187" t="e">
            <v>#N/A</v>
          </cell>
          <cell r="AG187">
            <v>40999</v>
          </cell>
          <cell r="AH187" t="e">
            <v>#N/A</v>
          </cell>
          <cell r="AI187" t="e">
            <v>#N/A</v>
          </cell>
          <cell r="AJ187">
            <v>3798</v>
          </cell>
          <cell r="AK187">
            <v>138615</v>
          </cell>
          <cell r="AL187">
            <v>1710416.866076923</v>
          </cell>
          <cell r="AM187">
            <v>125321.18708969231</v>
          </cell>
          <cell r="AN187">
            <v>0</v>
          </cell>
          <cell r="AO187">
            <v>0</v>
          </cell>
          <cell r="AP187">
            <v>286299.52615384618</v>
          </cell>
          <cell r="AQ187">
            <v>21202.114615384613</v>
          </cell>
          <cell r="AR187">
            <v>343222.60307692311</v>
          </cell>
          <cell r="AS187">
            <v>25414.422307692304</v>
          </cell>
          <cell r="AT187">
            <v>400145.68000000005</v>
          </cell>
          <cell r="AU187">
            <v>29626.729999999996</v>
          </cell>
          <cell r="AV187">
            <v>595145.67999999993</v>
          </cell>
          <cell r="AW187">
            <v>43276.729999999996</v>
          </cell>
        </row>
        <row r="188">
          <cell r="B188" t="str">
            <v>036865</v>
          </cell>
          <cell r="C188" t="str">
            <v>DESIGN &amp; CONSTRUCT</v>
          </cell>
          <cell r="D188">
            <v>102500000</v>
          </cell>
          <cell r="E188">
            <v>71663866.900000006</v>
          </cell>
          <cell r="F188">
            <v>0.29657111891610211</v>
          </cell>
          <cell r="G188">
            <v>6550000</v>
          </cell>
          <cell r="H188">
            <v>4169865.76</v>
          </cell>
          <cell r="I188">
            <v>6.8264721208963E-2</v>
          </cell>
          <cell r="J188">
            <v>9827916.7899999991</v>
          </cell>
          <cell r="K188">
            <v>729493.38999999873</v>
          </cell>
          <cell r="L188">
            <v>1346153.8461538462</v>
          </cell>
          <cell r="M188">
            <v>99615.384615384624</v>
          </cell>
          <cell r="N188">
            <v>1076923.076923077</v>
          </cell>
          <cell r="O188">
            <v>79692.307692307688</v>
          </cell>
          <cell r="P188">
            <v>1076923.076923077</v>
          </cell>
          <cell r="Q188">
            <v>79692.307692307688</v>
          </cell>
          <cell r="R188">
            <v>3500000</v>
          </cell>
          <cell r="S188">
            <v>259000</v>
          </cell>
          <cell r="T188">
            <v>4000000</v>
          </cell>
          <cell r="U188">
            <v>240000</v>
          </cell>
          <cell r="V188">
            <v>7500000</v>
          </cell>
          <cell r="W188">
            <v>499000</v>
          </cell>
          <cell r="X188">
            <v>17327916.789999999</v>
          </cell>
          <cell r="Y188">
            <v>1228493.3899999987</v>
          </cell>
          <cell r="Z188">
            <v>8615668.9344923086</v>
          </cell>
          <cell r="AA188">
            <v>508324.4671350462</v>
          </cell>
          <cell r="AB188">
            <v>8615668.9344923086</v>
          </cell>
          <cell r="AC188">
            <v>508324.4671350462</v>
          </cell>
          <cell r="AD188">
            <v>17231337.868984617</v>
          </cell>
          <cell r="AE188">
            <v>1016648.9342700924</v>
          </cell>
          <cell r="AF188" t="e">
            <v>#N/A</v>
          </cell>
          <cell r="AG188">
            <v>40999</v>
          </cell>
          <cell r="AH188" t="e">
            <v>#N/A</v>
          </cell>
          <cell r="AI188" t="e">
            <v>#N/A</v>
          </cell>
          <cell r="AJ188">
            <v>80431</v>
          </cell>
          <cell r="AK188">
            <v>2795785</v>
          </cell>
          <cell r="AL188">
            <v>46932529.031015389</v>
          </cell>
          <cell r="AM188">
            <v>2654216.8257299075</v>
          </cell>
          <cell r="AN188">
            <v>0</v>
          </cell>
          <cell r="AO188">
            <v>0</v>
          </cell>
          <cell r="AP188">
            <v>11174070.636153845</v>
          </cell>
          <cell r="AQ188">
            <v>829108.77461538336</v>
          </cell>
          <cell r="AR188">
            <v>12250993.713076923</v>
          </cell>
          <cell r="AS188">
            <v>908801.08230769099</v>
          </cell>
          <cell r="AT188">
            <v>13327916.789999999</v>
          </cell>
          <cell r="AU188">
            <v>988493.38999999873</v>
          </cell>
          <cell r="AV188">
            <v>17327916.789999999</v>
          </cell>
          <cell r="AW188">
            <v>1228493.3899999987</v>
          </cell>
        </row>
        <row r="189">
          <cell r="B189" t="str">
            <v>036866</v>
          </cell>
          <cell r="C189" t="str">
            <v>SEWL SUNDRY WORKS</v>
          </cell>
          <cell r="D189">
            <v>7100000</v>
          </cell>
          <cell r="E189">
            <v>5839817.2300000004</v>
          </cell>
          <cell r="F189">
            <v>0.17733068389057743</v>
          </cell>
          <cell r="G189">
            <v>520000</v>
          </cell>
          <cell r="H189">
            <v>426653.13</v>
          </cell>
          <cell r="I189">
            <v>7.9027355623100301E-2</v>
          </cell>
          <cell r="J189">
            <v>638944.28</v>
          </cell>
          <cell r="K189">
            <v>47329.210000000079</v>
          </cell>
          <cell r="L189">
            <v>123076.92307692309</v>
          </cell>
          <cell r="M189">
            <v>9107.6923076923085</v>
          </cell>
          <cell r="N189">
            <v>98461.538461538468</v>
          </cell>
          <cell r="O189">
            <v>7286.1538461538466</v>
          </cell>
          <cell r="P189">
            <v>98461.538461538468</v>
          </cell>
          <cell r="Q189">
            <v>7286.1538461538466</v>
          </cell>
          <cell r="R189">
            <v>320000</v>
          </cell>
          <cell r="S189">
            <v>23680</v>
          </cell>
          <cell r="T189">
            <v>350000</v>
          </cell>
          <cell r="U189">
            <v>24500</v>
          </cell>
          <cell r="V189">
            <v>670000</v>
          </cell>
          <cell r="W189">
            <v>48180</v>
          </cell>
          <cell r="X189">
            <v>1308944.28</v>
          </cell>
          <cell r="Y189">
            <v>95509.210000000079</v>
          </cell>
          <cell r="Z189">
            <v>719869.45773964503</v>
          </cell>
          <cell r="AA189">
            <v>53270.339872733726</v>
          </cell>
          <cell r="AB189">
            <v>719869.45773964503</v>
          </cell>
          <cell r="AC189">
            <v>53270.339872733726</v>
          </cell>
          <cell r="AD189">
            <v>1439738.9154792901</v>
          </cell>
          <cell r="AE189">
            <v>106540.67974546745</v>
          </cell>
          <cell r="AF189" t="e">
            <v>#N/A</v>
          </cell>
          <cell r="AG189">
            <v>40999</v>
          </cell>
          <cell r="AH189" t="e">
            <v>#N/A</v>
          </cell>
          <cell r="AI189" t="e">
            <v>#N/A</v>
          </cell>
          <cell r="AJ189">
            <v>8240</v>
          </cell>
          <cell r="AK189">
            <v>292987</v>
          </cell>
          <cell r="AL189">
            <v>3730078.3145207101</v>
          </cell>
          <cell r="AM189">
            <v>271932.45025453257</v>
          </cell>
          <cell r="AN189">
            <v>0</v>
          </cell>
          <cell r="AO189">
            <v>0</v>
          </cell>
          <cell r="AP189">
            <v>762021.20307692315</v>
          </cell>
          <cell r="AQ189">
            <v>56436.902307692391</v>
          </cell>
          <cell r="AR189">
            <v>860482.74153846165</v>
          </cell>
          <cell r="AS189">
            <v>63723.056153846235</v>
          </cell>
          <cell r="AT189">
            <v>958944.28000000014</v>
          </cell>
          <cell r="AU189">
            <v>71009.210000000079</v>
          </cell>
          <cell r="AV189">
            <v>1308944.28</v>
          </cell>
          <cell r="AW189">
            <v>95509.210000000079</v>
          </cell>
        </row>
        <row r="190">
          <cell r="B190" t="str">
            <v>036867</v>
          </cell>
          <cell r="C190" t="str">
            <v>ASSET SERVICES ADMINISTRATION</v>
          </cell>
          <cell r="D190">
            <v>850000</v>
          </cell>
          <cell r="E190">
            <v>747818.59</v>
          </cell>
          <cell r="F190">
            <v>0.12129797435897439</v>
          </cell>
          <cell r="G190">
            <v>70000</v>
          </cell>
          <cell r="H190">
            <v>62431.01</v>
          </cell>
          <cell r="I190">
            <v>8.9743589743589744E-2</v>
          </cell>
          <cell r="J190">
            <v>102181.41</v>
          </cell>
          <cell r="K190">
            <v>7568.99</v>
          </cell>
          <cell r="L190">
            <v>15384.615384615387</v>
          </cell>
          <cell r="M190">
            <v>1138.4615384615386</v>
          </cell>
          <cell r="N190">
            <v>12307.692307692309</v>
          </cell>
          <cell r="O190">
            <v>910.76923076923083</v>
          </cell>
          <cell r="P190">
            <v>12307.692307692309</v>
          </cell>
          <cell r="Q190">
            <v>910.76923076923083</v>
          </cell>
          <cell r="R190">
            <v>40000</v>
          </cell>
          <cell r="S190">
            <v>2960</v>
          </cell>
          <cell r="T190">
            <v>40000</v>
          </cell>
          <cell r="U190">
            <v>2800</v>
          </cell>
          <cell r="V190">
            <v>80000</v>
          </cell>
          <cell r="W190">
            <v>5760</v>
          </cell>
          <cell r="X190">
            <v>182181.41</v>
          </cell>
          <cell r="Y190">
            <v>13328.99</v>
          </cell>
          <cell r="Z190">
            <v>90554.689988165672</v>
          </cell>
          <cell r="AA190">
            <v>6701.0470591242592</v>
          </cell>
          <cell r="AB190">
            <v>90554.689988165672</v>
          </cell>
          <cell r="AC190">
            <v>6701.0470591242592</v>
          </cell>
          <cell r="AD190">
            <v>181109.37997633134</v>
          </cell>
          <cell r="AE190">
            <v>13402.094118248518</v>
          </cell>
          <cell r="AF190" t="e">
            <v>#N/A</v>
          </cell>
          <cell r="AG190">
            <v>40999</v>
          </cell>
          <cell r="AH190" t="e">
            <v>#N/A</v>
          </cell>
          <cell r="AI190" t="e">
            <v>#N/A</v>
          </cell>
          <cell r="AJ190">
            <v>1311</v>
          </cell>
          <cell r="AK190">
            <v>36856</v>
          </cell>
          <cell r="AL190">
            <v>486709.21002366859</v>
          </cell>
          <cell r="AM190">
            <v>43268.915881751484</v>
          </cell>
          <cell r="AN190">
            <v>0</v>
          </cell>
          <cell r="AO190">
            <v>0</v>
          </cell>
          <cell r="AP190">
            <v>117566.02538461539</v>
          </cell>
          <cell r="AQ190">
            <v>8707.4515384615388</v>
          </cell>
          <cell r="AR190">
            <v>129873.71769230771</v>
          </cell>
          <cell r="AS190">
            <v>9618.2207692307693</v>
          </cell>
          <cell r="AT190">
            <v>142181.41</v>
          </cell>
          <cell r="AU190">
            <v>10528.99</v>
          </cell>
          <cell r="AV190">
            <v>182181.41</v>
          </cell>
          <cell r="AW190">
            <v>13328.99</v>
          </cell>
        </row>
        <row r="191">
          <cell r="B191" t="str">
            <v>036868</v>
          </cell>
          <cell r="C191" t="str">
            <v>WATER O &amp; M ADMINISTRATION</v>
          </cell>
          <cell r="D191">
            <v>7000000</v>
          </cell>
          <cell r="E191">
            <v>6401398.2199999997</v>
          </cell>
          <cell r="F191">
            <v>0.10777107851851855</v>
          </cell>
          <cell r="G191">
            <v>250000</v>
          </cell>
          <cell r="H191">
            <v>378853</v>
          </cell>
          <cell r="I191">
            <v>3.7037037037037035E-2</v>
          </cell>
          <cell r="J191">
            <v>598601.78</v>
          </cell>
          <cell r="K191">
            <v>-128853</v>
          </cell>
          <cell r="L191">
            <v>128846.15384615384</v>
          </cell>
          <cell r="M191">
            <v>9534.6153846153848</v>
          </cell>
          <cell r="N191">
            <v>103076.92307692308</v>
          </cell>
          <cell r="O191">
            <v>7627.6923076923076</v>
          </cell>
          <cell r="P191">
            <v>103076.92307692308</v>
          </cell>
          <cell r="Q191">
            <v>7627.6923076923076</v>
          </cell>
          <cell r="R191">
            <v>335000</v>
          </cell>
          <cell r="S191">
            <v>24790</v>
          </cell>
          <cell r="T191">
            <v>335000</v>
          </cell>
          <cell r="U191">
            <v>23450</v>
          </cell>
          <cell r="V191">
            <v>670000</v>
          </cell>
          <cell r="W191">
            <v>48240</v>
          </cell>
          <cell r="X191">
            <v>1268601.78</v>
          </cell>
          <cell r="Y191">
            <v>-80613</v>
          </cell>
          <cell r="Z191">
            <v>737255.10122781084</v>
          </cell>
          <cell r="AA191">
            <v>54556.877490858002</v>
          </cell>
          <cell r="AB191">
            <v>737255.10122781084</v>
          </cell>
          <cell r="AC191">
            <v>54556.877490858002</v>
          </cell>
          <cell r="AD191">
            <v>1474510.2024556217</v>
          </cell>
          <cell r="AE191">
            <v>109113.754981716</v>
          </cell>
          <cell r="AF191" t="e">
            <v>#N/A</v>
          </cell>
          <cell r="AG191">
            <v>40999</v>
          </cell>
          <cell r="AH191" t="e">
            <v>#N/A</v>
          </cell>
          <cell r="AI191" t="e">
            <v>#N/A</v>
          </cell>
          <cell r="AJ191">
            <v>6712</v>
          </cell>
          <cell r="AK191">
            <v>300063</v>
          </cell>
          <cell r="AL191">
            <v>4256888.0175443776</v>
          </cell>
          <cell r="AM191">
            <v>221499.24501828401</v>
          </cell>
          <cell r="AN191">
            <v>0</v>
          </cell>
          <cell r="AO191">
            <v>0</v>
          </cell>
          <cell r="AP191">
            <v>727447.9338461539</v>
          </cell>
          <cell r="AQ191">
            <v>-119318.38461538461</v>
          </cell>
          <cell r="AR191">
            <v>830524.85692307702</v>
          </cell>
          <cell r="AS191">
            <v>-111690.6923076923</v>
          </cell>
          <cell r="AT191">
            <v>933601.78000000014</v>
          </cell>
          <cell r="AU191">
            <v>-104062.99999999999</v>
          </cell>
          <cell r="AV191">
            <v>1268601.78</v>
          </cell>
          <cell r="AW191">
            <v>-80613</v>
          </cell>
        </row>
        <row r="192">
          <cell r="B192" t="str">
            <v>036869</v>
          </cell>
          <cell r="C192" t="str">
            <v>WASTEWATER O &amp; M ADMINISTRATION</v>
          </cell>
          <cell r="D192">
            <v>5000000</v>
          </cell>
          <cell r="E192">
            <v>4513084.83</v>
          </cell>
          <cell r="F192">
            <v>0.10533817523364483</v>
          </cell>
          <cell r="G192">
            <v>720000</v>
          </cell>
          <cell r="H192">
            <v>683932.22</v>
          </cell>
          <cell r="I192">
            <v>0.16822429906542055</v>
          </cell>
          <cell r="J192">
            <v>486915.17</v>
          </cell>
          <cell r="K192">
            <v>36067.78</v>
          </cell>
          <cell r="L192">
            <v>96153.846153846156</v>
          </cell>
          <cell r="M192">
            <v>7115.3846153846152</v>
          </cell>
          <cell r="N192">
            <v>76923.076923076922</v>
          </cell>
          <cell r="O192">
            <v>5692.3076923076924</v>
          </cell>
          <cell r="P192">
            <v>76923.076923076922</v>
          </cell>
          <cell r="Q192">
            <v>5692.3076923076924</v>
          </cell>
          <cell r="R192">
            <v>250000</v>
          </cell>
          <cell r="S192">
            <v>18500</v>
          </cell>
          <cell r="T192">
            <v>258000</v>
          </cell>
          <cell r="U192">
            <v>18060</v>
          </cell>
          <cell r="V192">
            <v>508000</v>
          </cell>
          <cell r="W192">
            <v>36560</v>
          </cell>
          <cell r="X192">
            <v>994915.16999999993</v>
          </cell>
          <cell r="Y192">
            <v>72627.78</v>
          </cell>
          <cell r="Z192">
            <v>550120.58154437877</v>
          </cell>
          <cell r="AA192">
            <v>40708.923034284024</v>
          </cell>
          <cell r="AB192">
            <v>550120.58154437877</v>
          </cell>
          <cell r="AC192">
            <v>40708.923034284024</v>
          </cell>
          <cell r="AD192">
            <v>1100241.1630887575</v>
          </cell>
          <cell r="AE192">
            <v>81417.846068568047</v>
          </cell>
          <cell r="AF192" t="e">
            <v>#N/A</v>
          </cell>
          <cell r="AG192">
            <v>40999</v>
          </cell>
          <cell r="AH192" t="e">
            <v>#N/A</v>
          </cell>
          <cell r="AI192" t="e">
            <v>#N/A</v>
          </cell>
          <cell r="AJ192">
            <v>17150</v>
          </cell>
          <cell r="AK192">
            <v>223899</v>
          </cell>
          <cell r="AL192">
            <v>2904843.6669112425</v>
          </cell>
          <cell r="AM192">
            <v>565954.37393143191</v>
          </cell>
          <cell r="AN192">
            <v>0</v>
          </cell>
          <cell r="AO192">
            <v>0</v>
          </cell>
          <cell r="AP192">
            <v>583069.01615384617</v>
          </cell>
          <cell r="AQ192">
            <v>43183.164615384616</v>
          </cell>
          <cell r="AR192">
            <v>659992.09307692305</v>
          </cell>
          <cell r="AS192">
            <v>48875.472307692311</v>
          </cell>
          <cell r="AT192">
            <v>736915.16999999993</v>
          </cell>
          <cell r="AU192">
            <v>54567.780000000006</v>
          </cell>
          <cell r="AV192">
            <v>994915.16999999993</v>
          </cell>
          <cell r="AW192">
            <v>72627.78</v>
          </cell>
        </row>
        <row r="193">
          <cell r="B193" t="str">
            <v>036870</v>
          </cell>
          <cell r="C193" t="str">
            <v>DESIGN &amp; CONST.  ADMINISTRATION</v>
          </cell>
          <cell r="D193">
            <v>323847.09999999998</v>
          </cell>
          <cell r="E193">
            <v>0</v>
          </cell>
          <cell r="F193">
            <v>1</v>
          </cell>
          <cell r="G193">
            <v>23988.66</v>
          </cell>
          <cell r="H193">
            <v>0</v>
          </cell>
          <cell r="I193">
            <v>7.9999949309414134E-2</v>
          </cell>
          <cell r="J193">
            <v>323847.09999999998</v>
          </cell>
          <cell r="K193">
            <v>23988.66</v>
          </cell>
          <cell r="R193">
            <v>0</v>
          </cell>
          <cell r="S193">
            <v>0</v>
          </cell>
          <cell r="V193">
            <v>0</v>
          </cell>
          <cell r="W193">
            <v>0</v>
          </cell>
          <cell r="X193">
            <v>323847.09999999998</v>
          </cell>
          <cell r="Y193">
            <v>23988.66</v>
          </cell>
          <cell r="AD193">
            <v>0</v>
          </cell>
          <cell r="AE193">
            <v>0</v>
          </cell>
          <cell r="AF193" t="e">
            <v>#N/A</v>
          </cell>
          <cell r="AG193">
            <v>40999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323847.09999999998</v>
          </cell>
          <cell r="AQ193">
            <v>23988.66</v>
          </cell>
          <cell r="AR193">
            <v>323847.09999999998</v>
          </cell>
          <cell r="AS193">
            <v>23988.66</v>
          </cell>
          <cell r="AT193">
            <v>323847.09999999998</v>
          </cell>
          <cell r="AU193">
            <v>23988.66</v>
          </cell>
          <cell r="AV193">
            <v>323847.09999999998</v>
          </cell>
          <cell r="AW193">
            <v>23988.66</v>
          </cell>
        </row>
        <row r="194">
          <cell r="B194" t="str">
            <v>SUBTOTAL SEWL ALLIANCE</v>
          </cell>
          <cell r="D194">
            <v>360318033.13000005</v>
          </cell>
          <cell r="E194">
            <v>215076153.10000002</v>
          </cell>
          <cell r="G194">
            <v>26304164.678999998</v>
          </cell>
          <cell r="H194">
            <v>14678880.169000003</v>
          </cell>
          <cell r="J194">
            <v>33593770.130000003</v>
          </cell>
          <cell r="K194">
            <v>2243193.04</v>
          </cell>
          <cell r="L194">
            <v>4864613.6538461493</v>
          </cell>
          <cell r="M194">
            <v>480739.2565384616</v>
          </cell>
          <cell r="N194">
            <v>4117490.9230769235</v>
          </cell>
          <cell r="O194">
            <v>282641.40523076925</v>
          </cell>
          <cell r="P194">
            <v>4117490.9230769235</v>
          </cell>
          <cell r="Q194">
            <v>282641.40523076925</v>
          </cell>
          <cell r="R194">
            <v>13099595.499999996</v>
          </cell>
          <cell r="S194">
            <v>1046022.067</v>
          </cell>
          <cell r="T194">
            <v>12379595.5</v>
          </cell>
          <cell r="U194">
            <v>815619.68500000006</v>
          </cell>
          <cell r="V194">
            <v>25479190.999999996</v>
          </cell>
          <cell r="W194">
            <v>1861641.7519999999</v>
          </cell>
          <cell r="X194">
            <v>54258193.909999996</v>
          </cell>
          <cell r="Y194">
            <v>3748185.3819999988</v>
          </cell>
          <cell r="Z194">
            <v>25180515.314666867</v>
          </cell>
          <cell r="AA194">
            <v>1682616.2298080109</v>
          </cell>
          <cell r="AB194">
            <v>25180515.314666867</v>
          </cell>
          <cell r="AC194">
            <v>1682616.2298080109</v>
          </cell>
          <cell r="AD194">
            <v>50361030.629333735</v>
          </cell>
          <cell r="AE194">
            <v>3365232.4596160217</v>
          </cell>
          <cell r="AL194">
            <v>138078392.97066629</v>
          </cell>
          <cell r="AM194">
            <v>9069190.2883839794</v>
          </cell>
          <cell r="AN194">
            <v>0</v>
          </cell>
          <cell r="AO194">
            <v>0</v>
          </cell>
          <cell r="AP194">
            <v>33643616.563846156</v>
          </cell>
          <cell r="AQ194">
            <v>2367282.8865384613</v>
          </cell>
          <cell r="AR194">
            <v>37761107.486923076</v>
          </cell>
          <cell r="AS194">
            <v>2649924.2917692293</v>
          </cell>
          <cell r="AT194">
            <v>41878598.409999996</v>
          </cell>
          <cell r="AU194">
            <v>2932565.6969999983</v>
          </cell>
          <cell r="AV194">
            <v>54258193.909999996</v>
          </cell>
          <cell r="AW194">
            <v>3748185.3819999988</v>
          </cell>
        </row>
        <row r="195">
          <cell r="B195" t="str">
            <v>METROWATER CONTRACT</v>
          </cell>
        </row>
        <row r="196">
          <cell r="B196" t="str">
            <v>121500</v>
          </cell>
          <cell r="C196" t="str">
            <v>METROWATER NETWORK SERVICES - NZ</v>
          </cell>
          <cell r="D196">
            <v>72924424.778761089</v>
          </cell>
          <cell r="E196">
            <v>66161833.631762169</v>
          </cell>
          <cell r="F196">
            <v>9.513638305123287E-2</v>
          </cell>
          <cell r="G196">
            <v>4311616.8141592899</v>
          </cell>
          <cell r="H196">
            <v>4076600.0479014087</v>
          </cell>
          <cell r="I196">
            <v>6.2839824546806283E-2</v>
          </cell>
          <cell r="J196">
            <v>6762591.1469989205</v>
          </cell>
          <cell r="K196">
            <v>235016.76625788119</v>
          </cell>
          <cell r="L196">
            <v>900000</v>
          </cell>
          <cell r="M196">
            <v>33500</v>
          </cell>
          <cell r="N196">
            <v>1000000</v>
          </cell>
          <cell r="O196">
            <v>39500</v>
          </cell>
          <cell r="P196">
            <v>1100000</v>
          </cell>
          <cell r="Q196">
            <v>45500</v>
          </cell>
          <cell r="R196">
            <v>3000000</v>
          </cell>
          <cell r="S196">
            <v>118500</v>
          </cell>
          <cell r="T196">
            <v>2972000</v>
          </cell>
          <cell r="U196">
            <v>365500</v>
          </cell>
          <cell r="V196">
            <v>5972000</v>
          </cell>
          <cell r="W196">
            <v>484000</v>
          </cell>
          <cell r="X196">
            <v>12734591.14699892</v>
          </cell>
          <cell r="Y196">
            <v>719016.76625788119</v>
          </cell>
          <cell r="Z196">
            <v>7500000</v>
          </cell>
          <cell r="AA196">
            <v>438498</v>
          </cell>
          <cell r="AB196">
            <v>7500000</v>
          </cell>
          <cell r="AC196">
            <v>438498</v>
          </cell>
          <cell r="AD196">
            <v>15000000</v>
          </cell>
          <cell r="AE196">
            <v>876996</v>
          </cell>
          <cell r="AF196" t="e">
            <v>#N/A</v>
          </cell>
          <cell r="AG196">
            <v>41090</v>
          </cell>
          <cell r="AH196" t="e">
            <v>#N/A</v>
          </cell>
          <cell r="AI196" t="e">
            <v>#N/A</v>
          </cell>
          <cell r="AJ196">
            <v>75433</v>
          </cell>
          <cell r="AK196">
            <v>2630988</v>
          </cell>
          <cell r="AL196">
            <v>45189833.631762169</v>
          </cell>
          <cell r="AM196">
            <v>2715604.0479014087</v>
          </cell>
          <cell r="AN196">
            <v>0</v>
          </cell>
          <cell r="AO196">
            <v>0</v>
          </cell>
          <cell r="AP196">
            <v>7662591.1469989205</v>
          </cell>
          <cell r="AQ196">
            <v>268516.76625788119</v>
          </cell>
          <cell r="AR196">
            <v>8662591.1469989195</v>
          </cell>
          <cell r="AS196">
            <v>308016.76625788119</v>
          </cell>
          <cell r="AT196">
            <v>9762591.1469989195</v>
          </cell>
          <cell r="AU196">
            <v>353516.76625788119</v>
          </cell>
          <cell r="AV196">
            <v>12734591.14699892</v>
          </cell>
          <cell r="AW196">
            <v>719016.76625788119</v>
          </cell>
        </row>
        <row r="197">
          <cell r="B197" t="str">
            <v>FXINTERCO</v>
          </cell>
          <cell r="C197" t="str">
            <v>UNREALISED FX</v>
          </cell>
          <cell r="D197">
            <v>0</v>
          </cell>
          <cell r="E197">
            <v>0</v>
          </cell>
          <cell r="F197">
            <v>1</v>
          </cell>
          <cell r="G197">
            <v>-36875.425289312996</v>
          </cell>
          <cell r="H197">
            <v>0</v>
          </cell>
          <cell r="I197">
            <v>-1</v>
          </cell>
          <cell r="J197">
            <v>0</v>
          </cell>
          <cell r="K197">
            <v>-36875.425289312996</v>
          </cell>
          <cell r="R197">
            <v>0</v>
          </cell>
          <cell r="S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-36875.425289312996</v>
          </cell>
          <cell r="AD197">
            <v>0</v>
          </cell>
          <cell r="AE197">
            <v>0</v>
          </cell>
          <cell r="AF197" t="e">
            <v>#N/A</v>
          </cell>
          <cell r="AG197">
            <v>41090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-36875.425289312996</v>
          </cell>
          <cell r="AR197">
            <v>0</v>
          </cell>
          <cell r="AS197">
            <v>-36875.425289312996</v>
          </cell>
          <cell r="AT197">
            <v>0</v>
          </cell>
          <cell r="AU197">
            <v>-36875.425289312996</v>
          </cell>
          <cell r="AV197">
            <v>0</v>
          </cell>
          <cell r="AW197">
            <v>-36875.425289312996</v>
          </cell>
        </row>
        <row r="198">
          <cell r="B198" t="str">
            <v>SUBTOTAL METROWATER</v>
          </cell>
          <cell r="D198">
            <v>72924424.778761089</v>
          </cell>
          <cell r="E198">
            <v>66161833.631762169</v>
          </cell>
          <cell r="G198">
            <v>4274741.3888699766</v>
          </cell>
          <cell r="H198">
            <v>4076600.0479014087</v>
          </cell>
          <cell r="J198">
            <v>6762591.1469989205</v>
          </cell>
          <cell r="K198">
            <v>198141.3409685682</v>
          </cell>
          <cell r="L198">
            <v>900000</v>
          </cell>
          <cell r="M198">
            <v>33500</v>
          </cell>
          <cell r="N198">
            <v>1000000</v>
          </cell>
          <cell r="O198">
            <v>39500</v>
          </cell>
          <cell r="P198">
            <v>1100000</v>
          </cell>
          <cell r="Q198">
            <v>45500</v>
          </cell>
          <cell r="R198">
            <v>3000000</v>
          </cell>
          <cell r="S198">
            <v>118500</v>
          </cell>
          <cell r="T198">
            <v>2972000</v>
          </cell>
          <cell r="U198">
            <v>365500</v>
          </cell>
          <cell r="V198">
            <v>5972000</v>
          </cell>
          <cell r="W198">
            <v>484000</v>
          </cell>
          <cell r="X198">
            <v>12734591.14699892</v>
          </cell>
          <cell r="Y198">
            <v>682141.34096856823</v>
          </cell>
          <cell r="Z198">
            <v>7500000</v>
          </cell>
          <cell r="AA198">
            <v>438498</v>
          </cell>
          <cell r="AB198">
            <v>7500000</v>
          </cell>
          <cell r="AC198">
            <v>438498</v>
          </cell>
          <cell r="AD198">
            <v>15000000</v>
          </cell>
          <cell r="AE198">
            <v>876996</v>
          </cell>
          <cell r="AL198">
            <v>45189833.631762169</v>
          </cell>
          <cell r="AM198">
            <v>2715604.0479014087</v>
          </cell>
          <cell r="AN198">
            <v>0</v>
          </cell>
          <cell r="AO198">
            <v>0</v>
          </cell>
          <cell r="AP198">
            <v>7662591.1469989205</v>
          </cell>
          <cell r="AQ198">
            <v>231641.3409685682</v>
          </cell>
          <cell r="AR198">
            <v>8662591.1469989195</v>
          </cell>
          <cell r="AS198">
            <v>271141.34096856817</v>
          </cell>
          <cell r="AT198">
            <v>9762591.1469989195</v>
          </cell>
          <cell r="AU198">
            <v>316641.34096856817</v>
          </cell>
          <cell r="AV198">
            <v>12734591.14699892</v>
          </cell>
          <cell r="AW198">
            <v>682141.34096856823</v>
          </cell>
        </row>
        <row r="199">
          <cell r="B199" t="str">
            <v>HYDROGRAPHIC SERVICES ALLIANCE (NEW)</v>
          </cell>
        </row>
        <row r="200">
          <cell r="B200" t="str">
            <v>036901</v>
          </cell>
          <cell r="C200" t="str">
            <v>WOORI YALLOCK/MAFFRA</v>
          </cell>
          <cell r="D200">
            <v>5789806.2400000002</v>
          </cell>
          <cell r="E200">
            <v>2019000</v>
          </cell>
          <cell r="F200">
            <v>0.64295346642726292</v>
          </cell>
          <cell r="G200">
            <v>633895.66</v>
          </cell>
          <cell r="H200">
            <v>178100</v>
          </cell>
          <cell r="I200">
            <v>0.12294543323906909</v>
          </cell>
          <cell r="J200">
            <v>838002.09</v>
          </cell>
          <cell r="K200">
            <v>85483.520000000004</v>
          </cell>
          <cell r="L200">
            <v>121000</v>
          </cell>
          <cell r="M200">
            <v>10000</v>
          </cell>
          <cell r="N200">
            <v>121500</v>
          </cell>
          <cell r="O200">
            <v>10000</v>
          </cell>
          <cell r="P200">
            <v>124000</v>
          </cell>
          <cell r="Q200">
            <v>11000</v>
          </cell>
          <cell r="R200">
            <v>366500</v>
          </cell>
          <cell r="S200">
            <v>31000</v>
          </cell>
          <cell r="T200">
            <v>370000</v>
          </cell>
          <cell r="U200">
            <v>32000</v>
          </cell>
          <cell r="V200">
            <v>736500</v>
          </cell>
          <cell r="W200">
            <v>63000</v>
          </cell>
          <cell r="X200">
            <v>1574502.0899999999</v>
          </cell>
          <cell r="Y200">
            <v>148483.52000000002</v>
          </cell>
          <cell r="Z200">
            <v>765000</v>
          </cell>
          <cell r="AA200">
            <v>65500</v>
          </cell>
          <cell r="AB200">
            <v>517500</v>
          </cell>
          <cell r="AC200">
            <v>49600</v>
          </cell>
          <cell r="AD200">
            <v>1282500</v>
          </cell>
          <cell r="AE200">
            <v>115100</v>
          </cell>
          <cell r="AF200" t="e">
            <v>#N/A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959002.09</v>
          </cell>
          <cell r="AQ200">
            <v>95483.520000000004</v>
          </cell>
          <cell r="AR200">
            <v>1080502.0899999999</v>
          </cell>
          <cell r="AS200">
            <v>105483.52</v>
          </cell>
          <cell r="AT200">
            <v>1204502.0899999999</v>
          </cell>
          <cell r="AU200">
            <v>116483.52</v>
          </cell>
          <cell r="AV200">
            <v>1574502.0899999999</v>
          </cell>
          <cell r="AW200">
            <v>148483.52000000002</v>
          </cell>
        </row>
        <row r="201">
          <cell r="B201" t="str">
            <v>036902</v>
          </cell>
          <cell r="C201" t="str">
            <v>GISBOURNE/HAMILTON</v>
          </cell>
          <cell r="D201">
            <v>8625014.6400000006</v>
          </cell>
          <cell r="E201">
            <v>3375000</v>
          </cell>
          <cell r="F201">
            <v>0.60283681561247349</v>
          </cell>
          <cell r="G201">
            <v>677148.06</v>
          </cell>
          <cell r="H201">
            <v>218400</v>
          </cell>
          <cell r="I201">
            <v>8.5198720082188401E-2</v>
          </cell>
          <cell r="J201">
            <v>1294905.0900000001</v>
          </cell>
          <cell r="K201">
            <v>75086.009999999995</v>
          </cell>
          <cell r="L201">
            <v>200000</v>
          </cell>
          <cell r="M201">
            <v>11000</v>
          </cell>
          <cell r="N201">
            <v>205000</v>
          </cell>
          <cell r="O201">
            <v>13500</v>
          </cell>
          <cell r="P201">
            <v>210000</v>
          </cell>
          <cell r="Q201">
            <v>14500</v>
          </cell>
          <cell r="R201">
            <v>615000</v>
          </cell>
          <cell r="S201">
            <v>39000</v>
          </cell>
          <cell r="T201">
            <v>565000</v>
          </cell>
          <cell r="U201">
            <v>37000</v>
          </cell>
          <cell r="V201">
            <v>1180000</v>
          </cell>
          <cell r="W201">
            <v>76000</v>
          </cell>
          <cell r="X201">
            <v>2474905.09</v>
          </cell>
          <cell r="Y201">
            <v>151086.01</v>
          </cell>
          <cell r="Z201">
            <v>1210000</v>
          </cell>
          <cell r="AA201">
            <v>77000</v>
          </cell>
          <cell r="AB201">
            <v>985000</v>
          </cell>
          <cell r="AC201">
            <v>65400</v>
          </cell>
          <cell r="AD201">
            <v>2195000</v>
          </cell>
          <cell r="AE201">
            <v>142400</v>
          </cell>
          <cell r="AF201" t="e">
            <v>#N/A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1494905.09</v>
          </cell>
          <cell r="AQ201">
            <v>86086.01</v>
          </cell>
          <cell r="AR201">
            <v>1699905.09</v>
          </cell>
          <cell r="AS201">
            <v>99586.01</v>
          </cell>
          <cell r="AT201">
            <v>1909905.09</v>
          </cell>
          <cell r="AU201">
            <v>114086.01</v>
          </cell>
          <cell r="AV201">
            <v>2474905.09</v>
          </cell>
          <cell r="AW201">
            <v>151086.01</v>
          </cell>
        </row>
        <row r="202">
          <cell r="B202" t="str">
            <v>036903</v>
          </cell>
          <cell r="C202" t="str">
            <v>KERANG/HORSHAM</v>
          </cell>
          <cell r="D202">
            <v>4719205.13</v>
          </cell>
          <cell r="E202">
            <v>1600500</v>
          </cell>
          <cell r="F202">
            <v>0.65606931244020295</v>
          </cell>
          <cell r="G202">
            <v>256678.07</v>
          </cell>
          <cell r="H202">
            <v>65699.999999999942</v>
          </cell>
          <cell r="I202">
            <v>5.7518546453363135E-2</v>
          </cell>
          <cell r="J202">
            <v>657797.26</v>
          </cell>
          <cell r="K202">
            <v>22448.180000000051</v>
          </cell>
          <cell r="L202">
            <v>100000</v>
          </cell>
          <cell r="M202">
            <v>4500</v>
          </cell>
          <cell r="N202">
            <v>100000</v>
          </cell>
          <cell r="O202">
            <v>4200</v>
          </cell>
          <cell r="P202">
            <v>110000</v>
          </cell>
          <cell r="Q202">
            <v>5100</v>
          </cell>
          <cell r="R202">
            <v>310000</v>
          </cell>
          <cell r="S202">
            <v>13800</v>
          </cell>
          <cell r="T202">
            <v>296500</v>
          </cell>
          <cell r="U202">
            <v>12400</v>
          </cell>
          <cell r="V202">
            <v>606500</v>
          </cell>
          <cell r="W202">
            <v>26200</v>
          </cell>
          <cell r="X202">
            <v>1264297.26</v>
          </cell>
          <cell r="Y202">
            <v>48648.180000000051</v>
          </cell>
          <cell r="Z202">
            <v>609000</v>
          </cell>
          <cell r="AA202">
            <v>25000</v>
          </cell>
          <cell r="AB202">
            <v>385000</v>
          </cell>
          <cell r="AC202">
            <v>14500</v>
          </cell>
          <cell r="AD202">
            <v>994000</v>
          </cell>
          <cell r="AE202">
            <v>39500</v>
          </cell>
          <cell r="AF202" t="e">
            <v>#N/A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-5.8207660913467407E-11</v>
          </cell>
          <cell r="AN202">
            <v>0</v>
          </cell>
          <cell r="AO202">
            <v>0</v>
          </cell>
          <cell r="AP202">
            <v>757797.26</v>
          </cell>
          <cell r="AQ202">
            <v>26948.180000000051</v>
          </cell>
          <cell r="AR202">
            <v>857797.26</v>
          </cell>
          <cell r="AS202">
            <v>31148.180000000051</v>
          </cell>
          <cell r="AT202">
            <v>967797.26</v>
          </cell>
          <cell r="AU202">
            <v>36248.180000000051</v>
          </cell>
          <cell r="AV202">
            <v>1264297.26</v>
          </cell>
          <cell r="AW202">
            <v>48648.180000000051</v>
          </cell>
        </row>
        <row r="203">
          <cell r="B203" t="str">
            <v>036904</v>
          </cell>
          <cell r="C203" t="str">
            <v>TATURA/WANGARATTA</v>
          </cell>
          <cell r="D203">
            <v>6760389.2200000007</v>
          </cell>
          <cell r="E203">
            <v>2269000</v>
          </cell>
          <cell r="F203">
            <v>0.6588564246744516</v>
          </cell>
          <cell r="G203">
            <v>518149.43</v>
          </cell>
          <cell r="H203">
            <v>139500</v>
          </cell>
          <cell r="I203">
            <v>8.3006973046769156E-2</v>
          </cell>
          <cell r="J203">
            <v>840332</v>
          </cell>
          <cell r="K203">
            <v>31260.7</v>
          </cell>
          <cell r="L203">
            <v>133000</v>
          </cell>
          <cell r="M203">
            <v>7500</v>
          </cell>
          <cell r="N203">
            <v>137500</v>
          </cell>
          <cell r="O203">
            <v>7900</v>
          </cell>
          <cell r="P203">
            <v>149000</v>
          </cell>
          <cell r="Q203">
            <v>9800</v>
          </cell>
          <cell r="R203">
            <v>419500</v>
          </cell>
          <cell r="S203">
            <v>25200</v>
          </cell>
          <cell r="T203">
            <v>422500</v>
          </cell>
          <cell r="U203">
            <v>25600</v>
          </cell>
          <cell r="V203">
            <v>842000</v>
          </cell>
          <cell r="W203">
            <v>50800</v>
          </cell>
          <cell r="X203">
            <v>1682332</v>
          </cell>
          <cell r="Y203">
            <v>82060.7</v>
          </cell>
          <cell r="Z203">
            <v>868000</v>
          </cell>
          <cell r="AA203">
            <v>51800</v>
          </cell>
          <cell r="AB203">
            <v>559000</v>
          </cell>
          <cell r="AC203">
            <v>36900</v>
          </cell>
          <cell r="AD203">
            <v>1427000</v>
          </cell>
          <cell r="AE203">
            <v>88700</v>
          </cell>
          <cell r="AF203" t="e">
            <v>#N/A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973332</v>
          </cell>
          <cell r="AQ203">
            <v>38760.699999999997</v>
          </cell>
          <cell r="AR203">
            <v>1110832</v>
          </cell>
          <cell r="AS203">
            <v>46660.7</v>
          </cell>
          <cell r="AT203">
            <v>1259832</v>
          </cell>
          <cell r="AU203">
            <v>56460.7</v>
          </cell>
          <cell r="AV203">
            <v>1682332</v>
          </cell>
          <cell r="AW203">
            <v>82060.7</v>
          </cell>
        </row>
        <row r="204">
          <cell r="B204" t="str">
            <v>036905</v>
          </cell>
          <cell r="C204" t="str">
            <v>DATA MANAGEMENT</v>
          </cell>
          <cell r="D204">
            <v>2013754.4</v>
          </cell>
          <cell r="E204">
            <v>1026500</v>
          </cell>
          <cell r="F204">
            <v>0.58006402166869664</v>
          </cell>
          <cell r="G204">
            <v>-258972.99</v>
          </cell>
          <cell r="H204">
            <v>72100</v>
          </cell>
          <cell r="I204">
            <v>-0.11394810972027755</v>
          </cell>
          <cell r="J204">
            <v>429706.02</v>
          </cell>
          <cell r="K204">
            <v>32572.06</v>
          </cell>
          <cell r="L204">
            <v>50000</v>
          </cell>
          <cell r="M204">
            <v>2500</v>
          </cell>
          <cell r="N204">
            <v>50000</v>
          </cell>
          <cell r="O204">
            <v>2500</v>
          </cell>
          <cell r="P204">
            <v>91000</v>
          </cell>
          <cell r="Q204">
            <v>6700</v>
          </cell>
          <cell r="R204">
            <v>191000</v>
          </cell>
          <cell r="S204">
            <v>11700</v>
          </cell>
          <cell r="T204">
            <v>187000</v>
          </cell>
          <cell r="U204">
            <v>12100</v>
          </cell>
          <cell r="V204">
            <v>378000</v>
          </cell>
          <cell r="W204">
            <v>23800</v>
          </cell>
          <cell r="X204">
            <v>807706.02</v>
          </cell>
          <cell r="Y204">
            <v>56372.06</v>
          </cell>
          <cell r="Z204">
            <v>379000</v>
          </cell>
          <cell r="AA204">
            <v>27100</v>
          </cell>
          <cell r="AB204">
            <v>269500</v>
          </cell>
          <cell r="AC204">
            <v>21200</v>
          </cell>
          <cell r="AD204">
            <v>648500</v>
          </cell>
          <cell r="AE204">
            <v>48300</v>
          </cell>
          <cell r="AF204" t="e">
            <v>#N/A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479706.02</v>
          </cell>
          <cell r="AQ204">
            <v>35072.06</v>
          </cell>
          <cell r="AR204">
            <v>529706.02</v>
          </cell>
          <cell r="AS204">
            <v>37572.06</v>
          </cell>
          <cell r="AT204">
            <v>620706.02</v>
          </cell>
          <cell r="AU204">
            <v>44272.06</v>
          </cell>
          <cell r="AV204">
            <v>807706.02</v>
          </cell>
          <cell r="AW204">
            <v>56372.06</v>
          </cell>
        </row>
        <row r="205">
          <cell r="B205" t="str">
            <v>036906</v>
          </cell>
          <cell r="C205" t="str">
            <v>BLACKTOWN NSW</v>
          </cell>
          <cell r="D205">
            <v>3658486.11</v>
          </cell>
          <cell r="E205">
            <v>1447000</v>
          </cell>
          <cell r="F205">
            <v>0.60245248155095876</v>
          </cell>
          <cell r="G205">
            <v>221161.17</v>
          </cell>
          <cell r="H205">
            <v>80500.000000000058</v>
          </cell>
          <cell r="I205">
            <v>6.4341071577597206E-2</v>
          </cell>
          <cell r="J205">
            <v>552478.99</v>
          </cell>
          <cell r="K205">
            <v>23759.819999999949</v>
          </cell>
          <cell r="L205">
            <v>75000</v>
          </cell>
          <cell r="M205">
            <v>4000</v>
          </cell>
          <cell r="N205">
            <v>76000</v>
          </cell>
          <cell r="O205">
            <v>4200</v>
          </cell>
          <cell r="P205">
            <v>77000</v>
          </cell>
          <cell r="Q205">
            <v>4300</v>
          </cell>
          <cell r="R205">
            <v>228000</v>
          </cell>
          <cell r="S205">
            <v>12500</v>
          </cell>
          <cell r="T205">
            <v>229000</v>
          </cell>
          <cell r="U205">
            <v>12600</v>
          </cell>
          <cell r="V205">
            <v>457000</v>
          </cell>
          <cell r="W205">
            <v>25100</v>
          </cell>
          <cell r="X205">
            <v>1009478.99</v>
          </cell>
          <cell r="Y205">
            <v>48859.819999999949</v>
          </cell>
          <cell r="Z205">
            <v>492000</v>
          </cell>
          <cell r="AA205">
            <v>27000</v>
          </cell>
          <cell r="AB205">
            <v>498000</v>
          </cell>
          <cell r="AC205">
            <v>28400</v>
          </cell>
          <cell r="AD205">
            <v>990000</v>
          </cell>
          <cell r="AE205">
            <v>55400</v>
          </cell>
          <cell r="AF205" t="e">
            <v>#N/A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5.8207660913467407E-11</v>
          </cell>
          <cell r="AN205">
            <v>0</v>
          </cell>
          <cell r="AO205">
            <v>0</v>
          </cell>
          <cell r="AP205">
            <v>627478.99</v>
          </cell>
          <cell r="AQ205">
            <v>27759.819999999949</v>
          </cell>
          <cell r="AR205">
            <v>703478.99</v>
          </cell>
          <cell r="AS205">
            <v>31959.819999999949</v>
          </cell>
          <cell r="AT205">
            <v>780478.99</v>
          </cell>
          <cell r="AU205">
            <v>36259.819999999949</v>
          </cell>
          <cell r="AV205">
            <v>1009478.99</v>
          </cell>
          <cell r="AW205">
            <v>48859.819999999949</v>
          </cell>
        </row>
        <row r="206">
          <cell r="B206" t="str">
            <v>036907</v>
          </cell>
          <cell r="C206" t="str">
            <v>ROCKLEA</v>
          </cell>
          <cell r="D206">
            <v>334468.03999999998</v>
          </cell>
          <cell r="E206">
            <v>112900</v>
          </cell>
          <cell r="F206">
            <v>0.71121652484254017</v>
          </cell>
          <cell r="G206">
            <v>76835.570000000007</v>
          </cell>
          <cell r="H206">
            <v>38500</v>
          </cell>
          <cell r="I206">
            <v>0.29823713602559498</v>
          </cell>
          <cell r="J206">
            <v>67472.02</v>
          </cell>
          <cell r="K206">
            <v>12292.68</v>
          </cell>
          <cell r="L206">
            <v>6000</v>
          </cell>
          <cell r="M206">
            <v>1800</v>
          </cell>
          <cell r="N206">
            <v>6000</v>
          </cell>
          <cell r="O206">
            <v>2100</v>
          </cell>
          <cell r="P206">
            <v>6000</v>
          </cell>
          <cell r="Q206">
            <v>2100</v>
          </cell>
          <cell r="R206">
            <v>18000</v>
          </cell>
          <cell r="S206">
            <v>6000</v>
          </cell>
          <cell r="T206">
            <v>18900</v>
          </cell>
          <cell r="U206">
            <v>6300</v>
          </cell>
          <cell r="V206">
            <v>36900</v>
          </cell>
          <cell r="W206">
            <v>12300</v>
          </cell>
          <cell r="X206">
            <v>104372.02</v>
          </cell>
          <cell r="Y206">
            <v>24592.68</v>
          </cell>
          <cell r="Z206">
            <v>38000</v>
          </cell>
          <cell r="AA206">
            <v>12900</v>
          </cell>
          <cell r="AB206">
            <v>38000</v>
          </cell>
          <cell r="AC206">
            <v>13300</v>
          </cell>
          <cell r="AD206">
            <v>76000</v>
          </cell>
          <cell r="AE206">
            <v>26200</v>
          </cell>
          <cell r="AF206" t="e">
            <v>#N/A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73472.02</v>
          </cell>
          <cell r="AQ206">
            <v>14092.68</v>
          </cell>
          <cell r="AR206">
            <v>79472.02</v>
          </cell>
          <cell r="AS206">
            <v>16192.68</v>
          </cell>
          <cell r="AT206">
            <v>85472.02</v>
          </cell>
          <cell r="AU206">
            <v>18292.68</v>
          </cell>
          <cell r="AV206">
            <v>104372.02</v>
          </cell>
          <cell r="AW206">
            <v>24592.68</v>
          </cell>
        </row>
        <row r="207">
          <cell r="B207" t="str">
            <v>036908</v>
          </cell>
          <cell r="C207" t="str">
            <v>HYDROLOGY MANAGEMENT</v>
          </cell>
          <cell r="D207">
            <v>517225.76</v>
          </cell>
          <cell r="E207">
            <v>353500</v>
          </cell>
          <cell r="F207">
            <v>0.317257100652721</v>
          </cell>
          <cell r="G207">
            <v>102428.33</v>
          </cell>
          <cell r="H207">
            <v>70300</v>
          </cell>
          <cell r="I207">
            <v>0.24693578742761257</v>
          </cell>
          <cell r="J207">
            <v>163725.76000000001</v>
          </cell>
          <cell r="K207">
            <v>32128.33</v>
          </cell>
          <cell r="L207">
            <v>22000</v>
          </cell>
          <cell r="M207">
            <v>3800</v>
          </cell>
          <cell r="N207">
            <v>23000</v>
          </cell>
          <cell r="O207">
            <v>4000</v>
          </cell>
          <cell r="P207">
            <v>23000</v>
          </cell>
          <cell r="Q207">
            <v>4000</v>
          </cell>
          <cell r="R207">
            <v>68000</v>
          </cell>
          <cell r="S207">
            <v>11800</v>
          </cell>
          <cell r="T207">
            <v>69000</v>
          </cell>
          <cell r="U207">
            <v>12000</v>
          </cell>
          <cell r="V207">
            <v>137000</v>
          </cell>
          <cell r="W207">
            <v>23800</v>
          </cell>
          <cell r="X207">
            <v>300725.76000000001</v>
          </cell>
          <cell r="Y207">
            <v>55928.33</v>
          </cell>
          <cell r="Z207">
            <v>138000</v>
          </cell>
          <cell r="AA207">
            <v>25000</v>
          </cell>
          <cell r="AB207">
            <v>78500</v>
          </cell>
          <cell r="AC207">
            <v>21500</v>
          </cell>
          <cell r="AD207">
            <v>216500</v>
          </cell>
          <cell r="AE207">
            <v>46500</v>
          </cell>
          <cell r="AF207" t="e">
            <v>#N/A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185725.76</v>
          </cell>
          <cell r="AQ207">
            <v>35928.33</v>
          </cell>
          <cell r="AR207">
            <v>208725.76000000001</v>
          </cell>
          <cell r="AS207">
            <v>39928.33</v>
          </cell>
          <cell r="AT207">
            <v>231725.76</v>
          </cell>
          <cell r="AU207">
            <v>43928.33</v>
          </cell>
          <cell r="AV207">
            <v>300725.76000000001</v>
          </cell>
          <cell r="AW207">
            <v>55928.33</v>
          </cell>
        </row>
        <row r="208">
          <cell r="B208" t="str">
            <v>036990</v>
          </cell>
          <cell r="C208" t="str">
            <v>ADMINISTRATION</v>
          </cell>
          <cell r="D208">
            <v>19095</v>
          </cell>
          <cell r="E208">
            <v>0</v>
          </cell>
          <cell r="F208">
            <v>0.25587942118222085</v>
          </cell>
          <cell r="G208">
            <v>-691811.29</v>
          </cell>
          <cell r="H208">
            <v>-529000</v>
          </cell>
          <cell r="I208">
            <v>-0.97313991974947922</v>
          </cell>
          <cell r="J208">
            <v>19095</v>
          </cell>
          <cell r="K208">
            <v>-162811.29</v>
          </cell>
          <cell r="M208">
            <v>-29000</v>
          </cell>
          <cell r="O208">
            <v>-29000</v>
          </cell>
          <cell r="Q208">
            <v>-29000</v>
          </cell>
          <cell r="R208">
            <v>0</v>
          </cell>
          <cell r="S208">
            <v>-87000</v>
          </cell>
          <cell r="U208">
            <v>-87000</v>
          </cell>
          <cell r="V208">
            <v>0</v>
          </cell>
          <cell r="W208">
            <v>-174000</v>
          </cell>
          <cell r="X208">
            <v>19095</v>
          </cell>
          <cell r="Y208">
            <v>-336811.29000000004</v>
          </cell>
          <cell r="AA208">
            <v>-175000</v>
          </cell>
          <cell r="AC208">
            <v>-180000</v>
          </cell>
          <cell r="AD208">
            <v>0</v>
          </cell>
          <cell r="AE208">
            <v>-355000</v>
          </cell>
          <cell r="AF208" t="e">
            <v>#N/A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19095</v>
          </cell>
          <cell r="AQ208">
            <v>-191811.29</v>
          </cell>
          <cell r="AR208">
            <v>19095</v>
          </cell>
          <cell r="AS208">
            <v>-220811.29</v>
          </cell>
          <cell r="AT208">
            <v>19095</v>
          </cell>
          <cell r="AU208">
            <v>-249811.29</v>
          </cell>
          <cell r="AV208">
            <v>19095</v>
          </cell>
          <cell r="AW208">
            <v>-336811.29000000004</v>
          </cell>
        </row>
        <row r="209">
          <cell r="B209" t="str">
            <v>SUBTOTAL HYDRO SERVICES ALLIANCE</v>
          </cell>
          <cell r="D209">
            <v>32437444.540000003</v>
          </cell>
          <cell r="E209">
            <v>12203400.000000002</v>
          </cell>
          <cell r="G209">
            <v>1535512.01</v>
          </cell>
          <cell r="H209">
            <v>334100</v>
          </cell>
          <cell r="J209">
            <v>4863514.2300000004</v>
          </cell>
          <cell r="K209">
            <v>152220.01</v>
          </cell>
          <cell r="L209">
            <v>707000</v>
          </cell>
          <cell r="M209">
            <v>16100</v>
          </cell>
          <cell r="N209">
            <v>719000</v>
          </cell>
          <cell r="O209">
            <v>19400</v>
          </cell>
          <cell r="P209">
            <v>790000</v>
          </cell>
          <cell r="Q209">
            <v>28500</v>
          </cell>
          <cell r="R209">
            <v>2216000</v>
          </cell>
          <cell r="S209">
            <v>64000</v>
          </cell>
          <cell r="T209">
            <v>2157900</v>
          </cell>
          <cell r="U209">
            <v>63000</v>
          </cell>
          <cell r="V209">
            <v>4373900</v>
          </cell>
          <cell r="W209">
            <v>127000</v>
          </cell>
          <cell r="X209">
            <v>9237414.2299999986</v>
          </cell>
          <cell r="Y209">
            <v>279220.01</v>
          </cell>
          <cell r="Z209">
            <v>4499000</v>
          </cell>
          <cell r="AA209">
            <v>136300</v>
          </cell>
          <cell r="AB209">
            <v>3330500</v>
          </cell>
          <cell r="AC209">
            <v>70800</v>
          </cell>
          <cell r="AD209">
            <v>7829500</v>
          </cell>
          <cell r="AE209">
            <v>207100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5570514.2300000004</v>
          </cell>
          <cell r="AQ209">
            <v>168320.00999999998</v>
          </cell>
          <cell r="AR209">
            <v>6289514.2299999986</v>
          </cell>
          <cell r="AS209">
            <v>187720.00999999998</v>
          </cell>
          <cell r="AT209">
            <v>7079514.2299999986</v>
          </cell>
          <cell r="AU209">
            <v>216220.01000000004</v>
          </cell>
          <cell r="AV209">
            <v>9237414.2299999986</v>
          </cell>
          <cell r="AW209">
            <v>279220.01</v>
          </cell>
        </row>
        <row r="210">
          <cell r="B210" t="str">
            <v>TOTAL UTILITIES</v>
          </cell>
          <cell r="D210">
            <v>835457562.09557462</v>
          </cell>
          <cell r="E210">
            <v>439308649.68857569</v>
          </cell>
          <cell r="G210">
            <v>54989448.458866403</v>
          </cell>
          <cell r="H210">
            <v>25542312.987897843</v>
          </cell>
          <cell r="J210">
            <v>86950099.726998925</v>
          </cell>
          <cell r="K210">
            <v>4785120.590968566</v>
          </cell>
          <cell r="L210">
            <v>13258594.11041835</v>
          </cell>
          <cell r="M210">
            <v>589019.27945088944</v>
          </cell>
          <cell r="N210">
            <v>14806111.926426562</v>
          </cell>
          <cell r="O210">
            <v>881679.99129853793</v>
          </cell>
          <cell r="P210">
            <v>15051203.775218576</v>
          </cell>
          <cell r="Q210">
            <v>1009641.550049389</v>
          </cell>
          <cell r="R210">
            <v>43115909.812063485</v>
          </cell>
          <cell r="S210">
            <v>2480340.8207988162</v>
          </cell>
          <cell r="T210">
            <v>34784598.310400002</v>
          </cell>
          <cell r="U210">
            <v>1905637.2333978182</v>
          </cell>
          <cell r="V210">
            <v>77900508.122463495</v>
          </cell>
          <cell r="W210">
            <v>4385978.0541966343</v>
          </cell>
          <cell r="X210">
            <v>160035840.62946239</v>
          </cell>
          <cell r="Y210">
            <v>8814449.2351652011</v>
          </cell>
          <cell r="Z210">
            <v>74028817.329016864</v>
          </cell>
          <cell r="AA210">
            <v>3711854.0086078108</v>
          </cell>
          <cell r="AB210">
            <v>49761015.314666867</v>
          </cell>
          <cell r="AC210">
            <v>2827164.2298080111</v>
          </cell>
          <cell r="AD210">
            <v>123789832.64368373</v>
          </cell>
          <cell r="AE210">
            <v>6539018.2384158215</v>
          </cell>
          <cell r="AL210">
            <v>236460770.42242846</v>
          </cell>
          <cell r="AM210">
            <v>14234501.026285388</v>
          </cell>
          <cell r="AN210">
            <v>0</v>
          </cell>
          <cell r="AO210">
            <v>0</v>
          </cell>
          <cell r="AP210">
            <v>95393926.617417276</v>
          </cell>
          <cell r="AQ210">
            <v>5017490.4604194565</v>
          </cell>
          <cell r="AR210">
            <v>110200038.54384385</v>
          </cell>
          <cell r="AS210">
            <v>5899170.4517179932</v>
          </cell>
          <cell r="AT210">
            <v>125251242.3190624</v>
          </cell>
          <cell r="AU210">
            <v>6908812.001767383</v>
          </cell>
          <cell r="AV210">
            <v>160035840.62946239</v>
          </cell>
          <cell r="AW210">
            <v>8814449.2351652011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B1" t="str">
            <v>31/10/2008</v>
          </cell>
        </row>
        <row r="5">
          <cell r="B5">
            <v>2</v>
          </cell>
        </row>
      </sheetData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curve percentages"/>
      <sheetName val="Tender Summary"/>
      <sheetName val="Sheet1"/>
      <sheetName val="TOC Summary"/>
      <sheetName val="Fee calculation summary"/>
      <sheetName val="markup adjustment"/>
      <sheetName val="Staff Summary"/>
      <sheetName val="PM-R Program mgmt Resource"/>
      <sheetName val="PM-D Design Resource"/>
      <sheetName val="PM127 Specialist Consultant Res"/>
      <sheetName val="PM RESOURCE AND EXPENSES TOTAL"/>
      <sheetName val="PM120 Financial"/>
      <sheetName val="PM121 Office Establishment"/>
      <sheetName val="PM122 Communication"/>
      <sheetName val="PM123 Travel"/>
      <sheetName val="PM124 General Expenses"/>
      <sheetName val="PM125 Office Expenses"/>
      <sheetName val="X-Project Details"/>
      <sheetName val="X-Commissioning"/>
      <sheetName val="X-Design Cost Estimate"/>
      <sheetName val="X-Tunneling Budget"/>
      <sheetName val="X-Trench Summary"/>
      <sheetName val="X-Pump Station Summary"/>
      <sheetName val="X-PS Everest Export"/>
      <sheetName val="X-Office fitout budget 1 &amp; 2"/>
      <sheetName val="X-TOC 4 Summary"/>
      <sheetName val="Direct Labour"/>
      <sheetName val="SWC Staff"/>
      <sheetName val="Design Staff"/>
      <sheetName val="Design Consultant Staff"/>
      <sheetName val="Construction Staff"/>
      <sheetName val="Special Preliminary Items"/>
      <sheetName val="Bmark Drop Down List 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ALT</v>
          </cell>
        </row>
        <row r="6">
          <cell r="B6" t="str">
            <v>Program Management</v>
          </cell>
        </row>
        <row r="7">
          <cell r="B7" t="str">
            <v>Project Controls &amp; Finance</v>
          </cell>
        </row>
        <row r="8">
          <cell r="B8" t="str">
            <v>Safety</v>
          </cell>
        </row>
        <row r="9">
          <cell r="B9" t="str">
            <v>Environmental</v>
          </cell>
        </row>
        <row r="10">
          <cell r="B10" t="str">
            <v>Community</v>
          </cell>
        </row>
        <row r="11">
          <cell r="B11" t="str">
            <v>Commissioning</v>
          </cell>
        </row>
        <row r="12">
          <cell r="B12" t="str">
            <v>Design</v>
          </cell>
        </row>
        <row r="13">
          <cell r="B13" t="str">
            <v>Procurement and Quality Assurance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Rev Change Report"/>
      <sheetName val="Program Financial Summary (May)"/>
      <sheetName val="Program Financial Summary (Jan)"/>
      <sheetName val="Variance Summary"/>
      <sheetName val="Design Change Report"/>
      <sheetName val="Construction Change Report"/>
      <sheetName val="Accrual Corections"/>
      <sheetName val="FreeForm"/>
      <sheetName val="Export File"/>
      <sheetName val="Instructions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Project Info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Row Labels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ToSOR"/>
      <sheetName val="SOR"/>
      <sheetName val="ShortListSilcarItems"/>
      <sheetName val="RecACSvsAsBlt"/>
      <sheetName val="FIBRE DISTRIBUTION AREA"/>
      <sheetName val="PVR'S"/>
      <sheetName val="SILCAR PVR's"/>
      <sheetName val="FIBRE SERVING AREA"/>
      <sheetName val="InputTables"/>
      <sheetName val="Issues Register"/>
      <sheetName val="Tracker"/>
      <sheetName val="ARMIDALE - (Silcar) - FDAs NB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POINT OF INTERCONNECT</v>
          </cell>
          <cell r="D7" t="str">
            <v>Table40</v>
          </cell>
        </row>
        <row r="8">
          <cell r="C8" t="str">
            <v>FIBRE ACCESS NETWORK</v>
          </cell>
          <cell r="D8" t="str">
            <v>Table50</v>
          </cell>
        </row>
        <row r="9">
          <cell r="C9" t="str">
            <v>TRANSIT FIBRE</v>
          </cell>
          <cell r="D9" t="str">
            <v>Table60</v>
          </cell>
        </row>
        <row r="10">
          <cell r="C10" t="str">
            <v>DISTRIBUTION FIBRE</v>
          </cell>
          <cell r="D10" t="str">
            <v>Table70</v>
          </cell>
        </row>
        <row r="11">
          <cell r="C11" t="str">
            <v>LOCAL FIBRE</v>
          </cell>
          <cell r="D11" t="str">
            <v>Table80</v>
          </cell>
        </row>
        <row r="12">
          <cell r="C12" t="str">
            <v>DROP</v>
          </cell>
          <cell r="D12" t="str">
            <v>Table90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 Dates"/>
      <sheetName val="Calendar"/>
    </sheetNames>
    <sheetDataSet>
      <sheetData sheetId="0" refreshError="1"/>
      <sheetData sheetId="1">
        <row r="2">
          <cell r="C2">
            <v>40909</v>
          </cell>
        </row>
        <row r="3">
          <cell r="C3">
            <v>40910</v>
          </cell>
        </row>
        <row r="4">
          <cell r="C4">
            <v>40934</v>
          </cell>
        </row>
        <row r="5">
          <cell r="C5">
            <v>41005</v>
          </cell>
        </row>
        <row r="6">
          <cell r="C6">
            <v>41006</v>
          </cell>
        </row>
        <row r="7">
          <cell r="C7">
            <v>41007</v>
          </cell>
        </row>
        <row r="8">
          <cell r="C8">
            <v>41008</v>
          </cell>
        </row>
        <row r="9">
          <cell r="C9">
            <v>41024</v>
          </cell>
        </row>
        <row r="10">
          <cell r="C10">
            <v>41071</v>
          </cell>
        </row>
        <row r="11">
          <cell r="C11">
            <v>41183</v>
          </cell>
        </row>
        <row r="12">
          <cell r="C12">
            <v>41268</v>
          </cell>
        </row>
        <row r="13">
          <cell r="C13">
            <v>41269</v>
          </cell>
        </row>
        <row r="14">
          <cell r="C14">
            <v>41275</v>
          </cell>
        </row>
        <row r="15">
          <cell r="C15">
            <v>41302</v>
          </cell>
        </row>
        <row r="16">
          <cell r="C16">
            <v>41362</v>
          </cell>
        </row>
        <row r="17">
          <cell r="C17">
            <v>41363</v>
          </cell>
        </row>
        <row r="18">
          <cell r="C18">
            <v>41364</v>
          </cell>
        </row>
        <row r="19">
          <cell r="C19">
            <v>41365</v>
          </cell>
        </row>
        <row r="20">
          <cell r="C20">
            <v>41389</v>
          </cell>
        </row>
        <row r="21">
          <cell r="C21">
            <v>41435</v>
          </cell>
        </row>
        <row r="22">
          <cell r="C22">
            <v>41554</v>
          </cell>
        </row>
        <row r="23">
          <cell r="C23">
            <v>41633</v>
          </cell>
        </row>
        <row r="24">
          <cell r="C24">
            <v>41634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OH Summary (2)"/>
      <sheetName val="Cost codes (2)"/>
      <sheetName val="Sheet2"/>
      <sheetName val="PT Cost report by FSAM"/>
      <sheetName val="PT Cost report summary"/>
      <sheetName val="Cert costs"/>
      <sheetName val="Budget &amp; Forecast OH "/>
      <sheetName val="31 Jan 12 Summary"/>
      <sheetName val="20 Dec 11 Summary"/>
      <sheetName val="Regional Forecast Summary"/>
      <sheetName val="Shift Statement"/>
      <sheetName val="Forecast OH Summary"/>
      <sheetName val="Staff Forecast NATIONAL"/>
      <sheetName val="Staff Forecast REGIONAL"/>
      <sheetName val="Overall Const Sum 1st round"/>
      <sheetName val="Overall Const Sum 2nd round "/>
      <sheetName val="Overall Const Sum 4th round "/>
      <sheetName val="OH01100 STAFF SALARIES"/>
      <sheetName val="OH01100 STAFF SALARIES - SITE S"/>
      <sheetName val="Staff Forecast REGIONAL old"/>
      <sheetName val="OH01100 STAFF SALARIES SITE LAB"/>
      <sheetName val="Staff Forecast SITE"/>
      <sheetName val="Staff Forecast DESIGN"/>
      <sheetName val="STAFF BUDGET DATA"/>
      <sheetName val="110507 Recoveries"/>
      <sheetName val="110512-513 Salaries"/>
      <sheetName val="OH01130 RECRUITMENT"/>
      <sheetName val="OH01180 OFFICE SUPPLIES"/>
      <sheetName val="OH01190 OFFICE HIRE"/>
      <sheetName val="OH01210 CLEANUP &amp; RUBBISH"/>
      <sheetName val="OH01220 CLEANING"/>
      <sheetName val="OH01240 PLANT &amp; EQUIPMENT"/>
      <sheetName val="OH01250 SMALL TOOLS"/>
      <sheetName val="OH01260 FREIGHT"/>
      <sheetName val="OH01280 SAFETY"/>
      <sheetName val="OH01300 TRAINING"/>
      <sheetName val="OH01310 ENTERTAINMENT"/>
      <sheetName val="OH01330 IT EXPENSES"/>
      <sheetName val="OH01380 PUBLIC RELATIONS"/>
      <sheetName val="OH01400 TRAVEL - STAFF"/>
      <sheetName val="OH01420 BANK RELATED FEES"/>
      <sheetName val="OH01440 COMMUNITY WELFARE"/>
      <sheetName val="OH01460 INSURANCES"/>
      <sheetName val="OH01470 LEGAL FEES"/>
      <sheetName val="OH01510 ESTABLISH SITE FAC"/>
      <sheetName val="OH01530 ESTABLISH PLANT &amp; EQUIP"/>
      <sheetName val="OH01550 EMPLOYEE RECRUITMENT"/>
      <sheetName val="OH01590 MISC OTHER OVERHEADS"/>
      <sheetName val="OH01610 QUALITY ASSURANCE"/>
      <sheetName val="OH01900 OTHER COSTS"/>
      <sheetName val="Data"/>
      <sheetName val="Cost codes"/>
      <sheetName val="OVERHEAD CASHFLOW GRAPH"/>
      <sheetName val="OH CASHFLOW"/>
      <sheetName val="Office &amp; Depot Budget Summary"/>
      <sheetName val="Per Person costings"/>
      <sheetName val="Oncost Rates"/>
      <sheetName val="Shift statement bud vs Forec"/>
      <sheetName val="GreenSheet"/>
      <sheetName val="Budget Reconciliation"/>
      <sheetName val="role comparis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>
        <row r="39">
          <cell r="E39">
            <v>0.40265418502202643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</sheetNames>
    <sheetDataSet>
      <sheetData sheetId="0" refreshError="1"/>
      <sheetData sheetId="1" refreshError="1"/>
      <sheetData sheetId="2" refreshError="1"/>
      <sheetData sheetId="3" refreshError="1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ashflow Cumulative"/>
      <sheetName val="Cashflow In &amp; Out"/>
      <sheetName val="Revenue OH Graph"/>
      <sheetName val="Revenue Graph"/>
      <sheetName val="Rev by FY"/>
      <sheetName val="Summary"/>
      <sheetName val="Total Cashflow Chart"/>
      <sheetName val="Total Cashflow Chart cumulative"/>
      <sheetName val="Total Cash Flow Single FSAM 50%"/>
      <sheetName val="Total Cash Flow Single FSAM"/>
      <sheetName val="FSAM Direct Cost Cash Flow 50%"/>
      <sheetName val="FSAM Direct Cost Cash Flow"/>
      <sheetName val="Payment Term Definitions"/>
      <sheetName val="CPP"/>
      <sheetName val="Date analysis"/>
      <sheetName val="Design Cash In"/>
      <sheetName val="Construction Cash in"/>
      <sheetName val="Lead In Cash in"/>
      <sheetName val="Design Cash Out"/>
      <sheetName val="Construction Cash Out"/>
      <sheetName val="Lead in Cash Out"/>
      <sheetName val="Total Cash In - Out cumulative"/>
      <sheetName val="Total Cash In - Out"/>
      <sheetName val="Design Cash In - Out"/>
      <sheetName val="Construction In - Out"/>
      <sheetName val="Lead in In - Out"/>
      <sheetName val="FSAM date Tracking"/>
      <sheetName val="Cost drivers"/>
      <sheetName val="Overhead Analysis"/>
      <sheetName val="FSAM Direct Cost Cash Flow eg"/>
      <sheetName val="Sheet1"/>
      <sheetName val="Agreed EOT Model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2">
          <cell r="C2" t="str">
            <v>Payment Terms</v>
          </cell>
          <cell r="D2" t="str">
            <v>Month 1</v>
          </cell>
          <cell r="E2" t="str">
            <v>Month 2</v>
          </cell>
          <cell r="F2" t="str">
            <v>Month 3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0</v>
          </cell>
        </row>
        <row r="4">
          <cell r="C4">
            <v>14</v>
          </cell>
          <cell r="D4">
            <v>0.5</v>
          </cell>
          <cell r="E4">
            <v>0.5</v>
          </cell>
          <cell r="F4">
            <v>0</v>
          </cell>
        </row>
        <row r="5">
          <cell r="C5">
            <v>30</v>
          </cell>
          <cell r="D5">
            <v>0</v>
          </cell>
          <cell r="E5">
            <v>1</v>
          </cell>
          <cell r="F5">
            <v>0</v>
          </cell>
        </row>
        <row r="6">
          <cell r="C6">
            <v>45</v>
          </cell>
          <cell r="D6">
            <v>0</v>
          </cell>
          <cell r="E6">
            <v>0.5</v>
          </cell>
          <cell r="F6">
            <v>0.5</v>
          </cell>
        </row>
        <row r="7">
          <cell r="C7">
            <v>60</v>
          </cell>
          <cell r="D7">
            <v>0</v>
          </cell>
          <cell r="E7">
            <v>0</v>
          </cell>
          <cell r="F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Payment Summary"/>
      <sheetName val="Adhoc"/>
      <sheetName val="Instructions"/>
      <sheetName val="Project Info"/>
      <sheetName val="Con Rev Change Report"/>
      <sheetName val="Program Financial Summary"/>
      <sheetName val="Variance Summary"/>
      <sheetName val="Design Change Report"/>
      <sheetName val="Export File"/>
      <sheetName val="Construction Change Report"/>
      <sheetName val="Accrual Corections"/>
      <sheetName val="FreeForm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>
        <row r="1">
          <cell r="B1" t="str">
            <v>JDE Subledger</v>
          </cell>
          <cell r="C1" t="str">
            <v>FSAM Code</v>
          </cell>
          <cell r="D1" t="str">
            <v>State</v>
          </cell>
          <cell r="E1" t="str">
            <v>NSMA Region</v>
          </cell>
          <cell r="F1" t="str">
            <v>FSA</v>
          </cell>
          <cell r="G1" t="str">
            <v>Project Manger</v>
          </cell>
          <cell r="H1" t="str">
            <v>PM Region</v>
          </cell>
          <cell r="I1" t="str">
            <v>GNAF</v>
          </cell>
          <cell r="J1" t="str">
            <v>Offshore</v>
          </cell>
        </row>
        <row r="2">
          <cell r="B2" t="str">
            <v>GOS7</v>
          </cell>
          <cell r="C2" t="str">
            <v>FSAM-2GOS-07</v>
          </cell>
          <cell r="D2" t="str">
            <v>NSW</v>
          </cell>
          <cell r="E2" t="str">
            <v>NSW North</v>
          </cell>
          <cell r="F2" t="str">
            <v>2GOS</v>
          </cell>
          <cell r="G2" t="str">
            <v>Ben Stelzer</v>
          </cell>
          <cell r="H2" t="str">
            <v>NSW Sydney Metro</v>
          </cell>
          <cell r="I2">
            <v>2797</v>
          </cell>
        </row>
        <row r="3">
          <cell r="B3" t="str">
            <v>GOS8</v>
          </cell>
          <cell r="C3" t="str">
            <v>FSAM-2GOS-08</v>
          </cell>
          <cell r="D3" t="str">
            <v>NSW</v>
          </cell>
          <cell r="E3" t="str">
            <v>NSW North</v>
          </cell>
          <cell r="F3" t="str">
            <v>2GOS</v>
          </cell>
          <cell r="G3" t="str">
            <v>Ben Stelzer</v>
          </cell>
          <cell r="H3" t="str">
            <v>NSW Sydney Metro</v>
          </cell>
          <cell r="I3">
            <v>2752</v>
          </cell>
          <cell r="J3" t="str">
            <v>Infotech</v>
          </cell>
        </row>
        <row r="4">
          <cell r="B4" t="str">
            <v>HOM4</v>
          </cell>
          <cell r="C4" t="str">
            <v>FSAM-2HOM-04</v>
          </cell>
          <cell r="D4" t="str">
            <v>NSW</v>
          </cell>
          <cell r="E4" t="str">
            <v>Sydney Metro</v>
          </cell>
          <cell r="F4" t="str">
            <v>2HOM</v>
          </cell>
          <cell r="G4" t="str">
            <v>Ben Stelzer</v>
          </cell>
          <cell r="H4" t="str">
            <v>NSW Sydney Metro</v>
          </cell>
          <cell r="I4">
            <v>2200</v>
          </cell>
          <cell r="J4" t="str">
            <v>STSJV</v>
          </cell>
        </row>
        <row r="5">
          <cell r="B5" t="str">
            <v>LID7</v>
          </cell>
          <cell r="C5" t="str">
            <v>FSAM-2LID-07</v>
          </cell>
          <cell r="D5" t="str">
            <v>NSW</v>
          </cell>
          <cell r="E5" t="str">
            <v>Sydney Metro</v>
          </cell>
          <cell r="F5" t="str">
            <v>2LID</v>
          </cell>
          <cell r="G5" t="str">
            <v>Ben Stelzer</v>
          </cell>
          <cell r="H5" t="str">
            <v>NSW Sydney Metro</v>
          </cell>
          <cell r="I5">
            <v>2200</v>
          </cell>
          <cell r="J5" t="str">
            <v>STSJV</v>
          </cell>
        </row>
        <row r="6">
          <cell r="B6" t="str">
            <v>LID8</v>
          </cell>
          <cell r="C6" t="str">
            <v>FSAM-2LID-08</v>
          </cell>
          <cell r="D6" t="str">
            <v>NSW</v>
          </cell>
          <cell r="E6" t="str">
            <v>Sydney Metro</v>
          </cell>
          <cell r="F6" t="str">
            <v>2LID</v>
          </cell>
          <cell r="G6" t="str">
            <v>Ben Stelzer</v>
          </cell>
          <cell r="H6" t="str">
            <v>NSW Sydney Metro</v>
          </cell>
          <cell r="I6">
            <v>2200</v>
          </cell>
          <cell r="J6" t="str">
            <v>Infotech</v>
          </cell>
        </row>
        <row r="7">
          <cell r="B7" t="str">
            <v>LJT5</v>
          </cell>
          <cell r="C7" t="str">
            <v>FSAM-2LJT-05</v>
          </cell>
          <cell r="D7" t="str">
            <v>NSW</v>
          </cell>
          <cell r="E7" t="str">
            <v>NSW North</v>
          </cell>
          <cell r="F7" t="str">
            <v>2LJT</v>
          </cell>
          <cell r="G7" t="str">
            <v>Ben Stelzer</v>
          </cell>
          <cell r="H7" t="str">
            <v>NSW Sydney Metro</v>
          </cell>
          <cell r="I7">
            <v>2200</v>
          </cell>
          <cell r="J7" t="str">
            <v>Apex</v>
          </cell>
        </row>
        <row r="8">
          <cell r="B8" t="str">
            <v>LJT6</v>
          </cell>
          <cell r="C8" t="str">
            <v>FSAM-2LJT-06</v>
          </cell>
          <cell r="D8" t="str">
            <v>NSW</v>
          </cell>
          <cell r="E8" t="str">
            <v>NSW North</v>
          </cell>
          <cell r="F8" t="str">
            <v>2LJT</v>
          </cell>
          <cell r="G8" t="str">
            <v>Ben Stelzer</v>
          </cell>
          <cell r="H8" t="str">
            <v>NSW Sydney Metro</v>
          </cell>
          <cell r="I8">
            <v>2200</v>
          </cell>
          <cell r="J8" t="str">
            <v>Infotech</v>
          </cell>
        </row>
        <row r="9">
          <cell r="B9" t="str">
            <v>LJT8</v>
          </cell>
          <cell r="C9" t="str">
            <v>FSAM-2LJT-08</v>
          </cell>
          <cell r="D9" t="str">
            <v>NSW</v>
          </cell>
          <cell r="E9" t="str">
            <v>NSW North</v>
          </cell>
          <cell r="F9" t="str">
            <v>2LJT</v>
          </cell>
          <cell r="G9" t="str">
            <v>Ben Stelzer</v>
          </cell>
          <cell r="H9" t="str">
            <v>NSW Sydney Metro</v>
          </cell>
          <cell r="I9">
            <v>2678</v>
          </cell>
          <cell r="J9" t="str">
            <v>Apex</v>
          </cell>
        </row>
        <row r="10">
          <cell r="B10" t="str">
            <v>LJT9</v>
          </cell>
          <cell r="C10" t="str">
            <v>FSAM-2LJT-09</v>
          </cell>
          <cell r="D10" t="str">
            <v>NSW</v>
          </cell>
          <cell r="E10" t="str">
            <v>NSW North</v>
          </cell>
          <cell r="F10" t="str">
            <v>2LJT</v>
          </cell>
          <cell r="G10" t="str">
            <v>Ben Stelzer</v>
          </cell>
          <cell r="H10" t="str">
            <v>NSW Sydney Metro</v>
          </cell>
          <cell r="I10">
            <v>1870</v>
          </cell>
          <cell r="J10" t="str">
            <v>Infotech</v>
          </cell>
        </row>
        <row r="11">
          <cell r="B11" t="str">
            <v>BLK7</v>
          </cell>
          <cell r="C11" t="str">
            <v>FSAM-2BLK-07</v>
          </cell>
          <cell r="D11" t="str">
            <v>NSW</v>
          </cell>
          <cell r="E11" t="str">
            <v>Sydney Metro</v>
          </cell>
          <cell r="F11" t="str">
            <v>2BLK</v>
          </cell>
          <cell r="G11" t="str">
            <v>Damien Marov West</v>
          </cell>
          <cell r="H11" t="str">
            <v>NSW Sydney West</v>
          </cell>
          <cell r="I11">
            <v>2200</v>
          </cell>
          <cell r="J11" t="str">
            <v>Dalys</v>
          </cell>
        </row>
        <row r="12">
          <cell r="B12" t="str">
            <v>BLK8</v>
          </cell>
          <cell r="C12" t="str">
            <v>FSAM-2BLK-08</v>
          </cell>
          <cell r="D12" t="str">
            <v>NSW</v>
          </cell>
          <cell r="E12" t="str">
            <v>Sydney Metro</v>
          </cell>
          <cell r="F12" t="str">
            <v>2BLK</v>
          </cell>
          <cell r="G12" t="str">
            <v>Damien Marov West</v>
          </cell>
          <cell r="H12" t="str">
            <v>NSW Sydney West</v>
          </cell>
          <cell r="I12">
            <v>2200</v>
          </cell>
        </row>
        <row r="13">
          <cell r="B13" t="str">
            <v>BLK9</v>
          </cell>
          <cell r="C13" t="str">
            <v>FSAM-2BLK-09</v>
          </cell>
          <cell r="D13" t="str">
            <v>NSW</v>
          </cell>
          <cell r="E13" t="str">
            <v>Sydney Metro</v>
          </cell>
          <cell r="F13" t="str">
            <v>2BLK</v>
          </cell>
          <cell r="G13" t="str">
            <v>Damien Marov West</v>
          </cell>
          <cell r="H13" t="str">
            <v>NSW Sydney West</v>
          </cell>
          <cell r="I13">
            <v>2200</v>
          </cell>
          <cell r="J13" t="str">
            <v>Infotech</v>
          </cell>
        </row>
        <row r="14">
          <cell r="B14" t="str">
            <v>BLK10</v>
          </cell>
          <cell r="C14" t="str">
            <v>FSAM-2BLK-10</v>
          </cell>
          <cell r="D14" t="str">
            <v>NSW</v>
          </cell>
          <cell r="E14" t="str">
            <v>Sydney Metro</v>
          </cell>
          <cell r="F14" t="str">
            <v>2BLK</v>
          </cell>
          <cell r="G14" t="str">
            <v>Damien Marov West</v>
          </cell>
          <cell r="H14" t="str">
            <v>NSW Sydney West</v>
          </cell>
          <cell r="I14">
            <v>2200</v>
          </cell>
          <cell r="J14" t="str">
            <v>Infotech</v>
          </cell>
        </row>
        <row r="15">
          <cell r="B15" t="str">
            <v>CBT1</v>
          </cell>
          <cell r="C15" t="str">
            <v>FSAM-2CBT-01</v>
          </cell>
          <cell r="D15" t="str">
            <v>NSW</v>
          </cell>
          <cell r="E15" t="str">
            <v>Sydney Metro</v>
          </cell>
          <cell r="F15" t="str">
            <v>2CBT</v>
          </cell>
          <cell r="G15" t="str">
            <v>Damien Marov West</v>
          </cell>
          <cell r="H15" t="str">
            <v>NSW Sydney West</v>
          </cell>
          <cell r="I15">
            <v>2200</v>
          </cell>
        </row>
        <row r="16">
          <cell r="B16" t="str">
            <v>CBT2</v>
          </cell>
          <cell r="C16" t="str">
            <v>FSAM-2CBT-02</v>
          </cell>
          <cell r="D16" t="str">
            <v>NSW</v>
          </cell>
          <cell r="E16" t="str">
            <v>Sydney Metro</v>
          </cell>
          <cell r="F16" t="str">
            <v>2CBT</v>
          </cell>
          <cell r="G16" t="str">
            <v>Damien Marov West</v>
          </cell>
          <cell r="H16" t="str">
            <v>NSW Sydney West</v>
          </cell>
          <cell r="I16">
            <v>2200</v>
          </cell>
        </row>
        <row r="17">
          <cell r="B17" t="str">
            <v>CBT3</v>
          </cell>
          <cell r="C17" t="str">
            <v>FSAM-2CBT-03</v>
          </cell>
          <cell r="D17" t="str">
            <v>NSW</v>
          </cell>
          <cell r="E17" t="str">
            <v>Sydney Metro</v>
          </cell>
          <cell r="F17" t="str">
            <v>2CBT</v>
          </cell>
          <cell r="G17" t="str">
            <v>Damien Marov West</v>
          </cell>
          <cell r="H17" t="str">
            <v>NSW Sydney West</v>
          </cell>
          <cell r="I17">
            <v>2200</v>
          </cell>
        </row>
        <row r="18">
          <cell r="B18" t="str">
            <v>CBT4</v>
          </cell>
          <cell r="C18" t="str">
            <v>FSAM-2CBT-04</v>
          </cell>
          <cell r="D18" t="str">
            <v>NSW</v>
          </cell>
          <cell r="E18" t="str">
            <v>Sydney Metro</v>
          </cell>
          <cell r="F18" t="str">
            <v>2CBT</v>
          </cell>
          <cell r="G18" t="str">
            <v>Damien Marov West</v>
          </cell>
          <cell r="H18" t="str">
            <v>NSW Sydney West</v>
          </cell>
          <cell r="I18">
            <v>2200</v>
          </cell>
        </row>
        <row r="19">
          <cell r="B19" t="str">
            <v>LIV2</v>
          </cell>
          <cell r="C19" t="str">
            <v>FSAM-2LIV-02</v>
          </cell>
          <cell r="D19" t="str">
            <v>NSW</v>
          </cell>
          <cell r="E19" t="str">
            <v>Sydney Metro</v>
          </cell>
          <cell r="F19" t="str">
            <v>2LIV</v>
          </cell>
          <cell r="G19" t="str">
            <v>Damien Marov West</v>
          </cell>
          <cell r="H19" t="str">
            <v>NSW Sydney West</v>
          </cell>
          <cell r="I19">
            <v>2200</v>
          </cell>
          <cell r="J19" t="str">
            <v>Infotech</v>
          </cell>
        </row>
        <row r="20">
          <cell r="B20" t="str">
            <v>LIV3</v>
          </cell>
          <cell r="C20" t="str">
            <v>FSAM-2LIV-03</v>
          </cell>
          <cell r="D20" t="str">
            <v>NSW</v>
          </cell>
          <cell r="E20" t="str">
            <v>Sydney Metro</v>
          </cell>
          <cell r="F20" t="str">
            <v>2LIV</v>
          </cell>
          <cell r="G20" t="str">
            <v>Damien Marov West</v>
          </cell>
          <cell r="H20" t="str">
            <v>NSW Sydney West</v>
          </cell>
          <cell r="I20">
            <v>2200</v>
          </cell>
          <cell r="J20" t="str">
            <v>Infotech</v>
          </cell>
        </row>
        <row r="21">
          <cell r="B21" t="str">
            <v>LIV4</v>
          </cell>
          <cell r="C21" t="str">
            <v>FSAM-2LIV-04</v>
          </cell>
          <cell r="D21" t="str">
            <v>NSW</v>
          </cell>
          <cell r="E21" t="str">
            <v>Sydney Metro</v>
          </cell>
          <cell r="F21" t="str">
            <v>2LIV</v>
          </cell>
          <cell r="G21" t="str">
            <v>Damien Marov West</v>
          </cell>
          <cell r="H21" t="str">
            <v>NSW Sydney West</v>
          </cell>
          <cell r="I21">
            <v>3444</v>
          </cell>
          <cell r="J21" t="str">
            <v>Dalys</v>
          </cell>
        </row>
        <row r="22">
          <cell r="B22" t="str">
            <v>PTH7</v>
          </cell>
          <cell r="C22" t="str">
            <v>FSAM-2PTH-07</v>
          </cell>
          <cell r="D22" t="str">
            <v>NSW</v>
          </cell>
          <cell r="E22" t="str">
            <v>Sydney Metro</v>
          </cell>
          <cell r="F22" t="str">
            <v>2PTH</v>
          </cell>
          <cell r="G22" t="str">
            <v>Damien Marov West</v>
          </cell>
          <cell r="H22" t="str">
            <v>NSW Sydney West</v>
          </cell>
          <cell r="I22">
            <v>2200</v>
          </cell>
          <cell r="J22" t="str">
            <v>Infotech</v>
          </cell>
        </row>
        <row r="23">
          <cell r="B23" t="str">
            <v>PTH8</v>
          </cell>
          <cell r="C23" t="str">
            <v>FSAM-2PTH-08</v>
          </cell>
          <cell r="D23" t="str">
            <v>NSW</v>
          </cell>
          <cell r="E23" t="str">
            <v>Sydney Metro</v>
          </cell>
          <cell r="F23" t="str">
            <v>2PTH</v>
          </cell>
          <cell r="G23" t="str">
            <v>Damien Marov West</v>
          </cell>
          <cell r="H23" t="str">
            <v>NSW Sydney West</v>
          </cell>
          <cell r="I23">
            <v>2200</v>
          </cell>
          <cell r="J23" t="str">
            <v>Infotech</v>
          </cell>
        </row>
        <row r="24">
          <cell r="B24" t="str">
            <v>RCH7</v>
          </cell>
          <cell r="C24" t="str">
            <v>FSAM-2RCH-07</v>
          </cell>
          <cell r="D24" t="str">
            <v>NSW</v>
          </cell>
          <cell r="E24" t="str">
            <v>Sydney Metro</v>
          </cell>
          <cell r="F24" t="str">
            <v>2RCH</v>
          </cell>
          <cell r="G24" t="str">
            <v>Damien Marov West</v>
          </cell>
          <cell r="H24" t="str">
            <v>NSW Sydney West</v>
          </cell>
          <cell r="I24">
            <v>2200</v>
          </cell>
        </row>
        <row r="25">
          <cell r="B25" t="str">
            <v>GRN2</v>
          </cell>
          <cell r="C25" t="str">
            <v>FSAM-2GRN-02</v>
          </cell>
          <cell r="D25" t="str">
            <v>NSW</v>
          </cell>
          <cell r="E25" t="str">
            <v>NSW North</v>
          </cell>
          <cell r="F25" t="str">
            <v>2GRN</v>
          </cell>
          <cell r="G25" t="str">
            <v>James Herden</v>
          </cell>
          <cell r="H25" t="str">
            <v>NSW North</v>
          </cell>
          <cell r="I25">
            <v>2200</v>
          </cell>
          <cell r="J25" t="str">
            <v>Infotech</v>
          </cell>
        </row>
        <row r="26">
          <cell r="B26" t="str">
            <v>MAI1</v>
          </cell>
          <cell r="C26" t="str">
            <v>FSAM-2MAI-01</v>
          </cell>
          <cell r="D26" t="str">
            <v>NSW</v>
          </cell>
          <cell r="E26" t="str">
            <v>NSW North</v>
          </cell>
          <cell r="F26" t="str">
            <v>2MAI</v>
          </cell>
          <cell r="G26" t="str">
            <v>James Herden</v>
          </cell>
          <cell r="H26" t="str">
            <v>NSW North</v>
          </cell>
          <cell r="I26">
            <v>2200</v>
          </cell>
        </row>
        <row r="27">
          <cell r="B27" t="str">
            <v>MAI2</v>
          </cell>
          <cell r="C27" t="str">
            <v>FSAM-2MAI-02</v>
          </cell>
          <cell r="D27" t="str">
            <v>NSW</v>
          </cell>
          <cell r="E27" t="str">
            <v>NSW North</v>
          </cell>
          <cell r="F27" t="str">
            <v>2MAI</v>
          </cell>
          <cell r="G27" t="str">
            <v>James Herden</v>
          </cell>
          <cell r="H27" t="str">
            <v>NSW North</v>
          </cell>
          <cell r="I27">
            <v>2200</v>
          </cell>
        </row>
        <row r="28">
          <cell r="B28" t="str">
            <v>MAI3</v>
          </cell>
          <cell r="C28" t="str">
            <v>FSAM-2MAI-03</v>
          </cell>
          <cell r="D28" t="str">
            <v>NSW</v>
          </cell>
          <cell r="E28" t="str">
            <v>NSW North</v>
          </cell>
          <cell r="F28" t="str">
            <v>2MAI</v>
          </cell>
          <cell r="G28" t="str">
            <v>James Herden</v>
          </cell>
          <cell r="H28" t="str">
            <v>NSW North</v>
          </cell>
          <cell r="I28">
            <v>2238</v>
          </cell>
          <cell r="J28" t="str">
            <v>Infotech</v>
          </cell>
        </row>
        <row r="29">
          <cell r="B29" t="str">
            <v>MAI4</v>
          </cell>
          <cell r="C29" t="str">
            <v>FSAM-2MAI-04</v>
          </cell>
          <cell r="D29" t="str">
            <v>NSW</v>
          </cell>
          <cell r="E29" t="str">
            <v>NSW North</v>
          </cell>
          <cell r="F29" t="str">
            <v>2MAI</v>
          </cell>
          <cell r="G29" t="str">
            <v>James Herden</v>
          </cell>
          <cell r="H29" t="str">
            <v>NSW North</v>
          </cell>
          <cell r="I29">
            <v>2200</v>
          </cell>
        </row>
        <row r="30">
          <cell r="B30" t="str">
            <v>MAI5</v>
          </cell>
          <cell r="C30" t="str">
            <v>FSAM-2MAI-05</v>
          </cell>
          <cell r="D30" t="str">
            <v>NSW</v>
          </cell>
          <cell r="E30" t="str">
            <v>NSW North</v>
          </cell>
          <cell r="F30" t="str">
            <v>2MAI</v>
          </cell>
          <cell r="G30" t="str">
            <v>James Herden</v>
          </cell>
          <cell r="H30" t="str">
            <v>NSW North</v>
          </cell>
          <cell r="I30">
            <v>2200</v>
          </cell>
        </row>
        <row r="31">
          <cell r="B31" t="str">
            <v>MAI6</v>
          </cell>
          <cell r="C31" t="str">
            <v>FSAM-2MAI-06</v>
          </cell>
          <cell r="D31" t="str">
            <v>NSW</v>
          </cell>
          <cell r="E31" t="str">
            <v>NSW North</v>
          </cell>
          <cell r="F31" t="str">
            <v>2MAI</v>
          </cell>
          <cell r="G31" t="str">
            <v>James Herden</v>
          </cell>
          <cell r="H31" t="str">
            <v>NSW North</v>
          </cell>
          <cell r="I31">
            <v>2200</v>
          </cell>
        </row>
        <row r="32">
          <cell r="B32" t="str">
            <v>MAI7</v>
          </cell>
          <cell r="C32" t="str">
            <v>FSAM-2MAI-07</v>
          </cell>
          <cell r="D32" t="str">
            <v>NSW</v>
          </cell>
          <cell r="E32" t="str">
            <v>NSW North</v>
          </cell>
          <cell r="F32" t="str">
            <v>2MAI</v>
          </cell>
          <cell r="G32" t="str">
            <v>James Herden</v>
          </cell>
          <cell r="H32" t="str">
            <v>NSW North</v>
          </cell>
          <cell r="I32">
            <v>2441</v>
          </cell>
          <cell r="J32" t="str">
            <v>Dalys</v>
          </cell>
        </row>
        <row r="33">
          <cell r="B33" t="str">
            <v>MAI8</v>
          </cell>
          <cell r="C33" t="str">
            <v>FSAM-2MAI-08</v>
          </cell>
          <cell r="D33" t="str">
            <v>NSW</v>
          </cell>
          <cell r="E33" t="str">
            <v>NSW North</v>
          </cell>
          <cell r="F33" t="str">
            <v>2MAI</v>
          </cell>
          <cell r="G33" t="str">
            <v>James Herden</v>
          </cell>
          <cell r="H33" t="str">
            <v>NSW North</v>
          </cell>
          <cell r="I33">
            <v>2200</v>
          </cell>
        </row>
        <row r="34">
          <cell r="B34" t="str">
            <v>MAI9</v>
          </cell>
          <cell r="C34" t="str">
            <v>FSAM-2MAI-09</v>
          </cell>
          <cell r="D34" t="str">
            <v>NSW</v>
          </cell>
          <cell r="E34" t="str">
            <v>NSW North</v>
          </cell>
          <cell r="F34" t="str">
            <v>2MAI</v>
          </cell>
          <cell r="G34" t="str">
            <v>James Herden</v>
          </cell>
          <cell r="H34" t="str">
            <v>NSW North</v>
          </cell>
          <cell r="I34">
            <v>2200</v>
          </cell>
        </row>
        <row r="35">
          <cell r="B35" t="str">
            <v>MAI10</v>
          </cell>
          <cell r="C35" t="str">
            <v>FSAM-2MAI-10</v>
          </cell>
          <cell r="D35" t="str">
            <v>NSW</v>
          </cell>
          <cell r="E35" t="str">
            <v>NSW North</v>
          </cell>
          <cell r="F35" t="str">
            <v>2MAI</v>
          </cell>
          <cell r="G35" t="str">
            <v>James Herden</v>
          </cell>
          <cell r="H35" t="str">
            <v>NSW North</v>
          </cell>
          <cell r="I35">
            <v>2200</v>
          </cell>
        </row>
        <row r="36">
          <cell r="B36" t="str">
            <v>MAI11</v>
          </cell>
          <cell r="C36" t="str">
            <v>FSAM-2MAI-11</v>
          </cell>
          <cell r="D36" t="str">
            <v>NSW</v>
          </cell>
          <cell r="E36" t="str">
            <v>NSW North</v>
          </cell>
          <cell r="F36" t="str">
            <v>2MAI</v>
          </cell>
          <cell r="G36" t="str">
            <v>James Herden</v>
          </cell>
          <cell r="H36" t="str">
            <v>NSW North</v>
          </cell>
          <cell r="I36">
            <v>2465</v>
          </cell>
          <cell r="J36" t="str">
            <v>Apex</v>
          </cell>
        </row>
        <row r="37">
          <cell r="B37" t="str">
            <v>MDG1</v>
          </cell>
          <cell r="C37" t="str">
            <v>FSAM-2MDG-01</v>
          </cell>
          <cell r="D37" t="str">
            <v>NSW</v>
          </cell>
          <cell r="E37" t="str">
            <v>NSW North</v>
          </cell>
          <cell r="F37" t="str">
            <v>2MDG</v>
          </cell>
          <cell r="G37" t="str">
            <v>James Herden</v>
          </cell>
          <cell r="H37" t="str">
            <v>NSW North</v>
          </cell>
          <cell r="I37">
            <v>2200</v>
          </cell>
          <cell r="J37" t="str">
            <v>Dalys</v>
          </cell>
        </row>
        <row r="38">
          <cell r="B38" t="str">
            <v>MDG2</v>
          </cell>
          <cell r="C38" t="str">
            <v>FSAM-2MDG-02</v>
          </cell>
          <cell r="D38" t="str">
            <v>NSW</v>
          </cell>
          <cell r="E38" t="str">
            <v>NSW North</v>
          </cell>
          <cell r="F38" t="str">
            <v>2MDG</v>
          </cell>
          <cell r="G38" t="str">
            <v>James Herden</v>
          </cell>
          <cell r="H38" t="str">
            <v>NSW North</v>
          </cell>
          <cell r="I38">
            <v>2200</v>
          </cell>
          <cell r="J38" t="str">
            <v>Dalys</v>
          </cell>
        </row>
        <row r="39">
          <cell r="B39" t="str">
            <v>MDG3</v>
          </cell>
          <cell r="C39" t="str">
            <v>FSAM-2MDG-03</v>
          </cell>
          <cell r="D39" t="str">
            <v>NSW</v>
          </cell>
          <cell r="E39" t="str">
            <v>NSW North</v>
          </cell>
          <cell r="F39" t="str">
            <v>2MDG</v>
          </cell>
          <cell r="G39" t="str">
            <v>James Herden</v>
          </cell>
          <cell r="H39" t="str">
            <v>NSW North</v>
          </cell>
          <cell r="I39">
            <v>2200</v>
          </cell>
          <cell r="J39" t="str">
            <v>Dalys</v>
          </cell>
        </row>
        <row r="40">
          <cell r="B40" t="str">
            <v>TEE1</v>
          </cell>
          <cell r="C40" t="str">
            <v>FSAM-2TEE-01</v>
          </cell>
          <cell r="D40" t="str">
            <v>NSW</v>
          </cell>
          <cell r="E40" t="str">
            <v>NSW North</v>
          </cell>
          <cell r="F40" t="str">
            <v>2TEE</v>
          </cell>
          <cell r="G40" t="str">
            <v>James Herden</v>
          </cell>
          <cell r="H40" t="str">
            <v>NSW North</v>
          </cell>
          <cell r="I40">
            <v>2200</v>
          </cell>
          <cell r="J40" t="str">
            <v>NBN</v>
          </cell>
        </row>
        <row r="41">
          <cell r="B41" t="str">
            <v>TEE3</v>
          </cell>
          <cell r="C41" t="str">
            <v>FSAM-2TEE-03</v>
          </cell>
          <cell r="D41" t="str">
            <v>NSW</v>
          </cell>
          <cell r="E41" t="str">
            <v>NSW North</v>
          </cell>
          <cell r="F41" t="str">
            <v>2TEE</v>
          </cell>
          <cell r="G41" t="str">
            <v>James Herden</v>
          </cell>
          <cell r="H41" t="str">
            <v>NSW North</v>
          </cell>
          <cell r="I41">
            <v>1690</v>
          </cell>
          <cell r="J41" t="str">
            <v>Dalys</v>
          </cell>
        </row>
        <row r="42">
          <cell r="B42" t="str">
            <v>TEE5</v>
          </cell>
          <cell r="C42" t="str">
            <v>FSAM-2TEE-05</v>
          </cell>
          <cell r="D42" t="str">
            <v>NSW</v>
          </cell>
          <cell r="E42" t="str">
            <v>NSW North</v>
          </cell>
          <cell r="F42" t="str">
            <v>2TEE</v>
          </cell>
          <cell r="G42" t="str">
            <v>James Herden</v>
          </cell>
          <cell r="H42" t="str">
            <v>NSW North</v>
          </cell>
          <cell r="I42">
            <v>2200</v>
          </cell>
          <cell r="J42" t="str">
            <v>Apex</v>
          </cell>
        </row>
        <row r="43">
          <cell r="B43" t="str">
            <v>SAWT</v>
          </cell>
          <cell r="D43" t="str">
            <v>NSW</v>
          </cell>
          <cell r="E43" t="str">
            <v>NSW North</v>
          </cell>
          <cell r="F43" t="str">
            <v>2SAW</v>
          </cell>
          <cell r="G43" t="str">
            <v>James Herden</v>
          </cell>
          <cell r="H43" t="str">
            <v>NSW North</v>
          </cell>
          <cell r="I43">
            <v>0</v>
          </cell>
        </row>
        <row r="44">
          <cell r="B44" t="str">
            <v>IPS1</v>
          </cell>
          <cell r="C44" t="str">
            <v>FSAM-4IPS-01</v>
          </cell>
          <cell r="D44" t="str">
            <v>QLD</v>
          </cell>
          <cell r="E44" t="str">
            <v>Brisbane Metro</v>
          </cell>
          <cell r="F44" t="str">
            <v>4IPS</v>
          </cell>
          <cell r="G44" t="str">
            <v>Jonathan Cogan</v>
          </cell>
          <cell r="H44" t="str">
            <v>QLD South</v>
          </cell>
          <cell r="I44">
            <v>2200</v>
          </cell>
          <cell r="J44" t="str">
            <v>STSJV</v>
          </cell>
        </row>
        <row r="45">
          <cell r="B45" t="str">
            <v>IPS3</v>
          </cell>
          <cell r="C45" t="str">
            <v>FSAM-4IPS-03</v>
          </cell>
          <cell r="D45" t="str">
            <v>QLD</v>
          </cell>
          <cell r="E45" t="str">
            <v>Brisbane Metro</v>
          </cell>
          <cell r="F45" t="str">
            <v>4IPS</v>
          </cell>
          <cell r="G45" t="str">
            <v>Jonathan Cogan</v>
          </cell>
          <cell r="H45" t="str">
            <v>QLD South</v>
          </cell>
          <cell r="I45">
            <v>2200</v>
          </cell>
          <cell r="J45" t="str">
            <v>STSJV</v>
          </cell>
        </row>
        <row r="46">
          <cell r="B46" t="str">
            <v>IPS5</v>
          </cell>
          <cell r="C46" t="str">
            <v>FSAM-4IPS-05</v>
          </cell>
          <cell r="D46" t="str">
            <v>QLD</v>
          </cell>
          <cell r="E46" t="str">
            <v>Brisbane Metro</v>
          </cell>
          <cell r="F46" t="str">
            <v>4IPS</v>
          </cell>
          <cell r="G46" t="str">
            <v>Jonathan Cogan</v>
          </cell>
          <cell r="H46" t="str">
            <v>QLD South</v>
          </cell>
          <cell r="I46">
            <v>2200</v>
          </cell>
          <cell r="J46" t="str">
            <v>STSJV</v>
          </cell>
        </row>
        <row r="47">
          <cell r="B47" t="str">
            <v>IPS6</v>
          </cell>
          <cell r="C47" t="str">
            <v>FSAM-4IPS-06</v>
          </cell>
          <cell r="D47" t="str">
            <v>QLD</v>
          </cell>
          <cell r="E47" t="str">
            <v>Brisbane Metro</v>
          </cell>
          <cell r="F47" t="str">
            <v>4IPS</v>
          </cell>
          <cell r="G47" t="str">
            <v>Jonathan Cogan</v>
          </cell>
          <cell r="H47" t="str">
            <v>QLD South</v>
          </cell>
          <cell r="I47">
            <v>2200</v>
          </cell>
          <cell r="J47" t="str">
            <v>STSJV</v>
          </cell>
        </row>
        <row r="48">
          <cell r="B48" t="str">
            <v>IPS7</v>
          </cell>
          <cell r="C48" t="str">
            <v>FSAM-4IPS-07</v>
          </cell>
          <cell r="D48" t="str">
            <v>QLD</v>
          </cell>
          <cell r="E48" t="str">
            <v>Brisbane Metro</v>
          </cell>
          <cell r="F48" t="str">
            <v>4IPS</v>
          </cell>
          <cell r="G48" t="str">
            <v>Jonathan Cogan</v>
          </cell>
          <cell r="H48" t="str">
            <v>QLD South</v>
          </cell>
          <cell r="I48">
            <v>2200</v>
          </cell>
          <cell r="J48" t="str">
            <v>STSJV</v>
          </cell>
        </row>
        <row r="49">
          <cell r="B49" t="str">
            <v>IPS8</v>
          </cell>
          <cell r="C49" t="str">
            <v>FSAM-4IPS-08</v>
          </cell>
          <cell r="D49" t="str">
            <v>QLD</v>
          </cell>
          <cell r="E49" t="str">
            <v>Brisbane Metro</v>
          </cell>
          <cell r="F49" t="str">
            <v>4IPS</v>
          </cell>
          <cell r="G49" t="str">
            <v>Jonathan Cogan</v>
          </cell>
          <cell r="H49" t="str">
            <v>QLD South</v>
          </cell>
          <cell r="I49">
            <v>2200</v>
          </cell>
          <cell r="J49" t="str">
            <v>JEL</v>
          </cell>
        </row>
        <row r="50">
          <cell r="B50" t="str">
            <v>FRV2</v>
          </cell>
          <cell r="C50" t="str">
            <v>FSAM-4FRV-02</v>
          </cell>
          <cell r="D50" t="str">
            <v>QLD</v>
          </cell>
          <cell r="E50" t="str">
            <v>QLD South</v>
          </cell>
          <cell r="F50" t="str">
            <v>4FRV</v>
          </cell>
          <cell r="G50" t="str">
            <v>Jonathan Cogan</v>
          </cell>
          <cell r="H50" t="str">
            <v>QLD South</v>
          </cell>
          <cell r="I50">
            <v>2200</v>
          </cell>
        </row>
        <row r="51">
          <cell r="B51" t="str">
            <v>TOB10</v>
          </cell>
          <cell r="C51" t="str">
            <v>FSAM-4TOB-10</v>
          </cell>
          <cell r="D51" t="str">
            <v>QLD</v>
          </cell>
          <cell r="E51" t="str">
            <v>QLD South</v>
          </cell>
          <cell r="F51" t="str">
            <v>4TOB</v>
          </cell>
          <cell r="G51" t="str">
            <v>Jonathan Cogan</v>
          </cell>
          <cell r="H51" t="str">
            <v>QLD South</v>
          </cell>
          <cell r="I51">
            <v>2200</v>
          </cell>
        </row>
        <row r="52">
          <cell r="B52" t="str">
            <v>APL5</v>
          </cell>
          <cell r="C52" t="str">
            <v>FSAM-4APL-05</v>
          </cell>
          <cell r="D52" t="str">
            <v>QLD</v>
          </cell>
          <cell r="E52" t="str">
            <v>Brisbane Metro</v>
          </cell>
          <cell r="F52" t="str">
            <v>4APL</v>
          </cell>
          <cell r="G52" t="str">
            <v>Jonathan Cogan</v>
          </cell>
          <cell r="H52" t="str">
            <v>QLD Metro</v>
          </cell>
          <cell r="I52">
            <v>2200</v>
          </cell>
          <cell r="J52" t="str">
            <v>JEL</v>
          </cell>
        </row>
        <row r="53">
          <cell r="B53" t="str">
            <v>APL6</v>
          </cell>
          <cell r="C53" t="str">
            <v>FSAM-4APL-06</v>
          </cell>
          <cell r="D53" t="str">
            <v>QLD</v>
          </cell>
          <cell r="E53" t="str">
            <v>Brisbane Metro</v>
          </cell>
          <cell r="F53" t="str">
            <v>4APL</v>
          </cell>
          <cell r="G53" t="str">
            <v>Jonathan Cogan</v>
          </cell>
          <cell r="H53" t="str">
            <v>QLD Metro</v>
          </cell>
          <cell r="I53">
            <v>2200</v>
          </cell>
          <cell r="J53" t="str">
            <v>Infotech</v>
          </cell>
        </row>
        <row r="54">
          <cell r="B54" t="str">
            <v>APL7</v>
          </cell>
          <cell r="C54" t="str">
            <v>FSAM-4APL-07</v>
          </cell>
          <cell r="D54" t="str">
            <v>QLD</v>
          </cell>
          <cell r="E54" t="str">
            <v>Brisbane Metro</v>
          </cell>
          <cell r="F54" t="str">
            <v>4APL</v>
          </cell>
          <cell r="G54" t="str">
            <v>Jonathan Cogan</v>
          </cell>
          <cell r="H54" t="str">
            <v>QLD Metro</v>
          </cell>
          <cell r="I54">
            <v>2200</v>
          </cell>
          <cell r="J54"/>
        </row>
        <row r="55">
          <cell r="B55" t="str">
            <v>APL8</v>
          </cell>
          <cell r="C55" t="str">
            <v>FSAM-4APL-08</v>
          </cell>
          <cell r="D55" t="str">
            <v>QLD</v>
          </cell>
          <cell r="E55" t="str">
            <v>Brisbane Metro</v>
          </cell>
          <cell r="F55" t="str">
            <v>4APL</v>
          </cell>
          <cell r="G55" t="str">
            <v>Jonathan Cogan</v>
          </cell>
          <cell r="H55" t="str">
            <v>QLD Metro</v>
          </cell>
          <cell r="I55">
            <v>2200</v>
          </cell>
          <cell r="J55"/>
        </row>
        <row r="56">
          <cell r="B56" t="str">
            <v>APL9</v>
          </cell>
          <cell r="C56" t="str">
            <v>FSAM-4APL-09</v>
          </cell>
          <cell r="D56" t="str">
            <v>QLD</v>
          </cell>
          <cell r="E56" t="str">
            <v>Brisbane Metro</v>
          </cell>
          <cell r="F56" t="str">
            <v>4APL</v>
          </cell>
          <cell r="G56" t="str">
            <v>Jonathan Cogan</v>
          </cell>
          <cell r="H56" t="str">
            <v>QLD Metro</v>
          </cell>
          <cell r="I56">
            <v>2200</v>
          </cell>
          <cell r="J56"/>
        </row>
        <row r="57">
          <cell r="B57" t="str">
            <v>ASH1</v>
          </cell>
          <cell r="C57" t="str">
            <v>FSAM-4ASH-01</v>
          </cell>
          <cell r="D57" t="str">
            <v>QLD</v>
          </cell>
          <cell r="E57" t="str">
            <v>Brisbane Metro</v>
          </cell>
          <cell r="F57" t="str">
            <v>4ASH</v>
          </cell>
          <cell r="G57" t="str">
            <v>Jonathan Cogan</v>
          </cell>
          <cell r="H57" t="str">
            <v>QLD Metro</v>
          </cell>
          <cell r="I57">
            <v>2200</v>
          </cell>
          <cell r="J57" t="str">
            <v>JEL</v>
          </cell>
        </row>
        <row r="58">
          <cell r="B58" t="str">
            <v>ASH2</v>
          </cell>
          <cell r="C58" t="str">
            <v>FSAM-4ASH-02</v>
          </cell>
          <cell r="D58" t="str">
            <v>QLD</v>
          </cell>
          <cell r="E58" t="str">
            <v>Brisbane Metro</v>
          </cell>
          <cell r="F58" t="str">
            <v>4ASH</v>
          </cell>
          <cell r="G58" t="str">
            <v>Jonathan Cogan</v>
          </cell>
          <cell r="H58" t="str">
            <v>QLD Metro</v>
          </cell>
          <cell r="I58">
            <v>2200</v>
          </cell>
          <cell r="J58" t="str">
            <v>STSJV</v>
          </cell>
        </row>
        <row r="59">
          <cell r="B59" t="str">
            <v>ASH4</v>
          </cell>
          <cell r="C59" t="str">
            <v>FSAM-4ASH-04</v>
          </cell>
          <cell r="D59" t="str">
            <v>QLD</v>
          </cell>
          <cell r="E59" t="str">
            <v>Brisbane Metro</v>
          </cell>
          <cell r="F59" t="str">
            <v>4ASH</v>
          </cell>
          <cell r="G59" t="str">
            <v>Jonathan Cogan</v>
          </cell>
          <cell r="H59" t="str">
            <v>QLD Metro</v>
          </cell>
          <cell r="I59">
            <v>2200</v>
          </cell>
        </row>
        <row r="60">
          <cell r="B60" t="str">
            <v>BDB3</v>
          </cell>
          <cell r="C60" t="str">
            <v>FSAM-4BDB-03</v>
          </cell>
          <cell r="D60" t="str">
            <v>QLD</v>
          </cell>
          <cell r="E60" t="str">
            <v>Brisbane Metro</v>
          </cell>
          <cell r="F60" t="str">
            <v>4BDB</v>
          </cell>
          <cell r="G60" t="str">
            <v>Jonathan Cogan</v>
          </cell>
          <cell r="H60" t="str">
            <v>QLD Metro</v>
          </cell>
          <cell r="I60">
            <v>2200</v>
          </cell>
        </row>
        <row r="61">
          <cell r="B61" t="str">
            <v>BDB4</v>
          </cell>
          <cell r="C61" t="str">
            <v>FSAM-4BDB-04</v>
          </cell>
          <cell r="D61" t="str">
            <v>QLD</v>
          </cell>
          <cell r="E61" t="str">
            <v>Brisbane Metro</v>
          </cell>
          <cell r="F61" t="str">
            <v>4BDB</v>
          </cell>
          <cell r="G61" t="str">
            <v>Jonathan Cogan</v>
          </cell>
          <cell r="H61" t="str">
            <v>QLD Metro</v>
          </cell>
          <cell r="I61">
            <v>2200</v>
          </cell>
          <cell r="J61" t="str">
            <v>STSJV</v>
          </cell>
        </row>
        <row r="62">
          <cell r="B62" t="str">
            <v>GDN7</v>
          </cell>
          <cell r="C62" t="str">
            <v>FSAM-4GDN-07</v>
          </cell>
          <cell r="D62" t="str">
            <v>QLD</v>
          </cell>
          <cell r="E62" t="str">
            <v>Brisbane Metro</v>
          </cell>
          <cell r="F62" t="str">
            <v>4GDN</v>
          </cell>
          <cell r="G62" t="str">
            <v>Jonathan Cogan</v>
          </cell>
          <cell r="H62" t="str">
            <v>QLD Metro</v>
          </cell>
          <cell r="I62">
            <v>2200</v>
          </cell>
          <cell r="J62" t="str">
            <v>Infotech</v>
          </cell>
        </row>
        <row r="63">
          <cell r="B63" t="str">
            <v>GDN8</v>
          </cell>
          <cell r="C63" t="str">
            <v>FSAM-4GDN-08</v>
          </cell>
          <cell r="D63" t="str">
            <v>QLD</v>
          </cell>
          <cell r="E63" t="str">
            <v>Brisbane Metro</v>
          </cell>
          <cell r="F63" t="str">
            <v>4GDN</v>
          </cell>
          <cell r="G63" t="str">
            <v>Jonathan Cogan</v>
          </cell>
          <cell r="H63" t="str">
            <v>QLD Metro</v>
          </cell>
          <cell r="I63">
            <v>2200</v>
          </cell>
          <cell r="J63" t="str">
            <v>Infotech</v>
          </cell>
        </row>
        <row r="64">
          <cell r="B64" t="str">
            <v>GDN9</v>
          </cell>
          <cell r="C64" t="str">
            <v>FSAM-4GDN-09</v>
          </cell>
          <cell r="D64" t="str">
            <v>QLD</v>
          </cell>
          <cell r="E64" t="str">
            <v>Brisbane Metro</v>
          </cell>
          <cell r="F64" t="str">
            <v>4GDN</v>
          </cell>
          <cell r="G64" t="str">
            <v>Jonathan Cogan</v>
          </cell>
          <cell r="H64" t="str">
            <v>QLD Metro</v>
          </cell>
          <cell r="I64">
            <v>2200</v>
          </cell>
        </row>
        <row r="65">
          <cell r="B65" t="str">
            <v>KLG5</v>
          </cell>
          <cell r="C65" t="str">
            <v>FSAM-4KLG-05</v>
          </cell>
          <cell r="D65" t="str">
            <v>QLD</v>
          </cell>
          <cell r="E65" t="str">
            <v>Brisbane Metro</v>
          </cell>
          <cell r="F65" t="str">
            <v>4KLG</v>
          </cell>
          <cell r="G65" t="str">
            <v>Jonathan Cogan</v>
          </cell>
          <cell r="H65" t="str">
            <v>QLD Metro</v>
          </cell>
          <cell r="I65">
            <v>2200</v>
          </cell>
        </row>
        <row r="66">
          <cell r="B66" t="str">
            <v>KLG6</v>
          </cell>
          <cell r="C66" t="str">
            <v>FSAM-4KLG-06</v>
          </cell>
          <cell r="D66" t="str">
            <v>QLD</v>
          </cell>
          <cell r="E66" t="str">
            <v>Brisbane Metro</v>
          </cell>
          <cell r="F66" t="str">
            <v>4KLG</v>
          </cell>
          <cell r="G66" t="str">
            <v>Jonathan Cogan</v>
          </cell>
          <cell r="H66" t="str">
            <v>QLD Metro</v>
          </cell>
          <cell r="I66">
            <v>2200</v>
          </cell>
        </row>
        <row r="67">
          <cell r="B67" t="str">
            <v>KLG7</v>
          </cell>
          <cell r="C67" t="str">
            <v>FSAM-4KLG-07</v>
          </cell>
          <cell r="D67" t="str">
            <v>QLD</v>
          </cell>
          <cell r="E67" t="str">
            <v>Brisbane Metro</v>
          </cell>
          <cell r="F67" t="str">
            <v>4KLG</v>
          </cell>
          <cell r="G67" t="str">
            <v>Jonathan Cogan</v>
          </cell>
          <cell r="H67" t="str">
            <v>QLD Metro</v>
          </cell>
          <cell r="I67">
            <v>2200</v>
          </cell>
          <cell r="J67" t="str">
            <v>JEL</v>
          </cell>
        </row>
        <row r="68">
          <cell r="B68" t="str">
            <v>NDG4</v>
          </cell>
          <cell r="C68" t="str">
            <v>FSAM-4NDG-04</v>
          </cell>
          <cell r="D68" t="str">
            <v>QLD</v>
          </cell>
          <cell r="E68" t="str">
            <v>Brisbane Metro</v>
          </cell>
          <cell r="F68" t="str">
            <v>4NDG</v>
          </cell>
          <cell r="G68" t="str">
            <v>Jonathan Cogan</v>
          </cell>
          <cell r="H68" t="str">
            <v>QLD Metro</v>
          </cell>
          <cell r="I68">
            <v>2200</v>
          </cell>
          <cell r="J68" t="str">
            <v>JEL</v>
          </cell>
        </row>
        <row r="69">
          <cell r="B69" t="str">
            <v>NDG5</v>
          </cell>
          <cell r="C69" t="str">
            <v>FSAM-4NDG-05</v>
          </cell>
          <cell r="D69" t="str">
            <v>QLD</v>
          </cell>
          <cell r="E69" t="str">
            <v>Brisbane Metro</v>
          </cell>
          <cell r="F69" t="str">
            <v>4NDG</v>
          </cell>
          <cell r="G69" t="str">
            <v>Jonathan Cogan</v>
          </cell>
          <cell r="H69" t="str">
            <v>QLD Metro</v>
          </cell>
          <cell r="I69">
            <v>2200</v>
          </cell>
        </row>
        <row r="70">
          <cell r="B70" t="str">
            <v>NDG6</v>
          </cell>
          <cell r="C70" t="str">
            <v>FSAM-4NDG-06</v>
          </cell>
          <cell r="D70" t="str">
            <v>QLD</v>
          </cell>
          <cell r="E70" t="str">
            <v>Brisbane Metro</v>
          </cell>
          <cell r="F70" t="str">
            <v>4NDG</v>
          </cell>
          <cell r="G70" t="str">
            <v>Jonathan Cogan</v>
          </cell>
          <cell r="H70" t="str">
            <v>QLD Metro</v>
          </cell>
          <cell r="I70">
            <v>2200</v>
          </cell>
        </row>
        <row r="71">
          <cell r="B71" t="str">
            <v>SGI1</v>
          </cell>
          <cell r="C71" t="str">
            <v>FSAM-4SGI-01</v>
          </cell>
          <cell r="D71" t="str">
            <v>QLD</v>
          </cell>
          <cell r="E71" t="str">
            <v>Brisbane Metro</v>
          </cell>
          <cell r="F71" t="str">
            <v>4SGI</v>
          </cell>
          <cell r="G71" t="str">
            <v>Jonathan Cogan</v>
          </cell>
          <cell r="H71" t="str">
            <v>QLD Metro</v>
          </cell>
          <cell r="I71">
            <v>2200</v>
          </cell>
          <cell r="J71" t="str">
            <v>STSJV</v>
          </cell>
        </row>
        <row r="72">
          <cell r="B72" t="str">
            <v>SGI2</v>
          </cell>
          <cell r="C72" t="str">
            <v>FSAM-4SGI-02</v>
          </cell>
          <cell r="D72" t="str">
            <v>QLD</v>
          </cell>
          <cell r="E72" t="str">
            <v>Brisbane Metro</v>
          </cell>
          <cell r="F72" t="str">
            <v>4SGI</v>
          </cell>
          <cell r="G72" t="str">
            <v>Jonathan Cogan</v>
          </cell>
          <cell r="H72" t="str">
            <v>QLD Metro</v>
          </cell>
          <cell r="I72">
            <v>2200</v>
          </cell>
        </row>
        <row r="73">
          <cell r="B73" t="str">
            <v>SGI3</v>
          </cell>
          <cell r="C73" t="str">
            <v>FSAM-4SGI-03</v>
          </cell>
          <cell r="D73" t="str">
            <v>QLD</v>
          </cell>
          <cell r="E73" t="str">
            <v>Brisbane Metro</v>
          </cell>
          <cell r="F73" t="str">
            <v>4SGI</v>
          </cell>
          <cell r="G73" t="str">
            <v>Jonathan Cogan</v>
          </cell>
          <cell r="H73" t="str">
            <v>QLD Metro</v>
          </cell>
          <cell r="I73">
            <v>2200</v>
          </cell>
          <cell r="J73" t="str">
            <v>Infotech</v>
          </cell>
        </row>
        <row r="74">
          <cell r="B74" t="str">
            <v>SGI4</v>
          </cell>
          <cell r="C74" t="str">
            <v>FSAM-4SGI-04</v>
          </cell>
          <cell r="D74" t="str">
            <v>QLD</v>
          </cell>
          <cell r="E74" t="str">
            <v>Brisbane Metro</v>
          </cell>
          <cell r="F74" t="str">
            <v>4SGI</v>
          </cell>
          <cell r="G74" t="str">
            <v>Jonathan Cogan</v>
          </cell>
          <cell r="H74" t="str">
            <v>QLD Metro</v>
          </cell>
          <cell r="I74">
            <v>2200</v>
          </cell>
        </row>
        <row r="75">
          <cell r="B75" t="str">
            <v>SGI5</v>
          </cell>
          <cell r="C75" t="str">
            <v>FSAM-4SGI-05</v>
          </cell>
          <cell r="D75" t="str">
            <v>QLD</v>
          </cell>
          <cell r="E75" t="str">
            <v>Brisbane Metro</v>
          </cell>
          <cell r="F75" t="str">
            <v>4SGI</v>
          </cell>
          <cell r="G75" t="str">
            <v>Jonathan Cogan</v>
          </cell>
          <cell r="H75" t="str">
            <v>QLD Metro</v>
          </cell>
          <cell r="I75">
            <v>2200</v>
          </cell>
        </row>
        <row r="76">
          <cell r="B76" t="str">
            <v>SGI6</v>
          </cell>
          <cell r="C76" t="str">
            <v>FSAM-4SGI-06</v>
          </cell>
          <cell r="D76" t="str">
            <v>QLD</v>
          </cell>
          <cell r="E76" t="str">
            <v>Brisbane Metro</v>
          </cell>
          <cell r="F76" t="str">
            <v>4SGI</v>
          </cell>
          <cell r="G76" t="str">
            <v>Jonathan Cogan</v>
          </cell>
          <cell r="H76" t="str">
            <v>QLD Metro</v>
          </cell>
          <cell r="I76">
            <v>2200</v>
          </cell>
        </row>
        <row r="77">
          <cell r="B77" t="str">
            <v>SLA1</v>
          </cell>
          <cell r="C77" t="str">
            <v>FSAM-4SLA-01</v>
          </cell>
          <cell r="D77" t="str">
            <v>QLD</v>
          </cell>
          <cell r="E77" t="str">
            <v>Brisbane Metro</v>
          </cell>
          <cell r="F77" t="str">
            <v>4SLA</v>
          </cell>
          <cell r="G77" t="str">
            <v>Jonathan Cogan</v>
          </cell>
          <cell r="H77" t="str">
            <v>QLD Metro</v>
          </cell>
          <cell r="I77">
            <v>2200</v>
          </cell>
          <cell r="J77" t="str">
            <v>JEL</v>
          </cell>
        </row>
        <row r="78">
          <cell r="B78" t="str">
            <v>SLA2</v>
          </cell>
          <cell r="C78" t="str">
            <v>FSAM-4SLA-02</v>
          </cell>
          <cell r="D78" t="str">
            <v>QLD</v>
          </cell>
          <cell r="E78" t="str">
            <v>Brisbane Metro</v>
          </cell>
          <cell r="F78" t="str">
            <v>4SLA</v>
          </cell>
          <cell r="G78" t="str">
            <v>Jonathan Cogan</v>
          </cell>
          <cell r="H78" t="str">
            <v>QLD Metro</v>
          </cell>
          <cell r="I78">
            <v>2200</v>
          </cell>
          <cell r="J78" t="str">
            <v>STSJV</v>
          </cell>
        </row>
        <row r="79">
          <cell r="B79" t="str">
            <v>SLA3</v>
          </cell>
          <cell r="C79" t="str">
            <v>FSAM-4SLA-03</v>
          </cell>
          <cell r="D79" t="str">
            <v>QLD</v>
          </cell>
          <cell r="E79" t="str">
            <v>Brisbane Metro</v>
          </cell>
          <cell r="F79" t="str">
            <v>4SLA</v>
          </cell>
          <cell r="G79" t="str">
            <v>Jonathan Cogan</v>
          </cell>
          <cell r="H79" t="str">
            <v>QLD Metro</v>
          </cell>
          <cell r="I79">
            <v>2200</v>
          </cell>
          <cell r="J79" t="str">
            <v>Infotech</v>
          </cell>
        </row>
        <row r="80">
          <cell r="B80" t="str">
            <v>COR4</v>
          </cell>
          <cell r="C80" t="str">
            <v>FSAM-2COR-04</v>
          </cell>
          <cell r="D80" t="str">
            <v>NSW</v>
          </cell>
          <cell r="E80" t="str">
            <v>NSW South</v>
          </cell>
          <cell r="F80" t="str">
            <v>2COR</v>
          </cell>
          <cell r="G80" t="str">
            <v>Damien Marov South</v>
          </cell>
          <cell r="H80" t="str">
            <v>NSW South / ACT</v>
          </cell>
          <cell r="I80">
            <v>2200</v>
          </cell>
          <cell r="J80" t="str">
            <v>Infotech</v>
          </cell>
        </row>
        <row r="81">
          <cell r="B81" t="str">
            <v>COR5</v>
          </cell>
          <cell r="C81" t="str">
            <v>FSAM-2COR-05</v>
          </cell>
          <cell r="D81" t="str">
            <v>NSW</v>
          </cell>
          <cell r="E81" t="str">
            <v>NSW South</v>
          </cell>
          <cell r="F81" t="str">
            <v>2COR</v>
          </cell>
          <cell r="G81" t="str">
            <v>Damien Marov South</v>
          </cell>
          <cell r="H81" t="str">
            <v>NSW South / ACT</v>
          </cell>
          <cell r="I81">
            <v>2200</v>
          </cell>
          <cell r="J81" t="str">
            <v>Dalys</v>
          </cell>
        </row>
        <row r="82">
          <cell r="B82" t="str">
            <v>COR6</v>
          </cell>
          <cell r="C82" t="str">
            <v>FSAM-2COR-06</v>
          </cell>
          <cell r="D82" t="str">
            <v>NSW</v>
          </cell>
          <cell r="E82" t="str">
            <v>NSW South</v>
          </cell>
          <cell r="F82" t="str">
            <v>2COR</v>
          </cell>
          <cell r="G82" t="str">
            <v>Damien Marov South</v>
          </cell>
          <cell r="H82" t="str">
            <v>NSW South / ACT</v>
          </cell>
          <cell r="I82">
            <v>2200</v>
          </cell>
          <cell r="J82" t="str">
            <v>STSJV</v>
          </cell>
        </row>
        <row r="83">
          <cell r="B83" t="str">
            <v>COR7</v>
          </cell>
          <cell r="C83" t="str">
            <v>FSAM-2COR-07</v>
          </cell>
          <cell r="D83" t="str">
            <v>NSW</v>
          </cell>
          <cell r="E83" t="str">
            <v>NSW South</v>
          </cell>
          <cell r="F83" t="str">
            <v>2COR</v>
          </cell>
          <cell r="G83" t="str">
            <v>Damien Marov South</v>
          </cell>
          <cell r="H83" t="str">
            <v>NSW South / ACT</v>
          </cell>
          <cell r="I83">
            <v>2200</v>
          </cell>
          <cell r="J83" t="str">
            <v>Dalys</v>
          </cell>
        </row>
        <row r="84">
          <cell r="B84" t="str">
            <v>COR8</v>
          </cell>
          <cell r="C84" t="str">
            <v>FSAM-2COR-08</v>
          </cell>
          <cell r="D84" t="str">
            <v>NSW</v>
          </cell>
          <cell r="E84" t="str">
            <v>NSW South</v>
          </cell>
          <cell r="F84" t="str">
            <v>2COR</v>
          </cell>
          <cell r="G84" t="str">
            <v>Damien Marov South</v>
          </cell>
          <cell r="H84" t="str">
            <v>NSW South / ACT</v>
          </cell>
          <cell r="I84">
            <v>2200</v>
          </cell>
          <cell r="J84" t="str">
            <v>Infotech</v>
          </cell>
        </row>
        <row r="85">
          <cell r="B85" t="str">
            <v>COR9</v>
          </cell>
          <cell r="C85" t="str">
            <v>FSAM-2COR-09</v>
          </cell>
          <cell r="D85" t="str">
            <v>NSW</v>
          </cell>
          <cell r="E85" t="str">
            <v>NSW South</v>
          </cell>
          <cell r="F85" t="str">
            <v>2COR</v>
          </cell>
          <cell r="G85" t="str">
            <v>Damien Marov South</v>
          </cell>
          <cell r="H85" t="str">
            <v>NSW South / ACT</v>
          </cell>
          <cell r="I85">
            <v>2200</v>
          </cell>
        </row>
        <row r="86">
          <cell r="B86" t="str">
            <v>COR10</v>
          </cell>
          <cell r="C86" t="str">
            <v>FSAM-2COR-10</v>
          </cell>
          <cell r="D86" t="str">
            <v>NSW</v>
          </cell>
          <cell r="E86" t="str">
            <v>NSW South</v>
          </cell>
          <cell r="F86" t="str">
            <v>2COR</v>
          </cell>
          <cell r="G86" t="str">
            <v>Damien Marov South</v>
          </cell>
          <cell r="H86" t="str">
            <v>NSW South / ACT</v>
          </cell>
          <cell r="I86">
            <v>2200</v>
          </cell>
        </row>
        <row r="87">
          <cell r="B87" t="str">
            <v>COR11</v>
          </cell>
          <cell r="C87" t="str">
            <v>FSAM-2COR-11</v>
          </cell>
          <cell r="D87" t="str">
            <v>NSW</v>
          </cell>
          <cell r="E87" t="str">
            <v>NSW South</v>
          </cell>
          <cell r="F87" t="str">
            <v>2COR</v>
          </cell>
          <cell r="G87" t="str">
            <v>Damien Marov South</v>
          </cell>
          <cell r="H87" t="str">
            <v>NSW South / ACT</v>
          </cell>
          <cell r="I87">
            <v>2200</v>
          </cell>
          <cell r="J87" t="str">
            <v>Infotech</v>
          </cell>
        </row>
        <row r="88">
          <cell r="B88" t="str">
            <v>DAP1</v>
          </cell>
          <cell r="C88" t="str">
            <v>FSAM-2DAP-01</v>
          </cell>
          <cell r="D88" t="str">
            <v>NSW</v>
          </cell>
          <cell r="E88" t="str">
            <v>NSW South</v>
          </cell>
          <cell r="F88" t="str">
            <v>2DAP</v>
          </cell>
          <cell r="G88" t="str">
            <v>Damien Marov South</v>
          </cell>
          <cell r="H88" t="str">
            <v>NSW South / ACT</v>
          </cell>
          <cell r="I88">
            <v>238</v>
          </cell>
          <cell r="J88" t="str">
            <v>Dalys</v>
          </cell>
        </row>
        <row r="89">
          <cell r="B89" t="str">
            <v>DAP5</v>
          </cell>
          <cell r="C89" t="str">
            <v>FSAM-2DAP-05</v>
          </cell>
          <cell r="D89" t="str">
            <v>NSW</v>
          </cell>
          <cell r="E89" t="str">
            <v>NSW South</v>
          </cell>
          <cell r="F89" t="str">
            <v>2DAP</v>
          </cell>
          <cell r="G89" t="str">
            <v>Damien Marov South</v>
          </cell>
          <cell r="H89" t="str">
            <v>NSW South / ACT</v>
          </cell>
          <cell r="I89">
            <v>2200</v>
          </cell>
        </row>
        <row r="90">
          <cell r="B90" t="str">
            <v>DAP6</v>
          </cell>
          <cell r="C90" t="str">
            <v>FSAM-2DAP-06</v>
          </cell>
          <cell r="D90" t="str">
            <v>NSW</v>
          </cell>
          <cell r="E90" t="str">
            <v>NSW South</v>
          </cell>
          <cell r="F90" t="str">
            <v>2DAP</v>
          </cell>
          <cell r="G90" t="str">
            <v>Damien Marov South</v>
          </cell>
          <cell r="H90" t="str">
            <v>NSW South / ACT</v>
          </cell>
          <cell r="I90">
            <v>2200</v>
          </cell>
          <cell r="J90" t="str">
            <v>Infotech</v>
          </cell>
        </row>
        <row r="91">
          <cell r="B91" t="str">
            <v>KIA1</v>
          </cell>
          <cell r="C91" t="str">
            <v>FSAM-2KIA-01</v>
          </cell>
          <cell r="D91" t="str">
            <v>NSW</v>
          </cell>
          <cell r="E91" t="str">
            <v>NSW South</v>
          </cell>
          <cell r="F91" t="str">
            <v>2KIA</v>
          </cell>
          <cell r="G91" t="str">
            <v>Damien Marov South</v>
          </cell>
          <cell r="H91" t="str">
            <v>NSW South / ACT</v>
          </cell>
          <cell r="I91">
            <v>2200</v>
          </cell>
        </row>
        <row r="92">
          <cell r="B92" t="str">
            <v>TRK1</v>
          </cell>
          <cell r="C92" t="str">
            <v>FSAM-2TRK-01</v>
          </cell>
          <cell r="D92" t="str">
            <v>NSW</v>
          </cell>
          <cell r="E92" t="str">
            <v>NSW South</v>
          </cell>
          <cell r="F92" t="str">
            <v>2TRK</v>
          </cell>
          <cell r="G92" t="str">
            <v>Damien Marov South</v>
          </cell>
          <cell r="H92" t="str">
            <v>NSW South / ACT</v>
          </cell>
          <cell r="I92">
            <v>2200</v>
          </cell>
        </row>
        <row r="93">
          <cell r="B93" t="str">
            <v>WAG1</v>
          </cell>
          <cell r="C93" t="str">
            <v>FSAM-2WAG-01</v>
          </cell>
          <cell r="D93" t="str">
            <v>NSW</v>
          </cell>
          <cell r="E93" t="str">
            <v>NSW South</v>
          </cell>
          <cell r="F93" t="str">
            <v>2WAG</v>
          </cell>
          <cell r="G93" t="str">
            <v>Damien Marov South</v>
          </cell>
          <cell r="H93" t="str">
            <v>NSW South / ACT</v>
          </cell>
          <cell r="I93">
            <v>2200</v>
          </cell>
          <cell r="J93" t="str">
            <v>Tata</v>
          </cell>
        </row>
        <row r="94">
          <cell r="B94" t="str">
            <v>WAG2</v>
          </cell>
          <cell r="C94" t="str">
            <v>FSAM-2WAG-02</v>
          </cell>
          <cell r="D94" t="str">
            <v>NSW</v>
          </cell>
          <cell r="E94" t="str">
            <v>NSW South</v>
          </cell>
          <cell r="F94" t="str">
            <v>2WAG</v>
          </cell>
          <cell r="G94" t="str">
            <v>Damien Marov South</v>
          </cell>
          <cell r="H94" t="str">
            <v>NSW South / ACT</v>
          </cell>
          <cell r="I94">
            <v>2200</v>
          </cell>
          <cell r="J94" t="str">
            <v>Tata</v>
          </cell>
        </row>
        <row r="95">
          <cell r="B95" t="str">
            <v>WAG3</v>
          </cell>
          <cell r="C95" t="str">
            <v>FSAM-2WAG-03</v>
          </cell>
          <cell r="D95" t="str">
            <v>NSW</v>
          </cell>
          <cell r="E95" t="str">
            <v>NSW South</v>
          </cell>
          <cell r="F95" t="str">
            <v>2WAG</v>
          </cell>
          <cell r="G95" t="str">
            <v>Damien Marov South</v>
          </cell>
          <cell r="H95" t="str">
            <v>NSW South / ACT</v>
          </cell>
          <cell r="I95">
            <v>2200</v>
          </cell>
          <cell r="J95" t="str">
            <v>Tata</v>
          </cell>
        </row>
        <row r="96">
          <cell r="B96" t="str">
            <v>WAG4</v>
          </cell>
          <cell r="C96" t="str">
            <v>FSAM-2WAG-04</v>
          </cell>
          <cell r="D96" t="str">
            <v>NSW</v>
          </cell>
          <cell r="E96" t="str">
            <v>NSW South</v>
          </cell>
          <cell r="F96" t="str">
            <v>2WAG</v>
          </cell>
          <cell r="G96" t="str">
            <v>Damien Marov South</v>
          </cell>
          <cell r="H96" t="str">
            <v>NSW South / ACT</v>
          </cell>
          <cell r="I96">
            <v>2200</v>
          </cell>
        </row>
        <row r="97">
          <cell r="B97" t="str">
            <v>WLG2</v>
          </cell>
          <cell r="C97" t="str">
            <v>FSAM-2WLG-02</v>
          </cell>
          <cell r="D97" t="str">
            <v>NSW</v>
          </cell>
          <cell r="E97" t="str">
            <v>NSW South</v>
          </cell>
          <cell r="F97" t="str">
            <v>2WLG</v>
          </cell>
          <cell r="G97" t="str">
            <v>Damien Marov South</v>
          </cell>
          <cell r="H97" t="str">
            <v>NSW South / ACT</v>
          </cell>
          <cell r="I97">
            <v>2200</v>
          </cell>
          <cell r="J97" t="str">
            <v>Infotech</v>
          </cell>
        </row>
        <row r="98">
          <cell r="B98" t="str">
            <v>WLG3</v>
          </cell>
          <cell r="C98" t="str">
            <v>FSAM-2WLG-03</v>
          </cell>
          <cell r="D98" t="str">
            <v>NSW</v>
          </cell>
          <cell r="E98" t="str">
            <v>NSW South</v>
          </cell>
          <cell r="F98" t="str">
            <v>2WLG</v>
          </cell>
          <cell r="G98" t="str">
            <v>Damien Marov South</v>
          </cell>
          <cell r="H98" t="str">
            <v>NSW South / ACT</v>
          </cell>
          <cell r="I98">
            <v>2200</v>
          </cell>
          <cell r="J98" t="str">
            <v>Infotech</v>
          </cell>
        </row>
        <row r="99">
          <cell r="B99" t="str">
            <v>WLG4</v>
          </cell>
          <cell r="C99" t="str">
            <v>FSAM-2WLG-04</v>
          </cell>
          <cell r="D99" t="str">
            <v>NSW</v>
          </cell>
          <cell r="E99" t="str">
            <v>NSW South</v>
          </cell>
          <cell r="F99" t="str">
            <v>2WLG</v>
          </cell>
          <cell r="G99" t="str">
            <v>Damien Marov South</v>
          </cell>
          <cell r="H99" t="str">
            <v>NSW South / ACT</v>
          </cell>
          <cell r="I99">
            <v>2200</v>
          </cell>
          <cell r="J99" t="str">
            <v>Dalys</v>
          </cell>
        </row>
        <row r="100">
          <cell r="B100" t="str">
            <v>WLG5</v>
          </cell>
          <cell r="C100" t="str">
            <v>FSAM-2WLG-05</v>
          </cell>
          <cell r="D100" t="str">
            <v>NSW</v>
          </cell>
          <cell r="E100" t="str">
            <v>NSW South</v>
          </cell>
          <cell r="F100" t="str">
            <v>2WLG</v>
          </cell>
          <cell r="G100" t="str">
            <v>Damien Marov South</v>
          </cell>
          <cell r="H100" t="str">
            <v>NSW South / ACT</v>
          </cell>
          <cell r="I100">
            <v>2200</v>
          </cell>
          <cell r="J100" t="str">
            <v>Infotech</v>
          </cell>
        </row>
        <row r="101">
          <cell r="B101" t="str">
            <v>WLG6</v>
          </cell>
          <cell r="C101" t="str">
            <v>FSAM-2WLG-06</v>
          </cell>
          <cell r="D101" t="str">
            <v>NSW</v>
          </cell>
          <cell r="E101" t="str">
            <v>NSW South</v>
          </cell>
          <cell r="F101" t="str">
            <v>2WLG</v>
          </cell>
          <cell r="G101" t="str">
            <v>Damien Marov South</v>
          </cell>
          <cell r="H101" t="str">
            <v>NSW South / ACT</v>
          </cell>
          <cell r="I101">
            <v>2200</v>
          </cell>
          <cell r="J101" t="str">
            <v>Infotech</v>
          </cell>
        </row>
        <row r="102">
          <cell r="B102" t="str">
            <v>BLC1</v>
          </cell>
          <cell r="C102" t="str">
            <v>FSAM-9BLC1-01</v>
          </cell>
          <cell r="D102" t="str">
            <v>NSW</v>
          </cell>
          <cell r="E102" t="str">
            <v>NSW South</v>
          </cell>
          <cell r="F102" t="str">
            <v>9BLC</v>
          </cell>
          <cell r="G102" t="str">
            <v>Damien Marov South</v>
          </cell>
          <cell r="H102" t="str">
            <v>NSW South / ACT</v>
          </cell>
          <cell r="I102">
            <v>2200</v>
          </cell>
        </row>
        <row r="103">
          <cell r="B103" t="str">
            <v>BLC2</v>
          </cell>
          <cell r="C103" t="str">
            <v>FSAM-9BLC1-02</v>
          </cell>
          <cell r="D103" t="str">
            <v>NSW</v>
          </cell>
          <cell r="E103" t="str">
            <v>NSW South</v>
          </cell>
          <cell r="F103" t="str">
            <v>9BLC</v>
          </cell>
          <cell r="G103" t="str">
            <v>Damien Marov South</v>
          </cell>
          <cell r="H103" t="str">
            <v>NSW South / ACT</v>
          </cell>
          <cell r="I103">
            <v>2200</v>
          </cell>
        </row>
        <row r="104">
          <cell r="B104" t="str">
            <v>CVI1</v>
          </cell>
          <cell r="C104" t="str">
            <v>FSAM-9CVI-01</v>
          </cell>
          <cell r="D104" t="str">
            <v>NSW</v>
          </cell>
          <cell r="E104" t="str">
            <v>NSW South</v>
          </cell>
          <cell r="F104" t="str">
            <v>9CVI</v>
          </cell>
          <cell r="G104" t="str">
            <v>Damien Marov South</v>
          </cell>
          <cell r="H104" t="str">
            <v>NSW South / ACT</v>
          </cell>
          <cell r="I104">
            <v>2200</v>
          </cell>
          <cell r="J104" t="str">
            <v>Infotech</v>
          </cell>
        </row>
        <row r="105">
          <cell r="B105" t="str">
            <v>CVI2</v>
          </cell>
          <cell r="C105" t="str">
            <v>FSAM-9CVI-02</v>
          </cell>
          <cell r="D105" t="str">
            <v>NSW</v>
          </cell>
          <cell r="E105" t="str">
            <v>NSW South</v>
          </cell>
          <cell r="F105" t="str">
            <v>9CVI</v>
          </cell>
          <cell r="G105" t="str">
            <v>Damien Marov South</v>
          </cell>
          <cell r="H105" t="str">
            <v>NSW South / ACT</v>
          </cell>
          <cell r="I105">
            <v>2200</v>
          </cell>
          <cell r="J105" t="str">
            <v>Dalys</v>
          </cell>
        </row>
        <row r="106">
          <cell r="B106" t="str">
            <v>CVI3</v>
          </cell>
          <cell r="C106" t="str">
            <v>FSAM-9CVI-03</v>
          </cell>
          <cell r="D106" t="str">
            <v>NSW</v>
          </cell>
          <cell r="E106" t="str">
            <v>NSW South</v>
          </cell>
          <cell r="F106" t="str">
            <v>9CVI</v>
          </cell>
          <cell r="G106" t="str">
            <v>Damien Marov South</v>
          </cell>
          <cell r="H106" t="str">
            <v>NSW South / ACT</v>
          </cell>
          <cell r="I106">
            <v>2200</v>
          </cell>
          <cell r="J106" t="str">
            <v>Dalys</v>
          </cell>
        </row>
        <row r="107">
          <cell r="B107" t="str">
            <v>CVI4</v>
          </cell>
          <cell r="C107" t="str">
            <v>FSAM-9CVI-04</v>
          </cell>
          <cell r="D107" t="str">
            <v>NSW</v>
          </cell>
          <cell r="E107" t="str">
            <v>NSW South</v>
          </cell>
          <cell r="F107" t="str">
            <v>9CVI</v>
          </cell>
          <cell r="G107" t="str">
            <v>Damien Marov South</v>
          </cell>
          <cell r="H107" t="str">
            <v>NSW South / ACT</v>
          </cell>
          <cell r="I107">
            <v>2200</v>
          </cell>
          <cell r="J107" t="str">
            <v>Infotech</v>
          </cell>
        </row>
        <row r="108">
          <cell r="B108" t="str">
            <v>CVI5</v>
          </cell>
          <cell r="C108" t="str">
            <v>FSAM-9CVI-05</v>
          </cell>
          <cell r="D108" t="str">
            <v>NSW</v>
          </cell>
          <cell r="E108" t="str">
            <v>NSW South</v>
          </cell>
          <cell r="F108" t="str">
            <v>9CVI</v>
          </cell>
          <cell r="G108" t="str">
            <v>Damien Marov South</v>
          </cell>
          <cell r="H108" t="str">
            <v>NSW South / ACT</v>
          </cell>
          <cell r="I108">
            <v>2338</v>
          </cell>
          <cell r="J108" t="str">
            <v>Tata</v>
          </cell>
        </row>
        <row r="109">
          <cell r="B109" t="str">
            <v>CVI6</v>
          </cell>
          <cell r="C109" t="str">
            <v>FSAM-9CVI-06</v>
          </cell>
          <cell r="D109" t="str">
            <v>NSW</v>
          </cell>
          <cell r="E109" t="str">
            <v>NSW South</v>
          </cell>
          <cell r="F109" t="str">
            <v>9CVI</v>
          </cell>
          <cell r="G109" t="str">
            <v>Damien Marov South</v>
          </cell>
          <cell r="H109" t="str">
            <v>NSW South / ACT</v>
          </cell>
          <cell r="I109">
            <v>2200</v>
          </cell>
          <cell r="J109" t="str">
            <v>Infotech</v>
          </cell>
        </row>
        <row r="110">
          <cell r="B110" t="str">
            <v>QBN1</v>
          </cell>
          <cell r="C110" t="str">
            <v>FSAM-9QBN-01</v>
          </cell>
          <cell r="D110" t="str">
            <v>NSW</v>
          </cell>
          <cell r="E110" t="str">
            <v>NSW South</v>
          </cell>
          <cell r="F110" t="str">
            <v>9QBN</v>
          </cell>
          <cell r="G110" t="str">
            <v>Damien Marov South</v>
          </cell>
          <cell r="H110" t="str">
            <v>NSW South / ACT</v>
          </cell>
          <cell r="I110">
            <v>2200</v>
          </cell>
        </row>
        <row r="111">
          <cell r="B111" t="str">
            <v>QBN2</v>
          </cell>
          <cell r="C111" t="str">
            <v>FSAM-9QBN-02</v>
          </cell>
          <cell r="D111" t="str">
            <v>NSW</v>
          </cell>
          <cell r="E111" t="str">
            <v>NSW South</v>
          </cell>
          <cell r="F111" t="str">
            <v>9QBN</v>
          </cell>
          <cell r="G111" t="str">
            <v>Damien Marov South</v>
          </cell>
          <cell r="H111" t="str">
            <v>NSW South / ACT</v>
          </cell>
          <cell r="I111">
            <v>2200</v>
          </cell>
        </row>
        <row r="112">
          <cell r="B112" t="str">
            <v>QBN3</v>
          </cell>
          <cell r="C112" t="str">
            <v>FSAM-9QBN-03</v>
          </cell>
          <cell r="D112" t="str">
            <v>NSW</v>
          </cell>
          <cell r="E112" t="str">
            <v>NSW South</v>
          </cell>
          <cell r="F112" t="str">
            <v>9QBN</v>
          </cell>
          <cell r="G112" t="str">
            <v>Damien Marov South</v>
          </cell>
          <cell r="H112" t="str">
            <v>NSW South / ACT</v>
          </cell>
          <cell r="I112">
            <v>2200</v>
          </cell>
          <cell r="J112" t="str">
            <v>Dalys</v>
          </cell>
        </row>
        <row r="113">
          <cell r="B113" t="str">
            <v>QBN4</v>
          </cell>
          <cell r="C113" t="str">
            <v>FSAM-9QBN-04</v>
          </cell>
          <cell r="D113" t="str">
            <v>NSW</v>
          </cell>
          <cell r="E113" t="str">
            <v>NSW South</v>
          </cell>
          <cell r="F113" t="str">
            <v>9QBN</v>
          </cell>
          <cell r="G113" t="str">
            <v>Damien Marov South</v>
          </cell>
          <cell r="H113" t="str">
            <v>NSW South / ACT</v>
          </cell>
          <cell r="I113">
            <v>2200</v>
          </cell>
          <cell r="J113" t="str">
            <v>STSJV</v>
          </cell>
        </row>
        <row r="114">
          <cell r="B114" t="str">
            <v>QBN6</v>
          </cell>
          <cell r="C114" t="str">
            <v>FSAM-9QBN-06</v>
          </cell>
          <cell r="D114" t="str">
            <v>NSW</v>
          </cell>
          <cell r="E114" t="str">
            <v>NSW South</v>
          </cell>
          <cell r="F114" t="str">
            <v>9QBN</v>
          </cell>
          <cell r="G114" t="str">
            <v>Damien Marov South</v>
          </cell>
          <cell r="H114" t="str">
            <v>NSW South / ACT</v>
          </cell>
          <cell r="I114">
            <v>2200</v>
          </cell>
          <cell r="J114" t="str">
            <v>Infotech</v>
          </cell>
        </row>
        <row r="115">
          <cell r="B115" t="str">
            <v>BBE1</v>
          </cell>
          <cell r="C115" t="str">
            <v>FSAM-4BBE-01</v>
          </cell>
          <cell r="D115" t="str">
            <v>QLD</v>
          </cell>
          <cell r="E115" t="str">
            <v>QLD South</v>
          </cell>
          <cell r="F115" t="str">
            <v>4BBE</v>
          </cell>
          <cell r="G115" t="str">
            <v>Sunil Nair</v>
          </cell>
          <cell r="H115" t="str">
            <v>QLD South</v>
          </cell>
          <cell r="I115">
            <v>2756</v>
          </cell>
          <cell r="J115" t="str">
            <v>Infotech</v>
          </cell>
        </row>
        <row r="116">
          <cell r="B116" t="str">
            <v>BBE2</v>
          </cell>
          <cell r="C116" t="str">
            <v>FSAM-4BBE-02</v>
          </cell>
          <cell r="D116" t="str">
            <v>QLD</v>
          </cell>
          <cell r="E116" t="str">
            <v>QLD South</v>
          </cell>
          <cell r="F116" t="str">
            <v>4BBE</v>
          </cell>
          <cell r="G116" t="str">
            <v>Sunil Nair</v>
          </cell>
          <cell r="H116" t="str">
            <v>QLD South</v>
          </cell>
          <cell r="I116">
            <v>2200</v>
          </cell>
          <cell r="J116" t="str">
            <v>Infotech</v>
          </cell>
        </row>
        <row r="117">
          <cell r="B117" t="str">
            <v>BBE3</v>
          </cell>
          <cell r="C117" t="str">
            <v>FSAM-4BBE-03</v>
          </cell>
          <cell r="D117" t="str">
            <v>QLD</v>
          </cell>
          <cell r="E117" t="str">
            <v>QLD South</v>
          </cell>
          <cell r="F117" t="str">
            <v>4BBE</v>
          </cell>
          <cell r="G117" t="str">
            <v>Sunil Nair</v>
          </cell>
          <cell r="H117" t="str">
            <v>QLD South</v>
          </cell>
          <cell r="I117">
            <v>2200</v>
          </cell>
          <cell r="J117" t="str">
            <v>Infotech</v>
          </cell>
        </row>
        <row r="118">
          <cell r="B118" t="str">
            <v>BBE4</v>
          </cell>
          <cell r="C118" t="str">
            <v>FSAM-4BBE-04</v>
          </cell>
          <cell r="D118" t="str">
            <v>QLD</v>
          </cell>
          <cell r="E118" t="str">
            <v>QLD South</v>
          </cell>
          <cell r="F118" t="str">
            <v>4BBE</v>
          </cell>
          <cell r="G118" t="str">
            <v>Sunil Nair</v>
          </cell>
          <cell r="H118" t="str">
            <v>QLD South</v>
          </cell>
          <cell r="I118">
            <v>2200</v>
          </cell>
          <cell r="J118"/>
        </row>
        <row r="119">
          <cell r="B119" t="str">
            <v>BBE5</v>
          </cell>
          <cell r="C119" t="str">
            <v>FSAM-4BBE-05</v>
          </cell>
          <cell r="D119" t="str">
            <v>QLD</v>
          </cell>
          <cell r="E119" t="str">
            <v>QLD South</v>
          </cell>
          <cell r="F119" t="str">
            <v>4BBE</v>
          </cell>
          <cell r="G119" t="str">
            <v>Sunil Nair</v>
          </cell>
          <cell r="H119" t="str">
            <v>QLD South</v>
          </cell>
          <cell r="I119">
            <v>2200</v>
          </cell>
          <cell r="J119"/>
        </row>
        <row r="120">
          <cell r="B120" t="str">
            <v>BBE6</v>
          </cell>
          <cell r="C120" t="str">
            <v>FSAM-4BBE-06</v>
          </cell>
          <cell r="D120" t="str">
            <v>QLD</v>
          </cell>
          <cell r="E120" t="str">
            <v>QLD South</v>
          </cell>
          <cell r="F120" t="str">
            <v>4BBE</v>
          </cell>
          <cell r="G120" t="str">
            <v>Sunil Nair</v>
          </cell>
          <cell r="H120" t="str">
            <v>QLD South</v>
          </cell>
          <cell r="I120">
            <v>2200</v>
          </cell>
          <cell r="J120"/>
        </row>
        <row r="121">
          <cell r="B121" t="str">
            <v>BBE7</v>
          </cell>
          <cell r="C121" t="str">
            <v>FSAM-4BBE-07</v>
          </cell>
          <cell r="D121" t="str">
            <v>QLD</v>
          </cell>
          <cell r="E121" t="str">
            <v>QLD South</v>
          </cell>
          <cell r="F121" t="str">
            <v>4BBE</v>
          </cell>
          <cell r="G121" t="str">
            <v>Sunil Nair</v>
          </cell>
          <cell r="H121" t="str">
            <v>QLD South</v>
          </cell>
          <cell r="I121">
            <v>2200</v>
          </cell>
        </row>
        <row r="122">
          <cell r="B122" t="str">
            <v>BBE8</v>
          </cell>
          <cell r="C122" t="str">
            <v>FSAM-4BBE-08</v>
          </cell>
          <cell r="D122" t="str">
            <v>QLD</v>
          </cell>
          <cell r="E122" t="str">
            <v>QLD South</v>
          </cell>
          <cell r="F122" t="str">
            <v>4BBE</v>
          </cell>
          <cell r="G122" t="str">
            <v>Sunil Nair</v>
          </cell>
          <cell r="H122" t="str">
            <v>QLD South</v>
          </cell>
          <cell r="I122">
            <v>2200</v>
          </cell>
          <cell r="J122" t="str">
            <v>Infotech</v>
          </cell>
        </row>
        <row r="123">
          <cell r="B123" t="str">
            <v>ROT1</v>
          </cell>
          <cell r="C123" t="str">
            <v>FSAM-4ROT-01</v>
          </cell>
          <cell r="D123" t="str">
            <v>QLD</v>
          </cell>
          <cell r="E123" t="str">
            <v>QLD South</v>
          </cell>
          <cell r="F123" t="str">
            <v>4ROT</v>
          </cell>
          <cell r="G123" t="str">
            <v>Sunil Nair</v>
          </cell>
          <cell r="H123" t="str">
            <v>QLD South</v>
          </cell>
          <cell r="I123">
            <v>2200</v>
          </cell>
          <cell r="J123" t="str">
            <v>Infotech</v>
          </cell>
        </row>
        <row r="124">
          <cell r="B124" t="str">
            <v>ROT2</v>
          </cell>
          <cell r="C124" t="str">
            <v>FSAM-4ROT-02</v>
          </cell>
          <cell r="D124" t="str">
            <v>QLD</v>
          </cell>
          <cell r="E124" t="str">
            <v>QLD South</v>
          </cell>
          <cell r="F124" t="str">
            <v>4ROT</v>
          </cell>
          <cell r="G124" t="str">
            <v>Sunil Nair</v>
          </cell>
          <cell r="H124" t="str">
            <v>QLD South</v>
          </cell>
          <cell r="I124">
            <v>2200</v>
          </cell>
          <cell r="J124" t="str">
            <v>STSJV</v>
          </cell>
        </row>
        <row r="125">
          <cell r="B125" t="str">
            <v>ROT3</v>
          </cell>
          <cell r="C125" t="str">
            <v>FSAM-4ROT-03</v>
          </cell>
          <cell r="D125" t="str">
            <v>QLD</v>
          </cell>
          <cell r="E125" t="str">
            <v>QLD South</v>
          </cell>
          <cell r="F125" t="str">
            <v>4ROT</v>
          </cell>
          <cell r="G125" t="str">
            <v>Sunil Nair</v>
          </cell>
          <cell r="H125" t="str">
            <v>QLD South</v>
          </cell>
          <cell r="I125">
            <v>2200</v>
          </cell>
          <cell r="J125" t="str">
            <v>Infotech</v>
          </cell>
        </row>
        <row r="126">
          <cell r="B126" t="str">
            <v>ROT4</v>
          </cell>
          <cell r="C126" t="str">
            <v>FSAM-4ROT-04</v>
          </cell>
          <cell r="D126" t="str">
            <v>QLD</v>
          </cell>
          <cell r="E126" t="str">
            <v>QLD South</v>
          </cell>
          <cell r="F126" t="str">
            <v>4ROT</v>
          </cell>
          <cell r="G126" t="str">
            <v>Sunil Nair</v>
          </cell>
          <cell r="H126" t="str">
            <v>QLD South</v>
          </cell>
          <cell r="I126">
            <v>2200</v>
          </cell>
          <cell r="J126" t="str">
            <v>Infotech</v>
          </cell>
        </row>
        <row r="127">
          <cell r="B127" t="str">
            <v>CAI6</v>
          </cell>
          <cell r="C127" t="str">
            <v>FSAM-4CAI-06</v>
          </cell>
          <cell r="D127" t="str">
            <v>QLD</v>
          </cell>
          <cell r="E127" t="str">
            <v>QLD North</v>
          </cell>
          <cell r="F127" t="str">
            <v>4CAI</v>
          </cell>
          <cell r="G127" t="str">
            <v>Sunil Nair</v>
          </cell>
          <cell r="H127" t="str">
            <v>QLD North</v>
          </cell>
          <cell r="I127">
            <v>2200</v>
          </cell>
        </row>
        <row r="128">
          <cell r="B128" t="str">
            <v>GUL1</v>
          </cell>
          <cell r="C128" t="str">
            <v>FSAM-4GUL-01</v>
          </cell>
          <cell r="D128" t="str">
            <v>QLD</v>
          </cell>
          <cell r="E128" t="str">
            <v>QLD North</v>
          </cell>
          <cell r="F128" t="str">
            <v>4GUL</v>
          </cell>
          <cell r="G128" t="str">
            <v>Sunil Nair</v>
          </cell>
          <cell r="H128" t="str">
            <v>QLD North</v>
          </cell>
          <cell r="I128">
            <v>2200</v>
          </cell>
        </row>
        <row r="129">
          <cell r="B129" t="str">
            <v>GUL7</v>
          </cell>
          <cell r="C129" t="str">
            <v>FSAM-4GUL-07</v>
          </cell>
          <cell r="D129" t="str">
            <v>QLD</v>
          </cell>
          <cell r="E129" t="str">
            <v>QLD North</v>
          </cell>
          <cell r="F129" t="str">
            <v>4GUL</v>
          </cell>
          <cell r="G129" t="str">
            <v>Sunil Nair</v>
          </cell>
          <cell r="H129" t="str">
            <v>QLD North</v>
          </cell>
          <cell r="I129">
            <v>2561</v>
          </cell>
          <cell r="J129" t="str">
            <v>Infotech</v>
          </cell>
        </row>
        <row r="130">
          <cell r="B130" t="str">
            <v>MKY5</v>
          </cell>
          <cell r="C130" t="str">
            <v>FSAM-4MKY-05</v>
          </cell>
          <cell r="D130" t="str">
            <v>QLD</v>
          </cell>
          <cell r="E130" t="str">
            <v>QLD North</v>
          </cell>
          <cell r="F130" t="str">
            <v>4MKY</v>
          </cell>
          <cell r="G130" t="str">
            <v>Sunil Nair</v>
          </cell>
          <cell r="H130" t="str">
            <v>QLD North</v>
          </cell>
          <cell r="I130">
            <v>2200</v>
          </cell>
          <cell r="J130" t="str">
            <v>Infotech</v>
          </cell>
        </row>
        <row r="131">
          <cell r="B131" t="str">
            <v>MKY6</v>
          </cell>
          <cell r="C131" t="str">
            <v>FSAM-4MKY-06</v>
          </cell>
          <cell r="D131" t="str">
            <v>QLD</v>
          </cell>
          <cell r="E131" t="str">
            <v>QLD North</v>
          </cell>
          <cell r="F131" t="str">
            <v>4MKY</v>
          </cell>
          <cell r="G131" t="str">
            <v>Sunil Nair</v>
          </cell>
          <cell r="H131" t="str">
            <v>QLD North</v>
          </cell>
          <cell r="I131">
            <v>2200</v>
          </cell>
        </row>
        <row r="132">
          <cell r="B132" t="str">
            <v>TNS7</v>
          </cell>
          <cell r="C132" t="str">
            <v>FSAM-4TNS-07</v>
          </cell>
          <cell r="D132" t="str">
            <v>QLD</v>
          </cell>
          <cell r="E132" t="str">
            <v>QLD North</v>
          </cell>
          <cell r="F132" t="str">
            <v>4TNS</v>
          </cell>
          <cell r="G132" t="str">
            <v>Sunil Nair</v>
          </cell>
          <cell r="H132" t="str">
            <v>QLD North</v>
          </cell>
          <cell r="I132">
            <v>2200</v>
          </cell>
          <cell r="J132" t="str">
            <v>Infotech</v>
          </cell>
        </row>
        <row r="133">
          <cell r="B133" t="str">
            <v>RIV4</v>
          </cell>
          <cell r="C133" t="str">
            <v>FSAM-2RIV-04</v>
          </cell>
          <cell r="D133" t="str">
            <v>NSW</v>
          </cell>
          <cell r="E133" t="str">
            <v>Sydney Metro</v>
          </cell>
          <cell r="F133" t="str">
            <v>2RIV</v>
          </cell>
          <cell r="G133" t="str">
            <v>Damien Marov West</v>
          </cell>
          <cell r="H133" t="str">
            <v>NSW Sydney West</v>
          </cell>
          <cell r="I133">
            <v>2200</v>
          </cell>
          <cell r="J133" t="str">
            <v>Infotech</v>
          </cell>
        </row>
        <row r="134">
          <cell r="B134" t="str">
            <v>MKY4</v>
          </cell>
          <cell r="C134" t="str">
            <v>FSAM-4MKY-04</v>
          </cell>
          <cell r="D134" t="str">
            <v>QLD</v>
          </cell>
          <cell r="E134" t="str">
            <v>QLD North</v>
          </cell>
          <cell r="F134" t="str">
            <v>4MKY</v>
          </cell>
          <cell r="G134" t="str">
            <v>Sunil Nair</v>
          </cell>
          <cell r="H134" t="str">
            <v>QLD North</v>
          </cell>
          <cell r="I134">
            <v>2760</v>
          </cell>
          <cell r="J134" t="str">
            <v>STSJV</v>
          </cell>
        </row>
        <row r="135">
          <cell r="B135" t="str">
            <v>TOB7</v>
          </cell>
          <cell r="C135" t="str">
            <v>FSAM-4TOB-07</v>
          </cell>
          <cell r="D135" t="str">
            <v>QLD</v>
          </cell>
          <cell r="E135" t="str">
            <v>QLD South</v>
          </cell>
          <cell r="F135" t="str">
            <v>4TOB</v>
          </cell>
          <cell r="G135" t="str">
            <v>Jonathan Cogan</v>
          </cell>
          <cell r="H135" t="str">
            <v>QLD South</v>
          </cell>
          <cell r="I135">
            <v>1020</v>
          </cell>
          <cell r="J135" t="str">
            <v>Infotech</v>
          </cell>
        </row>
        <row r="136">
          <cell r="B136" t="str">
            <v>ASH3</v>
          </cell>
          <cell r="C136" t="str">
            <v>FSAM-4ASH-03</v>
          </cell>
          <cell r="D136" t="str">
            <v>QLD</v>
          </cell>
          <cell r="E136" t="str">
            <v>Brisbane Metro</v>
          </cell>
          <cell r="F136" t="str">
            <v>4ASH</v>
          </cell>
          <cell r="G136" t="str">
            <v>Jonathan Cogan</v>
          </cell>
          <cell r="H136" t="str">
            <v>QLD Metro</v>
          </cell>
          <cell r="I136">
            <v>1162</v>
          </cell>
          <cell r="J136" t="str">
            <v>JEL</v>
          </cell>
        </row>
        <row r="137">
          <cell r="B137" t="str">
            <v>KLG4</v>
          </cell>
          <cell r="C137" t="str">
            <v>FSAM-4KLG-04</v>
          </cell>
          <cell r="D137" t="str">
            <v>QLD</v>
          </cell>
          <cell r="E137" t="str">
            <v>Brisbane Metro</v>
          </cell>
          <cell r="F137" t="str">
            <v>4KLG</v>
          </cell>
          <cell r="G137" t="str">
            <v>Jonathan Cogan</v>
          </cell>
          <cell r="H137" t="str">
            <v>QLD Metro</v>
          </cell>
          <cell r="I137">
            <v>1185</v>
          </cell>
          <cell r="J137" t="str">
            <v>Infotech</v>
          </cell>
        </row>
        <row r="138">
          <cell r="B138" t="str">
            <v>IPS4</v>
          </cell>
          <cell r="C138" t="str">
            <v>FSAM-4IPS-04</v>
          </cell>
          <cell r="D138" t="str">
            <v>QLD</v>
          </cell>
          <cell r="E138" t="str">
            <v>Brisbane Metro</v>
          </cell>
          <cell r="F138" t="str">
            <v>4IPS</v>
          </cell>
          <cell r="G138" t="str">
            <v>Jonathan Cogan</v>
          </cell>
          <cell r="H138" t="str">
            <v>QLD South</v>
          </cell>
          <cell r="I138">
            <v>1212</v>
          </cell>
          <cell r="J138" t="str">
            <v>STSJV</v>
          </cell>
        </row>
        <row r="139">
          <cell r="B139" t="str">
            <v>BLK6</v>
          </cell>
          <cell r="C139" t="str">
            <v>FSAM-2BLK-06</v>
          </cell>
          <cell r="D139" t="str">
            <v>NSW</v>
          </cell>
          <cell r="E139" t="str">
            <v>Sydney Metro</v>
          </cell>
          <cell r="F139" t="str">
            <v>2BLK</v>
          </cell>
          <cell r="G139" t="str">
            <v>Damien Marov West</v>
          </cell>
          <cell r="H139" t="str">
            <v>NSW Sydney West</v>
          </cell>
          <cell r="I139">
            <v>1253</v>
          </cell>
        </row>
        <row r="140">
          <cell r="B140" t="str">
            <v>BDB1</v>
          </cell>
          <cell r="C140" t="str">
            <v>FSAM-4BDB-01</v>
          </cell>
          <cell r="D140" t="str">
            <v>QLD</v>
          </cell>
          <cell r="E140" t="str">
            <v>Brisbane Metro</v>
          </cell>
          <cell r="F140" t="str">
            <v>4BDB</v>
          </cell>
          <cell r="G140" t="str">
            <v>Jonathan Cogan</v>
          </cell>
          <cell r="H140" t="str">
            <v>QLD Metro</v>
          </cell>
          <cell r="I140">
            <v>1382</v>
          </cell>
        </row>
        <row r="141">
          <cell r="B141" t="str">
            <v>TOB6</v>
          </cell>
          <cell r="C141" t="str">
            <v>FSAM-4TOB-06</v>
          </cell>
          <cell r="D141" t="str">
            <v>QLD</v>
          </cell>
          <cell r="E141" t="str">
            <v>QLD South</v>
          </cell>
          <cell r="F141" t="str">
            <v>4TOB</v>
          </cell>
          <cell r="G141" t="str">
            <v>Jonathan Cogan</v>
          </cell>
          <cell r="H141" t="str">
            <v>QLD South</v>
          </cell>
          <cell r="I141">
            <v>2737</v>
          </cell>
        </row>
        <row r="142">
          <cell r="B142" t="str">
            <v>PTH5</v>
          </cell>
          <cell r="C142" t="str">
            <v>FSAM-2PTH-05</v>
          </cell>
          <cell r="D142" t="str">
            <v>NSW</v>
          </cell>
          <cell r="E142" t="str">
            <v>Sydney Metro</v>
          </cell>
          <cell r="F142" t="str">
            <v>2PTH</v>
          </cell>
          <cell r="G142" t="str">
            <v>Damien Marov West</v>
          </cell>
          <cell r="H142" t="str">
            <v>NSW Sydney West</v>
          </cell>
          <cell r="I142">
            <v>1625</v>
          </cell>
          <cell r="J142" t="str">
            <v>Infotech</v>
          </cell>
        </row>
        <row r="143">
          <cell r="B143" t="str">
            <v>IPS2</v>
          </cell>
          <cell r="C143" t="str">
            <v>FSAM-4IPS-02</v>
          </cell>
          <cell r="D143" t="str">
            <v>QLD</v>
          </cell>
          <cell r="E143" t="str">
            <v>Brisbane Metro</v>
          </cell>
          <cell r="F143" t="str">
            <v>4IPS</v>
          </cell>
          <cell r="G143" t="str">
            <v>Jonathan Cogan</v>
          </cell>
          <cell r="H143" t="str">
            <v>QLD South</v>
          </cell>
          <cell r="I143">
            <v>1746</v>
          </cell>
          <cell r="J143" t="str">
            <v>STSJV</v>
          </cell>
        </row>
        <row r="144">
          <cell r="B144" t="str">
            <v>CFS7</v>
          </cell>
          <cell r="C144" t="str">
            <v>FSAM-2CFS-07</v>
          </cell>
          <cell r="D144" t="str">
            <v>NSW</v>
          </cell>
          <cell r="E144" t="str">
            <v>NSW North</v>
          </cell>
          <cell r="F144" t="str">
            <v>2CFS</v>
          </cell>
          <cell r="G144" t="str">
            <v>James Herden</v>
          </cell>
          <cell r="H144" t="str">
            <v>NSW North</v>
          </cell>
          <cell r="I144">
            <v>3084</v>
          </cell>
        </row>
        <row r="145">
          <cell r="B145" t="str">
            <v>DAP2</v>
          </cell>
          <cell r="C145" t="str">
            <v>FSAM-2DAP-02</v>
          </cell>
          <cell r="D145" t="str">
            <v>NSW</v>
          </cell>
          <cell r="E145" t="str">
            <v>NSW South</v>
          </cell>
          <cell r="F145" t="str">
            <v>2DAP</v>
          </cell>
          <cell r="G145" t="str">
            <v>Damien Marov South</v>
          </cell>
          <cell r="H145" t="str">
            <v>NSW South / ACT</v>
          </cell>
          <cell r="I145">
            <v>2808</v>
          </cell>
        </row>
        <row r="146">
          <cell r="B146" t="str">
            <v>BLK2</v>
          </cell>
          <cell r="C146" t="str">
            <v>FSAM-2BLK-02</v>
          </cell>
          <cell r="D146" t="str">
            <v>NSW</v>
          </cell>
          <cell r="E146" t="str">
            <v>Sydney Metro</v>
          </cell>
          <cell r="F146" t="str">
            <v>2BLK</v>
          </cell>
          <cell r="G146" t="str">
            <v>Damien Marov West</v>
          </cell>
          <cell r="H146" t="str">
            <v>NSW Sydney West</v>
          </cell>
          <cell r="I146">
            <v>2489</v>
          </cell>
        </row>
        <row r="147">
          <cell r="B147" t="str">
            <v>GDN6</v>
          </cell>
          <cell r="C147" t="str">
            <v>FSAM-4GDN-06</v>
          </cell>
          <cell r="D147" t="str">
            <v>QLD</v>
          </cell>
          <cell r="E147" t="str">
            <v>Brisbane Metro</v>
          </cell>
          <cell r="F147" t="str">
            <v>4GDN</v>
          </cell>
          <cell r="G147" t="str">
            <v>Jonathan Cogan</v>
          </cell>
          <cell r="H147" t="str">
            <v>QLD Metro</v>
          </cell>
          <cell r="I147">
            <v>1928</v>
          </cell>
        </row>
        <row r="148">
          <cell r="B148" t="str">
            <v>TNS4</v>
          </cell>
          <cell r="C148" t="str">
            <v>FSAM-4TNS-04</v>
          </cell>
          <cell r="D148" t="str">
            <v>QLD</v>
          </cell>
          <cell r="E148" t="str">
            <v>QLD North</v>
          </cell>
          <cell r="F148" t="str">
            <v>4TNS</v>
          </cell>
          <cell r="G148" t="str">
            <v>Sunil Nair</v>
          </cell>
          <cell r="H148" t="str">
            <v>QLD North</v>
          </cell>
          <cell r="I148">
            <v>2757</v>
          </cell>
        </row>
        <row r="149">
          <cell r="B149" t="str">
            <v>TOB5</v>
          </cell>
          <cell r="C149" t="str">
            <v>FSAM-4TOB-05</v>
          </cell>
          <cell r="D149" t="str">
            <v>QLD</v>
          </cell>
          <cell r="E149" t="str">
            <v>QLD South</v>
          </cell>
          <cell r="F149" t="str">
            <v>4TOB</v>
          </cell>
          <cell r="G149" t="str">
            <v>Jonathan Cogan</v>
          </cell>
          <cell r="H149" t="str">
            <v>QLD South</v>
          </cell>
          <cell r="I149">
            <v>2112</v>
          </cell>
        </row>
        <row r="150">
          <cell r="B150" t="str">
            <v>CFS1</v>
          </cell>
          <cell r="C150" t="str">
            <v>FSAM-2CFS-01</v>
          </cell>
          <cell r="D150" t="str">
            <v>NSW</v>
          </cell>
          <cell r="E150" t="str">
            <v>NSW North</v>
          </cell>
          <cell r="F150" t="str">
            <v>2CFS</v>
          </cell>
          <cell r="G150" t="str">
            <v>James Herden</v>
          </cell>
          <cell r="H150" t="str">
            <v>NSW North</v>
          </cell>
          <cell r="I150">
            <v>2820</v>
          </cell>
        </row>
        <row r="151">
          <cell r="B151" t="str">
            <v>BDB2</v>
          </cell>
          <cell r="C151" t="str">
            <v>FSAM-4BDB-02</v>
          </cell>
          <cell r="D151" t="str">
            <v>QLD</v>
          </cell>
          <cell r="E151" t="str">
            <v>Brisbane Metro</v>
          </cell>
          <cell r="F151" t="str">
            <v>4BDB</v>
          </cell>
          <cell r="G151" t="str">
            <v>Jonathan Cogan</v>
          </cell>
          <cell r="H151" t="str">
            <v>QLD Metro</v>
          </cell>
          <cell r="I151">
            <v>2200</v>
          </cell>
          <cell r="J151" t="str">
            <v>STSJV</v>
          </cell>
        </row>
        <row r="152">
          <cell r="B152" t="str">
            <v>KLG1</v>
          </cell>
          <cell r="C152" t="str">
            <v>FSAM-4KLG-01</v>
          </cell>
          <cell r="D152" t="str">
            <v>QLD</v>
          </cell>
          <cell r="E152" t="str">
            <v>Brisbane Metro</v>
          </cell>
          <cell r="F152" t="str">
            <v>4KLG</v>
          </cell>
          <cell r="G152" t="str">
            <v>Jonathan Cogan</v>
          </cell>
          <cell r="H152" t="str">
            <v>QLD Metro</v>
          </cell>
          <cell r="I152">
            <v>2509</v>
          </cell>
        </row>
        <row r="153">
          <cell r="B153" t="str">
            <v>RIV1</v>
          </cell>
          <cell r="C153" t="str">
            <v>FSAM-2RIV-01</v>
          </cell>
          <cell r="D153" t="str">
            <v>NSW</v>
          </cell>
          <cell r="E153" t="str">
            <v>Sydney Metro</v>
          </cell>
          <cell r="F153" t="str">
            <v>2RIV</v>
          </cell>
          <cell r="G153" t="str">
            <v>Damien Marov West</v>
          </cell>
          <cell r="H153" t="str">
            <v>NSW Sydney West</v>
          </cell>
          <cell r="I153">
            <v>2830</v>
          </cell>
        </row>
        <row r="154">
          <cell r="B154" t="str">
            <v>APL3</v>
          </cell>
          <cell r="C154" t="str">
            <v>FSAM-4APL-03</v>
          </cell>
          <cell r="D154" t="str">
            <v>QLD</v>
          </cell>
          <cell r="E154" t="str">
            <v>Brisbane Metro</v>
          </cell>
          <cell r="F154" t="str">
            <v>4APL</v>
          </cell>
          <cell r="G154" t="str">
            <v>Jonathan Cogan</v>
          </cell>
          <cell r="H154" t="str">
            <v>QLD Metro</v>
          </cell>
          <cell r="I154">
            <v>1580</v>
          </cell>
        </row>
        <row r="155">
          <cell r="B155" t="str">
            <v>TOB4</v>
          </cell>
          <cell r="C155" t="str">
            <v>FSAM-4TOB-04</v>
          </cell>
          <cell r="D155" t="str">
            <v>QLD</v>
          </cell>
          <cell r="E155" t="str">
            <v>QLD South</v>
          </cell>
          <cell r="F155" t="str">
            <v>4TOB</v>
          </cell>
          <cell r="G155" t="str">
            <v>Jonathan Cogan</v>
          </cell>
          <cell r="H155" t="str">
            <v>QLD South</v>
          </cell>
          <cell r="I155">
            <v>2428</v>
          </cell>
        </row>
        <row r="156">
          <cell r="B156" t="str">
            <v>TOB8</v>
          </cell>
          <cell r="C156" t="str">
            <v>FSAM-4TOB-08</v>
          </cell>
          <cell r="D156" t="str">
            <v>QLD</v>
          </cell>
          <cell r="E156" t="str">
            <v>QLD South</v>
          </cell>
          <cell r="F156" t="str">
            <v>4TOB</v>
          </cell>
          <cell r="G156" t="str">
            <v>Jonathan Cogan</v>
          </cell>
          <cell r="H156" t="str">
            <v>QLD South</v>
          </cell>
          <cell r="I156">
            <v>2200</v>
          </cell>
          <cell r="J156" t="str">
            <v>Infotech</v>
          </cell>
        </row>
        <row r="157">
          <cell r="B157" t="str">
            <v>TNS2</v>
          </cell>
          <cell r="C157" t="str">
            <v>FSAM-4TNS-02</v>
          </cell>
          <cell r="D157" t="str">
            <v>QLD</v>
          </cell>
          <cell r="E157" t="str">
            <v>QLD North</v>
          </cell>
          <cell r="F157" t="str">
            <v>4TNS</v>
          </cell>
          <cell r="G157" t="str">
            <v>Sunil Nair</v>
          </cell>
          <cell r="H157" t="str">
            <v>QLD North</v>
          </cell>
          <cell r="I157">
            <v>1839</v>
          </cell>
        </row>
        <row r="158">
          <cell r="B158" t="str">
            <v>TNS5</v>
          </cell>
          <cell r="C158" t="str">
            <v>FSAM-4TNS-05</v>
          </cell>
          <cell r="D158" t="str">
            <v>QLD</v>
          </cell>
          <cell r="E158" t="str">
            <v>QLD North</v>
          </cell>
          <cell r="F158" t="str">
            <v>4TNS</v>
          </cell>
          <cell r="G158" t="str">
            <v>Sunil Nair</v>
          </cell>
          <cell r="H158" t="str">
            <v>QLD North</v>
          </cell>
          <cell r="I158">
            <v>2114</v>
          </cell>
        </row>
        <row r="159">
          <cell r="B159" t="str">
            <v>APL2</v>
          </cell>
          <cell r="C159" t="str">
            <v>FSAM-4APL-02</v>
          </cell>
          <cell r="D159" t="str">
            <v>QLD</v>
          </cell>
          <cell r="E159" t="str">
            <v>Brisbane Metro</v>
          </cell>
          <cell r="F159" t="str">
            <v>4APL</v>
          </cell>
          <cell r="G159" t="str">
            <v>Jonathan Cogan</v>
          </cell>
          <cell r="H159" t="str">
            <v>QLD Metro</v>
          </cell>
          <cell r="I159">
            <v>1375</v>
          </cell>
        </row>
        <row r="160">
          <cell r="B160" t="str">
            <v>TOB3</v>
          </cell>
          <cell r="C160" t="str">
            <v>FSAM-4TOB-03</v>
          </cell>
          <cell r="D160" t="str">
            <v>QLD</v>
          </cell>
          <cell r="E160" t="str">
            <v>QLD South</v>
          </cell>
          <cell r="F160" t="str">
            <v>4TOB</v>
          </cell>
          <cell r="G160" t="str">
            <v>Jonathan Cogan</v>
          </cell>
          <cell r="H160" t="str">
            <v>QLD South</v>
          </cell>
          <cell r="I160">
            <v>2613</v>
          </cell>
        </row>
        <row r="161">
          <cell r="B161" t="str">
            <v>GUL5</v>
          </cell>
          <cell r="C161" t="str">
            <v>FSAM-4GUL-05</v>
          </cell>
          <cell r="D161" t="str">
            <v>QLD</v>
          </cell>
          <cell r="E161" t="str">
            <v>QLD North</v>
          </cell>
          <cell r="F161" t="str">
            <v>4GUL</v>
          </cell>
          <cell r="G161" t="str">
            <v>Sunil Nair</v>
          </cell>
          <cell r="H161" t="str">
            <v>QLD North</v>
          </cell>
          <cell r="I161">
            <v>2288</v>
          </cell>
        </row>
        <row r="162">
          <cell r="B162" t="str">
            <v>GOS1</v>
          </cell>
          <cell r="C162" t="str">
            <v>FSAM-2GOS-01</v>
          </cell>
          <cell r="D162" t="str">
            <v>NSW</v>
          </cell>
          <cell r="E162" t="str">
            <v>NSW North</v>
          </cell>
          <cell r="F162" t="str">
            <v>2GOS</v>
          </cell>
          <cell r="G162" t="str">
            <v>Ben Stelzer</v>
          </cell>
          <cell r="H162" t="str">
            <v>NSW Sydney Metro</v>
          </cell>
          <cell r="I162">
            <v>2558</v>
          </cell>
        </row>
        <row r="163">
          <cell r="B163" t="str">
            <v>GOS2</v>
          </cell>
          <cell r="C163" t="str">
            <v>FSAM-2GOS-02</v>
          </cell>
          <cell r="D163" t="str">
            <v>NSW</v>
          </cell>
          <cell r="E163" t="str">
            <v>NSW North</v>
          </cell>
          <cell r="F163" t="str">
            <v>2GOS</v>
          </cell>
          <cell r="G163" t="str">
            <v>Ben Stelzer</v>
          </cell>
          <cell r="H163" t="str">
            <v>NSW Sydney Metro</v>
          </cell>
          <cell r="I163">
            <v>2394</v>
          </cell>
        </row>
        <row r="164">
          <cell r="B164" t="str">
            <v>GOS4</v>
          </cell>
          <cell r="C164" t="str">
            <v>FSAM-2GOS-04</v>
          </cell>
          <cell r="D164" t="str">
            <v>NSW</v>
          </cell>
          <cell r="E164" t="str">
            <v>NSW North</v>
          </cell>
          <cell r="F164" t="str">
            <v>2GOS</v>
          </cell>
          <cell r="G164" t="str">
            <v>Ben Stelzer</v>
          </cell>
          <cell r="H164" t="str">
            <v>NSW Sydney Metro</v>
          </cell>
          <cell r="I164">
            <v>2658</v>
          </cell>
        </row>
        <row r="165">
          <cell r="B165" t="str">
            <v>GOS5</v>
          </cell>
          <cell r="C165" t="str">
            <v>FSAM-2GOS-05</v>
          </cell>
          <cell r="D165" t="str">
            <v>NSW</v>
          </cell>
          <cell r="E165" t="str">
            <v>NSW North</v>
          </cell>
          <cell r="F165" t="str">
            <v>2GOS</v>
          </cell>
          <cell r="G165" t="str">
            <v>Ben Stelzer</v>
          </cell>
          <cell r="H165" t="str">
            <v>NSW Sydney Metro</v>
          </cell>
          <cell r="I165">
            <v>2432</v>
          </cell>
        </row>
        <row r="166">
          <cell r="B166" t="str">
            <v>GOS6</v>
          </cell>
          <cell r="C166" t="str">
            <v>FSAM-2GOS-06</v>
          </cell>
          <cell r="D166" t="str">
            <v>NSW</v>
          </cell>
          <cell r="E166" t="str">
            <v>NSW North</v>
          </cell>
          <cell r="F166" t="str">
            <v>2GOS</v>
          </cell>
          <cell r="G166" t="str">
            <v>Ben Stelzer</v>
          </cell>
          <cell r="H166" t="str">
            <v>NSW Sydney Metro</v>
          </cell>
          <cell r="I166">
            <v>2666</v>
          </cell>
        </row>
        <row r="167">
          <cell r="B167" t="str">
            <v>LJT1</v>
          </cell>
          <cell r="C167" t="str">
            <v>FSAM-2LJT-01</v>
          </cell>
          <cell r="D167" t="str">
            <v>NSW</v>
          </cell>
          <cell r="E167" t="str">
            <v>NSW North</v>
          </cell>
          <cell r="F167" t="str">
            <v>2LJT</v>
          </cell>
          <cell r="G167" t="str">
            <v>Ben Stelzer</v>
          </cell>
          <cell r="H167" t="str">
            <v>NSW Sydney Metro</v>
          </cell>
          <cell r="I167">
            <v>2487</v>
          </cell>
        </row>
        <row r="168">
          <cell r="B168" t="str">
            <v>LJT2</v>
          </cell>
          <cell r="C168" t="str">
            <v>FSAM-2LJT-02</v>
          </cell>
          <cell r="D168" t="str">
            <v>NSW</v>
          </cell>
          <cell r="E168" t="str">
            <v>NSW North</v>
          </cell>
          <cell r="F168" t="str">
            <v>2LJT</v>
          </cell>
          <cell r="G168" t="str">
            <v>Ben Stelzer</v>
          </cell>
          <cell r="H168" t="str">
            <v>NSW Sydney Metro</v>
          </cell>
          <cell r="I168">
            <v>2561</v>
          </cell>
        </row>
        <row r="169">
          <cell r="B169" t="str">
            <v>LJT3</v>
          </cell>
          <cell r="C169" t="str">
            <v>FSAM-2LJT-03</v>
          </cell>
          <cell r="D169" t="str">
            <v>NSW</v>
          </cell>
          <cell r="E169" t="str">
            <v>NSW North</v>
          </cell>
          <cell r="F169" t="str">
            <v>2LJT</v>
          </cell>
          <cell r="G169" t="str">
            <v>Ben Stelzer</v>
          </cell>
          <cell r="H169" t="str">
            <v>NSW Sydney Metro</v>
          </cell>
          <cell r="I169">
            <v>2789</v>
          </cell>
        </row>
        <row r="170">
          <cell r="B170" t="str">
            <v>LJT4</v>
          </cell>
          <cell r="C170" t="str">
            <v>FSAM-2LJT-04</v>
          </cell>
          <cell r="D170" t="str">
            <v>NSW</v>
          </cell>
          <cell r="E170" t="str">
            <v>NSW North</v>
          </cell>
          <cell r="F170" t="str">
            <v>2LJT</v>
          </cell>
          <cell r="G170" t="str">
            <v>Ben Stelzer</v>
          </cell>
          <cell r="H170" t="str">
            <v>NSW Sydney Metro</v>
          </cell>
          <cell r="I170">
            <v>2733</v>
          </cell>
          <cell r="J170" t="str">
            <v>Dalys</v>
          </cell>
        </row>
        <row r="171">
          <cell r="B171" t="str">
            <v>BLK1</v>
          </cell>
          <cell r="C171" t="str">
            <v>FSAM-2BLK-01</v>
          </cell>
          <cell r="D171" t="str">
            <v>NSW</v>
          </cell>
          <cell r="E171" t="str">
            <v>Sydney Metro</v>
          </cell>
          <cell r="F171" t="str">
            <v>2BLK</v>
          </cell>
          <cell r="G171" t="str">
            <v>Damien Marov West</v>
          </cell>
          <cell r="H171" t="str">
            <v>NSW Sydney West</v>
          </cell>
          <cell r="I171">
            <v>3111</v>
          </cell>
        </row>
        <row r="172">
          <cell r="B172" t="str">
            <v>BLK3</v>
          </cell>
          <cell r="C172" t="str">
            <v>FSAM-2BLK-03</v>
          </cell>
          <cell r="D172" t="str">
            <v>NSW</v>
          </cell>
          <cell r="E172" t="str">
            <v>Sydney Metro</v>
          </cell>
          <cell r="F172" t="str">
            <v>2BLK</v>
          </cell>
          <cell r="G172" t="str">
            <v>Damien Marov West</v>
          </cell>
          <cell r="H172" t="str">
            <v>NSW Sydney West</v>
          </cell>
          <cell r="I172">
            <v>3156</v>
          </cell>
        </row>
        <row r="173">
          <cell r="B173" t="str">
            <v>BLK4</v>
          </cell>
          <cell r="C173" t="str">
            <v>FSAM-2BLK-04</v>
          </cell>
          <cell r="D173" t="str">
            <v>NSW</v>
          </cell>
          <cell r="E173" t="str">
            <v>Sydney Metro</v>
          </cell>
          <cell r="F173" t="str">
            <v>2BLK</v>
          </cell>
          <cell r="G173" t="str">
            <v>Damien Marov West</v>
          </cell>
          <cell r="H173" t="str">
            <v>NSW Sydney West</v>
          </cell>
          <cell r="I173">
            <v>3004</v>
          </cell>
        </row>
        <row r="174">
          <cell r="B174" t="str">
            <v>BLK5</v>
          </cell>
          <cell r="C174" t="str">
            <v>FSAM-2BLK-05</v>
          </cell>
          <cell r="D174" t="str">
            <v>NSW</v>
          </cell>
          <cell r="E174" t="str">
            <v>Sydney Metro</v>
          </cell>
          <cell r="F174" t="str">
            <v>2BLK</v>
          </cell>
          <cell r="G174" t="str">
            <v>Damien Marov West</v>
          </cell>
          <cell r="H174" t="str">
            <v>NSW Sydney West</v>
          </cell>
          <cell r="I174">
            <v>2403</v>
          </cell>
        </row>
        <row r="175">
          <cell r="B175" t="str">
            <v>PTH1</v>
          </cell>
          <cell r="C175" t="str">
            <v>FSAM-2PTH-01</v>
          </cell>
          <cell r="D175" t="str">
            <v>NSW</v>
          </cell>
          <cell r="E175" t="str">
            <v>Sydney Metro</v>
          </cell>
          <cell r="F175" t="str">
            <v>2PTH</v>
          </cell>
          <cell r="G175" t="str">
            <v>Damien Marov West</v>
          </cell>
          <cell r="H175" t="str">
            <v>NSW Sydney West</v>
          </cell>
          <cell r="I175">
            <v>1775</v>
          </cell>
        </row>
        <row r="176">
          <cell r="B176" t="str">
            <v>PTH2</v>
          </cell>
          <cell r="C176" t="str">
            <v>FSAM-2PTH-02</v>
          </cell>
          <cell r="D176" t="str">
            <v>NSW</v>
          </cell>
          <cell r="E176" t="str">
            <v>Sydney Metro</v>
          </cell>
          <cell r="F176" t="str">
            <v>2PTH</v>
          </cell>
          <cell r="G176" t="str">
            <v>Damien Marov West</v>
          </cell>
          <cell r="H176" t="str">
            <v>NSW Sydney West</v>
          </cell>
          <cell r="I176">
            <v>2413</v>
          </cell>
        </row>
        <row r="177">
          <cell r="B177" t="str">
            <v>PTH3</v>
          </cell>
          <cell r="C177" t="str">
            <v>FSAM-2PTH-03</v>
          </cell>
          <cell r="D177" t="str">
            <v>NSW</v>
          </cell>
          <cell r="E177" t="str">
            <v>Sydney Metro</v>
          </cell>
          <cell r="F177" t="str">
            <v>2PTH</v>
          </cell>
          <cell r="G177" t="str">
            <v>Damien Marov West</v>
          </cell>
          <cell r="H177" t="str">
            <v>NSW Sydney West</v>
          </cell>
          <cell r="I177">
            <v>2371</v>
          </cell>
          <cell r="J177" t="str">
            <v>Infotech</v>
          </cell>
        </row>
        <row r="178">
          <cell r="B178" t="str">
            <v>PTH4</v>
          </cell>
          <cell r="C178" t="str">
            <v>FSAM-2PTH-04</v>
          </cell>
          <cell r="D178" t="str">
            <v>NSW</v>
          </cell>
          <cell r="E178" t="str">
            <v>Sydney Metro</v>
          </cell>
          <cell r="F178" t="str">
            <v>2PTH</v>
          </cell>
          <cell r="G178" t="str">
            <v>Damien Marov West</v>
          </cell>
          <cell r="H178" t="str">
            <v>NSW Sydney West</v>
          </cell>
          <cell r="I178">
            <v>1655</v>
          </cell>
        </row>
        <row r="179">
          <cell r="B179" t="str">
            <v>RCH1</v>
          </cell>
          <cell r="C179" t="str">
            <v>FSAM-2RCH-01</v>
          </cell>
          <cell r="D179" t="str">
            <v>NSW</v>
          </cell>
          <cell r="E179" t="str">
            <v>Sydney Metro</v>
          </cell>
          <cell r="F179" t="str">
            <v>2RCH</v>
          </cell>
          <cell r="G179" t="str">
            <v>Damien Marov West</v>
          </cell>
          <cell r="H179" t="str">
            <v>NSW Sydney West</v>
          </cell>
          <cell r="I179">
            <v>2164</v>
          </cell>
        </row>
        <row r="180">
          <cell r="B180" t="str">
            <v>RCH2</v>
          </cell>
          <cell r="C180" t="str">
            <v>FSAM-2RCH-02</v>
          </cell>
          <cell r="D180" t="str">
            <v>NSW</v>
          </cell>
          <cell r="E180" t="str">
            <v>Sydney Metro</v>
          </cell>
          <cell r="F180" t="str">
            <v>2RCH</v>
          </cell>
          <cell r="G180" t="str">
            <v>Damien Marov West</v>
          </cell>
          <cell r="H180" t="str">
            <v>NSW Sydney West</v>
          </cell>
          <cell r="I180">
            <v>2138</v>
          </cell>
        </row>
        <row r="181">
          <cell r="B181" t="str">
            <v>RCH3</v>
          </cell>
          <cell r="C181" t="str">
            <v>FSAM-2RCH-03</v>
          </cell>
          <cell r="D181" t="str">
            <v>NSW</v>
          </cell>
          <cell r="E181" t="str">
            <v>Sydney Metro</v>
          </cell>
          <cell r="F181" t="str">
            <v>2RCH</v>
          </cell>
          <cell r="G181" t="str">
            <v>Damien Marov West</v>
          </cell>
          <cell r="H181" t="str">
            <v>NSW Sydney West</v>
          </cell>
          <cell r="I181">
            <v>2024</v>
          </cell>
        </row>
        <row r="182">
          <cell r="B182" t="str">
            <v>RCH4</v>
          </cell>
          <cell r="C182" t="str">
            <v>FSAM-2RCH-04</v>
          </cell>
          <cell r="D182" t="str">
            <v>NSW</v>
          </cell>
          <cell r="E182" t="str">
            <v>Sydney Metro</v>
          </cell>
          <cell r="F182" t="str">
            <v>2RCH</v>
          </cell>
          <cell r="G182" t="str">
            <v>Damien Marov West</v>
          </cell>
          <cell r="H182" t="str">
            <v>NSW Sydney West</v>
          </cell>
          <cell r="I182">
            <v>2327</v>
          </cell>
        </row>
        <row r="183">
          <cell r="B183" t="str">
            <v>RCH5</v>
          </cell>
          <cell r="C183" t="str">
            <v>FSAM-2RCH-05</v>
          </cell>
          <cell r="D183" t="str">
            <v>NSW</v>
          </cell>
          <cell r="E183" t="str">
            <v>Sydney Metro</v>
          </cell>
          <cell r="F183" t="str">
            <v>2RCH</v>
          </cell>
          <cell r="G183" t="str">
            <v>Damien Marov West</v>
          </cell>
          <cell r="H183" t="str">
            <v>NSW Sydney West</v>
          </cell>
          <cell r="I183">
            <v>821</v>
          </cell>
          <cell r="J183" t="str">
            <v>Dalys</v>
          </cell>
        </row>
        <row r="184">
          <cell r="B184" t="str">
            <v>RIV2</v>
          </cell>
          <cell r="C184" t="str">
            <v>FSAM-2RIV-02</v>
          </cell>
          <cell r="D184" t="str">
            <v>NSW</v>
          </cell>
          <cell r="E184" t="str">
            <v>Sydney Metro</v>
          </cell>
          <cell r="F184" t="str">
            <v>2RIV</v>
          </cell>
          <cell r="G184" t="str">
            <v>Damien Marov West</v>
          </cell>
          <cell r="H184" t="str">
            <v>NSW Sydney West</v>
          </cell>
          <cell r="I184">
            <v>634</v>
          </cell>
        </row>
        <row r="185">
          <cell r="B185" t="str">
            <v>ARM4</v>
          </cell>
          <cell r="C185" t="str">
            <v>FSAM-2ARM-04</v>
          </cell>
          <cell r="D185" t="str">
            <v>NSW</v>
          </cell>
          <cell r="E185" t="str">
            <v>NSW North</v>
          </cell>
          <cell r="F185" t="str">
            <v>2ARM</v>
          </cell>
          <cell r="G185" t="str">
            <v>James Herden</v>
          </cell>
          <cell r="H185" t="str">
            <v>NSW North</v>
          </cell>
          <cell r="I185">
            <v>2483</v>
          </cell>
        </row>
        <row r="186">
          <cell r="B186" t="str">
            <v>ARM5</v>
          </cell>
          <cell r="C186" t="str">
            <v>FSAM-2ARM-05</v>
          </cell>
          <cell r="D186" t="str">
            <v>NSW</v>
          </cell>
          <cell r="E186" t="str">
            <v>NSW North</v>
          </cell>
          <cell r="F186" t="str">
            <v>2ARM</v>
          </cell>
          <cell r="G186" t="str">
            <v>James Herden</v>
          </cell>
          <cell r="H186" t="str">
            <v>NSW North</v>
          </cell>
          <cell r="I186">
            <v>2299</v>
          </cell>
        </row>
        <row r="187">
          <cell r="B187" t="str">
            <v>ARM6</v>
          </cell>
          <cell r="C187" t="str">
            <v>FSAM-2ARM-06</v>
          </cell>
          <cell r="D187" t="str">
            <v>NSW</v>
          </cell>
          <cell r="E187" t="str">
            <v>NSW North</v>
          </cell>
          <cell r="F187" t="str">
            <v>2ARM</v>
          </cell>
          <cell r="G187" t="str">
            <v>James Herden</v>
          </cell>
          <cell r="H187" t="str">
            <v>NSW North</v>
          </cell>
          <cell r="I187">
            <v>2654</v>
          </cell>
        </row>
        <row r="188">
          <cell r="B188" t="str">
            <v>CFS2</v>
          </cell>
          <cell r="C188" t="str">
            <v>FSAM-2CFS-02</v>
          </cell>
          <cell r="D188" t="str">
            <v>NSW</v>
          </cell>
          <cell r="E188" t="str">
            <v>NSW North</v>
          </cell>
          <cell r="F188" t="str">
            <v>2CFS</v>
          </cell>
          <cell r="G188" t="str">
            <v>James Herden</v>
          </cell>
          <cell r="H188" t="str">
            <v>NSW North</v>
          </cell>
          <cell r="I188">
            <v>2464</v>
          </cell>
        </row>
        <row r="189">
          <cell r="B189" t="str">
            <v>CFS3</v>
          </cell>
          <cell r="C189" t="str">
            <v>FSAM-2CFS-03</v>
          </cell>
          <cell r="D189" t="str">
            <v>NSW</v>
          </cell>
          <cell r="E189" t="str">
            <v>NSW North</v>
          </cell>
          <cell r="F189" t="str">
            <v>2CFS</v>
          </cell>
          <cell r="G189" t="str">
            <v>James Herden</v>
          </cell>
          <cell r="H189" t="str">
            <v>NSW North</v>
          </cell>
          <cell r="I189">
            <v>2489</v>
          </cell>
        </row>
        <row r="190">
          <cell r="B190" t="str">
            <v>CFS5</v>
          </cell>
          <cell r="C190" t="str">
            <v>FSAM-2CFS-05</v>
          </cell>
          <cell r="D190" t="str">
            <v>NSW</v>
          </cell>
          <cell r="E190" t="str">
            <v>NSW North</v>
          </cell>
          <cell r="F190" t="str">
            <v>2CFS</v>
          </cell>
          <cell r="G190" t="str">
            <v>James Herden</v>
          </cell>
          <cell r="H190" t="str">
            <v>NSW North</v>
          </cell>
          <cell r="I190">
            <v>2164</v>
          </cell>
        </row>
        <row r="191">
          <cell r="B191" t="str">
            <v>SAW1</v>
          </cell>
          <cell r="C191" t="str">
            <v>FSAM-2SAW-01</v>
          </cell>
          <cell r="D191" t="str">
            <v>NSW</v>
          </cell>
          <cell r="E191" t="str">
            <v>NSW North</v>
          </cell>
          <cell r="F191" t="str">
            <v>2SAW</v>
          </cell>
          <cell r="G191" t="str">
            <v>James Herden</v>
          </cell>
          <cell r="H191" t="str">
            <v>NSW North</v>
          </cell>
          <cell r="I191">
            <v>2672</v>
          </cell>
        </row>
        <row r="192">
          <cell r="B192" t="str">
            <v>SAW4</v>
          </cell>
          <cell r="C192" t="str">
            <v>FSAM-2SAW-04</v>
          </cell>
          <cell r="D192" t="str">
            <v>NSW</v>
          </cell>
          <cell r="E192" t="str">
            <v>NSW North</v>
          </cell>
          <cell r="F192" t="str">
            <v>2SAW</v>
          </cell>
          <cell r="G192" t="str">
            <v>James Herden</v>
          </cell>
          <cell r="H192" t="str">
            <v>NSW North</v>
          </cell>
          <cell r="I192">
            <v>1704</v>
          </cell>
        </row>
        <row r="193">
          <cell r="B193" t="str">
            <v>TEE2</v>
          </cell>
          <cell r="C193" t="str">
            <v>FSAM-2TEE-02</v>
          </cell>
          <cell r="D193" t="str">
            <v>NSW</v>
          </cell>
          <cell r="E193" t="str">
            <v>NSW North</v>
          </cell>
          <cell r="F193" t="str">
            <v>2TEE</v>
          </cell>
          <cell r="G193" t="str">
            <v>James Herden</v>
          </cell>
          <cell r="H193" t="str">
            <v>NSW North</v>
          </cell>
          <cell r="I193">
            <v>2470</v>
          </cell>
          <cell r="J193" t="str">
            <v>Dalys</v>
          </cell>
        </row>
        <row r="194">
          <cell r="B194" t="str">
            <v>TEE4</v>
          </cell>
          <cell r="C194" t="str">
            <v>FSAM-2TEE-04</v>
          </cell>
          <cell r="D194" t="str">
            <v>NSW</v>
          </cell>
          <cell r="E194" t="str">
            <v>NSW North</v>
          </cell>
          <cell r="F194" t="str">
            <v>2TEE</v>
          </cell>
          <cell r="G194" t="str">
            <v>James Herden</v>
          </cell>
          <cell r="H194" t="str">
            <v>NSW North</v>
          </cell>
          <cell r="I194">
            <v>1764</v>
          </cell>
          <cell r="J194" t="str">
            <v>Dalys</v>
          </cell>
        </row>
        <row r="195">
          <cell r="B195" t="str">
            <v>TOB1</v>
          </cell>
          <cell r="C195" t="str">
            <v>FSAM-4TOB-01</v>
          </cell>
          <cell r="D195" t="str">
            <v>QLD</v>
          </cell>
          <cell r="E195" t="str">
            <v>QLD South</v>
          </cell>
          <cell r="F195" t="str">
            <v>4TOB</v>
          </cell>
          <cell r="G195" t="str">
            <v>Jonathan Cogan</v>
          </cell>
          <cell r="H195" t="str">
            <v>QLD South</v>
          </cell>
          <cell r="I195">
            <v>1790</v>
          </cell>
        </row>
        <row r="196">
          <cell r="B196" t="str">
            <v>APL1</v>
          </cell>
          <cell r="C196" t="str">
            <v>FSAM-4APL-01</v>
          </cell>
          <cell r="D196" t="str">
            <v>QLD</v>
          </cell>
          <cell r="E196" t="str">
            <v>Brisbane Metro</v>
          </cell>
          <cell r="F196" t="str">
            <v>4APL</v>
          </cell>
          <cell r="G196" t="str">
            <v>Jonathan Cogan</v>
          </cell>
          <cell r="H196" t="str">
            <v>QLD Metro</v>
          </cell>
          <cell r="I196">
            <v>2272</v>
          </cell>
        </row>
        <row r="197">
          <cell r="B197" t="str">
            <v>GDN4</v>
          </cell>
          <cell r="C197" t="str">
            <v>FSAM-4GDN-04</v>
          </cell>
          <cell r="D197" t="str">
            <v>QLD</v>
          </cell>
          <cell r="E197" t="str">
            <v>Brisbane Metro</v>
          </cell>
          <cell r="F197" t="str">
            <v>4GDN</v>
          </cell>
          <cell r="G197" t="str">
            <v>Jonathan Cogan</v>
          </cell>
          <cell r="H197" t="str">
            <v>QLD Metro</v>
          </cell>
          <cell r="I197">
            <v>2155</v>
          </cell>
        </row>
        <row r="198">
          <cell r="B198" t="str">
            <v>NDG1</v>
          </cell>
          <cell r="C198" t="str">
            <v>FSAM-4NDG-01</v>
          </cell>
          <cell r="D198" t="str">
            <v>QLD</v>
          </cell>
          <cell r="E198" t="str">
            <v>Brisbane Metro</v>
          </cell>
          <cell r="F198" t="str">
            <v>4NDG</v>
          </cell>
          <cell r="G198" t="str">
            <v>Jonathan Cogan</v>
          </cell>
          <cell r="H198" t="str">
            <v>QLD Metro</v>
          </cell>
          <cell r="I198">
            <v>2446</v>
          </cell>
        </row>
        <row r="199">
          <cell r="B199" t="str">
            <v>NDG2</v>
          </cell>
          <cell r="C199" t="str">
            <v>FSAM-4NDG-02</v>
          </cell>
          <cell r="D199" t="str">
            <v>QLD</v>
          </cell>
          <cell r="E199" t="str">
            <v>Brisbane Metro</v>
          </cell>
          <cell r="F199" t="str">
            <v>4NDG</v>
          </cell>
          <cell r="G199" t="str">
            <v>Jonathan Cogan</v>
          </cell>
          <cell r="H199" t="str">
            <v>QLD Metro</v>
          </cell>
          <cell r="I199">
            <v>2495</v>
          </cell>
        </row>
        <row r="200">
          <cell r="B200" t="str">
            <v>KIA2</v>
          </cell>
          <cell r="C200" t="str">
            <v>FSAM-2KIA-02</v>
          </cell>
          <cell r="D200" t="str">
            <v>NSW</v>
          </cell>
          <cell r="E200" t="str">
            <v>NSW South</v>
          </cell>
          <cell r="F200" t="str">
            <v>2KIA</v>
          </cell>
          <cell r="G200" t="str">
            <v>Damien Marov South</v>
          </cell>
          <cell r="H200" t="str">
            <v>NSW South / ACT</v>
          </cell>
          <cell r="I200">
            <v>2402</v>
          </cell>
        </row>
        <row r="201">
          <cell r="B201" t="str">
            <v>KIA3</v>
          </cell>
          <cell r="C201" t="str">
            <v>FSAM-2KIA-03</v>
          </cell>
          <cell r="D201" t="str">
            <v>NSW</v>
          </cell>
          <cell r="E201" t="str">
            <v>NSW South</v>
          </cell>
          <cell r="F201" t="str">
            <v>2KIA</v>
          </cell>
          <cell r="G201" t="str">
            <v>Damien Marov South</v>
          </cell>
          <cell r="H201" t="str">
            <v>NSW South / ACT</v>
          </cell>
          <cell r="I201">
            <v>2228</v>
          </cell>
        </row>
        <row r="202">
          <cell r="B202" t="str">
            <v>WLG1</v>
          </cell>
          <cell r="C202" t="str">
            <v>FSAM-2WLG-01</v>
          </cell>
          <cell r="D202" t="str">
            <v>NSW</v>
          </cell>
          <cell r="E202" t="str">
            <v>NSW South</v>
          </cell>
          <cell r="F202" t="str">
            <v>2WLG</v>
          </cell>
          <cell r="G202" t="str">
            <v>Damien Marov South</v>
          </cell>
          <cell r="H202" t="str">
            <v>NSW South / ACT</v>
          </cell>
          <cell r="I202">
            <v>3318</v>
          </cell>
          <cell r="J202" t="str">
            <v>Infotech</v>
          </cell>
        </row>
        <row r="203">
          <cell r="B203" t="str">
            <v>CRC1</v>
          </cell>
          <cell r="C203" t="str">
            <v>FSAM-9CRC-01</v>
          </cell>
          <cell r="D203" t="str">
            <v>NSW</v>
          </cell>
          <cell r="E203" t="str">
            <v>NSW South</v>
          </cell>
          <cell r="F203" t="str">
            <v>9CRC</v>
          </cell>
          <cell r="G203" t="str">
            <v>Damien Marov South</v>
          </cell>
          <cell r="H203" t="str">
            <v>NSW South / ACT</v>
          </cell>
          <cell r="I203">
            <v>2686</v>
          </cell>
        </row>
        <row r="204">
          <cell r="B204" t="str">
            <v>CRC2</v>
          </cell>
          <cell r="C204" t="str">
            <v>FSAM-9CRC-02</v>
          </cell>
          <cell r="D204" t="str">
            <v>NSW</v>
          </cell>
          <cell r="E204" t="str">
            <v>NSW South</v>
          </cell>
          <cell r="F204" t="str">
            <v>9CRC</v>
          </cell>
          <cell r="G204" t="str">
            <v>Damien Marov South</v>
          </cell>
          <cell r="H204" t="str">
            <v>NSW South / ACT</v>
          </cell>
          <cell r="I204">
            <v>2874</v>
          </cell>
        </row>
        <row r="205">
          <cell r="B205" t="str">
            <v>CRC3</v>
          </cell>
          <cell r="C205" t="str">
            <v>FSAM-9CRC-03</v>
          </cell>
          <cell r="D205" t="str">
            <v>NSW</v>
          </cell>
          <cell r="E205" t="str">
            <v>NSW South</v>
          </cell>
          <cell r="F205" t="str">
            <v>9CRC</v>
          </cell>
          <cell r="G205" t="str">
            <v>Damien Marov South</v>
          </cell>
          <cell r="H205" t="str">
            <v>NSW South / ACT</v>
          </cell>
          <cell r="I205">
            <v>2583</v>
          </cell>
        </row>
        <row r="206">
          <cell r="B206" t="str">
            <v>CRC4</v>
          </cell>
          <cell r="C206" t="str">
            <v>FSAM-9CRC-04</v>
          </cell>
          <cell r="D206" t="str">
            <v>NSW</v>
          </cell>
          <cell r="E206" t="str">
            <v>NSW South</v>
          </cell>
          <cell r="F206" t="str">
            <v>9CRC</v>
          </cell>
          <cell r="G206" t="str">
            <v>Damien Marov South</v>
          </cell>
          <cell r="H206" t="str">
            <v>NSW South / ACT</v>
          </cell>
          <cell r="I206">
            <v>2447</v>
          </cell>
        </row>
        <row r="207">
          <cell r="B207" t="str">
            <v>CRC5</v>
          </cell>
          <cell r="C207" t="str">
            <v>FSAM-9CRC-05</v>
          </cell>
          <cell r="D207" t="str">
            <v>NSW</v>
          </cell>
          <cell r="E207" t="str">
            <v>NSW South</v>
          </cell>
          <cell r="F207" t="str">
            <v>9CRC</v>
          </cell>
          <cell r="G207" t="str">
            <v>Damien Marov South</v>
          </cell>
          <cell r="H207" t="str">
            <v>NSW South / ACT</v>
          </cell>
          <cell r="I207">
            <v>2472</v>
          </cell>
        </row>
        <row r="208">
          <cell r="B208" t="str">
            <v>CRC6</v>
          </cell>
          <cell r="C208" t="str">
            <v>FSAM-9CRC-06</v>
          </cell>
          <cell r="D208" t="str">
            <v>NSW</v>
          </cell>
          <cell r="E208" t="str">
            <v>NSW South</v>
          </cell>
          <cell r="F208" t="str">
            <v>9CRC</v>
          </cell>
          <cell r="G208" t="str">
            <v>Damien Marov South</v>
          </cell>
          <cell r="H208" t="str">
            <v>NSW South / ACT</v>
          </cell>
          <cell r="I208">
            <v>1753</v>
          </cell>
        </row>
        <row r="209">
          <cell r="B209" t="str">
            <v>CAI1</v>
          </cell>
          <cell r="C209" t="str">
            <v>FSAM-4CAI-01</v>
          </cell>
          <cell r="D209" t="str">
            <v>QLD</v>
          </cell>
          <cell r="E209" t="str">
            <v>QLD North</v>
          </cell>
          <cell r="F209" t="str">
            <v>4CAI</v>
          </cell>
          <cell r="G209" t="str">
            <v>Sunil Nair</v>
          </cell>
          <cell r="H209" t="str">
            <v>QLD North</v>
          </cell>
          <cell r="I209">
            <v>2473</v>
          </cell>
        </row>
        <row r="210">
          <cell r="B210" t="str">
            <v>CAI2</v>
          </cell>
          <cell r="C210" t="str">
            <v>FSAM-4CAI-02</v>
          </cell>
          <cell r="D210" t="str">
            <v>QLD</v>
          </cell>
          <cell r="E210" t="str">
            <v>QLD North</v>
          </cell>
          <cell r="F210" t="str">
            <v>4CAI</v>
          </cell>
          <cell r="G210" t="str">
            <v>Sunil Nair</v>
          </cell>
          <cell r="H210" t="str">
            <v>QLD North</v>
          </cell>
          <cell r="I210">
            <v>2985</v>
          </cell>
        </row>
        <row r="211">
          <cell r="B211" t="str">
            <v>CAI3</v>
          </cell>
          <cell r="C211" t="str">
            <v>FSAM-4CAI-03</v>
          </cell>
          <cell r="D211" t="str">
            <v>QLD</v>
          </cell>
          <cell r="E211" t="str">
            <v>QLD North</v>
          </cell>
          <cell r="F211" t="str">
            <v>4CAI</v>
          </cell>
          <cell r="G211" t="str">
            <v>Sunil Nair</v>
          </cell>
          <cell r="H211" t="str">
            <v>QLD North</v>
          </cell>
          <cell r="I211">
            <v>2439</v>
          </cell>
        </row>
        <row r="212">
          <cell r="B212" t="str">
            <v>GUL4</v>
          </cell>
          <cell r="C212" t="str">
            <v>FSAM-4GUL-04</v>
          </cell>
          <cell r="D212" t="str">
            <v>QLD</v>
          </cell>
          <cell r="E212" t="str">
            <v>QLD North</v>
          </cell>
          <cell r="F212" t="str">
            <v>4GUL</v>
          </cell>
          <cell r="G212" t="str">
            <v>Sunil Nair</v>
          </cell>
          <cell r="H212" t="str">
            <v>QLD North</v>
          </cell>
          <cell r="I212">
            <v>2327</v>
          </cell>
        </row>
        <row r="213">
          <cell r="B213" t="str">
            <v>MKY1</v>
          </cell>
          <cell r="C213" t="str">
            <v>FSAM-4MKY-01</v>
          </cell>
          <cell r="D213" t="str">
            <v>QLD</v>
          </cell>
          <cell r="E213" t="str">
            <v>QLD North</v>
          </cell>
          <cell r="F213" t="str">
            <v>4MKY</v>
          </cell>
          <cell r="G213" t="str">
            <v>Sunil Nair</v>
          </cell>
          <cell r="H213" t="str">
            <v>QLD North</v>
          </cell>
          <cell r="I213">
            <v>2146</v>
          </cell>
        </row>
        <row r="214">
          <cell r="B214" t="str">
            <v>MKY3</v>
          </cell>
          <cell r="C214" t="str">
            <v>FSAM-4MKY-03</v>
          </cell>
          <cell r="D214" t="str">
            <v>QLD</v>
          </cell>
          <cell r="E214" t="str">
            <v>QLD North</v>
          </cell>
          <cell r="F214" t="str">
            <v>4MKY</v>
          </cell>
          <cell r="G214" t="str">
            <v>Sunil Nair</v>
          </cell>
          <cell r="H214" t="str">
            <v>QLD North</v>
          </cell>
          <cell r="I214">
            <v>2567</v>
          </cell>
        </row>
        <row r="215">
          <cell r="B215" t="str">
            <v>TNS6</v>
          </cell>
          <cell r="C215" t="str">
            <v>FSAM-4TNS-06</v>
          </cell>
          <cell r="D215" t="str">
            <v>QLD</v>
          </cell>
          <cell r="E215" t="str">
            <v>QLD North</v>
          </cell>
          <cell r="F215" t="str">
            <v>4TNS</v>
          </cell>
          <cell r="G215" t="str">
            <v>Sunil Nair</v>
          </cell>
          <cell r="H215" t="str">
            <v>QLD North</v>
          </cell>
          <cell r="I215">
            <v>2298</v>
          </cell>
        </row>
        <row r="216">
          <cell r="B216" t="str">
            <v>LID3</v>
          </cell>
          <cell r="C216" t="str">
            <v>FSAM-2LID-03</v>
          </cell>
          <cell r="D216" t="str">
            <v>NSW</v>
          </cell>
          <cell r="E216" t="str">
            <v>Sydney Metro</v>
          </cell>
          <cell r="F216" t="str">
            <v>2LID</v>
          </cell>
          <cell r="G216" t="str">
            <v>Ben Stelzer</v>
          </cell>
          <cell r="H216" t="str">
            <v>NSW Sydney Metro</v>
          </cell>
          <cell r="I216">
            <v>2558</v>
          </cell>
        </row>
        <row r="217">
          <cell r="B217" t="str">
            <v>DAP4</v>
          </cell>
          <cell r="C217" t="str">
            <v>FSAM-2DAP-04</v>
          </cell>
          <cell r="D217" t="str">
            <v>NSW</v>
          </cell>
          <cell r="E217" t="str">
            <v>NSW South</v>
          </cell>
          <cell r="F217" t="str">
            <v>2DAP</v>
          </cell>
          <cell r="G217" t="str">
            <v>Damien Marov South</v>
          </cell>
          <cell r="H217" t="str">
            <v>NSW South / ACT</v>
          </cell>
          <cell r="I217">
            <v>2448</v>
          </cell>
        </row>
        <row r="218">
          <cell r="B218" t="str">
            <v>CAI4</v>
          </cell>
          <cell r="C218" t="str">
            <v>FSAM-4CAI-04</v>
          </cell>
          <cell r="D218" t="str">
            <v>QLD</v>
          </cell>
          <cell r="E218" t="str">
            <v>QLD North</v>
          </cell>
          <cell r="F218" t="str">
            <v>4CAI</v>
          </cell>
          <cell r="G218" t="str">
            <v>Sunil Nair</v>
          </cell>
          <cell r="H218" t="str">
            <v>QLD North</v>
          </cell>
          <cell r="I218">
            <v>2380</v>
          </cell>
          <cell r="J218" t="str">
            <v>Infotech</v>
          </cell>
        </row>
        <row r="219">
          <cell r="B219" t="str">
            <v>MKY2</v>
          </cell>
          <cell r="C219" t="str">
            <v>FSAM-4MKY-02</v>
          </cell>
          <cell r="D219" t="str">
            <v>QLD</v>
          </cell>
          <cell r="E219" t="str">
            <v>QLD North</v>
          </cell>
          <cell r="F219" t="str">
            <v>4MKY</v>
          </cell>
          <cell r="G219" t="str">
            <v>Sunil Nair</v>
          </cell>
          <cell r="H219" t="str">
            <v>QLD North</v>
          </cell>
          <cell r="I219">
            <v>2285</v>
          </cell>
        </row>
        <row r="220">
          <cell r="B220" t="str">
            <v>TNS3</v>
          </cell>
          <cell r="C220" t="str">
            <v>FSAM-4TNS-03</v>
          </cell>
          <cell r="D220" t="str">
            <v>QLD</v>
          </cell>
          <cell r="E220" t="str">
            <v>QLD North</v>
          </cell>
          <cell r="F220" t="str">
            <v>4TNS</v>
          </cell>
          <cell r="G220" t="str">
            <v>Sunil Nair</v>
          </cell>
          <cell r="H220" t="str">
            <v>QLD North</v>
          </cell>
          <cell r="I220">
            <v>2522</v>
          </cell>
        </row>
        <row r="221">
          <cell r="B221" t="str">
            <v>GUL3</v>
          </cell>
          <cell r="C221" t="str">
            <v>FSAM-4GUL-03</v>
          </cell>
          <cell r="D221" t="str">
            <v>QLD</v>
          </cell>
          <cell r="E221" t="str">
            <v>QLD North</v>
          </cell>
          <cell r="F221" t="str">
            <v>4GUL</v>
          </cell>
          <cell r="G221" t="str">
            <v>Sunil Nair</v>
          </cell>
          <cell r="H221" t="str">
            <v>QLD North</v>
          </cell>
          <cell r="I221">
            <v>2915</v>
          </cell>
        </row>
        <row r="222">
          <cell r="B222" t="str">
            <v>GDN5</v>
          </cell>
          <cell r="C222" t="str">
            <v>FSAM-4GDN-05</v>
          </cell>
          <cell r="D222" t="str">
            <v>QLD</v>
          </cell>
          <cell r="E222" t="str">
            <v>Brisbane Metro</v>
          </cell>
          <cell r="F222" t="str">
            <v>4GDN</v>
          </cell>
          <cell r="G222" t="str">
            <v>Jonathan Cogan</v>
          </cell>
          <cell r="H222" t="str">
            <v>QLD Metro</v>
          </cell>
          <cell r="I222">
            <v>1108</v>
          </cell>
        </row>
        <row r="223">
          <cell r="B223" t="str">
            <v>TNS1</v>
          </cell>
          <cell r="C223" t="str">
            <v>FSAM-4TNS-01</v>
          </cell>
          <cell r="D223" t="str">
            <v>QLD</v>
          </cell>
          <cell r="E223" t="str">
            <v>QLD North</v>
          </cell>
          <cell r="F223" t="str">
            <v>4TNS</v>
          </cell>
          <cell r="G223" t="str">
            <v>Sunil Nair</v>
          </cell>
          <cell r="H223" t="str">
            <v>QLD North</v>
          </cell>
          <cell r="I223">
            <v>1524</v>
          </cell>
        </row>
        <row r="224">
          <cell r="B224" t="str">
            <v>CAI5</v>
          </cell>
          <cell r="C224" t="str">
            <v>FSAM-4CAI-05</v>
          </cell>
          <cell r="D224" t="str">
            <v>QLD</v>
          </cell>
          <cell r="E224" t="str">
            <v>QLD North</v>
          </cell>
          <cell r="F224" t="str">
            <v>4CAI</v>
          </cell>
          <cell r="G224" t="str">
            <v>Sunil Nair</v>
          </cell>
          <cell r="H224" t="str">
            <v>QLD North</v>
          </cell>
          <cell r="I224">
            <v>2236</v>
          </cell>
          <cell r="J224" t="str">
            <v>Infotech</v>
          </cell>
        </row>
        <row r="225">
          <cell r="B225" t="str">
            <v>GDN1</v>
          </cell>
          <cell r="C225" t="str">
            <v>FSAM-4GDN-01</v>
          </cell>
          <cell r="D225" t="str">
            <v>QLD</v>
          </cell>
          <cell r="E225" t="str">
            <v>Brisbane Metro</v>
          </cell>
          <cell r="F225" t="str">
            <v>4GDN</v>
          </cell>
          <cell r="G225" t="str">
            <v>Jonathan Cogan</v>
          </cell>
          <cell r="H225" t="str">
            <v>QLD Metro</v>
          </cell>
          <cell r="I225">
            <v>2241</v>
          </cell>
        </row>
        <row r="226">
          <cell r="B226" t="str">
            <v>HOM1</v>
          </cell>
          <cell r="C226" t="str">
            <v>FSAM-2HOM-01</v>
          </cell>
          <cell r="D226" t="str">
            <v>NSW</v>
          </cell>
          <cell r="E226" t="str">
            <v>Sydney Metro</v>
          </cell>
          <cell r="F226" t="str">
            <v>2HOM</v>
          </cell>
          <cell r="G226" t="str">
            <v>Ben Stelzer</v>
          </cell>
          <cell r="H226" t="str">
            <v>NSW Sydney Metro</v>
          </cell>
          <cell r="I226">
            <v>2552</v>
          </cell>
        </row>
        <row r="227">
          <cell r="B227" t="str">
            <v>SAW2</v>
          </cell>
          <cell r="C227" t="str">
            <v>FSAM-2SAW-02</v>
          </cell>
          <cell r="D227" t="str">
            <v>NSW</v>
          </cell>
          <cell r="E227" t="str">
            <v>NSW North</v>
          </cell>
          <cell r="F227" t="str">
            <v>2SAW</v>
          </cell>
          <cell r="G227" t="str">
            <v>James Herden</v>
          </cell>
          <cell r="H227" t="str">
            <v>NSW North</v>
          </cell>
          <cell r="I227">
            <v>1726</v>
          </cell>
        </row>
        <row r="228">
          <cell r="B228" t="str">
            <v>NDG3</v>
          </cell>
          <cell r="C228" t="str">
            <v>FSAM-4NDG-03</v>
          </cell>
          <cell r="D228" t="str">
            <v>QLD</v>
          </cell>
          <cell r="E228" t="str">
            <v>Brisbane Metro</v>
          </cell>
          <cell r="F228" t="str">
            <v>4NDG</v>
          </cell>
          <cell r="G228" t="str">
            <v>Jonathan Cogan</v>
          </cell>
          <cell r="H228" t="str">
            <v>QLD Metro</v>
          </cell>
          <cell r="I228">
            <v>2583</v>
          </cell>
        </row>
        <row r="229">
          <cell r="B229" t="str">
            <v>GUL6</v>
          </cell>
          <cell r="C229" t="str">
            <v>FSAM-4GUL-06</v>
          </cell>
          <cell r="D229" t="str">
            <v>QLD</v>
          </cell>
          <cell r="E229" t="str">
            <v>QLD North</v>
          </cell>
          <cell r="F229" t="str">
            <v>4GUL</v>
          </cell>
          <cell r="G229" t="str">
            <v>Sunil Nair</v>
          </cell>
          <cell r="H229" t="str">
            <v>QLD North</v>
          </cell>
          <cell r="I229">
            <v>2424</v>
          </cell>
        </row>
        <row r="230">
          <cell r="B230" t="str">
            <v>CFS4</v>
          </cell>
          <cell r="C230" t="str">
            <v>FSAM-2CFS-04</v>
          </cell>
          <cell r="D230" t="str">
            <v>NSW</v>
          </cell>
          <cell r="E230" t="str">
            <v>NSW North</v>
          </cell>
          <cell r="F230" t="str">
            <v>2CFS</v>
          </cell>
          <cell r="G230" t="str">
            <v>James Herden</v>
          </cell>
          <cell r="H230" t="str">
            <v>NSW North</v>
          </cell>
          <cell r="I230">
            <v>2279</v>
          </cell>
        </row>
        <row r="231">
          <cell r="B231" t="str">
            <v>SAW3</v>
          </cell>
          <cell r="C231" t="str">
            <v>FSAM-2SAW-03</v>
          </cell>
          <cell r="D231" t="str">
            <v>NSW</v>
          </cell>
          <cell r="E231" t="str">
            <v>NSW North</v>
          </cell>
          <cell r="F231" t="str">
            <v>2SAW</v>
          </cell>
          <cell r="G231" t="str">
            <v>James Herden</v>
          </cell>
          <cell r="H231" t="str">
            <v>NSW North</v>
          </cell>
          <cell r="I231">
            <v>1746</v>
          </cell>
        </row>
        <row r="232">
          <cell r="B232" t="str">
            <v>GUL2</v>
          </cell>
          <cell r="C232" t="str">
            <v>FSAM-4GUL-02</v>
          </cell>
          <cell r="D232" t="str">
            <v>QLD</v>
          </cell>
          <cell r="E232" t="str">
            <v>QLD North</v>
          </cell>
          <cell r="F232" t="str">
            <v>4GUL</v>
          </cell>
          <cell r="G232" t="str">
            <v>Sunil Nair</v>
          </cell>
          <cell r="H232" t="str">
            <v>QLD North</v>
          </cell>
          <cell r="I232">
            <v>3020</v>
          </cell>
        </row>
        <row r="233">
          <cell r="B233" t="str">
            <v>GDN2</v>
          </cell>
          <cell r="C233" t="str">
            <v>FSAM-4GDN-02</v>
          </cell>
          <cell r="D233" t="str">
            <v>QLD</v>
          </cell>
          <cell r="E233" t="str">
            <v>Brisbane Metro</v>
          </cell>
          <cell r="F233" t="str">
            <v>4GDN</v>
          </cell>
          <cell r="G233" t="str">
            <v>Jonathan Cogan</v>
          </cell>
          <cell r="H233" t="str">
            <v>QLD Metro</v>
          </cell>
          <cell r="I233">
            <v>2383</v>
          </cell>
        </row>
        <row r="234">
          <cell r="B234" t="str">
            <v>LID1</v>
          </cell>
          <cell r="C234" t="str">
            <v>FSAM-2LID-01</v>
          </cell>
          <cell r="D234" t="str">
            <v>NSW</v>
          </cell>
          <cell r="E234" t="str">
            <v>Sydney Metro</v>
          </cell>
          <cell r="F234" t="str">
            <v>2LID</v>
          </cell>
          <cell r="G234" t="str">
            <v>Ben Stelzer</v>
          </cell>
          <cell r="H234" t="str">
            <v>NSW Sydney Metro</v>
          </cell>
          <cell r="I234">
            <v>2146</v>
          </cell>
        </row>
        <row r="235">
          <cell r="B235" t="str">
            <v>RIV3</v>
          </cell>
          <cell r="C235" t="str">
            <v>FSAM-2RIV-03</v>
          </cell>
          <cell r="D235" t="str">
            <v>NSW</v>
          </cell>
          <cell r="E235" t="str">
            <v>Sydney Metro</v>
          </cell>
          <cell r="F235" t="str">
            <v>2RIV</v>
          </cell>
          <cell r="G235" t="str">
            <v>Damien Marov West</v>
          </cell>
          <cell r="H235" t="str">
            <v>NSW Sydney West</v>
          </cell>
          <cell r="I235">
            <v>1062</v>
          </cell>
        </row>
        <row r="236">
          <cell r="B236" t="str">
            <v>PTH6</v>
          </cell>
          <cell r="C236" t="str">
            <v>FSAM-2PTH-06</v>
          </cell>
          <cell r="D236" t="str">
            <v>NSW</v>
          </cell>
          <cell r="E236" t="str">
            <v>Sydney Metro</v>
          </cell>
          <cell r="F236" t="str">
            <v>2PTH</v>
          </cell>
          <cell r="G236" t="str">
            <v>Damien Marov West</v>
          </cell>
          <cell r="H236" t="str">
            <v>NSW Sydney West</v>
          </cell>
          <cell r="I236">
            <v>2394</v>
          </cell>
        </row>
        <row r="237">
          <cell r="B237" t="str">
            <v>TOB9</v>
          </cell>
          <cell r="C237" t="str">
            <v>FSAM-4TOB-09</v>
          </cell>
          <cell r="D237" t="str">
            <v>QLD</v>
          </cell>
          <cell r="E237" t="str">
            <v>QLD South</v>
          </cell>
          <cell r="F237" t="str">
            <v>4TOB</v>
          </cell>
          <cell r="G237" t="str">
            <v>Jonathan Cogan</v>
          </cell>
          <cell r="H237" t="str">
            <v>QLD South</v>
          </cell>
          <cell r="I237">
            <v>2417</v>
          </cell>
        </row>
        <row r="238">
          <cell r="B238" t="str">
            <v>LID5</v>
          </cell>
          <cell r="C238" t="str">
            <v>FSAM-2LID-05</v>
          </cell>
          <cell r="D238" t="str">
            <v>NSW</v>
          </cell>
          <cell r="E238" t="str">
            <v>Sydney Metro</v>
          </cell>
          <cell r="F238" t="str">
            <v>2LID</v>
          </cell>
          <cell r="G238" t="str">
            <v>Ben Stelzer</v>
          </cell>
          <cell r="H238" t="str">
            <v>NSW Sydney Metro</v>
          </cell>
          <cell r="I238">
            <v>2442</v>
          </cell>
        </row>
        <row r="239">
          <cell r="B239" t="str">
            <v>GOS3</v>
          </cell>
          <cell r="C239" t="str">
            <v>FSAM-2GOS-03</v>
          </cell>
          <cell r="D239" t="str">
            <v>NSW</v>
          </cell>
          <cell r="E239" t="str">
            <v>NSW North</v>
          </cell>
          <cell r="F239" t="str">
            <v>2GOS</v>
          </cell>
          <cell r="G239" t="str">
            <v>Ben Stelzer</v>
          </cell>
          <cell r="H239" t="str">
            <v>NSW Sydney Metro</v>
          </cell>
          <cell r="I239">
            <v>2150</v>
          </cell>
        </row>
        <row r="240">
          <cell r="B240" t="str">
            <v>TOB2</v>
          </cell>
          <cell r="C240" t="str">
            <v>FSAM-4TOB-02</v>
          </cell>
          <cell r="D240" t="str">
            <v>QLD</v>
          </cell>
          <cell r="E240" t="str">
            <v>QLD South</v>
          </cell>
          <cell r="F240" t="str">
            <v>4TOB</v>
          </cell>
          <cell r="G240" t="str">
            <v>Jonathan Cogan</v>
          </cell>
          <cell r="H240" t="str">
            <v>QLD South</v>
          </cell>
          <cell r="I240">
            <v>2441</v>
          </cell>
        </row>
        <row r="241">
          <cell r="B241" t="str">
            <v>GDN3</v>
          </cell>
          <cell r="C241" t="str">
            <v>FSAM-4GDN-03</v>
          </cell>
          <cell r="D241" t="str">
            <v>QLD</v>
          </cell>
          <cell r="E241" t="str">
            <v>Brisbane Metro</v>
          </cell>
          <cell r="F241" t="str">
            <v>4GDN</v>
          </cell>
          <cell r="G241" t="str">
            <v>Jonathan Cogan</v>
          </cell>
          <cell r="H241" t="str">
            <v>QLD Metro</v>
          </cell>
          <cell r="I241">
            <v>2153</v>
          </cell>
        </row>
        <row r="242">
          <cell r="B242" t="str">
            <v>APL4</v>
          </cell>
          <cell r="C242" t="str">
            <v>FSAM-4APL-04</v>
          </cell>
          <cell r="D242" t="str">
            <v>QLD</v>
          </cell>
          <cell r="E242" t="str">
            <v>Brisbane Metro</v>
          </cell>
          <cell r="F242" t="str">
            <v>4APL</v>
          </cell>
          <cell r="G242" t="str">
            <v>Jonathan Cogan</v>
          </cell>
          <cell r="H242" t="str">
            <v>QLD Metro</v>
          </cell>
          <cell r="I242">
            <v>1783</v>
          </cell>
        </row>
        <row r="243">
          <cell r="B243" t="str">
            <v>LJT7</v>
          </cell>
          <cell r="C243" t="str">
            <v>FSAM-2LJT-07</v>
          </cell>
          <cell r="D243" t="str">
            <v>NSW</v>
          </cell>
          <cell r="E243" t="str">
            <v>NSW North</v>
          </cell>
          <cell r="F243" t="str">
            <v>2LJT</v>
          </cell>
          <cell r="G243" t="str">
            <v>Ben Stelzer</v>
          </cell>
          <cell r="H243" t="str">
            <v>NSW Sydney Metro</v>
          </cell>
          <cell r="I243">
            <v>2549</v>
          </cell>
          <cell r="J243" t="str">
            <v>Infotech</v>
          </cell>
        </row>
        <row r="244">
          <cell r="B244" t="str">
            <v>LID4</v>
          </cell>
          <cell r="C244" t="str">
            <v>FSAM-2LID-04</v>
          </cell>
          <cell r="D244" t="str">
            <v>NSW</v>
          </cell>
          <cell r="E244" t="str">
            <v>Sydney Metro</v>
          </cell>
          <cell r="F244" t="str">
            <v>2LID</v>
          </cell>
          <cell r="G244" t="str">
            <v>Ben Stelzer</v>
          </cell>
          <cell r="H244" t="str">
            <v>NSW Sydney Metro</v>
          </cell>
          <cell r="I244">
            <v>2560</v>
          </cell>
        </row>
        <row r="245">
          <cell r="B245" t="str">
            <v>LID2</v>
          </cell>
          <cell r="C245" t="str">
            <v>FSAM-2LID-02</v>
          </cell>
          <cell r="D245" t="str">
            <v>NSW</v>
          </cell>
          <cell r="E245" t="str">
            <v>Sydney Metro</v>
          </cell>
          <cell r="F245" t="str">
            <v>2LID</v>
          </cell>
          <cell r="G245" t="str">
            <v>Ben Stelzer</v>
          </cell>
          <cell r="H245" t="str">
            <v>NSW Sydney Metro</v>
          </cell>
          <cell r="I245">
            <v>2325</v>
          </cell>
        </row>
        <row r="246">
          <cell r="B246" t="str">
            <v>DAP3</v>
          </cell>
          <cell r="C246" t="str">
            <v>FSAM-2DAP-03</v>
          </cell>
          <cell r="D246" t="str">
            <v>NSW</v>
          </cell>
          <cell r="E246" t="str">
            <v>NSW South</v>
          </cell>
          <cell r="F246" t="str">
            <v>2DAP</v>
          </cell>
          <cell r="G246" t="str">
            <v>Damien Marov South</v>
          </cell>
          <cell r="H246" t="str">
            <v>NSW South / ACT</v>
          </cell>
          <cell r="I246">
            <v>2620</v>
          </cell>
        </row>
        <row r="247">
          <cell r="B247" t="str">
            <v>RCH6</v>
          </cell>
          <cell r="C247" t="str">
            <v>FSAM-2RCH-06</v>
          </cell>
          <cell r="D247" t="str">
            <v>NSW</v>
          </cell>
          <cell r="E247" t="str">
            <v>Sydney Metro</v>
          </cell>
          <cell r="F247" t="str">
            <v>2RCH</v>
          </cell>
          <cell r="G247" t="str">
            <v>Damien Marov West</v>
          </cell>
          <cell r="H247" t="str">
            <v>NSW Sydney West</v>
          </cell>
          <cell r="I247">
            <v>2627</v>
          </cell>
        </row>
        <row r="248">
          <cell r="B248" t="str">
            <v>LID6</v>
          </cell>
          <cell r="C248" t="str">
            <v>FSAM-2LID-06</v>
          </cell>
          <cell r="D248" t="str">
            <v>NSW</v>
          </cell>
          <cell r="E248" t="str">
            <v>Sydney Metro</v>
          </cell>
          <cell r="F248" t="str">
            <v>2LID</v>
          </cell>
          <cell r="G248" t="str">
            <v>Ben Stelzer</v>
          </cell>
          <cell r="H248" t="str">
            <v>NSW Sydney Metro</v>
          </cell>
          <cell r="I248">
            <v>2662</v>
          </cell>
          <cell r="J248" t="str">
            <v>Infotech</v>
          </cell>
        </row>
        <row r="249">
          <cell r="B249" t="str">
            <v>HOM2</v>
          </cell>
          <cell r="C249" t="str">
            <v>FSAM-2HOM-02</v>
          </cell>
          <cell r="D249" t="str">
            <v>NSW</v>
          </cell>
          <cell r="E249" t="str">
            <v>Sydney Metro</v>
          </cell>
          <cell r="F249" t="str">
            <v>2HOM</v>
          </cell>
          <cell r="G249" t="str">
            <v>Ben Stelzer</v>
          </cell>
          <cell r="H249" t="str">
            <v>NSW Sydney Metro</v>
          </cell>
          <cell r="I249">
            <v>2514</v>
          </cell>
        </row>
        <row r="250">
          <cell r="B250" t="str">
            <v>CFS6</v>
          </cell>
          <cell r="C250" t="str">
            <v>FSAM-2CFS-06</v>
          </cell>
          <cell r="D250" t="str">
            <v>NSW</v>
          </cell>
          <cell r="E250" t="str">
            <v>NSW North</v>
          </cell>
          <cell r="F250" t="str">
            <v>2CFS</v>
          </cell>
          <cell r="G250" t="str">
            <v>James Herden</v>
          </cell>
          <cell r="H250" t="str">
            <v>NSW North</v>
          </cell>
          <cell r="I250">
            <v>1455</v>
          </cell>
        </row>
        <row r="251">
          <cell r="B251" t="str">
            <v>HOM3</v>
          </cell>
          <cell r="C251" t="str">
            <v>FSAM-2HOM-03</v>
          </cell>
          <cell r="D251" t="str">
            <v>NSW</v>
          </cell>
          <cell r="E251" t="str">
            <v>Sydney Metro</v>
          </cell>
          <cell r="F251" t="str">
            <v>2HOM</v>
          </cell>
          <cell r="G251" t="str">
            <v>Ben Stelzer</v>
          </cell>
          <cell r="H251" t="str">
            <v>NSW Sydney Metro</v>
          </cell>
          <cell r="I251">
            <v>1093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 refreshError="1"/>
      <sheetData sheetId="1">
        <row r="750">
          <cell r="A750">
            <v>5315</v>
          </cell>
        </row>
      </sheetData>
      <sheetData sheetId="2">
        <row r="3">
          <cell r="GH3" t="str">
            <v>TP1</v>
          </cell>
        </row>
      </sheetData>
      <sheetData sheetId="3">
        <row r="3">
          <cell r="GG3" t="str">
            <v>EXP</v>
          </cell>
        </row>
      </sheetData>
      <sheetData sheetId="4"/>
      <sheetData sheetId="5">
        <row r="2">
          <cell r="A2" t="str">
            <v>Mt Owen Complex - Mt Owen Pit</v>
          </cell>
        </row>
      </sheetData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FDA"/>
      <sheetName val="SUMMARY - FSA"/>
      <sheetName val="RecAgnstAsBuilt"/>
      <sheetName val="RecIssues"/>
      <sheetName val="FIBRE DISTRIBUTION AREA - FDA"/>
    </sheetNames>
    <sheetDataSet>
      <sheetData sheetId="0"/>
      <sheetData sheetId="1"/>
      <sheetData sheetId="2"/>
      <sheetData sheetId="3"/>
      <sheetData sheetId="4">
        <row r="46">
          <cell r="AH46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B"/>
      <sheetName val="Sheet1"/>
      <sheetName val="Sheet2"/>
      <sheetName val="Sheet3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s"/>
      <sheetName val="Cash Flow"/>
      <sheetName val="Sub Contractor Cost"/>
      <sheetName val="L1 Summary Pivot"/>
      <sheetName val="Xero Data"/>
      <sheetName val="MWA_MWI Pivot"/>
      <sheetName val="NBN_MWI &amp; Pipe Data"/>
      <sheetName val="FttC Costing"/>
      <sheetName val="Sheet12"/>
      <sheetName val="Sheet13"/>
      <sheetName val="Pivots"/>
      <sheetName val="PC &amp; Payment Dates New Devs"/>
      <sheetName val="Overhead"/>
      <sheetName val="Indirect DJ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JV - Jan 13"/>
      <sheetName val="DTSJV - Annual C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File"/>
      <sheetName val="VarianceExport"/>
      <sheetName val="Instructions"/>
      <sheetName val="Variance Codes"/>
      <sheetName val="Variance Report"/>
      <sheetName val="FSAM Summary"/>
      <sheetName val="FSAM Summary D&amp;C"/>
      <sheetName val="FSAM Summary Design"/>
      <sheetName val="Revenue Summary"/>
      <sheetName val="Change Report"/>
      <sheetName val="Design Summary"/>
      <sheetName val="Construction Summary"/>
      <sheetName val="Import Last Months Export File"/>
      <sheetName val="Refresh Last Month Pivot"/>
      <sheetName val="Import JDE Budget"/>
      <sheetName val="Import JDE Actuals"/>
      <sheetName val="Import Priced FSAM Diary"/>
      <sheetName val="EV Import"/>
      <sheetName val="Project Info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9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DB1"/>
      <sheetName val="BDB2"/>
      <sheetName val="COR4"/>
      <sheetName val="COR5"/>
      <sheetName val="COR6"/>
      <sheetName val="COR7"/>
      <sheetName val="COR8"/>
      <sheetName val="CVI1"/>
      <sheetName val="CVI2"/>
      <sheetName val="CVI3"/>
      <sheetName val="CVI4"/>
      <sheetName val="CVI5"/>
      <sheetName val="DAP1"/>
      <sheetName val="DAP2"/>
      <sheetName val="DAP3"/>
      <sheetName val="DAP4"/>
      <sheetName val="DAP5"/>
      <sheetName val="DAP6"/>
      <sheetName val="IPS2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QBN3"/>
      <sheetName val="QBN4"/>
      <sheetName val="QBN6"/>
      <sheetName val="ROT1"/>
      <sheetName val="ROT2"/>
      <sheetName val="ROT3"/>
      <sheetName val="SLA1"/>
      <sheetName val="SLA2"/>
      <sheetName val="SLA3"/>
      <sheetName val="WAG2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>
        <row r="4">
          <cell r="F4">
            <v>41360</v>
          </cell>
        </row>
      </sheetData>
      <sheetData sheetId="3">
        <row r="2">
          <cell r="A2">
            <v>0</v>
          </cell>
          <cell r="B2" t="str">
            <v>No relevant code, Comment Required ------&gt;</v>
          </cell>
        </row>
        <row r="3">
          <cell r="A3">
            <v>1</v>
          </cell>
          <cell r="B3" t="str">
            <v>Balancing Figure to be investigated</v>
          </cell>
        </row>
        <row r="4">
          <cell r="A4">
            <v>2</v>
          </cell>
          <cell r="B4" t="str">
            <v>Design efficiency savings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 t="str">
            <v>BOM Quantity Variance</v>
          </cell>
        </row>
        <row r="8">
          <cell r="A8">
            <v>6</v>
          </cell>
          <cell r="B8" t="str">
            <v>BOQ Quantity Variance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 t="str">
            <v>Self Performance Productivity (Thiess Boring)</v>
          </cell>
        </row>
        <row r="13">
          <cell r="A13">
            <v>11</v>
          </cell>
          <cell r="B13" t="str">
            <v>Self Performance Productivity (Silcar Splicing)</v>
          </cell>
        </row>
        <row r="14">
          <cell r="A14">
            <v>12</v>
          </cell>
          <cell r="B14" t="str">
            <v>Self Performance Productivity (Labour Hire Civil)</v>
          </cell>
        </row>
        <row r="15">
          <cell r="A15">
            <v>13</v>
          </cell>
          <cell r="B15" t="str">
            <v>Self Performance Productivity (Thiess Energy)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 t="str">
            <v>Defect Rectification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 t="str">
            <v>Multi Hauling Dispute</v>
          </cell>
        </row>
        <row r="23">
          <cell r="A23">
            <v>21</v>
          </cell>
          <cell r="B23" t="str">
            <v>OTDR Dispute</v>
          </cell>
        </row>
        <row r="24">
          <cell r="A24">
            <v>22</v>
          </cell>
          <cell r="B24" t="str">
            <v>Self remediation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 t="str">
            <v>LAHFA Payments made extra to Subcontract</v>
          </cell>
        </row>
        <row r="33">
          <cell r="A33">
            <v>31</v>
          </cell>
          <cell r="B33" t="str">
            <v>Minimum shot bore payments made</v>
          </cell>
        </row>
        <row r="34">
          <cell r="A34">
            <v>32</v>
          </cell>
          <cell r="B34" t="str">
            <v>Services search performed by Silcar</v>
          </cell>
        </row>
        <row r="35">
          <cell r="A35">
            <v>33</v>
          </cell>
          <cell r="B35" t="str">
            <v>Cut ins performed for subcontractor</v>
          </cell>
        </row>
        <row r="36">
          <cell r="A36">
            <v>34</v>
          </cell>
          <cell r="B36" t="str">
            <v>Subcontractor paid hourly</v>
          </cell>
        </row>
        <row r="37">
          <cell r="A37">
            <v>35</v>
          </cell>
          <cell r="B37" t="str">
            <v>Other costs in support of subcontractors</v>
          </cell>
        </row>
        <row r="38">
          <cell r="A38">
            <v>36</v>
          </cell>
          <cell r="B38" t="str">
            <v>US Splicing Crews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Column Labels</v>
          </cell>
        </row>
        <row r="2">
          <cell r="B2" t="str">
            <v>Group1</v>
          </cell>
          <cell r="D2" t="str">
            <v>Specified Materials</v>
          </cell>
        </row>
        <row r="3">
          <cell r="D3" t="str">
            <v>Specified Materials</v>
          </cell>
        </row>
        <row r="4">
          <cell r="A4" t="str">
            <v>Row Labels</v>
          </cell>
          <cell r="B4" t="str">
            <v>Sum of DJC Amount</v>
          </cell>
          <cell r="C4" t="str">
            <v>Sum of Extended Price</v>
          </cell>
          <cell r="D4" t="str">
            <v>Sum of DJC Amount</v>
          </cell>
          <cell r="E4" t="str">
            <v>Sum of Extended Price</v>
          </cell>
        </row>
        <row r="5">
          <cell r="A5" t="str">
            <v>AARAARDD</v>
          </cell>
          <cell r="B5">
            <v>4598.9300880396313</v>
          </cell>
          <cell r="C5">
            <v>6736.28</v>
          </cell>
        </row>
        <row r="6">
          <cell r="A6" t="str">
            <v>ACOCPTDD</v>
          </cell>
          <cell r="B6">
            <v>18346.131800000003</v>
          </cell>
          <cell r="C6">
            <v>26397.730000000003</v>
          </cell>
        </row>
        <row r="7">
          <cell r="A7" t="str">
            <v>AIRWDWDD</v>
          </cell>
          <cell r="B7">
            <v>9487.2484000000004</v>
          </cell>
          <cell r="C7">
            <v>14342.3</v>
          </cell>
        </row>
        <row r="8">
          <cell r="A8" t="str">
            <v>APL1</v>
          </cell>
          <cell r="B8">
            <v>908375.24480975885</v>
          </cell>
          <cell r="C8">
            <v>1373964.55</v>
          </cell>
          <cell r="D8">
            <v>903038.48</v>
          </cell>
          <cell r="E8">
            <v>1001469.67</v>
          </cell>
        </row>
        <row r="9">
          <cell r="A9" t="str">
            <v>APL1DD</v>
          </cell>
          <cell r="B9">
            <v>106637.11884368942</v>
          </cell>
          <cell r="C9">
            <v>157287.54</v>
          </cell>
        </row>
        <row r="10">
          <cell r="A10" t="str">
            <v>APL2</v>
          </cell>
          <cell r="B10">
            <v>641975.5748301117</v>
          </cell>
          <cell r="C10">
            <v>972605.12999999977</v>
          </cell>
          <cell r="D10">
            <v>594673.18999999994</v>
          </cell>
          <cell r="E10">
            <v>659492.57999999996</v>
          </cell>
        </row>
        <row r="11">
          <cell r="A11" t="str">
            <v>APL2DD</v>
          </cell>
          <cell r="B11">
            <v>75361.33465727992</v>
          </cell>
          <cell r="C11">
            <v>110302.68999999999</v>
          </cell>
        </row>
        <row r="12">
          <cell r="A12" t="str">
            <v>APL3</v>
          </cell>
          <cell r="B12">
            <v>595192.28010840283</v>
          </cell>
          <cell r="C12">
            <v>887393.53000000014</v>
          </cell>
          <cell r="D12">
            <v>683189.41</v>
          </cell>
          <cell r="E12">
            <v>757657.05</v>
          </cell>
        </row>
        <row r="13">
          <cell r="A13" t="str">
            <v>APL3DD</v>
          </cell>
          <cell r="B13">
            <v>91869.968843689421</v>
          </cell>
          <cell r="C13">
            <v>134913</v>
          </cell>
        </row>
        <row r="14">
          <cell r="A14" t="str">
            <v>APL4</v>
          </cell>
          <cell r="B14">
            <v>570725.1960723321</v>
          </cell>
          <cell r="C14">
            <v>875741.21</v>
          </cell>
          <cell r="D14">
            <v>664470.47</v>
          </cell>
          <cell r="E14">
            <v>736897.75</v>
          </cell>
        </row>
        <row r="15">
          <cell r="A15" t="str">
            <v>APL4DD</v>
          </cell>
          <cell r="B15">
            <v>71328.232344658754</v>
          </cell>
          <cell r="C15">
            <v>105221.69</v>
          </cell>
        </row>
        <row r="16">
          <cell r="A16" t="str">
            <v>APL5DD</v>
          </cell>
          <cell r="B16">
            <v>149635.79305162159</v>
          </cell>
          <cell r="C16">
            <v>221036.84</v>
          </cell>
        </row>
        <row r="17">
          <cell r="A17" t="str">
            <v>APL6DD</v>
          </cell>
          <cell r="B17">
            <v>113709.99656310584</v>
          </cell>
          <cell r="C17">
            <v>167659.09</v>
          </cell>
        </row>
        <row r="18">
          <cell r="A18" t="str">
            <v>APLAPLDD</v>
          </cell>
          <cell r="B18">
            <v>14676.993315215852</v>
          </cell>
          <cell r="C18">
            <v>21187.809999999998</v>
          </cell>
        </row>
        <row r="19">
          <cell r="A19" t="str">
            <v>APLCHDDD</v>
          </cell>
          <cell r="B19">
            <v>40811.958427176221</v>
          </cell>
          <cell r="C19">
            <v>58958.61</v>
          </cell>
        </row>
        <row r="20">
          <cell r="A20" t="str">
            <v>ARM4</v>
          </cell>
          <cell r="B20">
            <v>1182242.1210953076</v>
          </cell>
          <cell r="C20">
            <v>1615173.5499999998</v>
          </cell>
          <cell r="D20">
            <v>0</v>
          </cell>
          <cell r="E20">
            <v>410281</v>
          </cell>
        </row>
        <row r="21">
          <cell r="A21" t="str">
            <v>ARM5</v>
          </cell>
          <cell r="B21">
            <v>1014395.3577648271</v>
          </cell>
          <cell r="C21">
            <v>1386146.75</v>
          </cell>
          <cell r="D21">
            <v>0</v>
          </cell>
          <cell r="E21">
            <v>329464.7</v>
          </cell>
        </row>
        <row r="22">
          <cell r="A22" t="str">
            <v>ARM6</v>
          </cell>
          <cell r="B22">
            <v>1270631.8291322966</v>
          </cell>
          <cell r="C22">
            <v>1751426.1400000004</v>
          </cell>
          <cell r="D22">
            <v>0</v>
          </cell>
          <cell r="E22">
            <v>335717.78</v>
          </cell>
        </row>
        <row r="23">
          <cell r="A23" t="str">
            <v>ARMFAN</v>
          </cell>
          <cell r="B23">
            <v>610997.63</v>
          </cell>
          <cell r="C23">
            <v>610997.63</v>
          </cell>
        </row>
        <row r="24">
          <cell r="A24" t="str">
            <v>ASH1DD</v>
          </cell>
          <cell r="B24">
            <v>146659.23000000001</v>
          </cell>
          <cell r="C24">
            <v>215623.64</v>
          </cell>
        </row>
        <row r="25">
          <cell r="A25" t="str">
            <v>ASH2DD</v>
          </cell>
          <cell r="B25">
            <v>110155.16581359052</v>
          </cell>
          <cell r="C25">
            <v>162398.41</v>
          </cell>
        </row>
        <row r="26">
          <cell r="A26" t="str">
            <v>ASH3DD</v>
          </cell>
          <cell r="B26">
            <v>123019.48187378833</v>
          </cell>
          <cell r="C26">
            <v>181213.33000000002</v>
          </cell>
        </row>
        <row r="27">
          <cell r="A27" t="str">
            <v>ASHMGTDD</v>
          </cell>
          <cell r="B27">
            <v>7249.3202000000001</v>
          </cell>
          <cell r="C27">
            <v>10529.57</v>
          </cell>
        </row>
        <row r="28">
          <cell r="A28" t="str">
            <v>ASHNETDD</v>
          </cell>
          <cell r="B28">
            <v>12774.519888039631</v>
          </cell>
          <cell r="C28">
            <v>18527.309999999998</v>
          </cell>
        </row>
        <row r="29">
          <cell r="A29" t="str">
            <v>AYRAYWDD</v>
          </cell>
          <cell r="B29">
            <v>3184.3384000000001</v>
          </cell>
          <cell r="C29">
            <v>4941.6000000000004</v>
          </cell>
        </row>
        <row r="30">
          <cell r="A30" t="str">
            <v>AYRBRWDD</v>
          </cell>
          <cell r="B30">
            <v>14394.275799999999</v>
          </cell>
          <cell r="C30">
            <v>22687.040000000001</v>
          </cell>
        </row>
        <row r="31">
          <cell r="A31" t="str">
            <v>BLK1</v>
          </cell>
          <cell r="B31">
            <v>707854.73784987652</v>
          </cell>
          <cell r="C31">
            <v>993101.94000000006</v>
          </cell>
          <cell r="D31">
            <v>673638.8</v>
          </cell>
          <cell r="E31">
            <v>747065.43</v>
          </cell>
        </row>
        <row r="32">
          <cell r="A32" t="str">
            <v>BLK1DD</v>
          </cell>
          <cell r="B32">
            <v>169647.72</v>
          </cell>
          <cell r="C32">
            <v>208462.43</v>
          </cell>
        </row>
        <row r="33">
          <cell r="A33" t="str">
            <v>BLK2</v>
          </cell>
          <cell r="B33">
            <v>953271.15890220308</v>
          </cell>
          <cell r="C33">
            <v>1350518.3</v>
          </cell>
          <cell r="D33">
            <v>1002643.36</v>
          </cell>
          <cell r="E33">
            <v>1111931.49</v>
          </cell>
        </row>
        <row r="34">
          <cell r="A34" t="str">
            <v>BLK2DD</v>
          </cell>
          <cell r="B34">
            <v>154480.83318291465</v>
          </cell>
          <cell r="C34">
            <v>223453.73</v>
          </cell>
        </row>
        <row r="35">
          <cell r="A35" t="str">
            <v>BLK3</v>
          </cell>
          <cell r="B35">
            <v>1078427.455319385</v>
          </cell>
          <cell r="C35">
            <v>1512461.4700000002</v>
          </cell>
          <cell r="D35">
            <v>986740.07</v>
          </cell>
          <cell r="E35">
            <v>1094294.73</v>
          </cell>
        </row>
        <row r="36">
          <cell r="A36" t="str">
            <v>BLK3DD</v>
          </cell>
          <cell r="B36">
            <v>161987.91199999998</v>
          </cell>
          <cell r="C36">
            <v>228095.86</v>
          </cell>
        </row>
        <row r="37">
          <cell r="A37" t="str">
            <v>BLK4DD</v>
          </cell>
          <cell r="B37">
            <v>158484.1452595836</v>
          </cell>
          <cell r="C37">
            <v>227046.86000000002</v>
          </cell>
        </row>
        <row r="38">
          <cell r="A38" t="str">
            <v>BLK5DD</v>
          </cell>
          <cell r="B38">
            <v>133521.47</v>
          </cell>
          <cell r="C38">
            <v>195443.25</v>
          </cell>
        </row>
        <row r="39">
          <cell r="A39" t="str">
            <v>BLK6DD</v>
          </cell>
          <cell r="B39">
            <v>149867.52459583621</v>
          </cell>
          <cell r="C39">
            <v>219233.16</v>
          </cell>
        </row>
        <row r="40">
          <cell r="A40" t="str">
            <v>BLK9DD</v>
          </cell>
          <cell r="B40">
            <v>176471.10059583621</v>
          </cell>
          <cell r="C40">
            <v>256962.63999999998</v>
          </cell>
        </row>
        <row r="41">
          <cell r="A41" t="str">
            <v>BRAIPTDD</v>
          </cell>
          <cell r="B41">
            <v>9617.1991624275524</v>
          </cell>
          <cell r="C41">
            <v>14811.93</v>
          </cell>
        </row>
        <row r="42">
          <cell r="A42" t="str">
            <v>BRAMRTDD</v>
          </cell>
          <cell r="B42">
            <v>20448.484799999998</v>
          </cell>
          <cell r="C42">
            <v>31427.599999999999</v>
          </cell>
        </row>
        <row r="43">
          <cell r="A43" t="str">
            <v>BURSLTDD</v>
          </cell>
          <cell r="B43">
            <v>7858.0785906636684</v>
          </cell>
          <cell r="C43">
            <v>11327.11</v>
          </cell>
        </row>
        <row r="44">
          <cell r="A44" t="str">
            <v>BWEBOWDD</v>
          </cell>
          <cell r="B44">
            <v>4521.0928000000004</v>
          </cell>
          <cell r="C44">
            <v>7057.9</v>
          </cell>
        </row>
        <row r="45">
          <cell r="A45" t="str">
            <v>CAI1</v>
          </cell>
          <cell r="B45">
            <v>206458.06516699551</v>
          </cell>
          <cell r="C45">
            <v>344478.4</v>
          </cell>
          <cell r="D45">
            <v>375603.67599999998</v>
          </cell>
          <cell r="E45">
            <v>402329.32</v>
          </cell>
        </row>
        <row r="46">
          <cell r="A46" t="str">
            <v>CAI1DD</v>
          </cell>
          <cell r="B46">
            <v>30432.859508407113</v>
          </cell>
          <cell r="C46">
            <v>47126.45</v>
          </cell>
        </row>
        <row r="47">
          <cell r="A47" t="str">
            <v>CAI2DD</v>
          </cell>
          <cell r="B47">
            <v>199845.28099439526</v>
          </cell>
          <cell r="C47">
            <v>300172.95</v>
          </cell>
        </row>
        <row r="48">
          <cell r="A48" t="str">
            <v>CAI3DD</v>
          </cell>
          <cell r="B48">
            <v>101065.92451401184</v>
          </cell>
          <cell r="C48">
            <v>145943.51</v>
          </cell>
        </row>
        <row r="49">
          <cell r="A49" t="str">
            <v>CFS1</v>
          </cell>
          <cell r="B49">
            <v>804052.64945565327</v>
          </cell>
          <cell r="C49">
            <v>1332643.6999999983</v>
          </cell>
        </row>
        <row r="50">
          <cell r="A50" t="str">
            <v>CFS2</v>
          </cell>
          <cell r="B50">
            <v>513156.50840711314</v>
          </cell>
          <cell r="C50">
            <v>873787.41999999946</v>
          </cell>
        </row>
        <row r="51">
          <cell r="A51" t="str">
            <v>CFS3</v>
          </cell>
          <cell r="B51">
            <v>1138050.9452433905</v>
          </cell>
          <cell r="C51">
            <v>1718696.9100000001</v>
          </cell>
          <cell r="D51">
            <v>828265.76142857142</v>
          </cell>
          <cell r="E51">
            <v>886088.09000000008</v>
          </cell>
        </row>
        <row r="52">
          <cell r="A52" t="str">
            <v>CFS3DD</v>
          </cell>
          <cell r="B52">
            <v>143557.3965141743</v>
          </cell>
          <cell r="C52">
            <v>184738.52</v>
          </cell>
        </row>
        <row r="53">
          <cell r="A53" t="str">
            <v>CFS4</v>
          </cell>
          <cell r="B53">
            <v>834656.87497565069</v>
          </cell>
          <cell r="C53">
            <v>1283264.8399999999</v>
          </cell>
          <cell r="D53">
            <v>704828.45428571431</v>
          </cell>
          <cell r="E53">
            <v>754033.46000000008</v>
          </cell>
        </row>
        <row r="54">
          <cell r="A54" t="str">
            <v>CFS4DD</v>
          </cell>
          <cell r="B54">
            <v>160359.70241133944</v>
          </cell>
          <cell r="C54">
            <v>223237.64</v>
          </cell>
        </row>
        <row r="55">
          <cell r="A55" t="str">
            <v>CFS5</v>
          </cell>
          <cell r="B55">
            <v>1090022.4131100054</v>
          </cell>
          <cell r="C55">
            <v>1666593.0799999998</v>
          </cell>
          <cell r="D55">
            <v>924279.73</v>
          </cell>
          <cell r="E55">
            <v>988804.91999999993</v>
          </cell>
        </row>
        <row r="56">
          <cell r="A56" t="str">
            <v>CFS5DD</v>
          </cell>
          <cell r="B56">
            <v>148583.44651417431</v>
          </cell>
          <cell r="C56">
            <v>215797.18</v>
          </cell>
        </row>
        <row r="57">
          <cell r="A57" t="str">
            <v>CFS6DD</v>
          </cell>
          <cell r="B57">
            <v>159115.98694858255</v>
          </cell>
          <cell r="C57">
            <v>247195.69</v>
          </cell>
        </row>
        <row r="58">
          <cell r="A58" t="str">
            <v>CFS7DD</v>
          </cell>
          <cell r="B58">
            <v>183969.97769149538</v>
          </cell>
          <cell r="C58">
            <v>280107.55000000005</v>
          </cell>
        </row>
        <row r="59">
          <cell r="A59" t="str">
            <v>CFSWWDD</v>
          </cell>
          <cell r="B59">
            <v>6087.2536</v>
          </cell>
          <cell r="C59">
            <v>9662.1</v>
          </cell>
        </row>
        <row r="60">
          <cell r="A60" t="str">
            <v>CLICFWDD</v>
          </cell>
          <cell r="B60">
            <v>4141.18</v>
          </cell>
          <cell r="C60">
            <v>6464.3</v>
          </cell>
        </row>
        <row r="61">
          <cell r="A61" t="str">
            <v>COR11DD</v>
          </cell>
          <cell r="B61">
            <v>140301.91309907869</v>
          </cell>
          <cell r="C61">
            <v>205602.8</v>
          </cell>
        </row>
        <row r="62">
          <cell r="A62" t="str">
            <v>COR4DD</v>
          </cell>
          <cell r="B62">
            <v>129622.92999999996</v>
          </cell>
          <cell r="C62">
            <v>191907.03999999998</v>
          </cell>
        </row>
        <row r="63">
          <cell r="A63" t="str">
            <v>COR5DD</v>
          </cell>
          <cell r="B63">
            <v>148605.54868116256</v>
          </cell>
          <cell r="C63">
            <v>220328.85</v>
          </cell>
        </row>
        <row r="64">
          <cell r="A64" t="str">
            <v>COR6DD</v>
          </cell>
          <cell r="B64">
            <v>154060.78528788468</v>
          </cell>
          <cell r="C64">
            <v>229055.05</v>
          </cell>
        </row>
        <row r="65">
          <cell r="A65" t="str">
            <v>COR7DD</v>
          </cell>
          <cell r="B65">
            <v>130705.82220360782</v>
          </cell>
          <cell r="C65">
            <v>192716.05</v>
          </cell>
        </row>
        <row r="66">
          <cell r="A66" t="str">
            <v>COR8DD</v>
          </cell>
          <cell r="B66">
            <v>146387.02999999997</v>
          </cell>
          <cell r="C66">
            <v>218051.84</v>
          </cell>
        </row>
        <row r="67">
          <cell r="A67" t="str">
            <v>CPHACTDD</v>
          </cell>
          <cell r="B67">
            <v>18966.685288039633</v>
          </cell>
          <cell r="C67">
            <v>27406.5</v>
          </cell>
        </row>
        <row r="68">
          <cell r="A68" t="str">
            <v>CRC1</v>
          </cell>
          <cell r="B68">
            <v>597923.92388799042</v>
          </cell>
          <cell r="C68">
            <v>990178.87</v>
          </cell>
          <cell r="D68">
            <v>1243000.93</v>
          </cell>
          <cell r="E68">
            <v>1378488.03</v>
          </cell>
        </row>
        <row r="69">
          <cell r="A69" t="str">
            <v>CRC1DD</v>
          </cell>
          <cell r="B69">
            <v>258486.63351409306</v>
          </cell>
          <cell r="C69">
            <v>353116.27999999997</v>
          </cell>
        </row>
        <row r="70">
          <cell r="A70" t="str">
            <v>CRC2</v>
          </cell>
          <cell r="B70">
            <v>490717.73452384485</v>
          </cell>
          <cell r="C70">
            <v>822199.15999999992</v>
          </cell>
          <cell r="D70">
            <v>1179083.28</v>
          </cell>
          <cell r="E70">
            <v>1307603.3600000001</v>
          </cell>
        </row>
        <row r="71">
          <cell r="A71" t="str">
            <v>CRC2DD</v>
          </cell>
          <cell r="B71">
            <v>244130.26505986514</v>
          </cell>
          <cell r="C71">
            <v>340521.47</v>
          </cell>
        </row>
        <row r="72">
          <cell r="A72" t="str">
            <v>CRC3</v>
          </cell>
          <cell r="B72">
            <v>1196618.5715201842</v>
          </cell>
          <cell r="C72">
            <v>1978160.34</v>
          </cell>
          <cell r="D72">
            <v>1021175.96</v>
          </cell>
          <cell r="E72">
            <v>1132484.1399999999</v>
          </cell>
        </row>
        <row r="73">
          <cell r="A73" t="str">
            <v>CRC3DD</v>
          </cell>
          <cell r="B73">
            <v>191900.38324295345</v>
          </cell>
          <cell r="C73">
            <v>272852.86</v>
          </cell>
        </row>
        <row r="74">
          <cell r="A74" t="str">
            <v>CRC4</v>
          </cell>
          <cell r="B74">
            <v>490937.13930665259</v>
          </cell>
          <cell r="C74">
            <v>822223.16999999969</v>
          </cell>
          <cell r="D74">
            <v>1052224.7340000002</v>
          </cell>
          <cell r="E74">
            <v>1127094.57</v>
          </cell>
        </row>
        <row r="75">
          <cell r="A75" t="str">
            <v>CRC4DD</v>
          </cell>
          <cell r="B75">
            <v>170554.71690845586</v>
          </cell>
          <cell r="C75">
            <v>244995.90000000002</v>
          </cell>
        </row>
        <row r="76">
          <cell r="A76" t="str">
            <v>CRC5</v>
          </cell>
          <cell r="B76">
            <v>590561.18219759292</v>
          </cell>
          <cell r="C76">
            <v>964745.60999999975</v>
          </cell>
          <cell r="D76">
            <v>1009444.5</v>
          </cell>
          <cell r="E76">
            <v>1119473.95</v>
          </cell>
        </row>
        <row r="77">
          <cell r="A77" t="str">
            <v>CRC5DD</v>
          </cell>
          <cell r="B77">
            <v>212512.68890845584</v>
          </cell>
          <cell r="C77">
            <v>289077.57</v>
          </cell>
        </row>
        <row r="78">
          <cell r="A78" t="str">
            <v>CRC6</v>
          </cell>
          <cell r="B78">
            <v>307449.51074230508</v>
          </cell>
          <cell r="C78">
            <v>519291.62999999983</v>
          </cell>
          <cell r="D78">
            <v>715643.24</v>
          </cell>
          <cell r="E78">
            <v>793648.36</v>
          </cell>
        </row>
        <row r="79">
          <cell r="A79" t="str">
            <v>CRC6DD</v>
          </cell>
          <cell r="B79">
            <v>102325.53721127447</v>
          </cell>
          <cell r="C79">
            <v>148967.12</v>
          </cell>
        </row>
        <row r="80">
          <cell r="A80" t="str">
            <v>CTRCHWDD</v>
          </cell>
          <cell r="B80">
            <v>4169.4191960784319</v>
          </cell>
          <cell r="C80">
            <v>6563.52</v>
          </cell>
        </row>
        <row r="81">
          <cell r="A81" t="str">
            <v>CVI1DD</v>
          </cell>
          <cell r="B81">
            <v>61423.619999999995</v>
          </cell>
          <cell r="C81">
            <v>87545.36</v>
          </cell>
        </row>
        <row r="82">
          <cell r="A82" t="str">
            <v>CVI2DD</v>
          </cell>
          <cell r="B82">
            <v>107535.03999999998</v>
          </cell>
          <cell r="C82">
            <v>154752.12</v>
          </cell>
        </row>
        <row r="83">
          <cell r="A83" t="str">
            <v>CVI3DD</v>
          </cell>
          <cell r="B83">
            <v>99861.959999999992</v>
          </cell>
          <cell r="C83">
            <v>146172.88</v>
          </cell>
        </row>
        <row r="84">
          <cell r="A84" t="str">
            <v>CVI4DD</v>
          </cell>
          <cell r="B84">
            <v>128112.12</v>
          </cell>
          <cell r="C84">
            <v>189671.36</v>
          </cell>
        </row>
        <row r="85">
          <cell r="A85" t="str">
            <v>CVIDKTDD</v>
          </cell>
          <cell r="B85">
            <v>16080.694800000001</v>
          </cell>
          <cell r="C85">
            <v>25236.3</v>
          </cell>
        </row>
        <row r="86">
          <cell r="A86" t="str">
            <v>CVIMKTDD</v>
          </cell>
          <cell r="B86">
            <v>23824.859040378651</v>
          </cell>
          <cell r="C86">
            <v>34355.599999999999</v>
          </cell>
        </row>
        <row r="87">
          <cell r="A87" t="str">
            <v>CVIT</v>
          </cell>
          <cell r="B87">
            <v>360545.09803891281</v>
          </cell>
          <cell r="C87">
            <v>532949.92999999982</v>
          </cell>
          <cell r="D87">
            <v>0</v>
          </cell>
          <cell r="E87">
            <v>55920.58</v>
          </cell>
        </row>
        <row r="88">
          <cell r="A88" t="str">
            <v>CVITDD</v>
          </cell>
          <cell r="B88">
            <v>75949.715999999986</v>
          </cell>
          <cell r="C88">
            <v>120845</v>
          </cell>
        </row>
        <row r="89">
          <cell r="A89" t="str">
            <v>CYSEASDD</v>
          </cell>
          <cell r="B89">
            <v>2867.1656744803277</v>
          </cell>
          <cell r="C89">
            <v>4381.43</v>
          </cell>
        </row>
        <row r="90">
          <cell r="A90" t="str">
            <v>DALCYSDD</v>
          </cell>
          <cell r="B90">
            <v>3256.7285664274459</v>
          </cell>
          <cell r="C90">
            <v>4695.49</v>
          </cell>
        </row>
        <row r="91">
          <cell r="A91" t="str">
            <v>DAP1DD</v>
          </cell>
          <cell r="B91">
            <v>18838.259999999998</v>
          </cell>
          <cell r="C91">
            <v>28807.279999999999</v>
          </cell>
        </row>
        <row r="92">
          <cell r="A92" t="str">
            <v>DAP2DD</v>
          </cell>
          <cell r="B92">
            <v>166779.13999999998</v>
          </cell>
          <cell r="C92">
            <v>252657.22</v>
          </cell>
        </row>
        <row r="93">
          <cell r="A93" t="str">
            <v>DAP3DD</v>
          </cell>
          <cell r="B93">
            <v>192375.51999999996</v>
          </cell>
          <cell r="C93">
            <v>293747.04000000004</v>
          </cell>
        </row>
        <row r="94">
          <cell r="A94" t="str">
            <v>DAP4DD</v>
          </cell>
          <cell r="B94">
            <v>136066.27030281859</v>
          </cell>
          <cell r="C94">
            <v>204209.5</v>
          </cell>
        </row>
        <row r="95">
          <cell r="A95" t="str">
            <v>DAP5DD</v>
          </cell>
          <cell r="B95">
            <v>156928.4</v>
          </cell>
          <cell r="C95">
            <v>238993.40000000002</v>
          </cell>
        </row>
        <row r="96">
          <cell r="A96" t="str">
            <v>DAP6DD</v>
          </cell>
          <cell r="B96">
            <v>145689.90751409309</v>
          </cell>
          <cell r="C96">
            <v>218805.18</v>
          </cell>
        </row>
        <row r="97">
          <cell r="A97" t="str">
            <v>DBBWDD</v>
          </cell>
          <cell r="B97">
            <v>9296.2219999999998</v>
          </cell>
          <cell r="C97">
            <v>14534.6</v>
          </cell>
        </row>
        <row r="98">
          <cell r="A98" t="str">
            <v>DKIMNTDD</v>
          </cell>
          <cell r="B98">
            <v>17766.437999999998</v>
          </cell>
          <cell r="C98">
            <v>28001.5</v>
          </cell>
        </row>
        <row r="99">
          <cell r="A99" t="str">
            <v>DRRIATDD</v>
          </cell>
          <cell r="B99">
            <v>13446.697488039632</v>
          </cell>
          <cell r="C99">
            <v>19452.269999999997</v>
          </cell>
        </row>
        <row r="100">
          <cell r="A100" t="str">
            <v>EASREDDD</v>
          </cell>
          <cell r="B100">
            <v>6356.5128456017983</v>
          </cell>
          <cell r="C100">
            <v>9164.89</v>
          </cell>
        </row>
        <row r="101">
          <cell r="A101" t="str">
            <v>EMEEMWDD</v>
          </cell>
          <cell r="B101">
            <v>5640.0807999999997</v>
          </cell>
          <cell r="C101">
            <v>8946.4000000000015</v>
          </cell>
        </row>
        <row r="102">
          <cell r="A102" t="str">
            <v>FHLCHDDD</v>
          </cell>
          <cell r="B102">
            <v>22955.496288039631</v>
          </cell>
          <cell r="C102">
            <v>33624.050000000003</v>
          </cell>
        </row>
        <row r="103">
          <cell r="A103" t="str">
            <v>FORNWTDD</v>
          </cell>
          <cell r="B103">
            <v>24796.196298372255</v>
          </cell>
          <cell r="C103">
            <v>35949.339999999997</v>
          </cell>
        </row>
        <row r="104">
          <cell r="A104" t="str">
            <v>GBEULTDD</v>
          </cell>
          <cell r="B104">
            <v>2572.8928671451076</v>
          </cell>
          <cell r="C104">
            <v>3709.73</v>
          </cell>
        </row>
        <row r="105">
          <cell r="A105" t="str">
            <v>GDN1</v>
          </cell>
          <cell r="B105">
            <v>1225363.483943294</v>
          </cell>
          <cell r="C105">
            <v>1855734.9000000004</v>
          </cell>
          <cell r="D105">
            <v>942454.53</v>
          </cell>
          <cell r="E105">
            <v>1045182.07</v>
          </cell>
        </row>
        <row r="106">
          <cell r="A106" t="str">
            <v>GDN1DD</v>
          </cell>
          <cell r="B106">
            <v>165310.86000000004</v>
          </cell>
          <cell r="C106">
            <v>230895.25</v>
          </cell>
        </row>
        <row r="107">
          <cell r="A107" t="str">
            <v>GDN2DD</v>
          </cell>
          <cell r="B107">
            <v>159911.92000000004</v>
          </cell>
          <cell r="C107">
            <v>226351.18000000002</v>
          </cell>
        </row>
        <row r="108">
          <cell r="A108" t="str">
            <v>GDN3</v>
          </cell>
          <cell r="B108">
            <v>749192.12804266205</v>
          </cell>
          <cell r="C108">
            <v>1138306.78</v>
          </cell>
          <cell r="D108">
            <v>766721.51</v>
          </cell>
          <cell r="E108">
            <v>850294.16</v>
          </cell>
        </row>
        <row r="109">
          <cell r="A109" t="str">
            <v>GDN3DD</v>
          </cell>
          <cell r="B109">
            <v>140372.80187378832</v>
          </cell>
          <cell r="C109">
            <v>187822.69000000003</v>
          </cell>
        </row>
        <row r="110">
          <cell r="A110" t="str">
            <v>GDN4</v>
          </cell>
          <cell r="B110">
            <v>609755.50172679825</v>
          </cell>
          <cell r="C110">
            <v>920481.36</v>
          </cell>
          <cell r="D110">
            <v>1008515.03</v>
          </cell>
          <cell r="E110">
            <v>1118443.17</v>
          </cell>
        </row>
        <row r="111">
          <cell r="A111" t="str">
            <v>GDN4DD</v>
          </cell>
          <cell r="B111">
            <v>155239.15925048469</v>
          </cell>
          <cell r="C111">
            <v>222856.58000000005</v>
          </cell>
        </row>
        <row r="112">
          <cell r="A112" t="str">
            <v>GDN5DD</v>
          </cell>
          <cell r="B112">
            <v>85316.523436894175</v>
          </cell>
          <cell r="C112">
            <v>124220.05</v>
          </cell>
        </row>
        <row r="113">
          <cell r="A113" t="str">
            <v>GDN6DD</v>
          </cell>
          <cell r="B113">
            <v>133698.26500000001</v>
          </cell>
          <cell r="C113">
            <v>193328.55</v>
          </cell>
        </row>
        <row r="114">
          <cell r="A114" t="str">
            <v>GDN7DD</v>
          </cell>
          <cell r="B114">
            <v>104694.15656310585</v>
          </cell>
          <cell r="C114">
            <v>153929.09</v>
          </cell>
        </row>
        <row r="115">
          <cell r="A115" t="str">
            <v>GDN8DD</v>
          </cell>
          <cell r="B115">
            <v>238285.68312621169</v>
          </cell>
          <cell r="C115">
            <v>348435.48</v>
          </cell>
        </row>
        <row r="116">
          <cell r="A116" t="str">
            <v>GDNDRTDD</v>
          </cell>
          <cell r="B116">
            <v>16270.888599999998</v>
          </cell>
          <cell r="C116">
            <v>23564.51</v>
          </cell>
        </row>
        <row r="117">
          <cell r="A117" t="str">
            <v>GDNSGIDD</v>
          </cell>
          <cell r="B117">
            <v>47013.0837695683</v>
          </cell>
          <cell r="C117">
            <v>68033.36</v>
          </cell>
        </row>
        <row r="118">
          <cell r="A118" t="str">
            <v>GOS1</v>
          </cell>
          <cell r="B118">
            <v>905242.04098960944</v>
          </cell>
          <cell r="C118">
            <v>1350519.8800000001</v>
          </cell>
          <cell r="D118">
            <v>698188.48</v>
          </cell>
          <cell r="E118">
            <v>747867.27999999991</v>
          </cell>
        </row>
        <row r="119">
          <cell r="A119" t="str">
            <v>GOS1DD</v>
          </cell>
          <cell r="B119">
            <v>132594.94</v>
          </cell>
          <cell r="C119">
            <v>166397.85999999999</v>
          </cell>
        </row>
        <row r="120">
          <cell r="A120" t="str">
            <v>GOS2</v>
          </cell>
          <cell r="B120">
            <v>900219.60899759608</v>
          </cell>
          <cell r="C120">
            <v>1336372.47</v>
          </cell>
          <cell r="D120">
            <v>594693.77999999991</v>
          </cell>
          <cell r="E120">
            <v>637008.53</v>
          </cell>
        </row>
        <row r="121">
          <cell r="A121" t="str">
            <v>GOS2DD</v>
          </cell>
          <cell r="B121">
            <v>132615.84274291282</v>
          </cell>
          <cell r="C121">
            <v>152241.28</v>
          </cell>
        </row>
        <row r="122">
          <cell r="A122" t="str">
            <v>GOS3DD</v>
          </cell>
          <cell r="B122">
            <v>129855.92894858256</v>
          </cell>
          <cell r="C122">
            <v>195107.49</v>
          </cell>
        </row>
        <row r="123">
          <cell r="A123" t="str">
            <v>GOS4DD</v>
          </cell>
          <cell r="B123">
            <v>147911.0265141743</v>
          </cell>
          <cell r="C123">
            <v>221116.02000000002</v>
          </cell>
        </row>
        <row r="124">
          <cell r="A124" t="str">
            <v>GOS5DD</v>
          </cell>
          <cell r="B124">
            <v>127223.65999999999</v>
          </cell>
          <cell r="C124">
            <v>191166.8</v>
          </cell>
        </row>
        <row r="125">
          <cell r="A125" t="str">
            <v>GOS6DD</v>
          </cell>
          <cell r="B125">
            <v>160516.48799999998</v>
          </cell>
          <cell r="C125">
            <v>241198.31</v>
          </cell>
        </row>
        <row r="126">
          <cell r="A126" t="str">
            <v>GOS7DD</v>
          </cell>
          <cell r="B126">
            <v>172387.69999999998</v>
          </cell>
          <cell r="C126">
            <v>262342.02</v>
          </cell>
        </row>
        <row r="127">
          <cell r="A127" t="str">
            <v>GOS8DD</v>
          </cell>
          <cell r="B127">
            <v>170376.37</v>
          </cell>
          <cell r="C127">
            <v>259445.2</v>
          </cell>
        </row>
        <row r="128">
          <cell r="A128" t="str">
            <v>GUL2</v>
          </cell>
          <cell r="B128">
            <v>1010018.4328150495</v>
          </cell>
          <cell r="C128">
            <v>1562988.1800000006</v>
          </cell>
          <cell r="D128">
            <v>772947.18599999999</v>
          </cell>
          <cell r="E128">
            <v>827945.35</v>
          </cell>
        </row>
        <row r="129">
          <cell r="A129" t="str">
            <v>GUL2DD</v>
          </cell>
          <cell r="B129">
            <v>270857.27999999997</v>
          </cell>
          <cell r="C129">
            <v>336590.49000000005</v>
          </cell>
        </row>
        <row r="130">
          <cell r="A130" t="str">
            <v>GUL3</v>
          </cell>
          <cell r="B130">
            <v>1105565.685923283</v>
          </cell>
          <cell r="C130">
            <v>1715691.2499999998</v>
          </cell>
          <cell r="D130">
            <v>879646.12399999995</v>
          </cell>
          <cell r="E130">
            <v>942236.33</v>
          </cell>
        </row>
        <row r="131">
          <cell r="A131" t="str">
            <v>GUL3DD</v>
          </cell>
          <cell r="B131">
            <v>292575.6445140118</v>
          </cell>
          <cell r="C131">
            <v>408519.69</v>
          </cell>
        </row>
        <row r="132">
          <cell r="A132" t="str">
            <v>GUL4</v>
          </cell>
          <cell r="B132">
            <v>1328775.2723087503</v>
          </cell>
          <cell r="C132">
            <v>2045622.860000001</v>
          </cell>
          <cell r="D132">
            <v>895103.33799999999</v>
          </cell>
          <cell r="E132">
            <v>958793.38000000012</v>
          </cell>
        </row>
        <row r="133">
          <cell r="A133" t="str">
            <v>GUL4DD</v>
          </cell>
          <cell r="B133">
            <v>167984.08699439524</v>
          </cell>
          <cell r="C133">
            <v>253954.75000000003</v>
          </cell>
        </row>
        <row r="134">
          <cell r="A134" t="str">
            <v>GUL5</v>
          </cell>
          <cell r="B134">
            <v>1276708.110802311</v>
          </cell>
          <cell r="C134">
            <v>1969044.2400000002</v>
          </cell>
          <cell r="D134">
            <v>929665.78600000008</v>
          </cell>
          <cell r="E134">
            <v>995815.08</v>
          </cell>
        </row>
        <row r="135">
          <cell r="A135" t="str">
            <v>GUL5DD</v>
          </cell>
          <cell r="B135">
            <v>149064.64174299405</v>
          </cell>
          <cell r="C135">
            <v>224320.3</v>
          </cell>
        </row>
        <row r="136">
          <cell r="A136" t="str">
            <v>GUL6DD</v>
          </cell>
          <cell r="B136">
            <v>150253.84674859879</v>
          </cell>
          <cell r="C136">
            <v>226516.38</v>
          </cell>
        </row>
        <row r="137">
          <cell r="A137" t="str">
            <v>GULT</v>
          </cell>
          <cell r="B137">
            <v>149385.888130518</v>
          </cell>
          <cell r="C137">
            <v>236098.71</v>
          </cell>
          <cell r="D137">
            <v>107981.82</v>
          </cell>
          <cell r="E137">
            <v>115312.70000000001</v>
          </cell>
        </row>
        <row r="138">
          <cell r="A138" t="str">
            <v>GULTDD</v>
          </cell>
          <cell r="B138">
            <v>33449.818759999995</v>
          </cell>
          <cell r="C138">
            <v>49357.450000000004</v>
          </cell>
        </row>
        <row r="139">
          <cell r="A139" t="str">
            <v>HARRWDD</v>
          </cell>
          <cell r="B139">
            <v>7011.06</v>
          </cell>
          <cell r="C139">
            <v>10858</v>
          </cell>
        </row>
        <row r="140">
          <cell r="A140" t="str">
            <v>HOM1</v>
          </cell>
          <cell r="B140">
            <v>595850.33445862937</v>
          </cell>
          <cell r="C140">
            <v>881518.66999999993</v>
          </cell>
          <cell r="D140">
            <v>519207.69</v>
          </cell>
          <cell r="E140">
            <v>575801.32999999996</v>
          </cell>
        </row>
        <row r="141">
          <cell r="A141" t="str">
            <v>HOM1DD</v>
          </cell>
          <cell r="B141">
            <v>153661.99</v>
          </cell>
          <cell r="C141">
            <v>183180.15000000002</v>
          </cell>
        </row>
        <row r="142">
          <cell r="A142" t="str">
            <v>HOM2</v>
          </cell>
          <cell r="B142">
            <v>995605.17415707454</v>
          </cell>
          <cell r="C142">
            <v>1393116.09</v>
          </cell>
          <cell r="D142">
            <v>826993.45</v>
          </cell>
          <cell r="E142">
            <v>917135.73999999987</v>
          </cell>
        </row>
        <row r="143">
          <cell r="A143" t="str">
            <v>HOM2DD</v>
          </cell>
          <cell r="B143">
            <v>183480.77599999998</v>
          </cell>
          <cell r="C143">
            <v>268612.07999999996</v>
          </cell>
        </row>
        <row r="144">
          <cell r="A144" t="str">
            <v>HOM3DD</v>
          </cell>
          <cell r="B144">
            <v>88682.703514634704</v>
          </cell>
          <cell r="C144">
            <v>129931.45000000001</v>
          </cell>
        </row>
        <row r="145">
          <cell r="A145" t="str">
            <v>HOM4DD</v>
          </cell>
          <cell r="B145">
            <v>133945.22999999998</v>
          </cell>
          <cell r="C145">
            <v>196170.85</v>
          </cell>
        </row>
        <row r="146">
          <cell r="A146" t="str">
            <v>HOMBUTDD</v>
          </cell>
          <cell r="B146">
            <v>4399.3785637345318</v>
          </cell>
          <cell r="C146">
            <v>6332.5300000000007</v>
          </cell>
        </row>
        <row r="147">
          <cell r="A147" t="str">
            <v>IALGDTDD</v>
          </cell>
          <cell r="B147">
            <v>23963.90068803963</v>
          </cell>
          <cell r="C147">
            <v>34825.19</v>
          </cell>
        </row>
        <row r="148">
          <cell r="A148" t="str">
            <v>IPS2DD</v>
          </cell>
          <cell r="B148">
            <v>105849.45999999999</v>
          </cell>
          <cell r="C148">
            <v>156169.47999999998</v>
          </cell>
        </row>
        <row r="149">
          <cell r="A149" t="str">
            <v>IPS4DD</v>
          </cell>
          <cell r="B149">
            <v>130747.64775145403</v>
          </cell>
          <cell r="C149">
            <v>191859.08000000002</v>
          </cell>
        </row>
        <row r="150">
          <cell r="A150" t="str">
            <v>IPSBRTDD</v>
          </cell>
          <cell r="B150">
            <v>9521.8218236609573</v>
          </cell>
          <cell r="C150">
            <v>14348.67</v>
          </cell>
        </row>
        <row r="151">
          <cell r="A151" t="str">
            <v>KIA2</v>
          </cell>
          <cell r="B151">
            <v>213476.31850767144</v>
          </cell>
          <cell r="C151">
            <v>327017.98</v>
          </cell>
          <cell r="D151">
            <v>165780.69400000002</v>
          </cell>
          <cell r="E151">
            <v>184749.81000000003</v>
          </cell>
        </row>
        <row r="152">
          <cell r="A152" t="str">
            <v>KIA2DD</v>
          </cell>
          <cell r="B152">
            <v>225264.71999999997</v>
          </cell>
          <cell r="C152">
            <v>283461.56</v>
          </cell>
        </row>
        <row r="153">
          <cell r="A153" t="str">
            <v>KIA3</v>
          </cell>
          <cell r="B153">
            <v>492987.00967424613</v>
          </cell>
          <cell r="C153">
            <v>784836.64000000013</v>
          </cell>
          <cell r="D153">
            <v>369835.81</v>
          </cell>
          <cell r="E153">
            <v>373391.92</v>
          </cell>
        </row>
        <row r="154">
          <cell r="A154" t="str">
            <v>KIA3DD</v>
          </cell>
          <cell r="B154">
            <v>205801.22399999999</v>
          </cell>
          <cell r="C154">
            <v>276114.76</v>
          </cell>
        </row>
        <row r="155">
          <cell r="A155" t="str">
            <v>KLG1DD</v>
          </cell>
          <cell r="B155">
            <v>172751.28</v>
          </cell>
          <cell r="C155">
            <v>255612.03999999998</v>
          </cell>
        </row>
        <row r="156">
          <cell r="A156" t="str">
            <v>KLG4DD</v>
          </cell>
          <cell r="B156">
            <v>178678.63765534124</v>
          </cell>
          <cell r="C156">
            <v>264151.20999999996</v>
          </cell>
        </row>
        <row r="157">
          <cell r="A157" t="str">
            <v>KMSFRWDD</v>
          </cell>
          <cell r="B157">
            <v>9535.5367999999999</v>
          </cell>
          <cell r="C157">
            <v>14499.7</v>
          </cell>
        </row>
        <row r="158">
          <cell r="A158" t="str">
            <v>LID1DD</v>
          </cell>
          <cell r="B158">
            <v>147562.51999999999</v>
          </cell>
          <cell r="C158">
            <v>198337</v>
          </cell>
        </row>
        <row r="159">
          <cell r="A159" t="str">
            <v>LID2</v>
          </cell>
          <cell r="B159">
            <v>879037.70305792382</v>
          </cell>
          <cell r="C159">
            <v>1280437.5300000003</v>
          </cell>
          <cell r="D159">
            <v>896039.76</v>
          </cell>
          <cell r="E159">
            <v>993708.09000000008</v>
          </cell>
        </row>
        <row r="160">
          <cell r="A160" t="str">
            <v>LID2DD</v>
          </cell>
          <cell r="B160">
            <v>149868.84</v>
          </cell>
          <cell r="C160">
            <v>205449.31999999998</v>
          </cell>
        </row>
        <row r="161">
          <cell r="A161" t="str">
            <v>LID3DD</v>
          </cell>
          <cell r="B161">
            <v>135713.70955750172</v>
          </cell>
          <cell r="C161">
            <v>197847.56</v>
          </cell>
        </row>
        <row r="162">
          <cell r="A162" t="str">
            <v>LID4DD</v>
          </cell>
          <cell r="B162">
            <v>125034.15075067893</v>
          </cell>
          <cell r="C162">
            <v>183138.35</v>
          </cell>
        </row>
        <row r="163">
          <cell r="A163" t="str">
            <v>LID5DD</v>
          </cell>
          <cell r="B163">
            <v>127566.302</v>
          </cell>
          <cell r="C163">
            <v>186960.21</v>
          </cell>
        </row>
        <row r="164">
          <cell r="A164" t="str">
            <v>LID6DD</v>
          </cell>
          <cell r="B164">
            <v>138565.21459583618</v>
          </cell>
          <cell r="C164">
            <v>202143.55</v>
          </cell>
        </row>
        <row r="165">
          <cell r="A165" t="str">
            <v>LID7DD</v>
          </cell>
          <cell r="B165">
            <v>117993.86659583621</v>
          </cell>
          <cell r="C165">
            <v>172543.88</v>
          </cell>
        </row>
        <row r="166">
          <cell r="A166" t="str">
            <v>LID8DD</v>
          </cell>
          <cell r="B166">
            <v>148313.20925958361</v>
          </cell>
          <cell r="C166">
            <v>215102.28</v>
          </cell>
        </row>
        <row r="167">
          <cell r="A167" t="str">
            <v>LIDHOTDD</v>
          </cell>
          <cell r="B167">
            <v>8330.75</v>
          </cell>
          <cell r="C167">
            <v>12003.45</v>
          </cell>
        </row>
        <row r="168">
          <cell r="A168" t="str">
            <v>LJT1DD</v>
          </cell>
          <cell r="B168">
            <v>157421.04800000001</v>
          </cell>
          <cell r="C168">
            <v>235762.7</v>
          </cell>
        </row>
        <row r="169">
          <cell r="A169" t="str">
            <v>LJT2DD</v>
          </cell>
          <cell r="B169">
            <v>210410.9065141743</v>
          </cell>
          <cell r="C169">
            <v>322830.77</v>
          </cell>
        </row>
        <row r="170">
          <cell r="A170" t="str">
            <v>LJT3DD</v>
          </cell>
          <cell r="B170">
            <v>179101.0714627569</v>
          </cell>
          <cell r="C170">
            <v>271967</v>
          </cell>
        </row>
        <row r="171">
          <cell r="A171" t="str">
            <v>LJT4DD</v>
          </cell>
          <cell r="B171">
            <v>170218.76020566974</v>
          </cell>
          <cell r="C171">
            <v>257935.96000000002</v>
          </cell>
        </row>
        <row r="172">
          <cell r="A172" t="str">
            <v>LJT5DD</v>
          </cell>
          <cell r="B172">
            <v>176290.37</v>
          </cell>
          <cell r="C172">
            <v>267210.16000000003</v>
          </cell>
        </row>
        <row r="173">
          <cell r="A173" t="str">
            <v>LJT6DD</v>
          </cell>
          <cell r="B173">
            <v>159055.55999999997</v>
          </cell>
          <cell r="C173">
            <v>238498.24</v>
          </cell>
        </row>
        <row r="174">
          <cell r="A174" t="str">
            <v>LJT7DD</v>
          </cell>
          <cell r="B174">
            <v>137216.90999999997</v>
          </cell>
          <cell r="C174">
            <v>203246.47999999998</v>
          </cell>
        </row>
        <row r="175">
          <cell r="A175" t="str">
            <v>LJT8DD</v>
          </cell>
          <cell r="B175">
            <v>131450.82999999999</v>
          </cell>
          <cell r="C175">
            <v>194725.24</v>
          </cell>
        </row>
        <row r="176">
          <cell r="A176" t="str">
            <v>MACMKWDD</v>
          </cell>
          <cell r="B176">
            <v>984.81399999999985</v>
          </cell>
          <cell r="C176">
            <v>1566.5</v>
          </cell>
        </row>
        <row r="177">
          <cell r="A177" t="str">
            <v>MAI3DD</v>
          </cell>
          <cell r="B177">
            <v>143797.84999999998</v>
          </cell>
          <cell r="C177">
            <v>214984.8</v>
          </cell>
        </row>
        <row r="178">
          <cell r="A178" t="str">
            <v>MAI7DD</v>
          </cell>
          <cell r="B178">
            <v>144461.02284574771</v>
          </cell>
          <cell r="C178">
            <v>216241.88999999998</v>
          </cell>
        </row>
        <row r="179">
          <cell r="A179" t="str">
            <v>MDG1DD</v>
          </cell>
          <cell r="B179">
            <v>149058.47999999998</v>
          </cell>
          <cell r="C179">
            <v>225691.36</v>
          </cell>
        </row>
        <row r="180">
          <cell r="A180" t="str">
            <v>MDG2DD</v>
          </cell>
          <cell r="B180">
            <v>154253.31706506375</v>
          </cell>
          <cell r="C180">
            <v>236658.8</v>
          </cell>
        </row>
        <row r="181">
          <cell r="A181" t="str">
            <v>MGBNETDD</v>
          </cell>
          <cell r="B181">
            <v>12744.628999999999</v>
          </cell>
          <cell r="C181">
            <v>18582.150000000001</v>
          </cell>
        </row>
        <row r="182">
          <cell r="A182" t="str">
            <v>MKY1</v>
          </cell>
          <cell r="B182">
            <v>563929.79130768706</v>
          </cell>
          <cell r="C182">
            <v>898332.13</v>
          </cell>
          <cell r="D182">
            <v>642638.63199999998</v>
          </cell>
          <cell r="E182">
            <v>688364.84</v>
          </cell>
        </row>
        <row r="183">
          <cell r="A183" t="str">
            <v>MKY1DD</v>
          </cell>
          <cell r="B183">
            <v>132981.24999999997</v>
          </cell>
          <cell r="C183">
            <v>197823</v>
          </cell>
        </row>
        <row r="184">
          <cell r="A184" t="str">
            <v>MKY2DD</v>
          </cell>
          <cell r="B184">
            <v>136568.78999999998</v>
          </cell>
          <cell r="C184">
            <v>203598.06</v>
          </cell>
        </row>
        <row r="185">
          <cell r="A185" t="str">
            <v>MKY3DD</v>
          </cell>
          <cell r="B185">
            <v>189935.16236455203</v>
          </cell>
          <cell r="C185">
            <v>288241.56</v>
          </cell>
        </row>
        <row r="186">
          <cell r="A186" t="str">
            <v>MKY4DD</v>
          </cell>
          <cell r="B186">
            <v>141400.06</v>
          </cell>
          <cell r="C186">
            <v>211342.68</v>
          </cell>
        </row>
        <row r="187">
          <cell r="A187" t="str">
            <v>MKYBAWDD</v>
          </cell>
          <cell r="B187">
            <v>19981.802800000001</v>
          </cell>
          <cell r="C187">
            <v>30849.1</v>
          </cell>
        </row>
        <row r="188">
          <cell r="A188" t="str">
            <v>MKYMKWDD</v>
          </cell>
          <cell r="B188">
            <v>10018.799999999999</v>
          </cell>
          <cell r="C188">
            <v>15723.72</v>
          </cell>
        </row>
        <row r="189">
          <cell r="A189" t="str">
            <v>MNKQBTDD</v>
          </cell>
          <cell r="B189">
            <v>11802.964799999998</v>
          </cell>
          <cell r="C189">
            <v>18376.599999999999</v>
          </cell>
        </row>
        <row r="190">
          <cell r="A190" t="str">
            <v>MUSMUWDD</v>
          </cell>
          <cell r="B190">
            <v>4212.1072000000004</v>
          </cell>
          <cell r="C190">
            <v>6374.8</v>
          </cell>
        </row>
        <row r="191">
          <cell r="A191" t="str">
            <v>NDG1DD</v>
          </cell>
          <cell r="B191">
            <v>143511.59536835016</v>
          </cell>
          <cell r="C191">
            <v>211978.33</v>
          </cell>
        </row>
        <row r="192">
          <cell r="A192" t="str">
            <v>NDG2DD</v>
          </cell>
          <cell r="B192">
            <v>149216.452248546</v>
          </cell>
          <cell r="C192">
            <v>220438.22</v>
          </cell>
        </row>
        <row r="193">
          <cell r="A193" t="str">
            <v>NDG3DD</v>
          </cell>
          <cell r="B193">
            <v>156553.7980941741</v>
          </cell>
          <cell r="C193">
            <v>231469.44000000003</v>
          </cell>
        </row>
        <row r="194">
          <cell r="A194" t="str">
            <v>NDG4DD</v>
          </cell>
          <cell r="B194">
            <v>143209.57482223245</v>
          </cell>
          <cell r="C194">
            <v>210575.53</v>
          </cell>
        </row>
        <row r="195">
          <cell r="A195" t="str">
            <v>PMFERWDD</v>
          </cell>
          <cell r="B195">
            <v>21278.672799999997</v>
          </cell>
          <cell r="C195">
            <v>33271.599999999999</v>
          </cell>
        </row>
        <row r="196">
          <cell r="A196" t="str">
            <v>PPNPRWDD</v>
          </cell>
          <cell r="B196">
            <v>3120.1557600000001</v>
          </cell>
          <cell r="C196">
            <v>4871.42</v>
          </cell>
        </row>
        <row r="197">
          <cell r="A197" t="str">
            <v>PTH1DD</v>
          </cell>
          <cell r="B197">
            <v>142033.83690140845</v>
          </cell>
          <cell r="C197">
            <v>169913.09999999998</v>
          </cell>
        </row>
        <row r="198">
          <cell r="A198" t="str">
            <v>PTH2DD</v>
          </cell>
          <cell r="B198">
            <v>133706.74599999998</v>
          </cell>
          <cell r="C198">
            <v>175473.26</v>
          </cell>
        </row>
        <row r="199">
          <cell r="A199" t="str">
            <v>PTH3DD</v>
          </cell>
          <cell r="B199">
            <v>118569.78725958359</v>
          </cell>
          <cell r="C199">
            <v>173675.16</v>
          </cell>
        </row>
        <row r="200">
          <cell r="A200" t="str">
            <v>PTH4DD</v>
          </cell>
          <cell r="B200">
            <v>102500.21</v>
          </cell>
          <cell r="C200">
            <v>150145.54999999999</v>
          </cell>
        </row>
        <row r="201">
          <cell r="A201" t="str">
            <v>PTH5DD</v>
          </cell>
          <cell r="B201">
            <v>100317.77859583622</v>
          </cell>
          <cell r="C201">
            <v>146908.33000000002</v>
          </cell>
        </row>
        <row r="202">
          <cell r="A202" t="str">
            <v>PTH6DD</v>
          </cell>
          <cell r="B202">
            <v>132015.84</v>
          </cell>
          <cell r="C202">
            <v>193330.7</v>
          </cell>
        </row>
        <row r="203">
          <cell r="A203" t="str">
            <v>PTHROTDD</v>
          </cell>
          <cell r="B203">
            <v>24980.571849699605</v>
          </cell>
          <cell r="C203">
            <v>37380.92</v>
          </cell>
        </row>
        <row r="204">
          <cell r="A204" t="str">
            <v>QBN3DD</v>
          </cell>
          <cell r="B204">
            <v>132142.96999999997</v>
          </cell>
          <cell r="C204">
            <v>194892.40000000002</v>
          </cell>
        </row>
        <row r="205">
          <cell r="A205" t="str">
            <v>QBNMNTDD</v>
          </cell>
          <cell r="B205">
            <v>18127.278399999999</v>
          </cell>
          <cell r="C205">
            <v>28345.8</v>
          </cell>
        </row>
        <row r="206">
          <cell r="A206" t="str">
            <v>RCH1</v>
          </cell>
          <cell r="B206">
            <v>871545.4775851327</v>
          </cell>
          <cell r="C206">
            <v>1219194.8199999996</v>
          </cell>
          <cell r="D206">
            <v>721646.5</v>
          </cell>
          <cell r="E206">
            <v>800305.97</v>
          </cell>
        </row>
        <row r="207">
          <cell r="A207" t="str">
            <v>RCH1DD</v>
          </cell>
          <cell r="B207">
            <v>175317.68999999997</v>
          </cell>
          <cell r="C207">
            <v>215898.21</v>
          </cell>
        </row>
        <row r="208">
          <cell r="A208" t="str">
            <v>RCH2</v>
          </cell>
          <cell r="B208">
            <v>1062059.4983774917</v>
          </cell>
          <cell r="C208">
            <v>1509266.5000000002</v>
          </cell>
          <cell r="D208">
            <v>1091801.46</v>
          </cell>
          <cell r="E208">
            <v>1210807.82</v>
          </cell>
        </row>
        <row r="209">
          <cell r="A209" t="str">
            <v>RCH2DD</v>
          </cell>
          <cell r="B209">
            <v>190131.22999999998</v>
          </cell>
          <cell r="C209">
            <v>251730.53999999998</v>
          </cell>
        </row>
        <row r="210">
          <cell r="A210" t="str">
            <v>RCH3DD</v>
          </cell>
          <cell r="B210">
            <v>166250.1225958362</v>
          </cell>
          <cell r="C210">
            <v>227637.44</v>
          </cell>
        </row>
        <row r="211">
          <cell r="A211" t="str">
            <v>RCH4</v>
          </cell>
          <cell r="B211">
            <v>1229714.6226938078</v>
          </cell>
          <cell r="C211">
            <v>1778083.1599999997</v>
          </cell>
          <cell r="D211">
            <v>1129599.6399999999</v>
          </cell>
          <cell r="E211">
            <v>1252726</v>
          </cell>
        </row>
        <row r="212">
          <cell r="A212" t="str">
            <v>RCH4DD</v>
          </cell>
          <cell r="B212">
            <v>223660.65248316011</v>
          </cell>
          <cell r="C212">
            <v>321889.25999999995</v>
          </cell>
        </row>
        <row r="213">
          <cell r="A213" t="str">
            <v>RCH5DD</v>
          </cell>
          <cell r="B213">
            <v>117531.11659583621</v>
          </cell>
          <cell r="C213">
            <v>170071.26</v>
          </cell>
        </row>
        <row r="214">
          <cell r="A214" t="str">
            <v>RCH6DD</v>
          </cell>
          <cell r="B214">
            <v>156662.04859583621</v>
          </cell>
          <cell r="C214">
            <v>228878.59999999998</v>
          </cell>
        </row>
        <row r="215">
          <cell r="A215" t="str">
            <v>RCHTDD</v>
          </cell>
          <cell r="B215">
            <v>33467</v>
          </cell>
          <cell r="C215">
            <v>48253.8</v>
          </cell>
        </row>
        <row r="216">
          <cell r="A216" t="str">
            <v>REDGBEDD</v>
          </cell>
          <cell r="B216">
            <v>5271.1214456906646</v>
          </cell>
          <cell r="C216">
            <v>7592.03</v>
          </cell>
        </row>
        <row r="217">
          <cell r="A217" t="str">
            <v>RIV1</v>
          </cell>
          <cell r="B217">
            <v>384218.0543717785</v>
          </cell>
          <cell r="C217">
            <v>586082.52999999991</v>
          </cell>
          <cell r="D217">
            <v>389333.77</v>
          </cell>
          <cell r="E217">
            <v>431771.15</v>
          </cell>
        </row>
        <row r="218">
          <cell r="A218" t="str">
            <v>RIV1DD</v>
          </cell>
          <cell r="B218">
            <v>278901.26</v>
          </cell>
          <cell r="C218">
            <v>368768.88999999996</v>
          </cell>
        </row>
        <row r="219">
          <cell r="A219" t="str">
            <v>RIV2DD</v>
          </cell>
          <cell r="B219">
            <v>68366.175480832768</v>
          </cell>
          <cell r="C219">
            <v>95318.010000000009</v>
          </cell>
        </row>
        <row r="220">
          <cell r="A220" t="str">
            <v>RIV3DD</v>
          </cell>
          <cell r="B220">
            <v>114097.21866374739</v>
          </cell>
          <cell r="C220">
            <v>163232.03</v>
          </cell>
        </row>
        <row r="221">
          <cell r="A221" t="str">
            <v>RIV4DD</v>
          </cell>
          <cell r="B221">
            <v>79793.252000000008</v>
          </cell>
          <cell r="C221">
            <v>114104.97</v>
          </cell>
        </row>
        <row r="222">
          <cell r="A222" t="str">
            <v>RIVDD</v>
          </cell>
          <cell r="B222">
            <v>0</v>
          </cell>
          <cell r="C222">
            <v>0</v>
          </cell>
        </row>
        <row r="223">
          <cell r="A223" t="str">
            <v>RIVTDD</v>
          </cell>
          <cell r="B223">
            <v>34902.992845601802</v>
          </cell>
          <cell r="C223">
            <v>50368.99</v>
          </cell>
        </row>
        <row r="224">
          <cell r="A224" t="str">
            <v>ROT1DD</v>
          </cell>
          <cell r="B224">
            <v>126298.10999999999</v>
          </cell>
          <cell r="C224">
            <v>186317.08000000002</v>
          </cell>
        </row>
        <row r="225">
          <cell r="A225" t="str">
            <v>ROT2DD</v>
          </cell>
          <cell r="B225">
            <v>174403.63129721384</v>
          </cell>
          <cell r="C225">
            <v>263046.75</v>
          </cell>
        </row>
        <row r="226">
          <cell r="A226" t="str">
            <v>ROT3DD</v>
          </cell>
          <cell r="B226">
            <v>146083.90999999997</v>
          </cell>
          <cell r="C226">
            <v>218895.47999999998</v>
          </cell>
        </row>
        <row r="227">
          <cell r="A227" t="str">
            <v>SAW1</v>
          </cell>
          <cell r="B227">
            <v>1671407.4221150142</v>
          </cell>
          <cell r="C227">
            <v>2527179.620000001</v>
          </cell>
          <cell r="D227">
            <v>830323.28142857144</v>
          </cell>
          <cell r="E227">
            <v>888289.25</v>
          </cell>
        </row>
        <row r="228">
          <cell r="A228" t="str">
            <v>SAW1DD</v>
          </cell>
          <cell r="B228">
            <v>167252.66</v>
          </cell>
          <cell r="C228">
            <v>239795.16</v>
          </cell>
        </row>
        <row r="229">
          <cell r="A229" t="str">
            <v>SAW2</v>
          </cell>
          <cell r="B229">
            <v>830543.71292681503</v>
          </cell>
          <cell r="C229">
            <v>1260817.6499999997</v>
          </cell>
          <cell r="D229">
            <v>692533.91142857145</v>
          </cell>
          <cell r="E229">
            <v>740880.62</v>
          </cell>
        </row>
        <row r="230">
          <cell r="A230" t="str">
            <v>SAW2DD</v>
          </cell>
          <cell r="B230">
            <v>134819.0025372431</v>
          </cell>
          <cell r="C230">
            <v>196374.89</v>
          </cell>
        </row>
        <row r="231">
          <cell r="A231" t="str">
            <v>SAW3</v>
          </cell>
          <cell r="B231">
            <v>753708.68646129523</v>
          </cell>
          <cell r="C231">
            <v>1166182.23</v>
          </cell>
          <cell r="D231">
            <v>861575.71714285715</v>
          </cell>
          <cell r="E231">
            <v>921723.46000000008</v>
          </cell>
        </row>
        <row r="232">
          <cell r="A232" t="str">
            <v>SAW3DD</v>
          </cell>
          <cell r="B232">
            <v>123376.14651417432</v>
          </cell>
          <cell r="C232">
            <v>188215.94000000003</v>
          </cell>
        </row>
        <row r="233">
          <cell r="A233" t="str">
            <v>SAW4</v>
          </cell>
          <cell r="B233">
            <v>731279.05328415905</v>
          </cell>
          <cell r="C233">
            <v>1133087.6900000002</v>
          </cell>
          <cell r="D233">
            <v>844533.97857142857</v>
          </cell>
          <cell r="E233">
            <v>903492.01</v>
          </cell>
        </row>
        <row r="234">
          <cell r="A234" t="str">
            <v>SAW4DD</v>
          </cell>
          <cell r="B234">
            <v>131173.84474291283</v>
          </cell>
          <cell r="C234">
            <v>200222.22</v>
          </cell>
        </row>
        <row r="235">
          <cell r="A235" t="str">
            <v>SAWTDD</v>
          </cell>
          <cell r="B235">
            <v>23505.186399999999</v>
          </cell>
          <cell r="C235">
            <v>37091.699999999997</v>
          </cell>
        </row>
        <row r="236">
          <cell r="A236" t="str">
            <v>SCOSCWDD</v>
          </cell>
          <cell r="B236">
            <v>5234.1172000000006</v>
          </cell>
          <cell r="C236">
            <v>8094.7</v>
          </cell>
        </row>
        <row r="237">
          <cell r="A237" t="str">
            <v>SILLITDD</v>
          </cell>
          <cell r="B237">
            <v>14506.135718132733</v>
          </cell>
          <cell r="C237">
            <v>20914.79</v>
          </cell>
        </row>
        <row r="238">
          <cell r="A238" t="str">
            <v>SLA1DD</v>
          </cell>
          <cell r="B238">
            <v>173145.40000000002</v>
          </cell>
          <cell r="C238">
            <v>247893.64</v>
          </cell>
        </row>
        <row r="239">
          <cell r="A239" t="str">
            <v>SLA3DD</v>
          </cell>
          <cell r="B239">
            <v>177365.18312621169</v>
          </cell>
          <cell r="C239">
            <v>256098.74000000002</v>
          </cell>
        </row>
        <row r="240">
          <cell r="A240" t="str">
            <v>SSBAARDD</v>
          </cell>
          <cell r="B240">
            <v>10014.172457607927</v>
          </cell>
          <cell r="C240">
            <v>14401.11</v>
          </cell>
        </row>
        <row r="241">
          <cell r="A241" t="str">
            <v>SYAWRTDD</v>
          </cell>
          <cell r="B241">
            <v>11400.811421454442</v>
          </cell>
          <cell r="C241">
            <v>16422.900000000001</v>
          </cell>
        </row>
        <row r="242">
          <cell r="A242" t="str">
            <v>TAMW06</v>
          </cell>
          <cell r="B242">
            <v>0</v>
          </cell>
          <cell r="C242">
            <v>0</v>
          </cell>
        </row>
        <row r="243">
          <cell r="A243" t="str">
            <v>TAMW06DD</v>
          </cell>
          <cell r="B243">
            <v>33601.297599999998</v>
          </cell>
          <cell r="C243">
            <v>46813.1</v>
          </cell>
        </row>
        <row r="244">
          <cell r="A244" t="str">
            <v>TAMW16DD</v>
          </cell>
          <cell r="B244">
            <v>28382.261999999999</v>
          </cell>
          <cell r="C244">
            <v>38416</v>
          </cell>
        </row>
        <row r="245">
          <cell r="A245" t="str">
            <v>TAMW23DD</v>
          </cell>
          <cell r="B245">
            <v>21262.268400000001</v>
          </cell>
          <cell r="C245">
            <v>27107.4</v>
          </cell>
        </row>
        <row r="246">
          <cell r="A246" t="str">
            <v>TEE2DD</v>
          </cell>
          <cell r="B246">
            <v>146828.07451417431</v>
          </cell>
          <cell r="C246">
            <v>219094.06</v>
          </cell>
        </row>
        <row r="247">
          <cell r="A247" t="str">
            <v>TEE3DD</v>
          </cell>
          <cell r="B247">
            <v>129515.7545141743</v>
          </cell>
          <cell r="C247">
            <v>190834.83000000002</v>
          </cell>
        </row>
        <row r="248">
          <cell r="A248" t="str">
            <v>TEE4DD</v>
          </cell>
          <cell r="B248">
            <v>63875.634102834862</v>
          </cell>
          <cell r="C248">
            <v>95077.119999999995</v>
          </cell>
        </row>
        <row r="249">
          <cell r="A249" t="str">
            <v>TEE5DD</v>
          </cell>
          <cell r="B249">
            <v>123555.54999999999</v>
          </cell>
          <cell r="C249">
            <v>186854.22</v>
          </cell>
        </row>
        <row r="250">
          <cell r="A250" t="str">
            <v>Test</v>
          </cell>
          <cell r="B250">
            <v>0</v>
          </cell>
          <cell r="C250">
            <v>0</v>
          </cell>
        </row>
        <row r="251">
          <cell r="A251" t="str">
            <v>TETINWDD</v>
          </cell>
          <cell r="B251">
            <v>14561.943952103004</v>
          </cell>
          <cell r="C251">
            <v>23152.86</v>
          </cell>
        </row>
        <row r="252">
          <cell r="A252" t="str">
            <v>TNS1</v>
          </cell>
          <cell r="B252">
            <v>215318.89213387921</v>
          </cell>
          <cell r="C252">
            <v>352213.05</v>
          </cell>
          <cell r="D252">
            <v>333348.62400000001</v>
          </cell>
          <cell r="E252">
            <v>357067.66000000003</v>
          </cell>
        </row>
        <row r="253">
          <cell r="A253" t="str">
            <v>TNS1DD</v>
          </cell>
          <cell r="B253">
            <v>123065.09</v>
          </cell>
          <cell r="C253">
            <v>137215.96</v>
          </cell>
        </row>
        <row r="254">
          <cell r="A254" t="str">
            <v>TNS2</v>
          </cell>
          <cell r="B254">
            <v>368800.86408870813</v>
          </cell>
          <cell r="C254">
            <v>590870.14</v>
          </cell>
          <cell r="D254">
            <v>505546.576</v>
          </cell>
          <cell r="E254">
            <v>541518.16</v>
          </cell>
        </row>
        <row r="255">
          <cell r="A255" t="str">
            <v>TNS2DD</v>
          </cell>
          <cell r="B255">
            <v>155059.45699439524</v>
          </cell>
          <cell r="C255">
            <v>182662.35</v>
          </cell>
        </row>
        <row r="256">
          <cell r="A256" t="str">
            <v>TNS3</v>
          </cell>
          <cell r="B256">
            <v>412421.0323817929</v>
          </cell>
          <cell r="C256">
            <v>673838.16</v>
          </cell>
          <cell r="D256">
            <v>683175.20799999998</v>
          </cell>
          <cell r="E256">
            <v>731785.75</v>
          </cell>
        </row>
        <row r="257">
          <cell r="A257" t="str">
            <v>TNS3DD</v>
          </cell>
          <cell r="B257">
            <v>147231.32199999999</v>
          </cell>
          <cell r="C257">
            <v>187429.2</v>
          </cell>
        </row>
        <row r="258">
          <cell r="A258" t="str">
            <v>TNS4DD</v>
          </cell>
          <cell r="B258">
            <v>144803.66965364307</v>
          </cell>
          <cell r="C258">
            <v>212885.12</v>
          </cell>
        </row>
        <row r="259">
          <cell r="A259" t="str">
            <v>TNS5DD</v>
          </cell>
          <cell r="B259">
            <v>136171.84850280237</v>
          </cell>
          <cell r="C259">
            <v>200825.31</v>
          </cell>
        </row>
        <row r="260">
          <cell r="A260" t="str">
            <v>TNS6DD</v>
          </cell>
          <cell r="B260">
            <v>114925.68528584193</v>
          </cell>
          <cell r="C260">
            <v>169503.94</v>
          </cell>
        </row>
        <row r="261">
          <cell r="A261" t="str">
            <v>TOB1</v>
          </cell>
          <cell r="B261">
            <v>1306428.5506257145</v>
          </cell>
          <cell r="C261">
            <v>1938475.26</v>
          </cell>
          <cell r="D261">
            <v>795449.79399999999</v>
          </cell>
          <cell r="E261">
            <v>886467.61</v>
          </cell>
        </row>
        <row r="262">
          <cell r="A262" t="str">
            <v>TOB1DD</v>
          </cell>
          <cell r="B262">
            <v>202654.28</v>
          </cell>
          <cell r="C262">
            <v>250471.24000000002</v>
          </cell>
        </row>
        <row r="263">
          <cell r="A263" t="str">
            <v>TOB2</v>
          </cell>
          <cell r="B263">
            <v>1569944.3315484135</v>
          </cell>
          <cell r="C263">
            <v>2403880.3300000005</v>
          </cell>
          <cell r="D263">
            <v>1040352.084</v>
          </cell>
          <cell r="E263">
            <v>1114377.1399999999</v>
          </cell>
        </row>
        <row r="264">
          <cell r="A264" t="str">
            <v>TOB2DD</v>
          </cell>
          <cell r="B264">
            <v>292468.03999999998</v>
          </cell>
          <cell r="C264">
            <v>403164.56</v>
          </cell>
        </row>
        <row r="265">
          <cell r="A265" t="str">
            <v>TOB3</v>
          </cell>
          <cell r="B265">
            <v>1440703.3892033605</v>
          </cell>
          <cell r="C265">
            <v>2201042.1200000006</v>
          </cell>
          <cell r="D265">
            <v>911304.54599999997</v>
          </cell>
          <cell r="E265">
            <v>976147.37</v>
          </cell>
        </row>
        <row r="266">
          <cell r="A266" t="str">
            <v>TOB3DD</v>
          </cell>
          <cell r="B266">
            <v>146228.89999999997</v>
          </cell>
          <cell r="C266">
            <v>208308.94000000003</v>
          </cell>
        </row>
        <row r="267">
          <cell r="A267" t="str">
            <v>TOB4</v>
          </cell>
          <cell r="B267">
            <v>1341049.1973506189</v>
          </cell>
          <cell r="C267">
            <v>2072543.71</v>
          </cell>
          <cell r="D267">
            <v>1105034.4100000001</v>
          </cell>
          <cell r="E267">
            <v>1183661.8599999999</v>
          </cell>
        </row>
        <row r="268">
          <cell r="A268" t="str">
            <v>TOB4DD</v>
          </cell>
          <cell r="B268">
            <v>151661.64351393061</v>
          </cell>
          <cell r="C268">
            <v>221759.25</v>
          </cell>
        </row>
        <row r="269">
          <cell r="A269" t="str">
            <v>TOB5DD</v>
          </cell>
          <cell r="B269">
            <v>152564.9269458208</v>
          </cell>
          <cell r="C269">
            <v>231350.44</v>
          </cell>
        </row>
        <row r="270">
          <cell r="A270" t="str">
            <v>TOB6DD</v>
          </cell>
          <cell r="B270">
            <v>158400.51824303466</v>
          </cell>
          <cell r="C270">
            <v>246120.01</v>
          </cell>
        </row>
        <row r="271">
          <cell r="A271" t="str">
            <v>TOB7DD</v>
          </cell>
          <cell r="B271">
            <v>107708.66999999998</v>
          </cell>
          <cell r="C271">
            <v>159576.76</v>
          </cell>
        </row>
        <row r="272">
          <cell r="A272" t="str">
            <v>TOB8DD</v>
          </cell>
          <cell r="B272">
            <v>145789.76999999999</v>
          </cell>
          <cell r="C272">
            <v>226854.84</v>
          </cell>
        </row>
        <row r="273">
          <cell r="A273" t="str">
            <v>TOB9DD</v>
          </cell>
          <cell r="B273">
            <v>156681.53351393063</v>
          </cell>
          <cell r="C273">
            <v>240682.47</v>
          </cell>
        </row>
        <row r="274">
          <cell r="A274" t="str">
            <v>TOBW03</v>
          </cell>
          <cell r="B274">
            <v>136050.52793547703</v>
          </cell>
          <cell r="C274">
            <v>204639.54999999996</v>
          </cell>
          <cell r="D274">
            <v>48625.2</v>
          </cell>
          <cell r="E274">
            <v>52085.07</v>
          </cell>
        </row>
        <row r="275">
          <cell r="A275" t="str">
            <v>TOBW15DD</v>
          </cell>
          <cell r="B275">
            <v>7316.0683999999992</v>
          </cell>
          <cell r="C275">
            <v>11649.9</v>
          </cell>
        </row>
        <row r="276">
          <cell r="A276" t="str">
            <v>TOBW3DD</v>
          </cell>
          <cell r="B276">
            <v>18615.169999999998</v>
          </cell>
          <cell r="C276">
            <v>29617.5</v>
          </cell>
        </row>
        <row r="277">
          <cell r="A277" t="str">
            <v>ULTDALDD</v>
          </cell>
          <cell r="B277">
            <v>6198.5928644521937</v>
          </cell>
          <cell r="C277">
            <v>8934.39</v>
          </cell>
        </row>
        <row r="278">
          <cell r="A278" t="str">
            <v>URLURWDD</v>
          </cell>
          <cell r="B278">
            <v>3012.1307999999999</v>
          </cell>
          <cell r="C278">
            <v>4789.8999999999996</v>
          </cell>
        </row>
        <row r="279">
          <cell r="A279" t="str">
            <v>WINTDD</v>
          </cell>
          <cell r="B279">
            <v>28424.957127469064</v>
          </cell>
          <cell r="C279">
            <v>40960.339999999997</v>
          </cell>
        </row>
        <row r="280">
          <cell r="A280" t="str">
            <v>WLG1DD</v>
          </cell>
          <cell r="B280">
            <v>130151.15300967709</v>
          </cell>
          <cell r="C280">
            <v>190826.6</v>
          </cell>
        </row>
        <row r="281">
          <cell r="A281" t="str">
            <v>WLG2DD</v>
          </cell>
          <cell r="B281">
            <v>133313.54830281861</v>
          </cell>
          <cell r="C281">
            <v>194891.87</v>
          </cell>
        </row>
        <row r="282">
          <cell r="A282" t="str">
            <v>WLG3DD</v>
          </cell>
          <cell r="B282">
            <v>109177.98999999999</v>
          </cell>
          <cell r="C282">
            <v>163098.72</v>
          </cell>
        </row>
        <row r="283">
          <cell r="A283" t="str">
            <v>WLG4DD</v>
          </cell>
          <cell r="B283">
            <v>108760.16799999999</v>
          </cell>
          <cell r="C283">
            <v>159617.96000000002</v>
          </cell>
        </row>
        <row r="284">
          <cell r="A284" t="str">
            <v>WLG5DD</v>
          </cell>
          <cell r="B284">
            <v>102978.27999999998</v>
          </cell>
          <cell r="C284">
            <v>152875.84</v>
          </cell>
        </row>
        <row r="285">
          <cell r="A285" t="str">
            <v>WLG6DD</v>
          </cell>
          <cell r="B285">
            <v>104104.37951409307</v>
          </cell>
          <cell r="C285">
            <v>155130.14000000001</v>
          </cell>
        </row>
        <row r="286">
          <cell r="A286" t="str">
            <v>WLGTDD</v>
          </cell>
          <cell r="B286">
            <v>14387.247999999998</v>
          </cell>
          <cell r="C286">
            <v>22906.5</v>
          </cell>
        </row>
        <row r="287">
          <cell r="A287" t="str">
            <v>WRWWAWDD</v>
          </cell>
          <cell r="B287">
            <v>10827.527600369958</v>
          </cell>
          <cell r="C287">
            <v>16739.400000000001</v>
          </cell>
        </row>
        <row r="288">
          <cell r="A288" t="str">
            <v>BDB2DD</v>
          </cell>
          <cell r="B288">
            <v>144964.48114990309</v>
          </cell>
          <cell r="C288">
            <v>212380.00999999998</v>
          </cell>
        </row>
        <row r="289">
          <cell r="A289" t="str">
            <v>GDN2</v>
          </cell>
          <cell r="B289">
            <v>997353.82448382408</v>
          </cell>
          <cell r="C289">
            <v>1531807.1999999997</v>
          </cell>
          <cell r="D289">
            <v>975170.53</v>
          </cell>
          <cell r="E289">
            <v>1081464.1100000001</v>
          </cell>
        </row>
        <row r="290">
          <cell r="A290" t="str">
            <v>SLA2DD</v>
          </cell>
          <cell r="B290">
            <v>153972.15883087437</v>
          </cell>
          <cell r="C290">
            <v>221482.84</v>
          </cell>
        </row>
        <row r="291">
          <cell r="A291" t="str">
            <v>MAI11DD</v>
          </cell>
          <cell r="B291">
            <v>148488.04999999999</v>
          </cell>
          <cell r="C291">
            <v>223060.4</v>
          </cell>
        </row>
        <row r="292">
          <cell r="A292" t="str">
            <v>LIV4DD</v>
          </cell>
          <cell r="B292">
            <v>126398.83999999998</v>
          </cell>
          <cell r="C292">
            <v>185454.8</v>
          </cell>
        </row>
        <row r="293">
          <cell r="A293" t="str">
            <v>CAI4DD</v>
          </cell>
          <cell r="B293">
            <v>102722.42749719763</v>
          </cell>
          <cell r="C293">
            <v>149751.99</v>
          </cell>
        </row>
        <row r="294">
          <cell r="A294" t="str">
            <v>MDG3DD</v>
          </cell>
          <cell r="B294">
            <v>96076.513794330254</v>
          </cell>
          <cell r="C294">
            <v>146186.98000000001</v>
          </cell>
        </row>
        <row r="295">
          <cell r="A295" t="str">
            <v>RCHWINT</v>
          </cell>
          <cell r="B295">
            <v>70245.756501018783</v>
          </cell>
          <cell r="C295">
            <v>101511.95</v>
          </cell>
          <cell r="D295">
            <v>203539.6</v>
          </cell>
          <cell r="E295">
            <v>225725.41</v>
          </cell>
        </row>
        <row r="296">
          <cell r="A296" t="str">
            <v>KLG7DD</v>
          </cell>
          <cell r="B296">
            <v>142785.27812621166</v>
          </cell>
          <cell r="C296">
            <v>210741.71</v>
          </cell>
        </row>
        <row r="297">
          <cell r="A297" t="str">
            <v>GUL7DD</v>
          </cell>
          <cell r="B297">
            <v>177389.20851401184</v>
          </cell>
          <cell r="C297">
            <v>264073.08999999997</v>
          </cell>
        </row>
        <row r="298">
          <cell r="A298" t="str">
            <v>BBE1DD</v>
          </cell>
          <cell r="B298">
            <v>149976.12</v>
          </cell>
          <cell r="C298">
            <v>216979.36</v>
          </cell>
        </row>
        <row r="299">
          <cell r="A299" t="str">
            <v>RCHRIVT</v>
          </cell>
          <cell r="B299">
            <v>232784.62168485869</v>
          </cell>
          <cell r="C299">
            <v>346224.68999999989</v>
          </cell>
          <cell r="D299">
            <v>280788.94</v>
          </cell>
          <cell r="E299">
            <v>311394.93</v>
          </cell>
        </row>
        <row r="300">
          <cell r="A300" t="str">
            <v>NDG3</v>
          </cell>
          <cell r="B300">
            <v>695604.45010565326</v>
          </cell>
          <cell r="C300">
            <v>1037262.47</v>
          </cell>
          <cell r="D300">
            <v>678747.53</v>
          </cell>
          <cell r="E300">
            <v>752731.01</v>
          </cell>
        </row>
        <row r="301">
          <cell r="A301" t="str">
            <v>TNS4</v>
          </cell>
          <cell r="B301">
            <v>845309.57920512848</v>
          </cell>
          <cell r="C301">
            <v>1320024.0700000008</v>
          </cell>
          <cell r="D301">
            <v>794044.33000000007</v>
          </cell>
          <cell r="E301">
            <v>847951.93</v>
          </cell>
        </row>
        <row r="302">
          <cell r="A302" t="str">
            <v>CVI5DD</v>
          </cell>
          <cell r="B302">
            <v>126443.37270668507</v>
          </cell>
          <cell r="C302">
            <v>186061.77000000002</v>
          </cell>
        </row>
        <row r="303">
          <cell r="A303" t="str">
            <v>BEGWLTDD</v>
          </cell>
          <cell r="B303">
            <v>14359.208799999999</v>
          </cell>
          <cell r="C303">
            <v>22116.5</v>
          </cell>
        </row>
        <row r="304">
          <cell r="A304" t="str">
            <v>WLSWLTDD</v>
          </cell>
          <cell r="B304">
            <v>4505.6760000000004</v>
          </cell>
          <cell r="C304">
            <v>6863.6</v>
          </cell>
        </row>
        <row r="305">
          <cell r="A305" t="str">
            <v>SGI1DD</v>
          </cell>
          <cell r="B305">
            <v>92797.1</v>
          </cell>
          <cell r="C305">
            <v>136583.79999999999</v>
          </cell>
        </row>
        <row r="306">
          <cell r="A306" t="str">
            <v>ROTPIWDD</v>
          </cell>
          <cell r="B306">
            <v>11779.671039999997</v>
          </cell>
          <cell r="C306">
            <v>18459.84</v>
          </cell>
        </row>
        <row r="307">
          <cell r="A307" t="str">
            <v>APLAPLT</v>
          </cell>
          <cell r="B307">
            <v>65414.753680409354</v>
          </cell>
          <cell r="C307">
            <v>103534.48999999999</v>
          </cell>
          <cell r="D307">
            <v>147716.01999999999</v>
          </cell>
          <cell r="E307">
            <v>163817.06999999998</v>
          </cell>
        </row>
        <row r="308">
          <cell r="A308" t="str">
            <v>BKSBKTDD</v>
          </cell>
          <cell r="B308">
            <v>5598.9780000000001</v>
          </cell>
          <cell r="C308">
            <v>8601.08</v>
          </cell>
        </row>
        <row r="309">
          <cell r="A309" t="str">
            <v>LJT9DD</v>
          </cell>
          <cell r="B309">
            <v>113022.26</v>
          </cell>
          <cell r="C309">
            <v>163896.28</v>
          </cell>
        </row>
        <row r="310">
          <cell r="A310" t="str">
            <v>PTH7DD</v>
          </cell>
          <cell r="B310">
            <v>100425.18</v>
          </cell>
          <cell r="C310">
            <v>147153.1</v>
          </cell>
        </row>
        <row r="311">
          <cell r="A311" t="str">
            <v>IPS8DD</v>
          </cell>
          <cell r="B311">
            <v>162478.12775145401</v>
          </cell>
          <cell r="C311">
            <v>236274.28</v>
          </cell>
        </row>
        <row r="312">
          <cell r="A312" t="str">
            <v>RCH3</v>
          </cell>
          <cell r="B312">
            <v>1026478.0947824726</v>
          </cell>
          <cell r="C312">
            <v>1513622.15</v>
          </cell>
          <cell r="D312">
            <v>1089515.94</v>
          </cell>
          <cell r="E312">
            <v>1208273.18</v>
          </cell>
        </row>
        <row r="313">
          <cell r="A313" t="str">
            <v>NDG1</v>
          </cell>
          <cell r="B313">
            <v>1090715.8243481528</v>
          </cell>
          <cell r="C313">
            <v>1641016.01</v>
          </cell>
          <cell r="D313">
            <v>998749.77</v>
          </cell>
          <cell r="E313">
            <v>1107613.5</v>
          </cell>
        </row>
        <row r="314">
          <cell r="A314" t="str">
            <v>PTH1</v>
          </cell>
          <cell r="B314">
            <v>510514.18158927222</v>
          </cell>
          <cell r="C314">
            <v>701109.90999999992</v>
          </cell>
          <cell r="D314">
            <v>594599.06000000006</v>
          </cell>
          <cell r="E314">
            <v>659410.36</v>
          </cell>
        </row>
        <row r="315">
          <cell r="A315" t="str">
            <v>AARAART</v>
          </cell>
          <cell r="B315">
            <v>38357.74126410835</v>
          </cell>
          <cell r="C315">
            <v>65507.240000000005</v>
          </cell>
          <cell r="D315">
            <v>33998.42</v>
          </cell>
          <cell r="E315">
            <v>37704.25</v>
          </cell>
        </row>
        <row r="316">
          <cell r="A316" t="str">
            <v>FHLCHDT</v>
          </cell>
          <cell r="B316">
            <v>41607.9</v>
          </cell>
          <cell r="C316">
            <v>61321.960000000006</v>
          </cell>
          <cell r="D316">
            <v>43963.199999999997</v>
          </cell>
          <cell r="E316">
            <v>48755.179999999993</v>
          </cell>
        </row>
        <row r="317">
          <cell r="A317" t="str">
            <v>SSBAART</v>
          </cell>
          <cell r="B317">
            <v>43088.830316027088</v>
          </cell>
          <cell r="C317">
            <v>68451.59</v>
          </cell>
          <cell r="D317">
            <v>112859.2</v>
          </cell>
          <cell r="E317">
            <v>125160.85</v>
          </cell>
        </row>
        <row r="318">
          <cell r="A318" t="str">
            <v>CAI5DD</v>
          </cell>
          <cell r="B318">
            <v>120768.86399999999</v>
          </cell>
          <cell r="C318">
            <v>179056.56</v>
          </cell>
        </row>
        <row r="319">
          <cell r="A319" t="str">
            <v>(blank)</v>
          </cell>
        </row>
        <row r="320">
          <cell r="A320" t="str">
            <v>LID1</v>
          </cell>
          <cell r="B320">
            <v>805265.96750303218</v>
          </cell>
          <cell r="C320">
            <v>1200851.2000000004</v>
          </cell>
          <cell r="D320">
            <v>800579.07</v>
          </cell>
          <cell r="E320">
            <v>887842.19</v>
          </cell>
        </row>
        <row r="321">
          <cell r="A321" t="str">
            <v>BLK4</v>
          </cell>
          <cell r="B321">
            <v>2074720.4216661917</v>
          </cell>
          <cell r="C321">
            <v>2962820.8799999994</v>
          </cell>
          <cell r="D321">
            <v>1182859.48</v>
          </cell>
          <cell r="E321">
            <v>1311791.17</v>
          </cell>
        </row>
        <row r="322">
          <cell r="A322" t="str">
            <v>RCH7DD</v>
          </cell>
          <cell r="B322">
            <v>55004.656595836212</v>
          </cell>
          <cell r="C322">
            <v>80262.62</v>
          </cell>
        </row>
        <row r="323">
          <cell r="A323" t="str">
            <v>NDG2</v>
          </cell>
          <cell r="B323">
            <v>928775.84905440372</v>
          </cell>
          <cell r="C323">
            <v>1386763.5200000003</v>
          </cell>
          <cell r="D323">
            <v>923818.31</v>
          </cell>
          <cell r="E323">
            <v>1024514.5</v>
          </cell>
        </row>
        <row r="324">
          <cell r="A324" t="str">
            <v>QBN4DD</v>
          </cell>
          <cell r="B324">
            <v>170237.46551409308</v>
          </cell>
          <cell r="C324">
            <v>254830.7</v>
          </cell>
        </row>
        <row r="325">
          <cell r="A325" t="str">
            <v>CAI2</v>
          </cell>
          <cell r="B325">
            <v>847119.22257119254</v>
          </cell>
          <cell r="C325">
            <v>1341620.08</v>
          </cell>
          <cell r="D325">
            <v>1106075.7860000001</v>
          </cell>
          <cell r="E325">
            <v>1181167.1700000002</v>
          </cell>
        </row>
        <row r="326">
          <cell r="A326" t="str">
            <v>NABDAWDD</v>
          </cell>
          <cell r="B326">
            <v>4780.0059999999994</v>
          </cell>
          <cell r="C326">
            <v>7442.4</v>
          </cell>
        </row>
        <row r="327">
          <cell r="A327" t="str">
            <v>WAG2DD</v>
          </cell>
          <cell r="B327">
            <v>162989.75999999998</v>
          </cell>
          <cell r="C327">
            <v>242145.32</v>
          </cell>
        </row>
        <row r="328">
          <cell r="A328" t="str">
            <v>WAG1DD</v>
          </cell>
          <cell r="B328">
            <v>16571.879999999997</v>
          </cell>
          <cell r="C328">
            <v>25823.040000000001</v>
          </cell>
        </row>
        <row r="329">
          <cell r="A329" t="str">
            <v>WAG3DD</v>
          </cell>
          <cell r="B329">
            <v>80676.909999999989</v>
          </cell>
          <cell r="C329">
            <v>120906.72</v>
          </cell>
        </row>
        <row r="330">
          <cell r="A330" t="str">
            <v>GDN5</v>
          </cell>
          <cell r="B330">
            <v>374856.03120381385</v>
          </cell>
          <cell r="C330">
            <v>564973.8600000001</v>
          </cell>
          <cell r="D330">
            <v>785888.5</v>
          </cell>
          <cell r="E330">
            <v>871550.34</v>
          </cell>
        </row>
        <row r="331">
          <cell r="A331" t="str">
            <v>TOB6</v>
          </cell>
          <cell r="B331">
            <v>1168019.3108167201</v>
          </cell>
          <cell r="C331">
            <v>1799672.4499999997</v>
          </cell>
          <cell r="D331">
            <v>808231.79999999993</v>
          </cell>
          <cell r="E331">
            <v>865740.6</v>
          </cell>
        </row>
        <row r="332">
          <cell r="A332" t="str">
            <v>GDN6</v>
          </cell>
          <cell r="B332">
            <v>398312.52199468529</v>
          </cell>
          <cell r="C332">
            <v>598964.07000000007</v>
          </cell>
          <cell r="D332">
            <v>849390.14</v>
          </cell>
          <cell r="E332">
            <v>941973.66999999993</v>
          </cell>
        </row>
        <row r="333">
          <cell r="A333" t="str">
            <v>QBN6DD</v>
          </cell>
          <cell r="B333">
            <v>138562.44999999998</v>
          </cell>
          <cell r="C333">
            <v>211604.32</v>
          </cell>
        </row>
      </sheetData>
      <sheetData sheetId="15">
        <row r="1">
          <cell r="A1" t="str">
            <v>Job Number</v>
          </cell>
          <cell r="B1" t="str">
            <v>(All)</v>
          </cell>
        </row>
        <row r="2">
          <cell r="A2" t="str">
            <v>Job NAME</v>
          </cell>
          <cell r="B2" t="str">
            <v>(All)</v>
          </cell>
        </row>
        <row r="4">
          <cell r="A4" t="str">
            <v>Sum of Amount</v>
          </cell>
          <cell r="B4" t="str">
            <v>Column Labels</v>
          </cell>
        </row>
        <row r="5">
          <cell r="B5" t="str">
            <v>DJC</v>
          </cell>
          <cell r="C5" t="str">
            <v>Materials</v>
          </cell>
        </row>
        <row r="6">
          <cell r="A6" t="str">
            <v>Row Labels</v>
          </cell>
          <cell r="C6" t="str">
            <v>Materials</v>
          </cell>
        </row>
        <row r="7">
          <cell r="A7" t="str">
            <v>APL1</v>
          </cell>
          <cell r="B7">
            <v>2495976.5</v>
          </cell>
          <cell r="C7">
            <v>317936.34000000003</v>
          </cell>
        </row>
        <row r="8">
          <cell r="A8" t="str">
            <v>APL2</v>
          </cell>
          <cell r="B8">
            <v>70448.899999999965</v>
          </cell>
          <cell r="C8">
            <v>50071.890000000021</v>
          </cell>
        </row>
        <row r="9">
          <cell r="A9" t="str">
            <v>APL3</v>
          </cell>
          <cell r="B9">
            <v>155993.43000000002</v>
          </cell>
          <cell r="C9">
            <v>225901.30000000005</v>
          </cell>
        </row>
        <row r="10">
          <cell r="A10" t="str">
            <v>APL4</v>
          </cell>
          <cell r="B10">
            <v>354603.93999999977</v>
          </cell>
          <cell r="C10">
            <v>518883.63000000012</v>
          </cell>
        </row>
        <row r="11">
          <cell r="A11" t="str">
            <v>BLK1</v>
          </cell>
          <cell r="B11">
            <v>2147347.37</v>
          </cell>
          <cell r="C11">
            <v>655875.98999999918</v>
          </cell>
        </row>
        <row r="12">
          <cell r="A12" t="str">
            <v>BLK2</v>
          </cell>
          <cell r="B12">
            <v>53371.929999999993</v>
          </cell>
          <cell r="C12">
            <v>110382.44</v>
          </cell>
        </row>
        <row r="13">
          <cell r="A13" t="str">
            <v>BLK3</v>
          </cell>
          <cell r="B13">
            <v>342.1300000000042</v>
          </cell>
          <cell r="C13">
            <v>3485.95</v>
          </cell>
        </row>
        <row r="14">
          <cell r="A14" t="str">
            <v>BLK4</v>
          </cell>
          <cell r="B14">
            <v>12115.090000000002</v>
          </cell>
          <cell r="C14">
            <v>9365.09</v>
          </cell>
        </row>
        <row r="15">
          <cell r="A15" t="str">
            <v>BLK5</v>
          </cell>
          <cell r="B15">
            <v>31733.03</v>
          </cell>
        </row>
        <row r="16">
          <cell r="A16" t="str">
            <v>BLK6</v>
          </cell>
          <cell r="B16">
            <v>84375</v>
          </cell>
          <cell r="C16">
            <v>2958.5</v>
          </cell>
        </row>
        <row r="17">
          <cell r="A17" t="str">
            <v>CAI1</v>
          </cell>
          <cell r="B17">
            <v>118654.84999999999</v>
          </cell>
          <cell r="C17">
            <v>256983.31999999992</v>
          </cell>
        </row>
        <row r="18">
          <cell r="A18" t="str">
            <v>CAI2</v>
          </cell>
          <cell r="B18">
            <v>19435.43</v>
          </cell>
          <cell r="C18">
            <v>48.22</v>
          </cell>
        </row>
        <row r="19">
          <cell r="A19" t="str">
            <v>CAI4</v>
          </cell>
          <cell r="B19">
            <v>9656.5499999999993</v>
          </cell>
          <cell r="C19">
            <v>2.8421709430404007E-14</v>
          </cell>
        </row>
        <row r="20">
          <cell r="A20" t="str">
            <v>CFS1</v>
          </cell>
          <cell r="B20">
            <v>2459253.4700000016</v>
          </cell>
          <cell r="C20">
            <v>868509.57999999984</v>
          </cell>
        </row>
        <row r="21">
          <cell r="A21" t="str">
            <v>CFS2</v>
          </cell>
          <cell r="B21">
            <v>1456086.9900000014</v>
          </cell>
          <cell r="C21">
            <v>578788.24999999965</v>
          </cell>
        </row>
        <row r="22">
          <cell r="A22" t="str">
            <v>CFS3</v>
          </cell>
          <cell r="B22">
            <v>203431.93000000002</v>
          </cell>
          <cell r="C22">
            <v>13251.27</v>
          </cell>
        </row>
        <row r="23">
          <cell r="A23" t="str">
            <v>CFS4</v>
          </cell>
          <cell r="B23">
            <v>91697.64</v>
          </cell>
          <cell r="C23">
            <v>22290.28</v>
          </cell>
        </row>
        <row r="24">
          <cell r="A24" t="str">
            <v>CFS5</v>
          </cell>
          <cell r="B24">
            <v>2559243.0999999996</v>
          </cell>
          <cell r="C24">
            <v>364695.89999999973</v>
          </cell>
        </row>
        <row r="25">
          <cell r="A25" t="str">
            <v>CFS6</v>
          </cell>
          <cell r="B25">
            <v>1342.3600000000001</v>
          </cell>
          <cell r="C25">
            <v>4591.9500000000007</v>
          </cell>
        </row>
        <row r="26">
          <cell r="A26" t="str">
            <v>CFS7</v>
          </cell>
          <cell r="B26">
            <v>25621.02</v>
          </cell>
          <cell r="C26">
            <v>3654.8</v>
          </cell>
        </row>
        <row r="27">
          <cell r="A27" t="str">
            <v>CRC1</v>
          </cell>
          <cell r="B27">
            <v>334231.42000000016</v>
          </cell>
          <cell r="C27">
            <v>167627.86000000002</v>
          </cell>
        </row>
        <row r="28">
          <cell r="A28" t="str">
            <v>CRC2</v>
          </cell>
          <cell r="B28">
            <v>77277.070000000022</v>
          </cell>
          <cell r="C28">
            <v>43360.300000000017</v>
          </cell>
        </row>
        <row r="29">
          <cell r="A29" t="str">
            <v>CRC3</v>
          </cell>
          <cell r="B29">
            <v>1856794.1900000006</v>
          </cell>
          <cell r="C29">
            <v>474322.51999999979</v>
          </cell>
        </row>
        <row r="30">
          <cell r="A30" t="str">
            <v>CRC4</v>
          </cell>
          <cell r="B30">
            <v>77356.069999999992</v>
          </cell>
          <cell r="C30">
            <v>35955.920000000056</v>
          </cell>
        </row>
        <row r="31">
          <cell r="A31" t="str">
            <v>CRC5</v>
          </cell>
          <cell r="B31">
            <v>1190927.7200000032</v>
          </cell>
          <cell r="C31">
            <v>524375.68000000005</v>
          </cell>
        </row>
        <row r="32">
          <cell r="A32" t="str">
            <v>CRC6</v>
          </cell>
          <cell r="B32">
            <v>559245.15000000026</v>
          </cell>
          <cell r="C32">
            <v>330173.8299999999</v>
          </cell>
        </row>
        <row r="33">
          <cell r="A33" t="str">
            <v>CVI2</v>
          </cell>
          <cell r="B33">
            <v>8400</v>
          </cell>
          <cell r="C33">
            <v>0</v>
          </cell>
        </row>
        <row r="34">
          <cell r="A34" t="str">
            <v>CVI3</v>
          </cell>
          <cell r="B34">
            <v>104684.81000000003</v>
          </cell>
          <cell r="C34">
            <v>11857.22</v>
          </cell>
        </row>
        <row r="35">
          <cell r="A35" t="str">
            <v>CVIT</v>
          </cell>
          <cell r="B35">
            <v>240503.34999999989</v>
          </cell>
          <cell r="C35">
            <v>3607.87</v>
          </cell>
        </row>
        <row r="36">
          <cell r="A36" t="str">
            <v>DAP2</v>
          </cell>
          <cell r="B36">
            <v>140648.94</v>
          </cell>
          <cell r="C36">
            <v>27.78</v>
          </cell>
        </row>
        <row r="37">
          <cell r="A37" t="str">
            <v>DAP3</v>
          </cell>
          <cell r="B37">
            <v>17019.900000000001</v>
          </cell>
        </row>
        <row r="38">
          <cell r="A38" t="str">
            <v>DAP4</v>
          </cell>
          <cell r="B38">
            <v>127698.18</v>
          </cell>
        </row>
        <row r="39">
          <cell r="A39" t="str">
            <v>GDN1</v>
          </cell>
          <cell r="B39">
            <v>2223767.0899999994</v>
          </cell>
          <cell r="C39">
            <v>255559.72999999998</v>
          </cell>
        </row>
        <row r="40">
          <cell r="A40" t="str">
            <v>GDN2</v>
          </cell>
          <cell r="B40">
            <v>1126638.4100000004</v>
          </cell>
          <cell r="C40">
            <v>822840.4</v>
          </cell>
        </row>
        <row r="41">
          <cell r="A41" t="str">
            <v>GDN3</v>
          </cell>
          <cell r="B41">
            <v>73771.029999999984</v>
          </cell>
          <cell r="C41">
            <v>2173.2800000000007</v>
          </cell>
        </row>
        <row r="42">
          <cell r="A42" t="str">
            <v>GDN4</v>
          </cell>
          <cell r="B42">
            <v>3452.3300000000008</v>
          </cell>
          <cell r="C42">
            <v>62928.009999999995</v>
          </cell>
        </row>
        <row r="43">
          <cell r="A43" t="str">
            <v>GDN5</v>
          </cell>
          <cell r="B43">
            <v>53070.32</v>
          </cell>
        </row>
        <row r="44">
          <cell r="A44" t="str">
            <v>GDN6</v>
          </cell>
          <cell r="B44">
            <v>65453.1</v>
          </cell>
        </row>
        <row r="45">
          <cell r="A45" t="str">
            <v>GDN7</v>
          </cell>
          <cell r="B45">
            <v>7.1906924858922139E-12</v>
          </cell>
        </row>
        <row r="46">
          <cell r="A46" t="str">
            <v>GOS1</v>
          </cell>
          <cell r="B46">
            <v>160054.73000000007</v>
          </cell>
          <cell r="C46">
            <v>185683.79000000004</v>
          </cell>
        </row>
        <row r="47">
          <cell r="A47" t="str">
            <v>GOS2</v>
          </cell>
          <cell r="B47">
            <v>992470.16000000096</v>
          </cell>
          <cell r="C47">
            <v>858524.42999999912</v>
          </cell>
        </row>
        <row r="48">
          <cell r="A48" t="str">
            <v>GOS3</v>
          </cell>
          <cell r="B48">
            <v>130138.20999999993</v>
          </cell>
          <cell r="C48">
            <v>18828.09</v>
          </cell>
        </row>
        <row r="49">
          <cell r="A49" t="str">
            <v>GOS4</v>
          </cell>
          <cell r="B49">
            <v>13580</v>
          </cell>
        </row>
        <row r="50">
          <cell r="A50" t="str">
            <v>GOS5</v>
          </cell>
          <cell r="B50">
            <v>0</v>
          </cell>
        </row>
        <row r="51">
          <cell r="A51" t="str">
            <v>GOS6</v>
          </cell>
          <cell r="B51">
            <v>9737.5400000000009</v>
          </cell>
        </row>
        <row r="52">
          <cell r="A52" t="str">
            <v>GOS7</v>
          </cell>
          <cell r="B52">
            <v>21862</v>
          </cell>
        </row>
        <row r="53">
          <cell r="A53" t="str">
            <v>GOS8</v>
          </cell>
          <cell r="B53">
            <v>0</v>
          </cell>
        </row>
        <row r="54">
          <cell r="A54" t="str">
            <v>GUL1</v>
          </cell>
          <cell r="B54">
            <v>3544.7499999999995</v>
          </cell>
          <cell r="C54">
            <v>19320.269999999993</v>
          </cell>
        </row>
        <row r="55">
          <cell r="A55" t="str">
            <v>GUL2</v>
          </cell>
          <cell r="B55">
            <v>703748.96000000008</v>
          </cell>
          <cell r="C55">
            <v>167907.16999999963</v>
          </cell>
        </row>
        <row r="56">
          <cell r="A56" t="str">
            <v>GUL3</v>
          </cell>
          <cell r="B56">
            <v>669870.07999999996</v>
          </cell>
          <cell r="C56">
            <v>184895.58999999994</v>
          </cell>
        </row>
        <row r="57">
          <cell r="A57" t="str">
            <v>GUL4</v>
          </cell>
          <cell r="B57">
            <v>836110.8699999993</v>
          </cell>
          <cell r="C57">
            <v>93940.289999999964</v>
          </cell>
        </row>
        <row r="58">
          <cell r="A58" t="str">
            <v>GUL5</v>
          </cell>
          <cell r="B58">
            <v>184160.53999999998</v>
          </cell>
          <cell r="C58">
            <v>24506.510000000002</v>
          </cell>
        </row>
        <row r="59">
          <cell r="A59" t="str">
            <v>GUL6</v>
          </cell>
          <cell r="B59">
            <v>1114.1099999999999</v>
          </cell>
        </row>
        <row r="60">
          <cell r="A60" t="str">
            <v>GULT</v>
          </cell>
          <cell r="B60">
            <v>-6483.1199999999953</v>
          </cell>
          <cell r="C60">
            <v>1811.31</v>
          </cell>
        </row>
        <row r="61">
          <cell r="A61" t="str">
            <v>HOM1</v>
          </cell>
          <cell r="B61">
            <v>173761.62999999998</v>
          </cell>
          <cell r="C61">
            <v>652947.59000000067</v>
          </cell>
        </row>
        <row r="62">
          <cell r="A62" t="str">
            <v>HOM2</v>
          </cell>
          <cell r="B62">
            <v>13814.580000000002</v>
          </cell>
          <cell r="C62">
            <v>3803.7000000000003</v>
          </cell>
        </row>
        <row r="63">
          <cell r="A63" t="str">
            <v>HOM3</v>
          </cell>
          <cell r="B63">
            <v>9390.1800000000021</v>
          </cell>
          <cell r="C63">
            <v>100.08</v>
          </cell>
        </row>
        <row r="64">
          <cell r="A64" t="str">
            <v>HOM4</v>
          </cell>
          <cell r="B64">
            <v>5928.72</v>
          </cell>
        </row>
        <row r="65">
          <cell r="A65" t="str">
            <v>KIA1</v>
          </cell>
          <cell r="C65">
            <v>2407.0099999999998</v>
          </cell>
        </row>
        <row r="66">
          <cell r="A66" t="str">
            <v>KIA2</v>
          </cell>
          <cell r="B66">
            <v>416121.95000000007</v>
          </cell>
          <cell r="C66">
            <v>196361.77000000008</v>
          </cell>
        </row>
        <row r="67">
          <cell r="A67" t="str">
            <v>KIA3</v>
          </cell>
          <cell r="B67">
            <v>606439.06999999995</v>
          </cell>
          <cell r="C67">
            <v>126592.28999999998</v>
          </cell>
        </row>
        <row r="68">
          <cell r="A68" t="str">
            <v>LID1</v>
          </cell>
          <cell r="B68">
            <v>13025.68</v>
          </cell>
          <cell r="C68">
            <v>147631.32</v>
          </cell>
        </row>
        <row r="69">
          <cell r="A69" t="str">
            <v>LID2</v>
          </cell>
          <cell r="B69">
            <v>16001.09</v>
          </cell>
          <cell r="C69">
            <v>2567.92</v>
          </cell>
        </row>
        <row r="70">
          <cell r="A70" t="str">
            <v>LID3</v>
          </cell>
          <cell r="B70">
            <v>37375.19</v>
          </cell>
          <cell r="C70">
            <v>2399.9299999999998</v>
          </cell>
        </row>
        <row r="71">
          <cell r="A71" t="str">
            <v>LID4</v>
          </cell>
          <cell r="B71">
            <v>17384.82</v>
          </cell>
        </row>
        <row r="72">
          <cell r="A72" t="str">
            <v>LID5</v>
          </cell>
          <cell r="B72">
            <v>28529.46</v>
          </cell>
        </row>
        <row r="73">
          <cell r="A73" t="str">
            <v>LID6</v>
          </cell>
          <cell r="B73">
            <v>38851.47</v>
          </cell>
        </row>
        <row r="74">
          <cell r="A74" t="str">
            <v>LID7</v>
          </cell>
          <cell r="B74">
            <v>22250.949999999997</v>
          </cell>
        </row>
        <row r="75">
          <cell r="A75" t="str">
            <v>LID8</v>
          </cell>
          <cell r="B75">
            <v>14681.06</v>
          </cell>
        </row>
        <row r="76">
          <cell r="A76" t="str">
            <v>LJT1</v>
          </cell>
          <cell r="B76">
            <v>69531.649999999994</v>
          </cell>
          <cell r="C76">
            <v>24707.93</v>
          </cell>
        </row>
        <row r="77">
          <cell r="A77" t="str">
            <v>LJT2</v>
          </cell>
          <cell r="B77">
            <v>11200</v>
          </cell>
          <cell r="C77">
            <v>13635.8</v>
          </cell>
        </row>
        <row r="78">
          <cell r="A78" t="str">
            <v>LJT3</v>
          </cell>
          <cell r="B78">
            <v>15553.999999999998</v>
          </cell>
          <cell r="C78">
            <v>5248.8600000000006</v>
          </cell>
        </row>
        <row r="79">
          <cell r="A79" t="str">
            <v>LJT4</v>
          </cell>
          <cell r="B79">
            <v>-7.2759576141834259E-12</v>
          </cell>
        </row>
        <row r="80">
          <cell r="A80" t="str">
            <v>MKY1</v>
          </cell>
          <cell r="B80">
            <v>-1.8189894035458565E-12</v>
          </cell>
          <cell r="C80">
            <v>2939.71</v>
          </cell>
        </row>
        <row r="81">
          <cell r="A81" t="str">
            <v>MKY2</v>
          </cell>
          <cell r="B81">
            <v>12854.86</v>
          </cell>
          <cell r="C81">
            <v>505.59</v>
          </cell>
        </row>
        <row r="82">
          <cell r="A82" t="str">
            <v>MKY3</v>
          </cell>
          <cell r="C82">
            <v>178.8</v>
          </cell>
        </row>
        <row r="83">
          <cell r="A83" t="str">
            <v>MKY4</v>
          </cell>
          <cell r="B83">
            <v>35459.1</v>
          </cell>
          <cell r="C83">
            <v>408.27</v>
          </cell>
        </row>
        <row r="84">
          <cell r="A84" t="str">
            <v>NDG1</v>
          </cell>
          <cell r="B84">
            <v>130761.38</v>
          </cell>
        </row>
        <row r="85">
          <cell r="A85" t="str">
            <v>NDG2</v>
          </cell>
          <cell r="B85">
            <v>178676.01000000004</v>
          </cell>
        </row>
        <row r="86">
          <cell r="A86" t="str">
            <v>NDG3</v>
          </cell>
          <cell r="B86">
            <v>51147.969999999994</v>
          </cell>
        </row>
        <row r="87">
          <cell r="A87" t="str">
            <v>PTH1</v>
          </cell>
          <cell r="B87">
            <v>174389.43999999983</v>
          </cell>
          <cell r="C87">
            <v>722720.32000000111</v>
          </cell>
        </row>
        <row r="88">
          <cell r="A88" t="str">
            <v>PTH2</v>
          </cell>
          <cell r="B88">
            <v>99229.97</v>
          </cell>
          <cell r="C88">
            <v>181051.40000000002</v>
          </cell>
        </row>
        <row r="89">
          <cell r="A89" t="str">
            <v>PTH3</v>
          </cell>
          <cell r="B89">
            <v>61332.160000000003</v>
          </cell>
        </row>
        <row r="90">
          <cell r="A90" t="str">
            <v>PTH4</v>
          </cell>
          <cell r="B90">
            <v>12589.449999999997</v>
          </cell>
        </row>
        <row r="91">
          <cell r="A91" t="str">
            <v>PTH5</v>
          </cell>
          <cell r="B91">
            <v>24947.199999999997</v>
          </cell>
        </row>
        <row r="92">
          <cell r="A92" t="str">
            <v>PTH6</v>
          </cell>
          <cell r="B92">
            <v>28824</v>
          </cell>
          <cell r="C92">
            <v>84.79</v>
          </cell>
        </row>
        <row r="93">
          <cell r="A93" t="str">
            <v>RCH1</v>
          </cell>
          <cell r="B93">
            <v>12798.499999999985</v>
          </cell>
          <cell r="C93">
            <v>8985.0499999999993</v>
          </cell>
        </row>
        <row r="94">
          <cell r="A94" t="str">
            <v>RCH2</v>
          </cell>
          <cell r="B94">
            <v>17512.599999999991</v>
          </cell>
          <cell r="C94">
            <v>256564.30999999994</v>
          </cell>
        </row>
        <row r="95">
          <cell r="A95" t="str">
            <v>RCH3</v>
          </cell>
          <cell r="B95">
            <v>7277</v>
          </cell>
          <cell r="C95">
            <v>1460</v>
          </cell>
        </row>
        <row r="96">
          <cell r="A96" t="str">
            <v>RCH4</v>
          </cell>
          <cell r="B96">
            <v>1446.4700000000003</v>
          </cell>
          <cell r="C96">
            <v>40984.21</v>
          </cell>
        </row>
        <row r="97">
          <cell r="A97" t="str">
            <v>RCH5</v>
          </cell>
          <cell r="B97">
            <v>36695.649999999994</v>
          </cell>
        </row>
        <row r="98">
          <cell r="A98" t="str">
            <v>RCH6</v>
          </cell>
          <cell r="B98">
            <v>60805.429999999993</v>
          </cell>
        </row>
        <row r="99">
          <cell r="A99" t="str">
            <v>RIV1</v>
          </cell>
          <cell r="B99">
            <v>89313.379999999946</v>
          </cell>
          <cell r="C99">
            <v>271064.93000000005</v>
          </cell>
        </row>
        <row r="100">
          <cell r="A100" t="str">
            <v>RIV2</v>
          </cell>
          <cell r="B100">
            <v>56812.420000000006</v>
          </cell>
          <cell r="C100">
            <v>2402.6799999999998</v>
          </cell>
        </row>
        <row r="101">
          <cell r="A101" t="str">
            <v>RIV3</v>
          </cell>
          <cell r="B101">
            <v>68082.549999999974</v>
          </cell>
        </row>
        <row r="102">
          <cell r="A102" t="str">
            <v>RIV4</v>
          </cell>
          <cell r="B102">
            <v>14429.150000000001</v>
          </cell>
        </row>
        <row r="103">
          <cell r="A103" t="str">
            <v>RIVT</v>
          </cell>
          <cell r="B103">
            <v>4.0927261579781771E-12</v>
          </cell>
          <cell r="C103">
            <v>168140.58000000002</v>
          </cell>
        </row>
        <row r="104">
          <cell r="A104" t="str">
            <v>SAW1</v>
          </cell>
          <cell r="B104">
            <v>776957.96999999904</v>
          </cell>
          <cell r="C104">
            <v>391907.61</v>
          </cell>
        </row>
        <row r="105">
          <cell r="A105" t="str">
            <v>SAW2</v>
          </cell>
          <cell r="B105">
            <v>33089.329999999994</v>
          </cell>
          <cell r="C105">
            <v>23351.57</v>
          </cell>
        </row>
        <row r="106">
          <cell r="A106" t="str">
            <v>SAW3</v>
          </cell>
          <cell r="B106">
            <v>181984.36999999997</v>
          </cell>
          <cell r="C106">
            <v>1314.3999999999996</v>
          </cell>
        </row>
        <row r="107">
          <cell r="A107" t="str">
            <v>SAW4</v>
          </cell>
          <cell r="B107">
            <v>67663.45</v>
          </cell>
        </row>
        <row r="108">
          <cell r="A108" t="str">
            <v>SAWT</v>
          </cell>
          <cell r="B108">
            <v>28638.89</v>
          </cell>
          <cell r="C108">
            <v>132094.9</v>
          </cell>
        </row>
        <row r="109">
          <cell r="A109" t="str">
            <v>TEE1</v>
          </cell>
          <cell r="C109">
            <v>13220</v>
          </cell>
        </row>
        <row r="110">
          <cell r="A110" t="str">
            <v>TEE3</v>
          </cell>
          <cell r="B110">
            <v>15774.66</v>
          </cell>
          <cell r="C110">
            <v>1095</v>
          </cell>
        </row>
        <row r="111">
          <cell r="A111" t="str">
            <v>TNS1</v>
          </cell>
          <cell r="B111">
            <v>185194.62999999995</v>
          </cell>
          <cell r="C111">
            <v>198623.13</v>
          </cell>
        </row>
        <row r="112">
          <cell r="A112" t="str">
            <v>TNS2</v>
          </cell>
          <cell r="B112">
            <v>153003.95999999996</v>
          </cell>
          <cell r="C112">
            <v>377025.70999999996</v>
          </cell>
        </row>
        <row r="113">
          <cell r="A113" t="str">
            <v>TNS3</v>
          </cell>
          <cell r="B113">
            <v>117166.49000000002</v>
          </cell>
          <cell r="C113">
            <v>299256.8600000001</v>
          </cell>
        </row>
        <row r="114">
          <cell r="A114" t="str">
            <v>TNS4</v>
          </cell>
          <cell r="B114">
            <v>36869.190000000017</v>
          </cell>
          <cell r="C114">
            <v>13022.65</v>
          </cell>
        </row>
        <row r="115">
          <cell r="A115" t="str">
            <v>TNS5</v>
          </cell>
          <cell r="B115">
            <v>79391.62</v>
          </cell>
          <cell r="C115">
            <v>102598.38000000002</v>
          </cell>
        </row>
        <row r="116">
          <cell r="A116" t="str">
            <v>TNS6</v>
          </cell>
          <cell r="B116">
            <v>0</v>
          </cell>
        </row>
        <row r="117">
          <cell r="A117" t="str">
            <v>TOB1</v>
          </cell>
          <cell r="B117">
            <v>1393863.8600000006</v>
          </cell>
          <cell r="C117">
            <v>748521.23999999976</v>
          </cell>
        </row>
        <row r="118">
          <cell r="A118" t="str">
            <v>TOB2</v>
          </cell>
          <cell r="B118">
            <v>334788.66999999993</v>
          </cell>
          <cell r="C118">
            <v>110049.68999999999</v>
          </cell>
        </row>
        <row r="119">
          <cell r="A119" t="str">
            <v>TOB3</v>
          </cell>
          <cell r="B119">
            <v>475867.42999999993</v>
          </cell>
          <cell r="C119">
            <v>227956.01999999996</v>
          </cell>
        </row>
        <row r="120">
          <cell r="A120" t="str">
            <v>TOB4</v>
          </cell>
          <cell r="B120">
            <v>249595.53999999995</v>
          </cell>
          <cell r="C120">
            <v>60860.490000000013</v>
          </cell>
        </row>
        <row r="121">
          <cell r="A121" t="str">
            <v>TOB5</v>
          </cell>
          <cell r="B121">
            <v>9129.5299999999988</v>
          </cell>
          <cell r="C121">
            <v>968.75</v>
          </cell>
        </row>
        <row r="122">
          <cell r="A122" t="str">
            <v>TOB6</v>
          </cell>
          <cell r="C122">
            <v>1230</v>
          </cell>
        </row>
        <row r="123">
          <cell r="A123" t="str">
            <v>TOB7</v>
          </cell>
          <cell r="B123">
            <v>0</v>
          </cell>
          <cell r="C123">
            <v>0</v>
          </cell>
        </row>
        <row r="124">
          <cell r="A124" t="str">
            <v>TOB8</v>
          </cell>
          <cell r="C124">
            <v>0</v>
          </cell>
        </row>
        <row r="125">
          <cell r="A125" t="str">
            <v>WINT</v>
          </cell>
          <cell r="B125">
            <v>6.8212102632969618E-13</v>
          </cell>
          <cell r="C125">
            <v>225286.16000000003</v>
          </cell>
        </row>
        <row r="126">
          <cell r="A126" t="str">
            <v>WLG1</v>
          </cell>
          <cell r="B126">
            <v>46826.460000000006</v>
          </cell>
        </row>
        <row r="127">
          <cell r="A127" t="str">
            <v>WLG2</v>
          </cell>
          <cell r="B127">
            <v>67152.09</v>
          </cell>
        </row>
        <row r="128">
          <cell r="A128" t="str">
            <v>WLG3</v>
          </cell>
          <cell r="B128">
            <v>74198.369999999981</v>
          </cell>
        </row>
        <row r="129">
          <cell r="A129" t="str">
            <v>WLGT</v>
          </cell>
          <cell r="B129">
            <v>21909.8</v>
          </cell>
        </row>
        <row r="130">
          <cell r="A130" t="str">
            <v>APL1DD</v>
          </cell>
          <cell r="B130">
            <v>376576.01999999996</v>
          </cell>
          <cell r="C130">
            <v>11637.880000000001</v>
          </cell>
        </row>
        <row r="131">
          <cell r="A131" t="str">
            <v>APL2DD</v>
          </cell>
          <cell r="B131">
            <v>82353.539999999979</v>
          </cell>
          <cell r="C131">
            <v>26647.239999999994</v>
          </cell>
        </row>
        <row r="132">
          <cell r="A132" t="str">
            <v>APL3DD</v>
          </cell>
          <cell r="B132">
            <v>245953.01</v>
          </cell>
        </row>
        <row r="133">
          <cell r="A133" t="str">
            <v>APL4DD</v>
          </cell>
          <cell r="B133">
            <v>196049.16999999995</v>
          </cell>
          <cell r="C133">
            <v>3.51</v>
          </cell>
        </row>
        <row r="134">
          <cell r="A134" t="str">
            <v>APL5DD</v>
          </cell>
          <cell r="B134">
            <v>153800.33000000005</v>
          </cell>
          <cell r="C134">
            <v>75029.23</v>
          </cell>
        </row>
        <row r="135">
          <cell r="A135" t="str">
            <v>APL6DD</v>
          </cell>
          <cell r="B135">
            <v>80771.429999999949</v>
          </cell>
          <cell r="C135">
            <v>415.81</v>
          </cell>
        </row>
        <row r="136">
          <cell r="A136" t="str">
            <v>ARM1DD</v>
          </cell>
          <cell r="B136">
            <v>14289.14</v>
          </cell>
          <cell r="C136">
            <v>140.70999999999995</v>
          </cell>
        </row>
        <row r="137">
          <cell r="A137" t="str">
            <v>ARM2DD</v>
          </cell>
          <cell r="B137">
            <v>391.26</v>
          </cell>
        </row>
        <row r="138">
          <cell r="A138" t="str">
            <v>ARM4</v>
          </cell>
          <cell r="B138">
            <v>3848669.01</v>
          </cell>
          <cell r="C138">
            <v>1763698.2999999942</v>
          </cell>
        </row>
        <row r="139">
          <cell r="A139" t="str">
            <v>ARM4DD</v>
          </cell>
          <cell r="B139">
            <v>49104.090000000055</v>
          </cell>
          <cell r="C139">
            <v>0</v>
          </cell>
        </row>
        <row r="140">
          <cell r="A140" t="str">
            <v>ARM5</v>
          </cell>
          <cell r="B140">
            <v>4029563.3899999983</v>
          </cell>
          <cell r="C140">
            <v>1503643.6200000066</v>
          </cell>
        </row>
        <row r="141">
          <cell r="A141" t="str">
            <v>ARM5DD</v>
          </cell>
          <cell r="B141">
            <v>92669.890000000014</v>
          </cell>
          <cell r="C141">
            <v>3.637978807091713E-12</v>
          </cell>
        </row>
        <row r="142">
          <cell r="A142" t="str">
            <v>ARM6</v>
          </cell>
          <cell r="B142">
            <v>1728159.0600000052</v>
          </cell>
          <cell r="C142">
            <v>433873.91000000038</v>
          </cell>
        </row>
        <row r="143">
          <cell r="A143" t="str">
            <v>ARM6DD</v>
          </cell>
          <cell r="B143">
            <v>19326.200000000004</v>
          </cell>
          <cell r="C143">
            <v>-7.1054273576010019E-15</v>
          </cell>
        </row>
        <row r="144">
          <cell r="A144" t="str">
            <v>ARMFAN</v>
          </cell>
          <cell r="B144">
            <v>257127.63</v>
          </cell>
        </row>
        <row r="145">
          <cell r="A145" t="str">
            <v>ASH1DD</v>
          </cell>
          <cell r="B145">
            <v>47074.15</v>
          </cell>
        </row>
        <row r="146">
          <cell r="A146" t="str">
            <v>ASH2DD</v>
          </cell>
          <cell r="B146">
            <v>43561.14</v>
          </cell>
        </row>
        <row r="147">
          <cell r="A147" t="str">
            <v>ASH3DD</v>
          </cell>
          <cell r="B147">
            <v>34574.449999999983</v>
          </cell>
        </row>
        <row r="148">
          <cell r="A148" t="str">
            <v>BBE1DD</v>
          </cell>
          <cell r="B148">
            <v>839.5</v>
          </cell>
        </row>
        <row r="149">
          <cell r="A149" t="str">
            <v>BDB1DD</v>
          </cell>
          <cell r="B149">
            <v>109637.80000000005</v>
          </cell>
        </row>
        <row r="150">
          <cell r="A150" t="str">
            <v>BDB2DD</v>
          </cell>
          <cell r="B150">
            <v>165972.94999999998</v>
          </cell>
        </row>
        <row r="151">
          <cell r="A151" t="str">
            <v>BLK1DD</v>
          </cell>
          <cell r="B151">
            <v>244904.32000000018</v>
          </cell>
          <cell r="C151">
            <v>2093.34</v>
          </cell>
        </row>
        <row r="152">
          <cell r="A152" t="str">
            <v>BLK2DD</v>
          </cell>
          <cell r="B152">
            <v>308665.39000000031</v>
          </cell>
          <cell r="C152">
            <v>434.67</v>
          </cell>
        </row>
        <row r="153">
          <cell r="A153" t="str">
            <v>BLK3DD</v>
          </cell>
          <cell r="B153">
            <v>138875.57999999999</v>
          </cell>
        </row>
        <row r="154">
          <cell r="A154" t="str">
            <v>BLK4DD</v>
          </cell>
          <cell r="B154">
            <v>156416.06999999998</v>
          </cell>
          <cell r="C154">
            <v>17236.900000000001</v>
          </cell>
        </row>
        <row r="155">
          <cell r="A155" t="str">
            <v>BLK5DD</v>
          </cell>
          <cell r="B155">
            <v>194117.24000000002</v>
          </cell>
        </row>
        <row r="156">
          <cell r="A156" t="str">
            <v>BLK6DD</v>
          </cell>
          <cell r="B156">
            <v>113857.06000000001</v>
          </cell>
        </row>
        <row r="157">
          <cell r="A157" t="str">
            <v>BLK9DD</v>
          </cell>
          <cell r="B157">
            <v>81389.849999999991</v>
          </cell>
        </row>
        <row r="158">
          <cell r="A158" t="str">
            <v>BNACDD</v>
          </cell>
          <cell r="B158">
            <v>12437.080000000004</v>
          </cell>
        </row>
        <row r="159">
          <cell r="A159" t="str">
            <v>CAI1DD</v>
          </cell>
          <cell r="B159">
            <v>113225.28</v>
          </cell>
        </row>
        <row r="160">
          <cell r="A160" t="str">
            <v>CAI2DD</v>
          </cell>
          <cell r="B160">
            <v>300757.35000000003</v>
          </cell>
        </row>
        <row r="161">
          <cell r="A161" t="str">
            <v>CAI3DD</v>
          </cell>
          <cell r="B161">
            <v>84657.200000000012</v>
          </cell>
        </row>
        <row r="162">
          <cell r="A162" t="str">
            <v>CAI4DD</v>
          </cell>
          <cell r="B162">
            <v>14257.689999999999</v>
          </cell>
          <cell r="C162">
            <v>573.04</v>
          </cell>
        </row>
        <row r="163">
          <cell r="A163" t="str">
            <v>CAI5DD</v>
          </cell>
          <cell r="B163">
            <v>13390.23</v>
          </cell>
        </row>
        <row r="164">
          <cell r="A164" t="str">
            <v>CFS1DD</v>
          </cell>
          <cell r="B164">
            <v>146349.82</v>
          </cell>
        </row>
        <row r="165">
          <cell r="A165" t="str">
            <v>CFS2DD</v>
          </cell>
          <cell r="B165">
            <v>90157.580000000016</v>
          </cell>
        </row>
        <row r="166">
          <cell r="A166" t="str">
            <v>CFS3DD</v>
          </cell>
          <cell r="B166">
            <v>151361.09</v>
          </cell>
        </row>
        <row r="167">
          <cell r="A167" t="str">
            <v>CFS4DD</v>
          </cell>
          <cell r="B167">
            <v>154013.46000000002</v>
          </cell>
        </row>
        <row r="168">
          <cell r="A168" t="str">
            <v>CFS5DD</v>
          </cell>
          <cell r="B168">
            <v>215353.45</v>
          </cell>
        </row>
        <row r="169">
          <cell r="A169" t="str">
            <v>CFS6DD</v>
          </cell>
          <cell r="B169">
            <v>117818.44999999998</v>
          </cell>
        </row>
        <row r="170">
          <cell r="A170" t="str">
            <v>CFS7DD</v>
          </cell>
          <cell r="B170">
            <v>195753.33000000002</v>
          </cell>
        </row>
        <row r="171">
          <cell r="A171" t="str">
            <v>CFSWDD</v>
          </cell>
          <cell r="B171">
            <v>0</v>
          </cell>
        </row>
        <row r="172">
          <cell r="A172" t="str">
            <v>COR4DD</v>
          </cell>
          <cell r="B172">
            <v>22406.270000000004</v>
          </cell>
          <cell r="C172">
            <v>62.05</v>
          </cell>
        </row>
        <row r="173">
          <cell r="A173" t="str">
            <v>COR5DD</v>
          </cell>
          <cell r="B173">
            <v>11239.64</v>
          </cell>
        </row>
        <row r="174">
          <cell r="A174" t="str">
            <v>COR6DD</v>
          </cell>
          <cell r="B174">
            <v>63650.71</v>
          </cell>
          <cell r="C174">
            <v>93.07</v>
          </cell>
        </row>
        <row r="175">
          <cell r="A175" t="str">
            <v>COR7DD</v>
          </cell>
          <cell r="B175">
            <v>25168.12</v>
          </cell>
        </row>
        <row r="176">
          <cell r="A176" t="str">
            <v>COR8DD</v>
          </cell>
          <cell r="B176">
            <v>13971.479999999998</v>
          </cell>
        </row>
        <row r="177">
          <cell r="A177" t="str">
            <v>CRC1DD</v>
          </cell>
          <cell r="B177">
            <v>240771.02000000011</v>
          </cell>
          <cell r="C177">
            <v>4936.42</v>
          </cell>
        </row>
        <row r="178">
          <cell r="A178" t="str">
            <v>CRC2DD</v>
          </cell>
          <cell r="B178">
            <v>165323.58000000002</v>
          </cell>
          <cell r="C178">
            <v>3920.71</v>
          </cell>
        </row>
        <row r="179">
          <cell r="A179" t="str">
            <v>CRC3DD</v>
          </cell>
          <cell r="B179">
            <v>273522.14999999997</v>
          </cell>
          <cell r="C179">
            <v>208.98999999999998</v>
          </cell>
        </row>
        <row r="180">
          <cell r="A180" t="str">
            <v>CRC4DD</v>
          </cell>
          <cell r="B180">
            <v>136571.48000000001</v>
          </cell>
          <cell r="C180">
            <v>31767.47</v>
          </cell>
        </row>
        <row r="181">
          <cell r="A181" t="str">
            <v>CRC5DD</v>
          </cell>
          <cell r="B181">
            <v>284017.91000000003</v>
          </cell>
        </row>
        <row r="182">
          <cell r="A182" t="str">
            <v>CRC6DD</v>
          </cell>
          <cell r="B182">
            <v>181342.24999999994</v>
          </cell>
        </row>
        <row r="183">
          <cell r="A183" t="str">
            <v>CVI1DD</v>
          </cell>
          <cell r="B183">
            <v>7965.49</v>
          </cell>
        </row>
        <row r="184">
          <cell r="A184" t="str">
            <v>CVI2DD</v>
          </cell>
          <cell r="B184">
            <v>29499.210000000003</v>
          </cell>
        </row>
        <row r="185">
          <cell r="A185" t="str">
            <v>CVI3DD</v>
          </cell>
          <cell r="B185">
            <v>72018.570000000007</v>
          </cell>
        </row>
        <row r="186">
          <cell r="A186" t="str">
            <v>CVI4DD</v>
          </cell>
          <cell r="B186">
            <v>942.49</v>
          </cell>
        </row>
        <row r="187">
          <cell r="A187" t="str">
            <v>CVI5DD</v>
          </cell>
          <cell r="B187">
            <v>546.65</v>
          </cell>
        </row>
        <row r="188">
          <cell r="A188" t="str">
            <v>CVITDD</v>
          </cell>
          <cell r="B188">
            <v>42975.03</v>
          </cell>
        </row>
        <row r="189">
          <cell r="A189" t="str">
            <v>DAP1DD</v>
          </cell>
          <cell r="B189">
            <v>45776.29</v>
          </cell>
        </row>
        <row r="190">
          <cell r="A190" t="str">
            <v>DAP2DD</v>
          </cell>
          <cell r="B190">
            <v>131293.84</v>
          </cell>
          <cell r="C190">
            <v>2509.5700000000002</v>
          </cell>
        </row>
        <row r="191">
          <cell r="A191" t="str">
            <v>DAP3DD</v>
          </cell>
          <cell r="B191">
            <v>90476.359999999986</v>
          </cell>
        </row>
        <row r="192">
          <cell r="A192" t="str">
            <v>DAP4DD</v>
          </cell>
          <cell r="B192">
            <v>85455.29</v>
          </cell>
          <cell r="C192">
            <v>2508.75</v>
          </cell>
        </row>
        <row r="193">
          <cell r="A193" t="str">
            <v>DAP5DD</v>
          </cell>
          <cell r="B193">
            <v>119513.63</v>
          </cell>
        </row>
        <row r="194">
          <cell r="A194" t="str">
            <v>DAP6DD</v>
          </cell>
          <cell r="B194">
            <v>27887.96</v>
          </cell>
          <cell r="C194">
            <v>310.24</v>
          </cell>
        </row>
        <row r="195">
          <cell r="A195" t="str">
            <v>DBBWDD</v>
          </cell>
          <cell r="B195">
            <v>3218.2299999999996</v>
          </cell>
        </row>
        <row r="196">
          <cell r="A196" t="str">
            <v>GDN1DD</v>
          </cell>
          <cell r="B196">
            <v>408254.5500000001</v>
          </cell>
          <cell r="C196">
            <v>3660.7</v>
          </cell>
        </row>
        <row r="197">
          <cell r="A197" t="str">
            <v>GDN2DD</v>
          </cell>
          <cell r="B197">
            <v>378790.02000000008</v>
          </cell>
          <cell r="C197">
            <v>811.49000000000024</v>
          </cell>
        </row>
        <row r="198">
          <cell r="A198" t="str">
            <v>GDN3DD</v>
          </cell>
          <cell r="B198">
            <v>234900.78</v>
          </cell>
          <cell r="C198">
            <v>3286.2100000000009</v>
          </cell>
        </row>
        <row r="199">
          <cell r="A199" t="str">
            <v>GDN4DD</v>
          </cell>
          <cell r="B199">
            <v>214204.58</v>
          </cell>
          <cell r="C199">
            <v>310</v>
          </cell>
        </row>
        <row r="200">
          <cell r="A200" t="str">
            <v>GDN5DD</v>
          </cell>
          <cell r="B200">
            <v>104181.83000000003</v>
          </cell>
        </row>
        <row r="201">
          <cell r="A201" t="str">
            <v>GDN6DD</v>
          </cell>
          <cell r="B201">
            <v>130318.94000000006</v>
          </cell>
        </row>
        <row r="202">
          <cell r="A202" t="str">
            <v>GDN7DD</v>
          </cell>
          <cell r="B202">
            <v>134227.66</v>
          </cell>
        </row>
        <row r="203">
          <cell r="A203" t="str">
            <v>GDN8DD</v>
          </cell>
          <cell r="B203">
            <v>86998.019999999946</v>
          </cell>
        </row>
        <row r="204">
          <cell r="A204" t="str">
            <v>GDN9DD</v>
          </cell>
          <cell r="B204">
            <v>4355.41</v>
          </cell>
        </row>
        <row r="205">
          <cell r="A205" t="str">
            <v>GOS1DD</v>
          </cell>
          <cell r="B205">
            <v>192736.15</v>
          </cell>
          <cell r="C205">
            <v>6675.18</v>
          </cell>
        </row>
        <row r="206">
          <cell r="A206" t="str">
            <v>GOS2DD</v>
          </cell>
          <cell r="B206">
            <v>474663.11</v>
          </cell>
          <cell r="C206">
            <v>30908.76</v>
          </cell>
        </row>
        <row r="207">
          <cell r="A207" t="str">
            <v>GOS3DD</v>
          </cell>
          <cell r="B207">
            <v>182991.85</v>
          </cell>
        </row>
        <row r="208">
          <cell r="A208" t="str">
            <v>GOS4DD</v>
          </cell>
          <cell r="B208">
            <v>176304.65</v>
          </cell>
        </row>
        <row r="209">
          <cell r="A209" t="str">
            <v>GOS5DD</v>
          </cell>
          <cell r="B209">
            <v>89908.900000000038</v>
          </cell>
        </row>
        <row r="210">
          <cell r="A210" t="str">
            <v>GOS6DD</v>
          </cell>
          <cell r="B210">
            <v>157992.23000000001</v>
          </cell>
        </row>
        <row r="211">
          <cell r="A211" t="str">
            <v>GOS7DD</v>
          </cell>
          <cell r="B211">
            <v>113600.23000000001</v>
          </cell>
        </row>
        <row r="212">
          <cell r="A212" t="str">
            <v>GOS8DD</v>
          </cell>
          <cell r="B212">
            <v>121840.58999999998</v>
          </cell>
          <cell r="C212">
            <v>682.86</v>
          </cell>
        </row>
        <row r="213">
          <cell r="A213" t="str">
            <v>GUL1DD</v>
          </cell>
          <cell r="B213">
            <v>4144.2199999999993</v>
          </cell>
        </row>
        <row r="214">
          <cell r="A214" t="str">
            <v>GUL2DD</v>
          </cell>
          <cell r="B214">
            <v>415269.96999999991</v>
          </cell>
          <cell r="C214">
            <v>1008.4499999999999</v>
          </cell>
        </row>
        <row r="215">
          <cell r="A215" t="str">
            <v>GUL3DD</v>
          </cell>
          <cell r="B215">
            <v>520292.90999999992</v>
          </cell>
          <cell r="C215">
            <v>54</v>
          </cell>
        </row>
        <row r="216">
          <cell r="A216" t="str">
            <v>GUL4DD</v>
          </cell>
          <cell r="B216">
            <v>364047.22999999992</v>
          </cell>
          <cell r="C216">
            <v>1307.3699999999999</v>
          </cell>
        </row>
        <row r="217">
          <cell r="A217" t="str">
            <v>GUL5DD</v>
          </cell>
          <cell r="B217">
            <v>315435.20999999996</v>
          </cell>
          <cell r="C217">
            <v>368</v>
          </cell>
        </row>
        <row r="218">
          <cell r="A218" t="str">
            <v>GUL6DD</v>
          </cell>
          <cell r="B218">
            <v>247509.52000000005</v>
          </cell>
        </row>
        <row r="219">
          <cell r="A219" t="str">
            <v>GUL7DD</v>
          </cell>
          <cell r="B219">
            <v>16481.069999999996</v>
          </cell>
          <cell r="C219">
            <v>557.90000000000009</v>
          </cell>
        </row>
        <row r="220">
          <cell r="A220" t="str">
            <v>GULTDD</v>
          </cell>
          <cell r="B220">
            <v>30897.510000000002</v>
          </cell>
          <cell r="C220">
            <v>113608.18</v>
          </cell>
        </row>
        <row r="221">
          <cell r="A221" t="str">
            <v>HOM1DD</v>
          </cell>
          <cell r="B221">
            <v>149858.55999999994</v>
          </cell>
        </row>
        <row r="222">
          <cell r="A222" t="str">
            <v>HOM2DD</v>
          </cell>
          <cell r="B222">
            <v>217727.89999999997</v>
          </cell>
        </row>
        <row r="223">
          <cell r="A223" t="str">
            <v>HOM3DD</v>
          </cell>
          <cell r="B223">
            <v>63502.799999999988</v>
          </cell>
        </row>
        <row r="224">
          <cell r="A224" t="str">
            <v>HOM4DD</v>
          </cell>
          <cell r="B224">
            <v>40071.24</v>
          </cell>
        </row>
        <row r="225">
          <cell r="A225" t="str">
            <v>IPS1DD</v>
          </cell>
          <cell r="B225">
            <v>1497.76</v>
          </cell>
        </row>
        <row r="226">
          <cell r="A226" t="str">
            <v>IPS2DD</v>
          </cell>
          <cell r="B226">
            <v>218617.49</v>
          </cell>
          <cell r="C226">
            <v>15882.930000000002</v>
          </cell>
        </row>
        <row r="227">
          <cell r="A227" t="str">
            <v>IPS4DD</v>
          </cell>
          <cell r="B227">
            <v>152863.81</v>
          </cell>
        </row>
        <row r="228">
          <cell r="A228" t="str">
            <v>IPS8DD</v>
          </cell>
          <cell r="B228">
            <v>136.66</v>
          </cell>
        </row>
        <row r="229">
          <cell r="A229" t="str">
            <v>KIA1DD</v>
          </cell>
          <cell r="B229">
            <v>4459.6500000000005</v>
          </cell>
        </row>
        <row r="230">
          <cell r="A230" t="str">
            <v>KIA2DD</v>
          </cell>
          <cell r="B230">
            <v>517646.87000000017</v>
          </cell>
          <cell r="C230">
            <v>4473.7999999999993</v>
          </cell>
        </row>
        <row r="231">
          <cell r="A231" t="str">
            <v>KIA3DD</v>
          </cell>
          <cell r="B231">
            <v>434698.23999999982</v>
          </cell>
          <cell r="C231">
            <v>2207.6400000000008</v>
          </cell>
        </row>
        <row r="232">
          <cell r="A232" t="str">
            <v>KLG1DD</v>
          </cell>
          <cell r="B232">
            <v>261345.00999999983</v>
          </cell>
          <cell r="C232">
            <v>26369.1</v>
          </cell>
        </row>
        <row r="233">
          <cell r="A233" t="str">
            <v>KLG4DD</v>
          </cell>
          <cell r="B233">
            <v>126422.27000000002</v>
          </cell>
          <cell r="C233">
            <v>16768.93</v>
          </cell>
        </row>
        <row r="234">
          <cell r="A234" t="str">
            <v>KLG7DD</v>
          </cell>
          <cell r="B234">
            <v>1782</v>
          </cell>
        </row>
        <row r="235">
          <cell r="A235" t="str">
            <v>LID1DD</v>
          </cell>
          <cell r="B235">
            <v>174445.18</v>
          </cell>
          <cell r="C235">
            <v>1079.05</v>
          </cell>
        </row>
        <row r="236">
          <cell r="A236" t="str">
            <v>LID2DD</v>
          </cell>
          <cell r="B236">
            <v>238061.73999999993</v>
          </cell>
        </row>
        <row r="237">
          <cell r="A237" t="str">
            <v>LID3DD</v>
          </cell>
          <cell r="B237">
            <v>191173.90000000002</v>
          </cell>
        </row>
        <row r="238">
          <cell r="A238" t="str">
            <v>LID4DD</v>
          </cell>
          <cell r="B238">
            <v>94122.55</v>
          </cell>
        </row>
        <row r="239">
          <cell r="A239" t="str">
            <v>LID5DD</v>
          </cell>
          <cell r="B239">
            <v>34608.57</v>
          </cell>
        </row>
        <row r="240">
          <cell r="A240" t="str">
            <v>LID6DD</v>
          </cell>
          <cell r="B240">
            <v>26890.260000000002</v>
          </cell>
        </row>
        <row r="241">
          <cell r="A241" t="str">
            <v>LID7DD</v>
          </cell>
          <cell r="B241">
            <v>27154.140000000003</v>
          </cell>
        </row>
        <row r="242">
          <cell r="A242" t="str">
            <v>LID8DD</v>
          </cell>
          <cell r="B242">
            <v>53885.79</v>
          </cell>
        </row>
        <row r="243">
          <cell r="A243" t="str">
            <v>LIV4DD</v>
          </cell>
          <cell r="B243">
            <v>3748.46</v>
          </cell>
        </row>
        <row r="244">
          <cell r="A244" t="str">
            <v>LJT1DD</v>
          </cell>
          <cell r="B244">
            <v>280846.01</v>
          </cell>
          <cell r="C244">
            <v>2013.2</v>
          </cell>
        </row>
        <row r="245">
          <cell r="A245" t="str">
            <v>LJT2DD</v>
          </cell>
          <cell r="B245">
            <v>323071.81</v>
          </cell>
        </row>
        <row r="246">
          <cell r="A246" t="str">
            <v>LJT3DD</v>
          </cell>
          <cell r="B246">
            <v>156325.13999999998</v>
          </cell>
        </row>
        <row r="247">
          <cell r="A247" t="str">
            <v>LJT4DD</v>
          </cell>
          <cell r="B247">
            <v>282292.86</v>
          </cell>
          <cell r="C247">
            <v>2990</v>
          </cell>
        </row>
        <row r="248">
          <cell r="A248" t="str">
            <v>LJT5DD</v>
          </cell>
          <cell r="B248">
            <v>64062.069999999992</v>
          </cell>
        </row>
        <row r="249">
          <cell r="A249" t="str">
            <v>LJT6DD</v>
          </cell>
          <cell r="B249">
            <v>114111.29000000001</v>
          </cell>
          <cell r="C249">
            <v>629.41000000000008</v>
          </cell>
        </row>
        <row r="250">
          <cell r="A250" t="str">
            <v>LJT7DD</v>
          </cell>
          <cell r="B250">
            <v>99823.220000000016</v>
          </cell>
        </row>
        <row r="251">
          <cell r="A251" t="str">
            <v>LJT8DD</v>
          </cell>
          <cell r="B251">
            <v>6769.7800000000007</v>
          </cell>
        </row>
        <row r="252">
          <cell r="A252" t="str">
            <v>LJT9DD</v>
          </cell>
          <cell r="B252">
            <v>4685.58</v>
          </cell>
        </row>
        <row r="253">
          <cell r="A253" t="str">
            <v>MAI3DD</v>
          </cell>
          <cell r="B253">
            <v>9159.42</v>
          </cell>
        </row>
        <row r="254">
          <cell r="A254" t="str">
            <v>MAI7DD</v>
          </cell>
          <cell r="B254">
            <v>4972.8899999999994</v>
          </cell>
        </row>
        <row r="255">
          <cell r="A255" t="str">
            <v>MDG1DD</v>
          </cell>
          <cell r="B255">
            <v>4766.97</v>
          </cell>
          <cell r="C255">
            <v>1998.09</v>
          </cell>
        </row>
        <row r="256">
          <cell r="A256" t="str">
            <v>MDG2DD</v>
          </cell>
          <cell r="B256">
            <v>4937.2100000000009</v>
          </cell>
        </row>
        <row r="257">
          <cell r="A257" t="str">
            <v>MDG3DD</v>
          </cell>
          <cell r="B257">
            <v>11123</v>
          </cell>
        </row>
        <row r="258">
          <cell r="A258" t="str">
            <v>MKY1DD</v>
          </cell>
          <cell r="B258">
            <v>197676.97000000003</v>
          </cell>
        </row>
        <row r="259">
          <cell r="A259" t="str">
            <v>MKY2DD</v>
          </cell>
          <cell r="B259">
            <v>232443.68000000002</v>
          </cell>
        </row>
        <row r="260">
          <cell r="A260" t="str">
            <v>MKY3DD</v>
          </cell>
          <cell r="B260">
            <v>246004.17999999996</v>
          </cell>
          <cell r="C260">
            <v>-1.4210854715202004E-14</v>
          </cell>
        </row>
        <row r="261">
          <cell r="A261" t="str">
            <v>MKY4DD</v>
          </cell>
          <cell r="B261">
            <v>16859.379999999997</v>
          </cell>
          <cell r="C261">
            <v>-1.4210854715202004E-14</v>
          </cell>
        </row>
        <row r="262">
          <cell r="A262" t="str">
            <v>MKY5DD</v>
          </cell>
          <cell r="B262">
            <v>399.49</v>
          </cell>
        </row>
        <row r="263">
          <cell r="A263" t="str">
            <v>NDG1DD</v>
          </cell>
          <cell r="B263">
            <v>128978.36000000004</v>
          </cell>
          <cell r="C263">
            <v>1440.8</v>
          </cell>
        </row>
        <row r="264">
          <cell r="A264" t="str">
            <v>NDG2DD</v>
          </cell>
          <cell r="B264">
            <v>123955.95999999998</v>
          </cell>
          <cell r="C264">
            <v>6629.9500000000007</v>
          </cell>
        </row>
        <row r="265">
          <cell r="A265" t="str">
            <v>NDG3DD</v>
          </cell>
          <cell r="B265">
            <v>209259.67</v>
          </cell>
          <cell r="C265">
            <v>1024.7</v>
          </cell>
        </row>
        <row r="266">
          <cell r="A266" t="str">
            <v>NDG4DD</v>
          </cell>
          <cell r="B266">
            <v>6991.08</v>
          </cell>
        </row>
        <row r="267">
          <cell r="A267" t="str">
            <v>PTH1DD</v>
          </cell>
          <cell r="B267">
            <v>127608.76000000001</v>
          </cell>
          <cell r="C267">
            <v>250.2</v>
          </cell>
        </row>
        <row r="268">
          <cell r="A268" t="str">
            <v>PTH2DD</v>
          </cell>
          <cell r="B268">
            <v>207294.71999999997</v>
          </cell>
          <cell r="C268">
            <v>6033.8</v>
          </cell>
        </row>
        <row r="269">
          <cell r="A269" t="str">
            <v>PTH3DD</v>
          </cell>
          <cell r="B269">
            <v>122153.26000000001</v>
          </cell>
        </row>
        <row r="270">
          <cell r="A270" t="str">
            <v>PTH4DD</v>
          </cell>
          <cell r="B270">
            <v>135605.55999999997</v>
          </cell>
        </row>
        <row r="271">
          <cell r="A271" t="str">
            <v>PTH5DD</v>
          </cell>
          <cell r="B271">
            <v>35309.75</v>
          </cell>
        </row>
        <row r="272">
          <cell r="A272" t="str">
            <v>PTH6DD</v>
          </cell>
          <cell r="B272">
            <v>80007.460000000006</v>
          </cell>
        </row>
        <row r="273">
          <cell r="A273" t="str">
            <v>PTH7DD</v>
          </cell>
          <cell r="B273">
            <v>38265.589999999997</v>
          </cell>
        </row>
        <row r="274">
          <cell r="A274" t="str">
            <v>QBN3DD</v>
          </cell>
          <cell r="B274">
            <v>2498.98</v>
          </cell>
        </row>
        <row r="275">
          <cell r="A275" t="str">
            <v>QBN4DD</v>
          </cell>
          <cell r="B275">
            <v>156.19</v>
          </cell>
        </row>
        <row r="276">
          <cell r="A276" t="str">
            <v>QBN6DD</v>
          </cell>
          <cell r="B276">
            <v>156.19</v>
          </cell>
        </row>
        <row r="277">
          <cell r="A277" t="str">
            <v>RCH1DD</v>
          </cell>
          <cell r="B277">
            <v>282833.82999999996</v>
          </cell>
          <cell r="C277">
            <v>7768.8899999999994</v>
          </cell>
        </row>
        <row r="278">
          <cell r="A278" t="str">
            <v>RCH2DD</v>
          </cell>
          <cell r="B278">
            <v>230166.41999999998</v>
          </cell>
          <cell r="C278">
            <v>3088.7999999999997</v>
          </cell>
        </row>
        <row r="279">
          <cell r="A279" t="str">
            <v>RCH3DD</v>
          </cell>
          <cell r="B279">
            <v>225934.63999999998</v>
          </cell>
          <cell r="C279">
            <v>2502</v>
          </cell>
        </row>
        <row r="280">
          <cell r="A280" t="str">
            <v>RCH4DD</v>
          </cell>
          <cell r="B280">
            <v>243584.2</v>
          </cell>
          <cell r="C280">
            <v>2459.6999999999998</v>
          </cell>
        </row>
        <row r="281">
          <cell r="A281" t="str">
            <v>RCH5DD</v>
          </cell>
          <cell r="B281">
            <v>169909.42999999993</v>
          </cell>
        </row>
        <row r="282">
          <cell r="A282" t="str">
            <v>RCH6DD</v>
          </cell>
          <cell r="B282">
            <v>151732.55999999997</v>
          </cell>
        </row>
        <row r="283">
          <cell r="A283" t="str">
            <v>RCHTDD</v>
          </cell>
          <cell r="B283">
            <v>84876.329999999987</v>
          </cell>
          <cell r="C283">
            <v>1484.6999999999998</v>
          </cell>
        </row>
        <row r="284">
          <cell r="A284" t="str">
            <v>RIV1DD</v>
          </cell>
          <cell r="B284">
            <v>503278.5900000002</v>
          </cell>
          <cell r="C284">
            <v>1458.38</v>
          </cell>
        </row>
        <row r="285">
          <cell r="A285" t="str">
            <v>RIV2DD</v>
          </cell>
          <cell r="B285">
            <v>146158.44</v>
          </cell>
        </row>
        <row r="286">
          <cell r="A286" t="str">
            <v>RIV3DD</v>
          </cell>
          <cell r="B286">
            <v>133239.83999999997</v>
          </cell>
        </row>
        <row r="287">
          <cell r="A287" t="str">
            <v>RIV4DD</v>
          </cell>
          <cell r="B287">
            <v>89351.429999999935</v>
          </cell>
        </row>
        <row r="288">
          <cell r="A288" t="str">
            <v>RIVTDD</v>
          </cell>
          <cell r="B288">
            <v>197070.55000000005</v>
          </cell>
          <cell r="C288">
            <v>293.7</v>
          </cell>
        </row>
        <row r="289">
          <cell r="A289" t="str">
            <v>ROT1DD</v>
          </cell>
          <cell r="B289">
            <v>12741.119999999999</v>
          </cell>
          <cell r="C289">
            <v>1.1368683772161603E-13</v>
          </cell>
        </row>
        <row r="290">
          <cell r="A290" t="str">
            <v>ROT2DD</v>
          </cell>
          <cell r="B290">
            <v>30435.599999999999</v>
          </cell>
          <cell r="C290">
            <v>49251.15</v>
          </cell>
        </row>
        <row r="291">
          <cell r="A291" t="str">
            <v>ROT3DD</v>
          </cell>
          <cell r="B291">
            <v>39.89</v>
          </cell>
        </row>
        <row r="292">
          <cell r="A292" t="str">
            <v>SAW1DD</v>
          </cell>
          <cell r="B292">
            <v>246556.60000000003</v>
          </cell>
        </row>
        <row r="293">
          <cell r="A293" t="str">
            <v>SAW2DD</v>
          </cell>
          <cell r="B293">
            <v>191143.44999999995</v>
          </cell>
        </row>
        <row r="294">
          <cell r="A294" t="str">
            <v>SAW3DD</v>
          </cell>
          <cell r="B294">
            <v>84606.66</v>
          </cell>
        </row>
        <row r="295">
          <cell r="A295" t="str">
            <v>SAW4DD</v>
          </cell>
          <cell r="B295">
            <v>107439.61</v>
          </cell>
        </row>
        <row r="296">
          <cell r="A296" t="str">
            <v>SAWTDD</v>
          </cell>
          <cell r="B296">
            <v>276902.93999999994</v>
          </cell>
          <cell r="C296">
            <v>591.14</v>
          </cell>
        </row>
        <row r="297">
          <cell r="A297" t="str">
            <v>SLA1DD</v>
          </cell>
          <cell r="B297">
            <v>47120.28</v>
          </cell>
        </row>
        <row r="298">
          <cell r="A298" t="str">
            <v>SLA2DD</v>
          </cell>
          <cell r="B298">
            <v>24276.78</v>
          </cell>
        </row>
        <row r="299">
          <cell r="A299" t="str">
            <v>SLA3DD</v>
          </cell>
          <cell r="B299">
            <v>19583.8</v>
          </cell>
        </row>
        <row r="300">
          <cell r="A300" t="str">
            <v>SP1018</v>
          </cell>
          <cell r="B300">
            <v>8.5265128291212022E-14</v>
          </cell>
        </row>
        <row r="301">
          <cell r="A301" t="str">
            <v>SP1020</v>
          </cell>
          <cell r="B301">
            <v>-1.7763568394002505E-15</v>
          </cell>
        </row>
        <row r="302">
          <cell r="A302" t="str">
            <v>TAMW06</v>
          </cell>
          <cell r="B302">
            <v>48850.55999999999</v>
          </cell>
          <cell r="C302">
            <v>46368.359999999993</v>
          </cell>
        </row>
        <row r="303">
          <cell r="A303" t="str">
            <v>TAMW16</v>
          </cell>
          <cell r="B303">
            <v>87701</v>
          </cell>
          <cell r="C303">
            <v>54003.44999999999</v>
          </cell>
        </row>
        <row r="304">
          <cell r="A304" t="str">
            <v>TAMW23</v>
          </cell>
          <cell r="B304">
            <v>157780.14000000001</v>
          </cell>
          <cell r="C304">
            <v>38049.760000000002</v>
          </cell>
        </row>
        <row r="305">
          <cell r="A305" t="str">
            <v>TAMWDD</v>
          </cell>
          <cell r="B305">
            <v>27845.529999999995</v>
          </cell>
          <cell r="C305">
            <v>15607.4</v>
          </cell>
        </row>
        <row r="306">
          <cell r="A306" t="str">
            <v>TEE1DD</v>
          </cell>
          <cell r="B306">
            <v>299.57</v>
          </cell>
        </row>
        <row r="307">
          <cell r="A307" t="str">
            <v>TEE2DD</v>
          </cell>
          <cell r="B307">
            <v>108027.01</v>
          </cell>
          <cell r="C307">
            <v>1015.48</v>
          </cell>
        </row>
        <row r="308">
          <cell r="A308" t="str">
            <v>TEE3DD</v>
          </cell>
          <cell r="B308">
            <v>82412.88</v>
          </cell>
          <cell r="C308">
            <v>1468.7399999999996</v>
          </cell>
        </row>
        <row r="309">
          <cell r="A309" t="str">
            <v>TEE4DD</v>
          </cell>
          <cell r="B309">
            <v>92963.49</v>
          </cell>
          <cell r="C309">
            <v>960</v>
          </cell>
        </row>
        <row r="310">
          <cell r="A310" t="str">
            <v>TEE5DD</v>
          </cell>
          <cell r="B310">
            <v>771.24</v>
          </cell>
        </row>
        <row r="311">
          <cell r="A311" t="str">
            <v>TNS1DD</v>
          </cell>
          <cell r="B311">
            <v>98338.560000000012</v>
          </cell>
        </row>
        <row r="312">
          <cell r="A312" t="str">
            <v>TNS2DD</v>
          </cell>
          <cell r="B312">
            <v>114669.28000000001</v>
          </cell>
        </row>
        <row r="313">
          <cell r="A313" t="str">
            <v>TNS3DD</v>
          </cell>
          <cell r="B313">
            <v>144941.97</v>
          </cell>
        </row>
        <row r="314">
          <cell r="A314" t="str">
            <v>TNS4DD</v>
          </cell>
          <cell r="B314">
            <v>181678.34999999995</v>
          </cell>
        </row>
        <row r="315">
          <cell r="A315" t="str">
            <v>TNS5DD</v>
          </cell>
          <cell r="B315">
            <v>201037.75</v>
          </cell>
        </row>
        <row r="316">
          <cell r="A316" t="str">
            <v>TNS6DD</v>
          </cell>
          <cell r="B316">
            <v>57998.249999999993</v>
          </cell>
          <cell r="C316">
            <v>1208.7199999999998</v>
          </cell>
        </row>
        <row r="317">
          <cell r="A317" t="str">
            <v>TOB1DD</v>
          </cell>
          <cell r="B317">
            <v>374860.91000000021</v>
          </cell>
          <cell r="C317">
            <v>2079.7100000000005</v>
          </cell>
        </row>
        <row r="318">
          <cell r="A318" t="str">
            <v>TOB2DD</v>
          </cell>
          <cell r="B318">
            <v>385713.89</v>
          </cell>
          <cell r="C318">
            <v>3471.75</v>
          </cell>
        </row>
        <row r="319">
          <cell r="A319" t="str">
            <v>TOB3DD</v>
          </cell>
          <cell r="B319">
            <v>247000.28999999998</v>
          </cell>
          <cell r="C319">
            <v>346.3599999999999</v>
          </cell>
        </row>
        <row r="320">
          <cell r="A320" t="str">
            <v>TOB4DD</v>
          </cell>
          <cell r="B320">
            <v>207162.8</v>
          </cell>
          <cell r="C320">
            <v>528.27</v>
          </cell>
        </row>
        <row r="321">
          <cell r="A321" t="str">
            <v>TOB5DD</v>
          </cell>
          <cell r="B321">
            <v>210860.46999999997</v>
          </cell>
        </row>
        <row r="322">
          <cell r="A322" t="str">
            <v>TOB6DD</v>
          </cell>
          <cell r="B322">
            <v>256832.35</v>
          </cell>
        </row>
        <row r="323">
          <cell r="A323" t="str">
            <v>TOB7DD</v>
          </cell>
          <cell r="B323">
            <v>94037.190000000031</v>
          </cell>
          <cell r="C323">
            <v>320</v>
          </cell>
        </row>
        <row r="324">
          <cell r="A324" t="str">
            <v>TOB8DD</v>
          </cell>
          <cell r="B324">
            <v>67135.760000000009</v>
          </cell>
          <cell r="C324">
            <v>320</v>
          </cell>
        </row>
        <row r="325">
          <cell r="A325" t="str">
            <v>TOB9DD</v>
          </cell>
          <cell r="B325">
            <v>127281.08000000002</v>
          </cell>
        </row>
        <row r="326">
          <cell r="A326" t="str">
            <v>TOBW03</v>
          </cell>
          <cell r="B326">
            <v>95947.03</v>
          </cell>
          <cell r="C326">
            <v>67063.670000000013</v>
          </cell>
        </row>
        <row r="327">
          <cell r="A327" t="str">
            <v>TOBW15</v>
          </cell>
          <cell r="B327">
            <v>7576.3000000000011</v>
          </cell>
          <cell r="C327">
            <v>300</v>
          </cell>
        </row>
        <row r="328">
          <cell r="A328" t="str">
            <v>TOBWDD</v>
          </cell>
          <cell r="B328">
            <v>24071.99</v>
          </cell>
          <cell r="C328">
            <v>24552.38</v>
          </cell>
        </row>
        <row r="329">
          <cell r="A329" t="str">
            <v>WAG2DD</v>
          </cell>
          <cell r="B329">
            <v>234.28</v>
          </cell>
        </row>
        <row r="330">
          <cell r="A330" t="str">
            <v>WINTDD</v>
          </cell>
          <cell r="B330">
            <v>54109.740000000005</v>
          </cell>
          <cell r="C330">
            <v>42563.110000000008</v>
          </cell>
        </row>
        <row r="331">
          <cell r="A331" t="str">
            <v>WLG1DD</v>
          </cell>
          <cell r="B331">
            <v>193873.21</v>
          </cell>
          <cell r="C331">
            <v>68.77000000000001</v>
          </cell>
        </row>
        <row r="332">
          <cell r="A332" t="str">
            <v>WLG2DD</v>
          </cell>
          <cell r="B332">
            <v>145388.30999999994</v>
          </cell>
        </row>
        <row r="333">
          <cell r="A333" t="str">
            <v>WLG3DD</v>
          </cell>
          <cell r="B333">
            <v>48568.59</v>
          </cell>
        </row>
        <row r="334">
          <cell r="A334" t="str">
            <v>WLG4DD</v>
          </cell>
          <cell r="B334">
            <v>59424.29</v>
          </cell>
          <cell r="C334">
            <v>1695.26</v>
          </cell>
        </row>
        <row r="335">
          <cell r="A335" t="str">
            <v>WLG5DD</v>
          </cell>
          <cell r="B335">
            <v>21380.59</v>
          </cell>
        </row>
        <row r="336">
          <cell r="A336" t="str">
            <v>WLG6DD</v>
          </cell>
          <cell r="B336">
            <v>19953.259999999998</v>
          </cell>
        </row>
        <row r="337">
          <cell r="A337" t="str">
            <v>WLGTDD</v>
          </cell>
          <cell r="B337">
            <v>18676.009999999998</v>
          </cell>
        </row>
        <row r="338">
          <cell r="A338" t="str">
            <v>CFSWWDD</v>
          </cell>
          <cell r="B338">
            <v>7925.7599999999948</v>
          </cell>
        </row>
        <row r="339">
          <cell r="A339" t="str">
            <v>COR11DD</v>
          </cell>
          <cell r="B339">
            <v>51555.35</v>
          </cell>
          <cell r="C339">
            <v>3093.84</v>
          </cell>
        </row>
        <row r="340">
          <cell r="A340" t="str">
            <v>HARRWDD</v>
          </cell>
          <cell r="B340">
            <v>1105.3200000000002</v>
          </cell>
        </row>
        <row r="341">
          <cell r="A341" t="str">
            <v>MAI11DD</v>
          </cell>
          <cell r="B341">
            <v>596.45000000000005</v>
          </cell>
        </row>
        <row r="342">
          <cell r="A342" t="str">
            <v>RCHRIVT</v>
          </cell>
          <cell r="B342">
            <v>27885.400000000012</v>
          </cell>
          <cell r="C342">
            <v>1440</v>
          </cell>
        </row>
        <row r="343">
          <cell r="A343" t="str">
            <v>RCHWINT</v>
          </cell>
          <cell r="B343">
            <v>6314.2000000000007</v>
          </cell>
        </row>
        <row r="344">
          <cell r="A344" t="str">
            <v>AARAARDD</v>
          </cell>
          <cell r="B344">
            <v>9345.49</v>
          </cell>
        </row>
        <row r="345">
          <cell r="A345" t="str">
            <v>ACOCPTDD</v>
          </cell>
          <cell r="B345">
            <v>272.59000000000003</v>
          </cell>
        </row>
        <row r="346">
          <cell r="A346" t="str">
            <v>AIRWDWDD</v>
          </cell>
          <cell r="B346">
            <v>13627.47</v>
          </cell>
        </row>
        <row r="347">
          <cell r="A347" t="str">
            <v>APLAPLDD</v>
          </cell>
          <cell r="B347">
            <v>24578.99</v>
          </cell>
        </row>
        <row r="348">
          <cell r="A348" t="str">
            <v>APLCHDDD</v>
          </cell>
          <cell r="B348">
            <v>29302.470000000005</v>
          </cell>
          <cell r="C348">
            <v>2031</v>
          </cell>
        </row>
        <row r="349">
          <cell r="A349" t="str">
            <v>AYRAYWDD</v>
          </cell>
          <cell r="B349">
            <v>13877.73</v>
          </cell>
        </row>
        <row r="350">
          <cell r="A350" t="str">
            <v>AYRBRWDD</v>
          </cell>
          <cell r="B350">
            <v>25687.000000000007</v>
          </cell>
        </row>
        <row r="351">
          <cell r="A351" t="str">
            <v>BKSBKTDD</v>
          </cell>
          <cell r="B351">
            <v>234.28</v>
          </cell>
        </row>
        <row r="352">
          <cell r="A352" t="str">
            <v>BRAIPTDD</v>
          </cell>
          <cell r="B352">
            <v>1092.48</v>
          </cell>
        </row>
        <row r="353">
          <cell r="A353" t="str">
            <v>BURSLTDD</v>
          </cell>
          <cell r="B353">
            <v>11602.73</v>
          </cell>
        </row>
        <row r="354">
          <cell r="A354" t="str">
            <v>BWEBOWDD</v>
          </cell>
          <cell r="B354">
            <v>2260.63</v>
          </cell>
        </row>
        <row r="355">
          <cell r="A355" t="str">
            <v>CLICFWDD</v>
          </cell>
          <cell r="B355">
            <v>234.28</v>
          </cell>
        </row>
        <row r="356">
          <cell r="A356" t="str">
            <v>CPHACTDD</v>
          </cell>
          <cell r="B356">
            <v>195.23</v>
          </cell>
        </row>
        <row r="357">
          <cell r="A357" t="str">
            <v>CTRCHWDD</v>
          </cell>
          <cell r="B357">
            <v>4700.6399999999994</v>
          </cell>
        </row>
        <row r="358">
          <cell r="A358" t="str">
            <v>CVIDKTDD</v>
          </cell>
          <cell r="B358">
            <v>1700.5</v>
          </cell>
        </row>
        <row r="359">
          <cell r="A359" t="str">
            <v>CVIMKTDD</v>
          </cell>
          <cell r="B359">
            <v>31390.79</v>
          </cell>
        </row>
        <row r="360">
          <cell r="A360" t="str">
            <v>CYSEASDD</v>
          </cell>
          <cell r="B360">
            <v>5217.5999999999995</v>
          </cell>
        </row>
        <row r="361">
          <cell r="A361" t="str">
            <v>DALCYSDD</v>
          </cell>
          <cell r="B361">
            <v>12164.74</v>
          </cell>
        </row>
        <row r="362">
          <cell r="A362" t="str">
            <v>DKIMNTDD</v>
          </cell>
          <cell r="B362">
            <v>3355.2</v>
          </cell>
        </row>
        <row r="363">
          <cell r="A363" t="str">
            <v>DRRIATDD</v>
          </cell>
          <cell r="B363">
            <v>696.93</v>
          </cell>
        </row>
        <row r="364">
          <cell r="A364" t="str">
            <v>EASREDDD</v>
          </cell>
          <cell r="B364">
            <v>4103.5999999999995</v>
          </cell>
        </row>
        <row r="365">
          <cell r="A365" t="str">
            <v>EMEEMWDD</v>
          </cell>
          <cell r="B365">
            <v>1612.31</v>
          </cell>
        </row>
        <row r="366">
          <cell r="A366" t="str">
            <v>FHLCHDDD</v>
          </cell>
          <cell r="B366">
            <v>25114.800000000003</v>
          </cell>
          <cell r="C366">
            <v>75</v>
          </cell>
        </row>
        <row r="367">
          <cell r="A367" t="str">
            <v>FORNWTDD</v>
          </cell>
          <cell r="B367">
            <v>4294.57</v>
          </cell>
        </row>
        <row r="368">
          <cell r="A368" t="str">
            <v>GBEULTDD</v>
          </cell>
          <cell r="B368">
            <v>8448.7800000000007</v>
          </cell>
        </row>
        <row r="369">
          <cell r="A369" t="str">
            <v>HOMBUTDD</v>
          </cell>
          <cell r="B369">
            <v>1503.63</v>
          </cell>
        </row>
        <row r="370">
          <cell r="A370" t="str">
            <v>IALGDTDD</v>
          </cell>
          <cell r="B370">
            <v>958.63</v>
          </cell>
        </row>
        <row r="371">
          <cell r="A371" t="str">
            <v>KMSFRWDD</v>
          </cell>
          <cell r="B371">
            <v>1511.58</v>
          </cell>
        </row>
        <row r="372">
          <cell r="A372" t="str">
            <v>LIDHOTDD</v>
          </cell>
          <cell r="B372">
            <v>11969.23</v>
          </cell>
        </row>
        <row r="373">
          <cell r="A373" t="str">
            <v>MACMKWDD</v>
          </cell>
          <cell r="B373">
            <v>5036.78</v>
          </cell>
        </row>
        <row r="374">
          <cell r="A374" t="str">
            <v>MKYBAWDD</v>
          </cell>
          <cell r="B374">
            <v>30050.02</v>
          </cell>
        </row>
        <row r="375">
          <cell r="A375" t="str">
            <v>MKYMKWDD</v>
          </cell>
          <cell r="B375">
            <v>13292.789999999999</v>
          </cell>
        </row>
        <row r="376">
          <cell r="A376" t="str">
            <v>MNKQBTDD</v>
          </cell>
          <cell r="B376">
            <v>156.19</v>
          </cell>
        </row>
        <row r="377">
          <cell r="A377" t="str">
            <v>PMFERWDD</v>
          </cell>
          <cell r="B377">
            <v>3408.5699999999997</v>
          </cell>
        </row>
        <row r="378">
          <cell r="A378" t="str">
            <v>PPNPRWDD</v>
          </cell>
          <cell r="B378">
            <v>6808.8200000000006</v>
          </cell>
        </row>
        <row r="379">
          <cell r="A379" t="str">
            <v>PTHROTDD</v>
          </cell>
          <cell r="B379">
            <v>5371.8</v>
          </cell>
        </row>
        <row r="380">
          <cell r="A380" t="str">
            <v>QBNMNTDD</v>
          </cell>
          <cell r="B380">
            <v>2261.6400000000003</v>
          </cell>
          <cell r="C380">
            <v>300.11</v>
          </cell>
        </row>
        <row r="381">
          <cell r="A381" t="str">
            <v>REDGBEDD</v>
          </cell>
          <cell r="B381">
            <v>2102.56</v>
          </cell>
        </row>
        <row r="382">
          <cell r="A382" t="str">
            <v>SARALWDD</v>
          </cell>
          <cell r="B382">
            <v>6667.77</v>
          </cell>
        </row>
        <row r="383">
          <cell r="A383" t="str">
            <v>SCOSCWDD</v>
          </cell>
          <cell r="B383">
            <v>835.68</v>
          </cell>
        </row>
        <row r="384">
          <cell r="A384" t="str">
            <v>SILLITDD</v>
          </cell>
          <cell r="B384">
            <v>226.03</v>
          </cell>
        </row>
        <row r="385">
          <cell r="A385" t="str">
            <v>SP100001</v>
          </cell>
          <cell r="C385">
            <v>455.50999999999993</v>
          </cell>
        </row>
        <row r="386">
          <cell r="A386" t="str">
            <v>SSBAARDD</v>
          </cell>
          <cell r="B386">
            <v>10968.4</v>
          </cell>
        </row>
        <row r="387">
          <cell r="A387" t="str">
            <v>TAMW06DD</v>
          </cell>
          <cell r="B387">
            <v>8429.7999999999993</v>
          </cell>
        </row>
        <row r="388">
          <cell r="A388" t="str">
            <v>TAMW16DD</v>
          </cell>
          <cell r="B388">
            <v>4708.4799999999996</v>
          </cell>
        </row>
        <row r="389">
          <cell r="A389" t="str">
            <v>TAMW23DD</v>
          </cell>
          <cell r="B389">
            <v>7982.3399999999983</v>
          </cell>
        </row>
        <row r="390">
          <cell r="A390" t="str">
            <v>TETINWDD</v>
          </cell>
          <cell r="B390">
            <v>10218.249999999998</v>
          </cell>
        </row>
        <row r="391">
          <cell r="A391" t="str">
            <v>ULTDALDD</v>
          </cell>
          <cell r="B391">
            <v>5596.07</v>
          </cell>
        </row>
        <row r="392">
          <cell r="A392" t="str">
            <v>URLURWDD</v>
          </cell>
          <cell r="B392">
            <v>2103.9699999999998</v>
          </cell>
        </row>
        <row r="393">
          <cell r="A393" t="str">
            <v>WRWWAWDD</v>
          </cell>
          <cell r="B393">
            <v>2789.39</v>
          </cell>
        </row>
      </sheetData>
      <sheetData sheetId="16">
        <row r="1">
          <cell r="A1" t="str">
            <v>Diary Date</v>
          </cell>
          <cell r="B1" t="str">
            <v>(Multiple Items)</v>
          </cell>
        </row>
        <row r="3">
          <cell r="A3" t="str">
            <v>Sum of Extended DJC</v>
          </cell>
          <cell r="B3" t="str">
            <v>Column Labels</v>
          </cell>
        </row>
        <row r="4">
          <cell r="A4" t="str">
            <v>Row Labels</v>
          </cell>
          <cell r="B4" t="str">
            <v>Provisional Sum</v>
          </cell>
          <cell r="C4" t="str">
            <v>Quoted DJC</v>
          </cell>
          <cell r="D4" t="str">
            <v>Standard DJC</v>
          </cell>
          <cell r="E4" t="str">
            <v>Grand Total</v>
          </cell>
        </row>
        <row r="5">
          <cell r="A5" t="str">
            <v>GUL3</v>
          </cell>
          <cell r="D5">
            <v>557379.15399999986</v>
          </cell>
          <cell r="E5">
            <v>557379.15399999986</v>
          </cell>
        </row>
        <row r="6">
          <cell r="A6" t="str">
            <v>GUL2</v>
          </cell>
          <cell r="D6">
            <v>653934.73949999968</v>
          </cell>
          <cell r="E6">
            <v>653934.73949999968</v>
          </cell>
        </row>
        <row r="7">
          <cell r="A7" t="str">
            <v>TNS4</v>
          </cell>
          <cell r="D7">
            <v>1478.85</v>
          </cell>
          <cell r="E7">
            <v>1478.85</v>
          </cell>
        </row>
        <row r="8">
          <cell r="A8" t="str">
            <v>GDN2</v>
          </cell>
          <cell r="B8">
            <v>0</v>
          </cell>
          <cell r="D8">
            <v>831600.12660000031</v>
          </cell>
          <cell r="E8">
            <v>831600.12660000031</v>
          </cell>
        </row>
        <row r="9">
          <cell r="A9" t="str">
            <v>CAI1</v>
          </cell>
          <cell r="D9">
            <v>262423.42650000035</v>
          </cell>
          <cell r="E9">
            <v>262423.42650000035</v>
          </cell>
        </row>
        <row r="10">
          <cell r="A10" t="str">
            <v>CAI2</v>
          </cell>
          <cell r="D10">
            <v>6356.9960000000001</v>
          </cell>
          <cell r="E10">
            <v>6356.9960000000001</v>
          </cell>
        </row>
        <row r="11">
          <cell r="A11" t="str">
            <v>CAI3</v>
          </cell>
          <cell r="D11">
            <v>7915.143</v>
          </cell>
          <cell r="E11">
            <v>7915.143</v>
          </cell>
        </row>
        <row r="12">
          <cell r="A12" t="str">
            <v>APL1</v>
          </cell>
          <cell r="D12">
            <v>1384499.2647999998</v>
          </cell>
          <cell r="E12">
            <v>1384499.2647999998</v>
          </cell>
        </row>
        <row r="13">
          <cell r="A13" t="str">
            <v>APL3</v>
          </cell>
          <cell r="B13">
            <v>0</v>
          </cell>
          <cell r="D13">
            <v>107777.57800000001</v>
          </cell>
          <cell r="E13">
            <v>107777.57800000001</v>
          </cell>
        </row>
        <row r="14">
          <cell r="A14" t="str">
            <v>TOB1</v>
          </cell>
          <cell r="B14">
            <v>0</v>
          </cell>
          <cell r="C14">
            <v>0</v>
          </cell>
          <cell r="D14">
            <v>726563.89749999763</v>
          </cell>
          <cell r="E14">
            <v>726563.89749999763</v>
          </cell>
        </row>
        <row r="15">
          <cell r="A15" t="str">
            <v>TOB2</v>
          </cell>
          <cell r="D15">
            <v>318377.0039999999</v>
          </cell>
          <cell r="E15">
            <v>318377.0039999999</v>
          </cell>
        </row>
        <row r="16">
          <cell r="A16" t="str">
            <v>TOB4</v>
          </cell>
          <cell r="D16">
            <v>263831.93469999993</v>
          </cell>
          <cell r="E16">
            <v>263831.93469999993</v>
          </cell>
        </row>
        <row r="17">
          <cell r="A17" t="str">
            <v>GDN1</v>
          </cell>
          <cell r="D17">
            <v>593554.57199999865</v>
          </cell>
          <cell r="E17">
            <v>593554.57199999865</v>
          </cell>
        </row>
        <row r="18">
          <cell r="A18" t="str">
            <v>NDG2</v>
          </cell>
          <cell r="D18">
            <v>513474.37500000006</v>
          </cell>
          <cell r="E18">
            <v>513474.37500000006</v>
          </cell>
        </row>
        <row r="19">
          <cell r="A19" t="str">
            <v>TNS2</v>
          </cell>
          <cell r="D19">
            <v>136414.84199999998</v>
          </cell>
          <cell r="E19">
            <v>136414.84199999998</v>
          </cell>
        </row>
        <row r="20">
          <cell r="A20" t="str">
            <v>GUL4</v>
          </cell>
          <cell r="D20">
            <v>742517.05599999975</v>
          </cell>
          <cell r="E20">
            <v>742517.05599999975</v>
          </cell>
        </row>
        <row r="21">
          <cell r="A21" t="str">
            <v>TNS1</v>
          </cell>
          <cell r="D21">
            <v>827442.98199999996</v>
          </cell>
          <cell r="E21">
            <v>827442.98199999996</v>
          </cell>
        </row>
        <row r="22">
          <cell r="A22" t="str">
            <v>NDG1</v>
          </cell>
          <cell r="D22">
            <v>4390.6000000000004</v>
          </cell>
          <cell r="E22">
            <v>4390.6000000000004</v>
          </cell>
        </row>
        <row r="23">
          <cell r="A23" t="str">
            <v>TOB7</v>
          </cell>
          <cell r="D23">
            <v>44298.994999999995</v>
          </cell>
          <cell r="E23">
            <v>44298.994999999995</v>
          </cell>
        </row>
        <row r="24">
          <cell r="A24" t="str">
            <v>IPS2</v>
          </cell>
          <cell r="D24">
            <v>50109.895999999993</v>
          </cell>
          <cell r="E24">
            <v>50109.895999999993</v>
          </cell>
        </row>
        <row r="25">
          <cell r="A25" t="str">
            <v>IPS4</v>
          </cell>
          <cell r="D25">
            <v>71671.612000000008</v>
          </cell>
          <cell r="E25">
            <v>71671.612000000008</v>
          </cell>
        </row>
        <row r="26">
          <cell r="A26" t="str">
            <v>TOB8</v>
          </cell>
          <cell r="D26">
            <v>27305.402000000002</v>
          </cell>
          <cell r="E26">
            <v>27305.402000000002</v>
          </cell>
        </row>
        <row r="27">
          <cell r="A27" t="str">
            <v>TNS3</v>
          </cell>
          <cell r="D27">
            <v>141139.42000000001</v>
          </cell>
          <cell r="E27">
            <v>141139.42000000001</v>
          </cell>
        </row>
        <row r="28">
          <cell r="A28" t="str">
            <v>CRC5</v>
          </cell>
          <cell r="D28">
            <v>761067.6680000003</v>
          </cell>
          <cell r="E28">
            <v>761067.6680000003</v>
          </cell>
        </row>
        <row r="29">
          <cell r="A29" t="str">
            <v>PTH1</v>
          </cell>
          <cell r="D29">
            <v>233151.60599999994</v>
          </cell>
          <cell r="E29">
            <v>233151.60599999994</v>
          </cell>
        </row>
        <row r="30">
          <cell r="A30" t="str">
            <v>KIA3</v>
          </cell>
          <cell r="D30">
            <v>942145.67599999974</v>
          </cell>
          <cell r="E30">
            <v>942145.67599999974</v>
          </cell>
        </row>
        <row r="31">
          <cell r="A31" t="str">
            <v>CFS1</v>
          </cell>
          <cell r="B31">
            <v>0</v>
          </cell>
          <cell r="D31">
            <v>1484442.2482999961</v>
          </cell>
          <cell r="E31">
            <v>1484442.2482999961</v>
          </cell>
        </row>
        <row r="32">
          <cell r="A32" t="str">
            <v>CFS5</v>
          </cell>
          <cell r="B32">
            <v>0</v>
          </cell>
          <cell r="D32">
            <v>843799.64600000181</v>
          </cell>
          <cell r="E32">
            <v>843799.64600000181</v>
          </cell>
        </row>
        <row r="33">
          <cell r="A33" t="str">
            <v>BLK1</v>
          </cell>
          <cell r="D33">
            <v>321780.30600000039</v>
          </cell>
          <cell r="E33">
            <v>321780.30600000039</v>
          </cell>
        </row>
        <row r="34">
          <cell r="A34" t="str">
            <v>SAW2</v>
          </cell>
          <cell r="D34">
            <v>56675.64</v>
          </cell>
          <cell r="E34">
            <v>56675.64</v>
          </cell>
        </row>
        <row r="35">
          <cell r="A35" t="str">
            <v>HOM1</v>
          </cell>
          <cell r="B35">
            <v>0</v>
          </cell>
          <cell r="D35">
            <v>371550.81740000064</v>
          </cell>
          <cell r="E35">
            <v>371550.81740000064</v>
          </cell>
        </row>
        <row r="36">
          <cell r="A36" t="str">
            <v>KIA2</v>
          </cell>
          <cell r="D36">
            <v>31590.166000000001</v>
          </cell>
          <cell r="E36">
            <v>31590.166000000001</v>
          </cell>
        </row>
        <row r="37">
          <cell r="A37" t="str">
            <v>GOS2</v>
          </cell>
          <cell r="C37">
            <v>0</v>
          </cell>
          <cell r="D37">
            <v>883969.61899999948</v>
          </cell>
          <cell r="E37">
            <v>883969.61899999948</v>
          </cell>
        </row>
        <row r="38">
          <cell r="A38" t="str">
            <v>SAW1</v>
          </cell>
          <cell r="D38">
            <v>1302068.2289999942</v>
          </cell>
          <cell r="E38">
            <v>1302068.2289999942</v>
          </cell>
        </row>
        <row r="39">
          <cell r="A39" t="str">
            <v>CFS2</v>
          </cell>
          <cell r="D39">
            <v>844678.74540000258</v>
          </cell>
          <cell r="E39">
            <v>844678.74540000258</v>
          </cell>
        </row>
        <row r="40">
          <cell r="A40" t="str">
            <v>GOS1</v>
          </cell>
          <cell r="D40">
            <v>370605.94500000024</v>
          </cell>
          <cell r="E40">
            <v>370605.94500000024</v>
          </cell>
        </row>
        <row r="41">
          <cell r="A41" t="str">
            <v>GOS3</v>
          </cell>
          <cell r="D41">
            <v>192052.41000000003</v>
          </cell>
          <cell r="E41">
            <v>192052.41000000003</v>
          </cell>
        </row>
        <row r="42">
          <cell r="A42" t="str">
            <v>CFS6</v>
          </cell>
          <cell r="D42">
            <v>109583.45600000001</v>
          </cell>
          <cell r="E42">
            <v>109583.45600000001</v>
          </cell>
        </row>
        <row r="43">
          <cell r="A43" t="str">
            <v>CFS7</v>
          </cell>
          <cell r="D43">
            <v>52384.224000000002</v>
          </cell>
          <cell r="E43">
            <v>52384.224000000002</v>
          </cell>
        </row>
        <row r="44">
          <cell r="A44" t="str">
            <v>CFS3</v>
          </cell>
          <cell r="D44">
            <v>312197.28799999988</v>
          </cell>
          <cell r="E44">
            <v>312197.28799999988</v>
          </cell>
        </row>
        <row r="45">
          <cell r="A45" t="str">
            <v>RCH4</v>
          </cell>
          <cell r="D45">
            <v>81841.420000000013</v>
          </cell>
          <cell r="E45">
            <v>81841.420000000013</v>
          </cell>
        </row>
        <row r="46">
          <cell r="A46" t="str">
            <v>BLK2</v>
          </cell>
          <cell r="D46">
            <v>12641.03</v>
          </cell>
          <cell r="E46">
            <v>12641.03</v>
          </cell>
        </row>
        <row r="47">
          <cell r="A47" t="str">
            <v>CRC2</v>
          </cell>
          <cell r="D47">
            <v>150371.80199999991</v>
          </cell>
          <cell r="E47">
            <v>150371.80199999991</v>
          </cell>
        </row>
        <row r="48">
          <cell r="A48" t="str">
            <v>CRC4</v>
          </cell>
          <cell r="D48">
            <v>103874.97200000001</v>
          </cell>
          <cell r="E48">
            <v>103874.97200000001</v>
          </cell>
        </row>
        <row r="49">
          <cell r="A49" t="str">
            <v>CRC6</v>
          </cell>
          <cell r="D49">
            <v>1507.44</v>
          </cell>
          <cell r="E49">
            <v>1507.44</v>
          </cell>
        </row>
        <row r="50">
          <cell r="A50" t="str">
            <v>CRC1</v>
          </cell>
          <cell r="D50">
            <v>321554.12600000034</v>
          </cell>
          <cell r="E50">
            <v>321554.12600000034</v>
          </cell>
        </row>
        <row r="51">
          <cell r="A51" t="str">
            <v>KLG4</v>
          </cell>
          <cell r="D51">
            <v>54091.493999999984</v>
          </cell>
          <cell r="E51">
            <v>54091.493999999984</v>
          </cell>
        </row>
        <row r="52">
          <cell r="A52" t="str">
            <v>TOB6</v>
          </cell>
          <cell r="D52">
            <v>19341.388000000003</v>
          </cell>
          <cell r="E52">
            <v>19341.388000000003</v>
          </cell>
        </row>
        <row r="53">
          <cell r="A53" t="str">
            <v>KLG1</v>
          </cell>
          <cell r="D53">
            <v>30003.279999999999</v>
          </cell>
          <cell r="E53">
            <v>30003.279999999999</v>
          </cell>
        </row>
        <row r="54">
          <cell r="A54" t="str">
            <v>BDB1</v>
          </cell>
          <cell r="D54">
            <v>84014.210000000036</v>
          </cell>
          <cell r="E54">
            <v>84014.210000000036</v>
          </cell>
        </row>
        <row r="55">
          <cell r="A55" t="str">
            <v>BDB2</v>
          </cell>
          <cell r="D55">
            <v>65514.89499999999</v>
          </cell>
          <cell r="E55">
            <v>65514.89499999999</v>
          </cell>
        </row>
        <row r="56">
          <cell r="A56" t="str">
            <v>GDN5</v>
          </cell>
          <cell r="D56">
            <v>2797.13</v>
          </cell>
          <cell r="E56">
            <v>2797.13</v>
          </cell>
        </row>
        <row r="57">
          <cell r="A57" t="str">
            <v>GDN6</v>
          </cell>
          <cell r="D57">
            <v>3441.53</v>
          </cell>
          <cell r="E57">
            <v>3441.53</v>
          </cell>
        </row>
        <row r="58">
          <cell r="A58" t="str">
            <v>NDG3</v>
          </cell>
          <cell r="D58">
            <v>1985.5450000000001</v>
          </cell>
          <cell r="E58">
            <v>1985.5450000000001</v>
          </cell>
        </row>
        <row r="59">
          <cell r="A59" t="str">
            <v>MKY3</v>
          </cell>
          <cell r="D59">
            <v>2051.9460000000004</v>
          </cell>
          <cell r="E59">
            <v>2051.9460000000004</v>
          </cell>
        </row>
        <row r="60">
          <cell r="A60" t="str">
            <v>APL4</v>
          </cell>
          <cell r="B60">
            <v>0</v>
          </cell>
          <cell r="D60">
            <v>263595.71999999986</v>
          </cell>
          <cell r="E60">
            <v>263595.71999999986</v>
          </cell>
        </row>
        <row r="61">
          <cell r="A61" t="str">
            <v>TOB3</v>
          </cell>
          <cell r="D61">
            <v>519337.38715000026</v>
          </cell>
          <cell r="E61">
            <v>519337.38715000026</v>
          </cell>
        </row>
        <row r="62">
          <cell r="A62" t="str">
            <v>TNS5</v>
          </cell>
          <cell r="D62">
            <v>118454.31000000001</v>
          </cell>
          <cell r="E62">
            <v>118454.31000000001</v>
          </cell>
        </row>
        <row r="63">
          <cell r="A63" t="str">
            <v>GUL5</v>
          </cell>
          <cell r="D63">
            <v>299273.38999999996</v>
          </cell>
          <cell r="E63">
            <v>299273.38999999996</v>
          </cell>
        </row>
        <row r="64">
          <cell r="A64" t="str">
            <v>CRC3</v>
          </cell>
          <cell r="D64">
            <v>161.80000000000001</v>
          </cell>
          <cell r="E64">
            <v>161.80000000000001</v>
          </cell>
        </row>
        <row r="65">
          <cell r="A65" t="str">
            <v>APL2</v>
          </cell>
          <cell r="B65">
            <v>0</v>
          </cell>
          <cell r="D65">
            <v>32630.496000000003</v>
          </cell>
          <cell r="E65">
            <v>32630.496000000003</v>
          </cell>
        </row>
        <row r="66">
          <cell r="A66" t="str">
            <v>DAP1</v>
          </cell>
          <cell r="D66">
            <v>832.03199999999993</v>
          </cell>
          <cell r="E66">
            <v>832.03199999999993</v>
          </cell>
        </row>
        <row r="67">
          <cell r="A67" t="str">
            <v>LID1</v>
          </cell>
          <cell r="D67">
            <v>20899.88</v>
          </cell>
          <cell r="E67">
            <v>20899.88</v>
          </cell>
        </row>
        <row r="68">
          <cell r="A68" t="str">
            <v>HOM2</v>
          </cell>
          <cell r="D68">
            <v>13334.183399999998</v>
          </cell>
          <cell r="E68">
            <v>13334.183399999998</v>
          </cell>
        </row>
        <row r="69">
          <cell r="A69" t="str">
            <v>TOB5</v>
          </cell>
          <cell r="D69">
            <v>40441.394999999997</v>
          </cell>
          <cell r="E69">
            <v>40441.394999999997</v>
          </cell>
        </row>
        <row r="70">
          <cell r="A70" t="str">
            <v>PTH2</v>
          </cell>
          <cell r="D70">
            <v>22518.74</v>
          </cell>
          <cell r="E70">
            <v>22518.74</v>
          </cell>
        </row>
        <row r="71">
          <cell r="A71" t="str">
            <v>SAW3</v>
          </cell>
          <cell r="D71">
            <v>167694.451</v>
          </cell>
          <cell r="E71">
            <v>167694.451</v>
          </cell>
        </row>
        <row r="72">
          <cell r="A72" t="str">
            <v>SAW4</v>
          </cell>
          <cell r="D72">
            <v>6886</v>
          </cell>
          <cell r="E72">
            <v>6886</v>
          </cell>
        </row>
        <row r="73">
          <cell r="A73" t="str">
            <v>RCH2</v>
          </cell>
          <cell r="D73">
            <v>108281.53599999998</v>
          </cell>
          <cell r="E73">
            <v>108281.53599999998</v>
          </cell>
        </row>
        <row r="74">
          <cell r="A74" t="str">
            <v>RCH1</v>
          </cell>
          <cell r="D74">
            <v>8363.66</v>
          </cell>
          <cell r="E74">
            <v>8363.66</v>
          </cell>
        </row>
        <row r="75">
          <cell r="A75" t="str">
            <v>LID2</v>
          </cell>
          <cell r="D75">
            <v>14600.896000000004</v>
          </cell>
          <cell r="E75">
            <v>14600.896000000004</v>
          </cell>
        </row>
        <row r="76">
          <cell r="A76" t="str">
            <v>GDN3</v>
          </cell>
          <cell r="B76">
            <v>0</v>
          </cell>
          <cell r="D76">
            <v>115493.622</v>
          </cell>
          <cell r="E76">
            <v>115493.622</v>
          </cell>
        </row>
        <row r="77">
          <cell r="A77" t="str">
            <v>GDN4</v>
          </cell>
          <cell r="D77">
            <v>18741.39</v>
          </cell>
          <cell r="E77">
            <v>18741.39</v>
          </cell>
        </row>
        <row r="78">
          <cell r="A78" t="str">
            <v>RIV2</v>
          </cell>
          <cell r="D78">
            <v>1027.2139999999999</v>
          </cell>
          <cell r="E78">
            <v>1027.2139999999999</v>
          </cell>
        </row>
        <row r="79">
          <cell r="A79" t="str">
            <v>ARM5</v>
          </cell>
          <cell r="B79">
            <v>0</v>
          </cell>
          <cell r="D79">
            <v>2376959.3774000001</v>
          </cell>
          <cell r="E79">
            <v>2376959.3774000001</v>
          </cell>
        </row>
        <row r="80">
          <cell r="A80" t="str">
            <v>ARM4</v>
          </cell>
          <cell r="D80">
            <v>1070523.415</v>
          </cell>
          <cell r="E80">
            <v>1070523.415</v>
          </cell>
        </row>
        <row r="81">
          <cell r="A81" t="str">
            <v>CAI4</v>
          </cell>
          <cell r="D81">
            <v>23057.619999999995</v>
          </cell>
          <cell r="E81">
            <v>23057.619999999995</v>
          </cell>
        </row>
        <row r="82">
          <cell r="A82" t="str">
            <v>APL7</v>
          </cell>
          <cell r="D82">
            <v>5435.6200000000008</v>
          </cell>
          <cell r="E82">
            <v>5435.6200000000008</v>
          </cell>
        </row>
        <row r="83">
          <cell r="A83" t="str">
            <v>APL6</v>
          </cell>
          <cell r="D83">
            <v>66347.83</v>
          </cell>
          <cell r="E83">
            <v>66347.83</v>
          </cell>
        </row>
        <row r="84">
          <cell r="A84" t="str">
            <v>GDN8</v>
          </cell>
          <cell r="D84">
            <v>85231.035000000003</v>
          </cell>
          <cell r="E84">
            <v>85231.035000000003</v>
          </cell>
        </row>
        <row r="85">
          <cell r="A85" t="str">
            <v>TOB9</v>
          </cell>
          <cell r="D85">
            <v>65589.01400000001</v>
          </cell>
          <cell r="E85">
            <v>65589.01400000001</v>
          </cell>
        </row>
        <row r="86">
          <cell r="A86" t="str">
            <v>ARM6</v>
          </cell>
          <cell r="D86">
            <v>603663.60339999874</v>
          </cell>
          <cell r="E86">
            <v>603663.60339999874</v>
          </cell>
        </row>
        <row r="87">
          <cell r="A87" t="str">
            <v>WLG5</v>
          </cell>
          <cell r="D87">
            <v>247133.82300000009</v>
          </cell>
          <cell r="E87">
            <v>247133.82300000009</v>
          </cell>
        </row>
        <row r="88">
          <cell r="A88" t="str">
            <v>WLG6</v>
          </cell>
          <cell r="D88">
            <v>28745.621999999999</v>
          </cell>
          <cell r="E88">
            <v>28745.621999999999</v>
          </cell>
        </row>
        <row r="89">
          <cell r="A89" t="str">
            <v>WLG1</v>
          </cell>
          <cell r="D89">
            <v>7831.3919999999998</v>
          </cell>
          <cell r="E89">
            <v>7831.3919999999998</v>
          </cell>
        </row>
        <row r="90">
          <cell r="A90" t="str">
            <v>COR4</v>
          </cell>
          <cell r="D90">
            <v>43940.975999999973</v>
          </cell>
          <cell r="E90">
            <v>43940.975999999973</v>
          </cell>
        </row>
        <row r="91">
          <cell r="A91" t="str">
            <v>ASH1</v>
          </cell>
          <cell r="D91">
            <v>57372.675000000003</v>
          </cell>
          <cell r="E91">
            <v>57372.675000000003</v>
          </cell>
        </row>
        <row r="92">
          <cell r="A92" t="str">
            <v>ASH4</v>
          </cell>
          <cell r="D92">
            <v>843.03</v>
          </cell>
          <cell r="E92">
            <v>843.03</v>
          </cell>
        </row>
        <row r="93">
          <cell r="A93" t="str">
            <v>MKY4</v>
          </cell>
          <cell r="D93">
            <v>67673.082000000009</v>
          </cell>
          <cell r="E93">
            <v>67673.082000000009</v>
          </cell>
        </row>
        <row r="94">
          <cell r="A94" t="str">
            <v>GDN7</v>
          </cell>
          <cell r="D94">
            <v>15062.614999999998</v>
          </cell>
          <cell r="E94">
            <v>15062.614999999998</v>
          </cell>
        </row>
        <row r="95">
          <cell r="A95" t="str">
            <v>ASH3</v>
          </cell>
          <cell r="D95">
            <v>49974.22</v>
          </cell>
          <cell r="E95">
            <v>49974.22</v>
          </cell>
        </row>
        <row r="96">
          <cell r="A96" t="str">
            <v>ASH2</v>
          </cell>
          <cell r="D96">
            <v>21018.14</v>
          </cell>
          <cell r="E96">
            <v>21018.14</v>
          </cell>
        </row>
        <row r="97">
          <cell r="A97" t="str">
            <v>APL5</v>
          </cell>
          <cell r="D97">
            <v>71471.775000000009</v>
          </cell>
          <cell r="E97">
            <v>71471.775000000009</v>
          </cell>
        </row>
        <row r="98">
          <cell r="A98" t="str">
            <v>COR1</v>
          </cell>
          <cell r="D98">
            <v>14561.096</v>
          </cell>
          <cell r="E98">
            <v>14561.096</v>
          </cell>
        </row>
        <row r="99">
          <cell r="A99" t="str">
            <v>DAP5</v>
          </cell>
          <cell r="D99">
            <v>73462.77</v>
          </cell>
          <cell r="E99">
            <v>73462.77</v>
          </cell>
        </row>
        <row r="100">
          <cell r="A100" t="str">
            <v>COR7</v>
          </cell>
          <cell r="D100">
            <v>16467.559999999998</v>
          </cell>
          <cell r="E100">
            <v>16467.559999999998</v>
          </cell>
        </row>
        <row r="101">
          <cell r="A101" t="str">
            <v>COR6</v>
          </cell>
          <cell r="D101">
            <v>318029.55200000003</v>
          </cell>
          <cell r="E101">
            <v>318029.55200000003</v>
          </cell>
        </row>
        <row r="102">
          <cell r="A102" t="str">
            <v>DAP6</v>
          </cell>
          <cell r="D102">
            <v>4185.7919999999995</v>
          </cell>
          <cell r="E102">
            <v>4185.7919999999995</v>
          </cell>
        </row>
        <row r="103">
          <cell r="A103" t="str">
            <v>LJT1</v>
          </cell>
          <cell r="D103">
            <v>75626.86</v>
          </cell>
          <cell r="E103">
            <v>75626.86</v>
          </cell>
        </row>
        <row r="104">
          <cell r="A104" t="str">
            <v>APL8</v>
          </cell>
          <cell r="D104">
            <v>1178.3999999999999</v>
          </cell>
          <cell r="E104">
            <v>1178.3999999999999</v>
          </cell>
        </row>
        <row r="105">
          <cell r="A105" t="str">
            <v>BLK6</v>
          </cell>
          <cell r="D105">
            <v>257.38</v>
          </cell>
          <cell r="E105">
            <v>257.38</v>
          </cell>
        </row>
        <row r="106">
          <cell r="A106" t="str">
            <v>GUL7</v>
          </cell>
          <cell r="D106">
            <v>17388.984</v>
          </cell>
          <cell r="E106">
            <v>17388.984</v>
          </cell>
        </row>
        <row r="107">
          <cell r="A107" t="str">
            <v>WLG8</v>
          </cell>
          <cell r="D107">
            <v>8167.9679999999998</v>
          </cell>
          <cell r="E107">
            <v>8167.9679999999998</v>
          </cell>
        </row>
        <row r="108">
          <cell r="A108" t="str">
            <v>CVI5</v>
          </cell>
          <cell r="D108">
            <v>12751.055999999999</v>
          </cell>
          <cell r="E108">
            <v>12751.055999999999</v>
          </cell>
        </row>
        <row r="109">
          <cell r="A109" t="str">
            <v>CVI4</v>
          </cell>
          <cell r="D109">
            <v>17456.383999999995</v>
          </cell>
          <cell r="E109">
            <v>17456.383999999995</v>
          </cell>
        </row>
        <row r="110">
          <cell r="A110" t="str">
            <v>COR8</v>
          </cell>
          <cell r="D110">
            <v>62091.782000000028</v>
          </cell>
          <cell r="E110">
            <v>62091.782000000028</v>
          </cell>
        </row>
        <row r="111">
          <cell r="A111" t="str">
            <v>COR5</v>
          </cell>
          <cell r="D111">
            <v>56224.684000000023</v>
          </cell>
          <cell r="E111">
            <v>56224.684000000023</v>
          </cell>
        </row>
        <row r="112">
          <cell r="A112" t="str">
            <v>BLK10</v>
          </cell>
          <cell r="D112">
            <v>2180.37</v>
          </cell>
          <cell r="E112">
            <v>2180.37</v>
          </cell>
        </row>
        <row r="113">
          <cell r="A113" t="str">
            <v>BLK9</v>
          </cell>
          <cell r="D113">
            <v>261.22000000000003</v>
          </cell>
          <cell r="E113">
            <v>261.22000000000003</v>
          </cell>
        </row>
        <row r="114">
          <cell r="A114" t="str">
            <v>TNS6</v>
          </cell>
          <cell r="D114">
            <v>1839.12</v>
          </cell>
          <cell r="E114">
            <v>1839.12</v>
          </cell>
        </row>
        <row r="115">
          <cell r="A115" t="str">
            <v>ROT2</v>
          </cell>
          <cell r="D115">
            <v>69605.733000000007</v>
          </cell>
          <cell r="E115">
            <v>69605.733000000007</v>
          </cell>
        </row>
        <row r="116">
          <cell r="A116" t="str">
            <v>MKY1</v>
          </cell>
          <cell r="D116">
            <v>7139.0599999999995</v>
          </cell>
          <cell r="E116">
            <v>7139.0599999999995</v>
          </cell>
        </row>
        <row r="117">
          <cell r="A117" t="str">
            <v>BLK12</v>
          </cell>
          <cell r="D117">
            <v>257.38</v>
          </cell>
          <cell r="E117">
            <v>257.38</v>
          </cell>
        </row>
        <row r="118">
          <cell r="A118" t="str">
            <v>GUL6</v>
          </cell>
          <cell r="D118">
            <v>55249.329999999994</v>
          </cell>
          <cell r="E118">
            <v>55249.329999999994</v>
          </cell>
        </row>
        <row r="119">
          <cell r="A119" t="str">
            <v>CFS4</v>
          </cell>
          <cell r="D119">
            <v>2586.44</v>
          </cell>
          <cell r="E119">
            <v>2586.44</v>
          </cell>
        </row>
        <row r="120">
          <cell r="A120" t="str">
            <v>ROT1</v>
          </cell>
          <cell r="D120">
            <v>25186.031999999999</v>
          </cell>
          <cell r="E120">
            <v>25186.031999999999</v>
          </cell>
        </row>
      </sheetData>
      <sheetData sheetId="17">
        <row r="3">
          <cell r="B3" t="str">
            <v>JDE FSAM Subledger</v>
          </cell>
          <cell r="C3" t="str">
            <v>Project Type</v>
          </cell>
          <cell r="D3" t="str">
            <v>State</v>
          </cell>
          <cell r="E3" t="str">
            <v>Subregion</v>
          </cell>
          <cell r="F3" t="str">
            <v>Project Manager</v>
          </cell>
          <cell r="G3" t="str">
            <v>Design EV</v>
          </cell>
          <cell r="H3" t="str">
            <v>Construction EV</v>
          </cell>
          <cell r="I3" t="str">
            <v>Overall EV</v>
          </cell>
          <cell r="J3" t="str">
            <v>Design Status Comment</v>
          </cell>
          <cell r="K3" t="str">
            <v>Construction Status Comment</v>
          </cell>
        </row>
        <row r="4">
          <cell r="B4" t="str">
            <v>TOB1</v>
          </cell>
          <cell r="C4" t="str">
            <v>FSAM</v>
          </cell>
          <cell r="D4" t="str">
            <v>QLD</v>
          </cell>
          <cell r="E4" t="str">
            <v>QLD South</v>
          </cell>
          <cell r="F4" t="str">
            <v>Alan Bassett</v>
          </cell>
          <cell r="G4">
            <v>1</v>
          </cell>
          <cell r="H4">
            <v>1</v>
          </cell>
          <cell r="I4">
            <v>1</v>
          </cell>
          <cell r="J4" t="str">
            <v>CoA Accepted</v>
          </cell>
          <cell r="K4" t="str">
            <v>FA Received</v>
          </cell>
        </row>
        <row r="5">
          <cell r="B5" t="str">
            <v>APL1</v>
          </cell>
          <cell r="C5" t="str">
            <v>FSAM</v>
          </cell>
          <cell r="D5" t="str">
            <v>QLD</v>
          </cell>
          <cell r="E5" t="str">
            <v>QLD Metro</v>
          </cell>
          <cell r="F5" t="str">
            <v>Jonathan Cogan</v>
          </cell>
          <cell r="G5">
            <v>1</v>
          </cell>
          <cell r="H5">
            <v>0.95</v>
          </cell>
          <cell r="I5">
            <v>0.95499999999999996</v>
          </cell>
          <cell r="J5" t="str">
            <v>CoA Accepted</v>
          </cell>
          <cell r="K5" t="str">
            <v>PC Submitted</v>
          </cell>
        </row>
        <row r="6">
          <cell r="B6" t="str">
            <v>CRC6</v>
          </cell>
          <cell r="C6" t="str">
            <v>FSAM</v>
          </cell>
          <cell r="D6" t="str">
            <v>NSW</v>
          </cell>
          <cell r="E6" t="str">
            <v>NSW South / ACT</v>
          </cell>
          <cell r="F6" t="str">
            <v>Steven Blewitt</v>
          </cell>
          <cell r="G6">
            <v>1</v>
          </cell>
          <cell r="H6">
            <v>0.95</v>
          </cell>
          <cell r="I6">
            <v>0.95499999999999996</v>
          </cell>
          <cell r="J6" t="str">
            <v>CoA Accepted</v>
          </cell>
          <cell r="K6" t="str">
            <v>PC Submitted</v>
          </cell>
        </row>
        <row r="7">
          <cell r="B7" t="str">
            <v>CRC3</v>
          </cell>
          <cell r="C7" t="str">
            <v>FSAM</v>
          </cell>
          <cell r="D7" t="str">
            <v>NSW</v>
          </cell>
          <cell r="E7" t="str">
            <v>NSW South / ACT</v>
          </cell>
          <cell r="F7" t="str">
            <v>Steven Blewitt</v>
          </cell>
          <cell r="G7">
            <v>1</v>
          </cell>
          <cell r="H7">
            <v>0.95</v>
          </cell>
          <cell r="I7">
            <v>0.95499999999999996</v>
          </cell>
          <cell r="J7" t="str">
            <v>CoA Accepted</v>
          </cell>
          <cell r="K7" t="str">
            <v>PC Submitted</v>
          </cell>
        </row>
        <row r="8">
          <cell r="B8" t="str">
            <v>ARM4</v>
          </cell>
          <cell r="C8" t="str">
            <v>FSAM</v>
          </cell>
          <cell r="D8" t="str">
            <v>NSW</v>
          </cell>
          <cell r="E8" t="str">
            <v>NSW North</v>
          </cell>
          <cell r="F8" t="str">
            <v>James Herden</v>
          </cell>
          <cell r="G8">
            <v>0.95</v>
          </cell>
          <cell r="H8">
            <v>0.95</v>
          </cell>
          <cell r="I8">
            <v>0.95</v>
          </cell>
          <cell r="J8" t="str">
            <v>Gate 3 Submitted</v>
          </cell>
          <cell r="K8" t="str">
            <v>PC Submitted</v>
          </cell>
        </row>
        <row r="9">
          <cell r="B9" t="str">
            <v>ARM5</v>
          </cell>
          <cell r="C9" t="str">
            <v>FSAM</v>
          </cell>
          <cell r="D9" t="str">
            <v>NSW</v>
          </cell>
          <cell r="E9" t="str">
            <v>NSW North</v>
          </cell>
          <cell r="F9" t="str">
            <v>James Herden</v>
          </cell>
          <cell r="G9">
            <v>0.95</v>
          </cell>
          <cell r="H9">
            <v>0.95</v>
          </cell>
          <cell r="I9">
            <v>0.95</v>
          </cell>
          <cell r="J9" t="str">
            <v>Gate 3 Submitted</v>
          </cell>
          <cell r="K9" t="str">
            <v>PC Submitted</v>
          </cell>
        </row>
        <row r="10">
          <cell r="B10" t="str">
            <v>CFS1</v>
          </cell>
          <cell r="C10" t="str">
            <v>FSAM</v>
          </cell>
          <cell r="D10" t="str">
            <v>NSW</v>
          </cell>
          <cell r="E10" t="str">
            <v>NSW North</v>
          </cell>
          <cell r="F10" t="str">
            <v>James Herden</v>
          </cell>
          <cell r="G10">
            <v>0</v>
          </cell>
          <cell r="H10">
            <v>0.95</v>
          </cell>
          <cell r="I10">
            <v>0.85499999999999998</v>
          </cell>
          <cell r="J10" t="str">
            <v>CI Not Received</v>
          </cell>
          <cell r="K10" t="str">
            <v>PC Submitted</v>
          </cell>
        </row>
        <row r="11">
          <cell r="B11" t="str">
            <v>CFS2</v>
          </cell>
          <cell r="C11" t="str">
            <v>FSAM</v>
          </cell>
          <cell r="D11" t="str">
            <v>NSW</v>
          </cell>
          <cell r="E11" t="str">
            <v>NSW North</v>
          </cell>
          <cell r="F11" t="str">
            <v>James Herden</v>
          </cell>
          <cell r="G11">
            <v>0</v>
          </cell>
          <cell r="H11">
            <v>0.95</v>
          </cell>
          <cell r="I11">
            <v>0.85499999999999998</v>
          </cell>
          <cell r="J11" t="str">
            <v>CI Not Received</v>
          </cell>
          <cell r="K11" t="str">
            <v>PC Submitted</v>
          </cell>
        </row>
        <row r="12">
          <cell r="B12" t="str">
            <v>CRC1</v>
          </cell>
          <cell r="C12" t="str">
            <v>FSAM</v>
          </cell>
          <cell r="D12" t="str">
            <v>NSW</v>
          </cell>
          <cell r="E12" t="str">
            <v>NSW South / ACT</v>
          </cell>
          <cell r="F12" t="str">
            <v>Steven Blewitt</v>
          </cell>
          <cell r="G12">
            <v>1</v>
          </cell>
          <cell r="H12">
            <v>0.9</v>
          </cell>
          <cell r="I12">
            <v>0.91</v>
          </cell>
          <cell r="J12" t="str">
            <v>CoA Accepted</v>
          </cell>
          <cell r="K12" t="str">
            <v>Testing Completed</v>
          </cell>
        </row>
        <row r="13">
          <cell r="B13" t="str">
            <v>GDN2</v>
          </cell>
          <cell r="C13" t="str">
            <v>FSAM</v>
          </cell>
          <cell r="D13" t="str">
            <v>QLD</v>
          </cell>
          <cell r="E13" t="str">
            <v>QLD Metro</v>
          </cell>
          <cell r="F13" t="str">
            <v>Jonathan Cogan</v>
          </cell>
          <cell r="G13">
            <v>1</v>
          </cell>
          <cell r="H13">
            <v>0.9</v>
          </cell>
          <cell r="I13">
            <v>0.91</v>
          </cell>
          <cell r="J13" t="str">
            <v>CoA Accepted</v>
          </cell>
          <cell r="K13" t="str">
            <v>Testing Completed</v>
          </cell>
        </row>
        <row r="14">
          <cell r="B14" t="str">
            <v>GOS2</v>
          </cell>
          <cell r="C14" t="str">
            <v>FSAM</v>
          </cell>
          <cell r="D14" t="str">
            <v>NSW</v>
          </cell>
          <cell r="E14" t="str">
            <v>Sydney East</v>
          </cell>
          <cell r="F14" t="str">
            <v>Adam Walsh</v>
          </cell>
          <cell r="G14">
            <v>1</v>
          </cell>
          <cell r="H14">
            <v>0.9</v>
          </cell>
          <cell r="I14">
            <v>0.91</v>
          </cell>
          <cell r="J14" t="str">
            <v>CoA Accepted</v>
          </cell>
          <cell r="K14" t="str">
            <v>Testing Completed</v>
          </cell>
        </row>
        <row r="15">
          <cell r="B15" t="str">
            <v>TOB2</v>
          </cell>
          <cell r="C15" t="str">
            <v>FSAM</v>
          </cell>
          <cell r="D15" t="str">
            <v>QLD</v>
          </cell>
          <cell r="E15" t="str">
            <v>QLD South</v>
          </cell>
          <cell r="F15" t="str">
            <v>Alan Bassett</v>
          </cell>
          <cell r="G15">
            <v>1</v>
          </cell>
          <cell r="H15">
            <v>0.9</v>
          </cell>
          <cell r="I15">
            <v>0.91</v>
          </cell>
          <cell r="J15" t="str">
            <v>CoA Accepted</v>
          </cell>
          <cell r="K15" t="str">
            <v>Testing Completed</v>
          </cell>
        </row>
        <row r="16">
          <cell r="B16" t="str">
            <v>GOS1</v>
          </cell>
          <cell r="C16" t="str">
            <v>FSAM</v>
          </cell>
          <cell r="D16" t="str">
            <v>NSW</v>
          </cell>
          <cell r="E16" t="str">
            <v>Sydney East</v>
          </cell>
          <cell r="F16" t="str">
            <v>Adam Walsh</v>
          </cell>
          <cell r="G16">
            <v>1</v>
          </cell>
          <cell r="H16">
            <v>0.9</v>
          </cell>
          <cell r="I16">
            <v>0.91</v>
          </cell>
          <cell r="J16" t="str">
            <v>CoA Accepted</v>
          </cell>
          <cell r="K16" t="str">
            <v>Testing Completed</v>
          </cell>
        </row>
        <row r="17">
          <cell r="B17" t="str">
            <v>APL3</v>
          </cell>
          <cell r="C17" t="str">
            <v>FSAM</v>
          </cell>
          <cell r="D17" t="str">
            <v>QLD</v>
          </cell>
          <cell r="E17" t="str">
            <v>QLD Metro</v>
          </cell>
          <cell r="F17" t="str">
            <v>Jonathan Cogan</v>
          </cell>
          <cell r="G17">
            <v>1</v>
          </cell>
          <cell r="H17">
            <v>0.9</v>
          </cell>
          <cell r="I17">
            <v>0.91</v>
          </cell>
          <cell r="J17" t="str">
            <v>CoA Accepted</v>
          </cell>
          <cell r="K17" t="str">
            <v>Testing Completed</v>
          </cell>
        </row>
        <row r="18">
          <cell r="B18" t="str">
            <v>GDN1</v>
          </cell>
          <cell r="C18" t="str">
            <v>FSAM</v>
          </cell>
          <cell r="D18" t="str">
            <v>QLD</v>
          </cell>
          <cell r="E18" t="str">
            <v>QLD Metro</v>
          </cell>
          <cell r="F18" t="str">
            <v>Jonathan Cogan</v>
          </cell>
          <cell r="G18">
            <v>1</v>
          </cell>
          <cell r="H18">
            <v>0.9</v>
          </cell>
          <cell r="I18">
            <v>0.91</v>
          </cell>
          <cell r="J18" t="str">
            <v>CoA Accepted</v>
          </cell>
          <cell r="K18" t="str">
            <v>Testing Completed</v>
          </cell>
        </row>
        <row r="19">
          <cell r="B19" t="str">
            <v>APL4</v>
          </cell>
          <cell r="C19" t="str">
            <v>FSAM</v>
          </cell>
          <cell r="D19" t="str">
            <v>QLD</v>
          </cell>
          <cell r="E19" t="str">
            <v>QLD Metro</v>
          </cell>
          <cell r="F19" t="str">
            <v>Jonathan Cogan</v>
          </cell>
          <cell r="G19">
            <v>1</v>
          </cell>
          <cell r="H19">
            <v>0.9</v>
          </cell>
          <cell r="I19">
            <v>0.91</v>
          </cell>
          <cell r="J19" t="str">
            <v>CoA Accepted</v>
          </cell>
          <cell r="K19" t="str">
            <v>Testing Completed</v>
          </cell>
        </row>
        <row r="20">
          <cell r="B20" t="str">
            <v>CAI1</v>
          </cell>
          <cell r="C20" t="str">
            <v>FSAM</v>
          </cell>
          <cell r="D20" t="str">
            <v>QLD</v>
          </cell>
          <cell r="E20" t="str">
            <v>QLD North</v>
          </cell>
          <cell r="F20" t="str">
            <v>Sunil Nair</v>
          </cell>
          <cell r="G20">
            <v>1</v>
          </cell>
          <cell r="H20">
            <v>0.9</v>
          </cell>
          <cell r="I20">
            <v>0.91</v>
          </cell>
          <cell r="J20" t="str">
            <v>CoA Accepted</v>
          </cell>
          <cell r="K20" t="str">
            <v>Testing Completed</v>
          </cell>
        </row>
        <row r="21">
          <cell r="B21" t="str">
            <v>CRC4</v>
          </cell>
          <cell r="C21" t="str">
            <v>FSAM</v>
          </cell>
          <cell r="D21" t="str">
            <v>NSW</v>
          </cell>
          <cell r="E21" t="str">
            <v>NSW South / ACT</v>
          </cell>
          <cell r="F21" t="str">
            <v>Steven Blewitt</v>
          </cell>
          <cell r="G21">
            <v>1</v>
          </cell>
          <cell r="H21">
            <v>0.9</v>
          </cell>
          <cell r="I21">
            <v>0.91</v>
          </cell>
          <cell r="J21" t="str">
            <v>CoA Accepted</v>
          </cell>
          <cell r="K21" t="str">
            <v>Testing Completed</v>
          </cell>
        </row>
        <row r="22">
          <cell r="B22" t="str">
            <v>CRC2</v>
          </cell>
          <cell r="C22" t="str">
            <v>FSAM</v>
          </cell>
          <cell r="D22" t="str">
            <v>NSW</v>
          </cell>
          <cell r="E22" t="str">
            <v>NSW South / ACT</v>
          </cell>
          <cell r="F22" t="str">
            <v>Steven Blewitt</v>
          </cell>
          <cell r="G22">
            <v>0.95</v>
          </cell>
          <cell r="H22">
            <v>0.9</v>
          </cell>
          <cell r="I22">
            <v>0.90500000000000003</v>
          </cell>
          <cell r="J22" t="str">
            <v>Gate 3 Submitted</v>
          </cell>
          <cell r="K22" t="str">
            <v>Testing Completed</v>
          </cell>
        </row>
        <row r="23">
          <cell r="B23" t="str">
            <v>GDN4</v>
          </cell>
          <cell r="C23" t="str">
            <v>FSAM</v>
          </cell>
          <cell r="D23" t="str">
            <v>QLD</v>
          </cell>
          <cell r="E23" t="str">
            <v>QLD Metro</v>
          </cell>
          <cell r="F23" t="str">
            <v>Jonathan Cogan</v>
          </cell>
          <cell r="G23">
            <v>0.95</v>
          </cell>
          <cell r="H23">
            <v>0.9</v>
          </cell>
          <cell r="I23">
            <v>0.90500000000000003</v>
          </cell>
          <cell r="J23" t="str">
            <v>Gate 3 Submitted</v>
          </cell>
          <cell r="K23" t="str">
            <v>Testing Completed</v>
          </cell>
        </row>
        <row r="24">
          <cell r="B24" t="str">
            <v>ARM6</v>
          </cell>
          <cell r="C24" t="str">
            <v>FSAM</v>
          </cell>
          <cell r="D24" t="str">
            <v>NSW</v>
          </cell>
          <cell r="E24" t="str">
            <v>NSW North</v>
          </cell>
          <cell r="F24" t="str">
            <v>James Herden</v>
          </cell>
          <cell r="G24">
            <v>0.95</v>
          </cell>
          <cell r="H24">
            <v>0.9</v>
          </cell>
          <cell r="I24">
            <v>0.90500000000000003</v>
          </cell>
          <cell r="J24" t="str">
            <v>Gate 3 Submitted</v>
          </cell>
          <cell r="K24" t="str">
            <v>Testing Completed</v>
          </cell>
        </row>
        <row r="25">
          <cell r="B25" t="str">
            <v>RCH4</v>
          </cell>
          <cell r="C25" t="str">
            <v>FSAM</v>
          </cell>
          <cell r="D25" t="str">
            <v>NSW</v>
          </cell>
          <cell r="E25" t="str">
            <v>Sydney West</v>
          </cell>
          <cell r="F25" t="str">
            <v>Damien Marov</v>
          </cell>
          <cell r="G25">
            <v>0.95</v>
          </cell>
          <cell r="H25">
            <v>0.9</v>
          </cell>
          <cell r="I25">
            <v>0.90500000000000003</v>
          </cell>
          <cell r="J25" t="str">
            <v>Gate 3 Submitted</v>
          </cell>
          <cell r="K25" t="str">
            <v>Testing Completed</v>
          </cell>
        </row>
        <row r="26">
          <cell r="B26" t="str">
            <v>TNS2</v>
          </cell>
          <cell r="C26" t="str">
            <v>FSAM</v>
          </cell>
          <cell r="D26" t="str">
            <v>QLD</v>
          </cell>
          <cell r="E26" t="str">
            <v>QLD North</v>
          </cell>
          <cell r="F26" t="str">
            <v>Sunil Nair</v>
          </cell>
          <cell r="G26">
            <v>0.95</v>
          </cell>
          <cell r="H26">
            <v>0.9</v>
          </cell>
          <cell r="I26">
            <v>0.90500000000000003</v>
          </cell>
          <cell r="J26" t="str">
            <v>Gate 3 Submitted</v>
          </cell>
          <cell r="K26" t="str">
            <v>Testing Completed</v>
          </cell>
        </row>
        <row r="27">
          <cell r="B27" t="str">
            <v>TNS1</v>
          </cell>
          <cell r="C27" t="str">
            <v>FSAM</v>
          </cell>
          <cell r="D27" t="str">
            <v>QLD</v>
          </cell>
          <cell r="E27" t="str">
            <v>QLD North</v>
          </cell>
          <cell r="F27" t="str">
            <v>Sunil Nair</v>
          </cell>
          <cell r="G27">
            <v>0.95</v>
          </cell>
          <cell r="H27">
            <v>0.9</v>
          </cell>
          <cell r="I27">
            <v>0.90500000000000003</v>
          </cell>
          <cell r="J27" t="str">
            <v>Gate 3 Submitted</v>
          </cell>
          <cell r="K27" t="str">
            <v>Testing Completed</v>
          </cell>
        </row>
        <row r="28">
          <cell r="B28" t="str">
            <v>TOB3</v>
          </cell>
          <cell r="C28" t="str">
            <v>FSAM</v>
          </cell>
          <cell r="D28" t="str">
            <v>QLD</v>
          </cell>
          <cell r="E28" t="str">
            <v>QLD South</v>
          </cell>
          <cell r="F28" t="str">
            <v>Alan Bassett</v>
          </cell>
          <cell r="G28">
            <v>0.95</v>
          </cell>
          <cell r="H28">
            <v>0.9</v>
          </cell>
          <cell r="I28">
            <v>0.90500000000000003</v>
          </cell>
          <cell r="J28" t="str">
            <v>Gate 3 Submitted</v>
          </cell>
          <cell r="K28" t="str">
            <v>Testing Completed</v>
          </cell>
        </row>
        <row r="29">
          <cell r="B29" t="str">
            <v>KIA3</v>
          </cell>
          <cell r="C29" t="str">
            <v>FSAM</v>
          </cell>
          <cell r="D29" t="str">
            <v>NSW</v>
          </cell>
          <cell r="E29" t="str">
            <v>NSW South / ACT</v>
          </cell>
          <cell r="F29" t="str">
            <v>Steven Blewitt</v>
          </cell>
          <cell r="G29">
            <v>0.95</v>
          </cell>
          <cell r="H29">
            <v>0.9</v>
          </cell>
          <cell r="I29">
            <v>0.90500000000000003</v>
          </cell>
          <cell r="J29" t="str">
            <v>Gate 3 Submitted</v>
          </cell>
          <cell r="K29" t="str">
            <v>Testing Completed</v>
          </cell>
        </row>
        <row r="30">
          <cell r="B30" t="str">
            <v>BLK1</v>
          </cell>
          <cell r="C30" t="str">
            <v>FSAM</v>
          </cell>
          <cell r="D30" t="str">
            <v>NSW</v>
          </cell>
          <cell r="E30" t="str">
            <v>Sydney West</v>
          </cell>
          <cell r="F30" t="str">
            <v>Damien Marov</v>
          </cell>
          <cell r="G30">
            <v>0.95</v>
          </cell>
          <cell r="H30">
            <v>0.9</v>
          </cell>
          <cell r="I30">
            <v>0.90500000000000003</v>
          </cell>
          <cell r="J30" t="str">
            <v>Gate 3 Submitted</v>
          </cell>
          <cell r="K30" t="str">
            <v>Testing Completed</v>
          </cell>
        </row>
        <row r="31">
          <cell r="B31" t="str">
            <v>PTH1</v>
          </cell>
          <cell r="C31" t="str">
            <v>FSAM</v>
          </cell>
          <cell r="D31" t="str">
            <v>NSW</v>
          </cell>
          <cell r="E31" t="str">
            <v>Sydney West</v>
          </cell>
          <cell r="F31" t="str">
            <v>Damien Marov</v>
          </cell>
          <cell r="G31">
            <v>0.95</v>
          </cell>
          <cell r="H31">
            <v>0.9</v>
          </cell>
          <cell r="I31">
            <v>0.90500000000000003</v>
          </cell>
          <cell r="J31" t="str">
            <v>Gate 3 Submitted</v>
          </cell>
          <cell r="K31" t="str">
            <v>Testing Completed</v>
          </cell>
        </row>
        <row r="32">
          <cell r="B32" t="str">
            <v>TNS3</v>
          </cell>
          <cell r="C32" t="str">
            <v>FSAM</v>
          </cell>
          <cell r="D32" t="str">
            <v>QLD</v>
          </cell>
          <cell r="E32" t="str">
            <v>QLD North</v>
          </cell>
          <cell r="F32" t="str">
            <v>Sunil Nair</v>
          </cell>
          <cell r="G32">
            <v>0.95</v>
          </cell>
          <cell r="H32">
            <v>0.9</v>
          </cell>
          <cell r="I32">
            <v>0.90500000000000003</v>
          </cell>
          <cell r="J32" t="str">
            <v>Gate 3 Submitted</v>
          </cell>
          <cell r="K32" t="str">
            <v>Testing Completed</v>
          </cell>
        </row>
        <row r="33">
          <cell r="B33" t="str">
            <v>SAW1</v>
          </cell>
          <cell r="C33" t="str">
            <v>FSAM</v>
          </cell>
          <cell r="D33" t="str">
            <v>NSW</v>
          </cell>
          <cell r="E33" t="str">
            <v>NSW North</v>
          </cell>
          <cell r="F33" t="str">
            <v>James Herden</v>
          </cell>
          <cell r="G33">
            <v>0.95</v>
          </cell>
          <cell r="H33">
            <v>0.9</v>
          </cell>
          <cell r="I33">
            <v>0.90500000000000003</v>
          </cell>
          <cell r="J33" t="str">
            <v>Gate 3 Submitted</v>
          </cell>
          <cell r="K33" t="str">
            <v>Testing Completed</v>
          </cell>
        </row>
        <row r="34">
          <cell r="B34" t="str">
            <v>SAW3</v>
          </cell>
          <cell r="C34" t="str">
            <v>FSAM</v>
          </cell>
          <cell r="D34" t="str">
            <v>NSW</v>
          </cell>
          <cell r="E34" t="str">
            <v>NSW North</v>
          </cell>
          <cell r="F34" t="str">
            <v>James Herden</v>
          </cell>
          <cell r="G34">
            <v>0.95</v>
          </cell>
          <cell r="H34">
            <v>0.9</v>
          </cell>
          <cell r="I34">
            <v>0.90500000000000003</v>
          </cell>
          <cell r="J34" t="str">
            <v>Gate 3 Submitted</v>
          </cell>
          <cell r="K34" t="str">
            <v>Testing Completed</v>
          </cell>
        </row>
        <row r="35">
          <cell r="B35" t="str">
            <v>TOB4</v>
          </cell>
          <cell r="C35" t="str">
            <v>FSAM</v>
          </cell>
          <cell r="D35" t="str">
            <v>QLD</v>
          </cell>
          <cell r="E35" t="str">
            <v>QLD South</v>
          </cell>
          <cell r="F35" t="str">
            <v>Alan Bassett</v>
          </cell>
          <cell r="G35">
            <v>0.95</v>
          </cell>
          <cell r="H35">
            <v>0.9</v>
          </cell>
          <cell r="I35">
            <v>0.90500000000000003</v>
          </cell>
          <cell r="J35" t="str">
            <v>Gate 3 Submitted</v>
          </cell>
          <cell r="K35" t="str">
            <v>Testing Completed</v>
          </cell>
        </row>
        <row r="36">
          <cell r="B36" t="str">
            <v>GUL2</v>
          </cell>
          <cell r="C36" t="str">
            <v>FSAM</v>
          </cell>
          <cell r="D36" t="str">
            <v>QLD</v>
          </cell>
          <cell r="E36" t="str">
            <v>QLD North</v>
          </cell>
          <cell r="F36" t="str">
            <v>Sunil Nair</v>
          </cell>
          <cell r="G36">
            <v>0.95</v>
          </cell>
          <cell r="H36">
            <v>0.9</v>
          </cell>
          <cell r="I36">
            <v>0.90500000000000003</v>
          </cell>
          <cell r="J36" t="str">
            <v>Gate 3 Submitted</v>
          </cell>
          <cell r="K36" t="str">
            <v>Testing Completed</v>
          </cell>
        </row>
        <row r="37">
          <cell r="B37" t="str">
            <v>CFS5</v>
          </cell>
          <cell r="C37" t="str">
            <v>FSAM</v>
          </cell>
          <cell r="D37" t="str">
            <v>NSW</v>
          </cell>
          <cell r="E37" t="str">
            <v>NSW North</v>
          </cell>
          <cell r="F37" t="str">
            <v>James Herden</v>
          </cell>
          <cell r="G37">
            <v>0.95</v>
          </cell>
          <cell r="H37">
            <v>0.9</v>
          </cell>
          <cell r="I37">
            <v>0.90500000000000003</v>
          </cell>
          <cell r="J37" t="str">
            <v>Gate 3 Submitted</v>
          </cell>
          <cell r="K37" t="str">
            <v>Testing Completed</v>
          </cell>
        </row>
        <row r="38">
          <cell r="B38" t="str">
            <v>HOM1</v>
          </cell>
          <cell r="C38" t="str">
            <v>FSAM</v>
          </cell>
          <cell r="D38" t="str">
            <v>NSW</v>
          </cell>
          <cell r="E38" t="str">
            <v>Sydney East</v>
          </cell>
          <cell r="F38" t="str">
            <v>Adam Walsh</v>
          </cell>
          <cell r="G38">
            <v>0.95</v>
          </cell>
          <cell r="H38">
            <v>0.9</v>
          </cell>
          <cell r="I38">
            <v>0.90500000000000003</v>
          </cell>
          <cell r="J38" t="str">
            <v>Gate 3 Submitted</v>
          </cell>
          <cell r="K38" t="str">
            <v>Testing Completed</v>
          </cell>
        </row>
        <row r="39">
          <cell r="B39" t="str">
            <v>RCH2</v>
          </cell>
          <cell r="C39" t="str">
            <v>FSAM</v>
          </cell>
          <cell r="D39" t="str">
            <v>NSW</v>
          </cell>
          <cell r="E39" t="str">
            <v>Sydney West</v>
          </cell>
          <cell r="F39" t="str">
            <v>Damien Marov</v>
          </cell>
          <cell r="G39">
            <v>0.95</v>
          </cell>
          <cell r="H39">
            <v>0.9</v>
          </cell>
          <cell r="I39">
            <v>0.90500000000000003</v>
          </cell>
          <cell r="J39" t="str">
            <v>Gate 3 Submitted</v>
          </cell>
          <cell r="K39" t="str">
            <v>Testing Completed</v>
          </cell>
        </row>
        <row r="40">
          <cell r="B40" t="str">
            <v>GUL3</v>
          </cell>
          <cell r="C40" t="str">
            <v>FSAM</v>
          </cell>
          <cell r="D40" t="str">
            <v>QLD</v>
          </cell>
          <cell r="E40" t="str">
            <v>QLD North</v>
          </cell>
          <cell r="F40" t="str">
            <v>Sunil Nair</v>
          </cell>
          <cell r="G40">
            <v>0.95</v>
          </cell>
          <cell r="H40">
            <v>0.9</v>
          </cell>
          <cell r="I40">
            <v>0.90500000000000003</v>
          </cell>
          <cell r="J40" t="str">
            <v>Gate 3 Submitted</v>
          </cell>
          <cell r="K40" t="str">
            <v>Testing Completed</v>
          </cell>
        </row>
        <row r="41">
          <cell r="B41" t="str">
            <v>CRC5</v>
          </cell>
          <cell r="C41" t="str">
            <v>FSAM</v>
          </cell>
          <cell r="D41" t="str">
            <v>NSW</v>
          </cell>
          <cell r="E41" t="str">
            <v>NSW South / ACT</v>
          </cell>
          <cell r="F41" t="str">
            <v>Steven Blewitt</v>
          </cell>
          <cell r="G41">
            <v>0.95</v>
          </cell>
          <cell r="H41">
            <v>0.9</v>
          </cell>
          <cell r="I41">
            <v>0.90500000000000003</v>
          </cell>
          <cell r="J41" t="str">
            <v>Gate 3 Submitted</v>
          </cell>
          <cell r="K41" t="str">
            <v>Testing Completed</v>
          </cell>
        </row>
        <row r="42">
          <cell r="B42" t="str">
            <v>GUL4</v>
          </cell>
          <cell r="C42" t="str">
            <v>FSAM</v>
          </cell>
          <cell r="D42" t="str">
            <v>QLD</v>
          </cell>
          <cell r="E42" t="str">
            <v>QLD North</v>
          </cell>
          <cell r="F42" t="str">
            <v>Sunil Nair</v>
          </cell>
          <cell r="G42">
            <v>0.95</v>
          </cell>
          <cell r="H42">
            <v>0.9</v>
          </cell>
          <cell r="I42">
            <v>0.90500000000000003</v>
          </cell>
          <cell r="J42" t="str">
            <v>Gate 3 Submitted</v>
          </cell>
          <cell r="K42" t="str">
            <v>Testing Completed</v>
          </cell>
        </row>
        <row r="43">
          <cell r="B43" t="str">
            <v>CFS3</v>
          </cell>
          <cell r="C43" t="str">
            <v>FSAM</v>
          </cell>
          <cell r="D43" t="str">
            <v>NSW</v>
          </cell>
          <cell r="E43" t="str">
            <v>NSW North</v>
          </cell>
          <cell r="F43" t="str">
            <v>James Herden</v>
          </cell>
          <cell r="G43">
            <v>0.95</v>
          </cell>
          <cell r="H43">
            <v>0.9</v>
          </cell>
          <cell r="I43">
            <v>0.90500000000000003</v>
          </cell>
          <cell r="J43" t="str">
            <v>Gate 3 Submitted</v>
          </cell>
          <cell r="K43" t="str">
            <v>Testing Completed</v>
          </cell>
        </row>
        <row r="44">
          <cell r="B44" t="str">
            <v>SAW2</v>
          </cell>
          <cell r="C44" t="str">
            <v>FSAM</v>
          </cell>
          <cell r="D44" t="str">
            <v>NSW</v>
          </cell>
          <cell r="E44" t="str">
            <v>NSW North</v>
          </cell>
          <cell r="F44" t="str">
            <v>James Herden</v>
          </cell>
          <cell r="G44">
            <v>0.95</v>
          </cell>
          <cell r="H44">
            <v>0.9</v>
          </cell>
          <cell r="I44">
            <v>0.90500000000000003</v>
          </cell>
          <cell r="J44" t="str">
            <v>Gate 3 Submitted</v>
          </cell>
          <cell r="K44" t="str">
            <v>Testing Completed</v>
          </cell>
        </row>
        <row r="45">
          <cell r="B45" t="str">
            <v>LID1</v>
          </cell>
          <cell r="C45" t="str">
            <v>FSAM</v>
          </cell>
          <cell r="D45" t="str">
            <v>NSW</v>
          </cell>
          <cell r="E45" t="str">
            <v>Sydney East</v>
          </cell>
          <cell r="F45" t="str">
            <v>Adam Walsh</v>
          </cell>
          <cell r="G45">
            <v>1</v>
          </cell>
          <cell r="H45">
            <v>0.4</v>
          </cell>
          <cell r="I45">
            <v>0.46000000000000008</v>
          </cell>
          <cell r="J45" t="str">
            <v>CoA Accepted</v>
          </cell>
          <cell r="K45" t="str">
            <v>Hauling Completed</v>
          </cell>
        </row>
        <row r="46">
          <cell r="B46" t="str">
            <v>APL2</v>
          </cell>
          <cell r="C46" t="str">
            <v>FSAM</v>
          </cell>
          <cell r="D46" t="str">
            <v>QLD</v>
          </cell>
          <cell r="E46" t="str">
            <v>QLD Metro</v>
          </cell>
          <cell r="F46" t="str">
            <v>Jonathan Cogan</v>
          </cell>
          <cell r="G46">
            <v>1</v>
          </cell>
          <cell r="H46">
            <v>0.4</v>
          </cell>
          <cell r="I46">
            <v>0.46000000000000008</v>
          </cell>
          <cell r="J46" t="str">
            <v>CoA Accepted</v>
          </cell>
          <cell r="K46" t="str">
            <v>Hauling Completed</v>
          </cell>
        </row>
        <row r="47">
          <cell r="B47" t="str">
            <v>GDN3</v>
          </cell>
          <cell r="C47" t="str">
            <v>FSAM</v>
          </cell>
          <cell r="D47" t="str">
            <v>QLD</v>
          </cell>
          <cell r="E47" t="str">
            <v>QLD Metro</v>
          </cell>
          <cell r="F47" t="str">
            <v>Jonathan Cogan</v>
          </cell>
          <cell r="G47">
            <v>0.95</v>
          </cell>
          <cell r="H47">
            <v>0.4</v>
          </cell>
          <cell r="I47">
            <v>0.45500000000000007</v>
          </cell>
          <cell r="J47" t="str">
            <v>Gate 3 Submitted</v>
          </cell>
          <cell r="K47" t="str">
            <v>Hauling Completed</v>
          </cell>
        </row>
        <row r="48">
          <cell r="B48" t="str">
            <v>GUL5</v>
          </cell>
          <cell r="C48" t="str">
            <v>FSAM</v>
          </cell>
          <cell r="D48" t="str">
            <v>QLD</v>
          </cell>
          <cell r="E48" t="str">
            <v>QLD North</v>
          </cell>
          <cell r="F48" t="str">
            <v>Sunil Nair</v>
          </cell>
          <cell r="G48">
            <v>0.95</v>
          </cell>
          <cell r="H48">
            <v>0.4</v>
          </cell>
          <cell r="I48">
            <v>0.45500000000000007</v>
          </cell>
          <cell r="J48" t="str">
            <v>Gate 3 Submitted</v>
          </cell>
          <cell r="K48" t="str">
            <v>Hauling Completed</v>
          </cell>
        </row>
        <row r="49">
          <cell r="B49" t="str">
            <v>HOM2</v>
          </cell>
          <cell r="C49" t="str">
            <v>FSAM</v>
          </cell>
          <cell r="D49" t="str">
            <v>NSW</v>
          </cell>
          <cell r="E49" t="str">
            <v>Sydney East</v>
          </cell>
          <cell r="F49" t="str">
            <v>Adam Walsh</v>
          </cell>
          <cell r="G49">
            <v>1</v>
          </cell>
          <cell r="H49">
            <v>0.1</v>
          </cell>
          <cell r="I49">
            <v>0.19</v>
          </cell>
          <cell r="J49" t="str">
            <v>CoA Accepted</v>
          </cell>
          <cell r="K49" t="str">
            <v>Civil Started</v>
          </cell>
        </row>
        <row r="50">
          <cell r="B50" t="str">
            <v>CFS6</v>
          </cell>
          <cell r="C50" t="str">
            <v>FSAM</v>
          </cell>
          <cell r="D50" t="str">
            <v>NSW</v>
          </cell>
          <cell r="E50" t="str">
            <v>NSW North</v>
          </cell>
          <cell r="F50" t="str">
            <v>James Herden</v>
          </cell>
          <cell r="G50">
            <v>0.95</v>
          </cell>
          <cell r="H50">
            <v>0.1</v>
          </cell>
          <cell r="I50">
            <v>0.185</v>
          </cell>
          <cell r="J50" t="str">
            <v>Gate 3 Submitted</v>
          </cell>
          <cell r="K50" t="str">
            <v>Civil Started</v>
          </cell>
        </row>
        <row r="51">
          <cell r="B51" t="str">
            <v>KIA2</v>
          </cell>
          <cell r="C51" t="str">
            <v>FSAM</v>
          </cell>
          <cell r="D51" t="str">
            <v>NSW</v>
          </cell>
          <cell r="E51" t="str">
            <v>NSW South / ACT</v>
          </cell>
          <cell r="F51" t="str">
            <v>Steven Blewitt</v>
          </cell>
          <cell r="G51">
            <v>0.95</v>
          </cell>
          <cell r="H51">
            <v>0.1</v>
          </cell>
          <cell r="I51">
            <v>0.185</v>
          </cell>
          <cell r="J51" t="str">
            <v>Gate 3 Submitted</v>
          </cell>
          <cell r="K51" t="str">
            <v>Civil Started</v>
          </cell>
        </row>
        <row r="52">
          <cell r="B52" t="str">
            <v>PTH2</v>
          </cell>
          <cell r="C52" t="str">
            <v>FSAM</v>
          </cell>
          <cell r="D52" t="str">
            <v>NSW</v>
          </cell>
          <cell r="E52" t="str">
            <v>Sydney West</v>
          </cell>
          <cell r="F52" t="str">
            <v>Damien Marov</v>
          </cell>
          <cell r="G52">
            <v>0.95</v>
          </cell>
          <cell r="H52">
            <v>0.1</v>
          </cell>
          <cell r="I52">
            <v>0.185</v>
          </cell>
          <cell r="J52" t="str">
            <v>Gate 3 Submitted</v>
          </cell>
          <cell r="K52" t="str">
            <v>Civil Started</v>
          </cell>
        </row>
        <row r="53">
          <cell r="B53" t="str">
            <v>GOS3</v>
          </cell>
          <cell r="C53" t="str">
            <v>FSAM</v>
          </cell>
          <cell r="D53" t="str">
            <v>NSW</v>
          </cell>
          <cell r="E53" t="str">
            <v>Sydney East</v>
          </cell>
          <cell r="F53" t="str">
            <v>Adam Walsh</v>
          </cell>
          <cell r="G53">
            <v>0.95</v>
          </cell>
          <cell r="H53">
            <v>0.1</v>
          </cell>
          <cell r="I53">
            <v>0.185</v>
          </cell>
          <cell r="J53" t="str">
            <v>Gate 3 Submitted</v>
          </cell>
          <cell r="K53" t="str">
            <v>Civil Started</v>
          </cell>
        </row>
        <row r="54">
          <cell r="B54" t="str">
            <v>LID2</v>
          </cell>
          <cell r="C54" t="str">
            <v>FSAM</v>
          </cell>
          <cell r="D54" t="str">
            <v>NSW</v>
          </cell>
          <cell r="E54" t="str">
            <v>Sydney East</v>
          </cell>
          <cell r="F54" t="str">
            <v>Adam Walsh</v>
          </cell>
          <cell r="G54">
            <v>0.95</v>
          </cell>
          <cell r="H54">
            <v>0.1</v>
          </cell>
          <cell r="I54">
            <v>0.185</v>
          </cell>
          <cell r="J54" t="str">
            <v>Gate 3 Submitted</v>
          </cell>
          <cell r="K54" t="str">
            <v>Civil Started</v>
          </cell>
        </row>
        <row r="55">
          <cell r="B55" t="str">
            <v>MKY1</v>
          </cell>
          <cell r="C55" t="str">
            <v>FSAM</v>
          </cell>
          <cell r="D55" t="str">
            <v>QLD</v>
          </cell>
          <cell r="E55" t="str">
            <v>QLD North</v>
          </cell>
          <cell r="F55" t="str">
            <v>Sunil Nair</v>
          </cell>
          <cell r="G55">
            <v>0.95</v>
          </cell>
          <cell r="H55">
            <v>0.1</v>
          </cell>
          <cell r="I55">
            <v>0.185</v>
          </cell>
          <cell r="J55" t="str">
            <v>Gate 3 Submitted</v>
          </cell>
          <cell r="K55" t="str">
            <v>Civil Started</v>
          </cell>
        </row>
        <row r="56">
          <cell r="B56" t="str">
            <v>RIV1</v>
          </cell>
          <cell r="C56" t="str">
            <v>FSAM</v>
          </cell>
          <cell r="D56" t="str">
            <v>NSW</v>
          </cell>
          <cell r="E56" t="str">
            <v>Sydney West</v>
          </cell>
          <cell r="F56" t="str">
            <v>Damien Marov</v>
          </cell>
          <cell r="G56">
            <v>0.95</v>
          </cell>
          <cell r="H56">
            <v>0.1</v>
          </cell>
          <cell r="I56">
            <v>0.185</v>
          </cell>
          <cell r="J56" t="str">
            <v>Gate 3 Submitted</v>
          </cell>
          <cell r="K56" t="str">
            <v>Civil Started</v>
          </cell>
        </row>
        <row r="57">
          <cell r="B57" t="str">
            <v>BLK4</v>
          </cell>
          <cell r="C57" t="str">
            <v>FSAM</v>
          </cell>
          <cell r="D57" t="str">
            <v>NSW</v>
          </cell>
          <cell r="E57" t="str">
            <v>Sydney West</v>
          </cell>
          <cell r="F57" t="str">
            <v>Damien Marov</v>
          </cell>
          <cell r="G57">
            <v>0.95</v>
          </cell>
          <cell r="H57">
            <v>0</v>
          </cell>
          <cell r="I57">
            <v>9.5000000000000001E-2</v>
          </cell>
          <cell r="J57" t="str">
            <v>Gate 3 Submitted</v>
          </cell>
          <cell r="K57" t="str">
            <v>Civil Not Started</v>
          </cell>
        </row>
        <row r="58">
          <cell r="B58" t="str">
            <v>LJT1</v>
          </cell>
          <cell r="C58" t="str">
            <v>FSAM</v>
          </cell>
          <cell r="D58" t="str">
            <v>NSW</v>
          </cell>
          <cell r="E58" t="str">
            <v>Sydney East</v>
          </cell>
          <cell r="F58" t="str">
            <v>Adam Walsh</v>
          </cell>
          <cell r="G58">
            <v>0.95</v>
          </cell>
          <cell r="H58">
            <v>0</v>
          </cell>
          <cell r="I58">
            <v>9.5000000000000001E-2</v>
          </cell>
          <cell r="J58" t="str">
            <v>Gate 3 Submitted</v>
          </cell>
          <cell r="K58" t="str">
            <v>Civil Not Started</v>
          </cell>
        </row>
        <row r="59">
          <cell r="B59" t="str">
            <v>TOB6</v>
          </cell>
          <cell r="C59" t="str">
            <v>FSAM</v>
          </cell>
          <cell r="D59" t="str">
            <v>QLD</v>
          </cell>
          <cell r="E59" t="str">
            <v>QLD South</v>
          </cell>
          <cell r="F59" t="str">
            <v>Alan Bassett</v>
          </cell>
          <cell r="G59">
            <v>0.95</v>
          </cell>
          <cell r="H59">
            <v>0</v>
          </cell>
          <cell r="I59">
            <v>9.5000000000000001E-2</v>
          </cell>
          <cell r="J59" t="str">
            <v>Gate 3 Submitted</v>
          </cell>
          <cell r="K59" t="str">
            <v>Civil Not Started</v>
          </cell>
        </row>
        <row r="60">
          <cell r="B60" t="str">
            <v>BLK3</v>
          </cell>
          <cell r="C60" t="str">
            <v>FSAM</v>
          </cell>
          <cell r="D60" t="str">
            <v>NSW</v>
          </cell>
          <cell r="E60" t="str">
            <v>Sydney West</v>
          </cell>
          <cell r="F60" t="str">
            <v>Damien Marov</v>
          </cell>
          <cell r="G60">
            <v>0.95</v>
          </cell>
          <cell r="H60">
            <v>0</v>
          </cell>
          <cell r="I60">
            <v>9.5000000000000001E-2</v>
          </cell>
          <cell r="J60" t="str">
            <v>Gate 3 Submitted</v>
          </cell>
          <cell r="K60" t="str">
            <v>Civil Not Started</v>
          </cell>
        </row>
        <row r="61">
          <cell r="B61" t="str">
            <v>NDG2</v>
          </cell>
          <cell r="C61" t="str">
            <v>FSAM</v>
          </cell>
          <cell r="D61" t="str">
            <v>QLD</v>
          </cell>
          <cell r="E61" t="str">
            <v>QLD Metro</v>
          </cell>
          <cell r="F61" t="str">
            <v>Jonathan Cogan</v>
          </cell>
          <cell r="G61">
            <v>0.95</v>
          </cell>
          <cell r="H61">
            <v>0</v>
          </cell>
          <cell r="I61">
            <v>9.5000000000000001E-2</v>
          </cell>
          <cell r="J61" t="str">
            <v>Gate 3 Submitted</v>
          </cell>
          <cell r="K61" t="str">
            <v>Civil Not Started</v>
          </cell>
        </row>
        <row r="62">
          <cell r="B62" t="str">
            <v>DAP3</v>
          </cell>
          <cell r="C62" t="str">
            <v>FSAM</v>
          </cell>
          <cell r="D62" t="str">
            <v>NSW</v>
          </cell>
          <cell r="E62" t="str">
            <v>NSW South / ACT</v>
          </cell>
          <cell r="F62" t="str">
            <v>Steven Blewitt</v>
          </cell>
          <cell r="G62">
            <v>0.95</v>
          </cell>
          <cell r="H62">
            <v>0</v>
          </cell>
          <cell r="I62">
            <v>9.5000000000000001E-2</v>
          </cell>
          <cell r="J62" t="str">
            <v>Gate 3 Submitted</v>
          </cell>
          <cell r="K62" t="str">
            <v>Civil Not Started</v>
          </cell>
        </row>
        <row r="63">
          <cell r="B63" t="str">
            <v>DAP4</v>
          </cell>
          <cell r="C63" t="str">
            <v>FSAM</v>
          </cell>
          <cell r="D63" t="str">
            <v>NSW</v>
          </cell>
          <cell r="E63" t="str">
            <v>NSW South / ACT</v>
          </cell>
          <cell r="F63" t="str">
            <v>Steven Blewitt</v>
          </cell>
          <cell r="G63">
            <v>0.95</v>
          </cell>
          <cell r="H63">
            <v>0</v>
          </cell>
          <cell r="I63">
            <v>9.5000000000000001E-2</v>
          </cell>
          <cell r="J63" t="str">
            <v>Gate 3 Submitted</v>
          </cell>
          <cell r="K63" t="str">
            <v>Civil Not Started</v>
          </cell>
        </row>
        <row r="64">
          <cell r="B64" t="str">
            <v>HOM3</v>
          </cell>
          <cell r="C64" t="str">
            <v>FSAM</v>
          </cell>
          <cell r="D64" t="str">
            <v>NSW</v>
          </cell>
          <cell r="E64" t="str">
            <v>Sydney East</v>
          </cell>
          <cell r="F64" t="str">
            <v>Adam Walsh</v>
          </cell>
          <cell r="G64">
            <v>0.95</v>
          </cell>
          <cell r="H64">
            <v>0</v>
          </cell>
          <cell r="I64">
            <v>9.5000000000000001E-2</v>
          </cell>
          <cell r="J64" t="str">
            <v>Gate 3 Submitted</v>
          </cell>
          <cell r="K64" t="str">
            <v>Civil Not Started</v>
          </cell>
        </row>
        <row r="65">
          <cell r="B65" t="str">
            <v>RCH3</v>
          </cell>
          <cell r="C65" t="str">
            <v>FSAM</v>
          </cell>
          <cell r="D65" t="str">
            <v>NSW</v>
          </cell>
          <cell r="E65" t="str">
            <v>Sydney West</v>
          </cell>
          <cell r="F65" t="str">
            <v>Damien Marov</v>
          </cell>
          <cell r="G65">
            <v>0.95</v>
          </cell>
          <cell r="H65">
            <v>0</v>
          </cell>
          <cell r="I65">
            <v>9.5000000000000001E-2</v>
          </cell>
          <cell r="J65" t="str">
            <v>Gate 3 Submitted</v>
          </cell>
          <cell r="K65" t="str">
            <v>Civil Not Started</v>
          </cell>
        </row>
        <row r="66">
          <cell r="B66" t="str">
            <v>RIV3</v>
          </cell>
          <cell r="C66" t="str">
            <v>FSAM</v>
          </cell>
          <cell r="D66" t="str">
            <v>NSW</v>
          </cell>
          <cell r="E66" t="str">
            <v>Sydney West</v>
          </cell>
          <cell r="F66" t="str">
            <v>Damien Marov</v>
          </cell>
          <cell r="G66">
            <v>0.95</v>
          </cell>
          <cell r="H66">
            <v>0</v>
          </cell>
          <cell r="I66">
            <v>9.5000000000000001E-2</v>
          </cell>
          <cell r="J66" t="str">
            <v>Gate 3 Submitted</v>
          </cell>
          <cell r="K66" t="str">
            <v>Civil Not Started</v>
          </cell>
        </row>
        <row r="67">
          <cell r="B67" t="str">
            <v>GDN5</v>
          </cell>
          <cell r="C67" t="str">
            <v>FSAM</v>
          </cell>
          <cell r="D67" t="str">
            <v>QLD</v>
          </cell>
          <cell r="E67" t="str">
            <v>QLD Metro</v>
          </cell>
          <cell r="F67" t="str">
            <v>Jonathan Cogan</v>
          </cell>
          <cell r="G67">
            <v>0.95</v>
          </cell>
          <cell r="H67">
            <v>0</v>
          </cell>
          <cell r="I67">
            <v>9.5000000000000001E-2</v>
          </cell>
          <cell r="J67" t="str">
            <v>Gate 3 Submitted</v>
          </cell>
          <cell r="K67" t="str">
            <v>Civil Not Started</v>
          </cell>
        </row>
        <row r="68">
          <cell r="B68" t="str">
            <v>PTH5</v>
          </cell>
          <cell r="C68" t="str">
            <v>FSAM</v>
          </cell>
          <cell r="D68" t="str">
            <v>NSW</v>
          </cell>
          <cell r="E68" t="str">
            <v>Sydney West</v>
          </cell>
          <cell r="F68" t="str">
            <v>Damien Marov</v>
          </cell>
          <cell r="G68">
            <v>0.95</v>
          </cell>
          <cell r="H68">
            <v>0</v>
          </cell>
          <cell r="I68">
            <v>9.5000000000000001E-2</v>
          </cell>
          <cell r="J68" t="str">
            <v>Gate 3 Submitted</v>
          </cell>
          <cell r="K68" t="str">
            <v>Civil Not Started</v>
          </cell>
        </row>
        <row r="69">
          <cell r="B69" t="str">
            <v>PTH6</v>
          </cell>
          <cell r="C69" t="str">
            <v>FSAM</v>
          </cell>
          <cell r="D69" t="str">
            <v>NSW</v>
          </cell>
          <cell r="E69" t="str">
            <v>Sydney West</v>
          </cell>
          <cell r="F69" t="str">
            <v>Damien Marov</v>
          </cell>
          <cell r="G69">
            <v>0.95</v>
          </cell>
          <cell r="H69">
            <v>0</v>
          </cell>
          <cell r="I69">
            <v>9.5000000000000001E-2</v>
          </cell>
          <cell r="J69" t="str">
            <v>Gate 3 Submitted</v>
          </cell>
          <cell r="K69" t="str">
            <v>Civil Not Started</v>
          </cell>
        </row>
        <row r="70">
          <cell r="B70" t="str">
            <v>RIV4</v>
          </cell>
          <cell r="C70" t="str">
            <v>FSAM</v>
          </cell>
          <cell r="D70" t="str">
            <v>NSW</v>
          </cell>
          <cell r="E70" t="str">
            <v>Sydney West</v>
          </cell>
          <cell r="F70" t="str">
            <v>Damien Marov</v>
          </cell>
          <cell r="G70">
            <v>0.95</v>
          </cell>
          <cell r="H70">
            <v>0</v>
          </cell>
          <cell r="I70">
            <v>9.5000000000000001E-2</v>
          </cell>
          <cell r="J70" t="str">
            <v>Gate 3 Submitted</v>
          </cell>
          <cell r="K70" t="str">
            <v>Civil Not Started</v>
          </cell>
        </row>
        <row r="71">
          <cell r="B71" t="str">
            <v>COR11</v>
          </cell>
          <cell r="C71" t="str">
            <v>FSAM</v>
          </cell>
          <cell r="D71" t="str">
            <v>NSW</v>
          </cell>
          <cell r="E71" t="str">
            <v>NSW South / ACT</v>
          </cell>
          <cell r="F71" t="str">
            <v>Steven Blewitt</v>
          </cell>
          <cell r="G71">
            <v>0.95</v>
          </cell>
          <cell r="H71">
            <v>0</v>
          </cell>
          <cell r="I71">
            <v>9.5000000000000001E-2</v>
          </cell>
          <cell r="J71" t="str">
            <v>Gate 3 Submitted</v>
          </cell>
          <cell r="K71" t="str">
            <v>Civil Not Started</v>
          </cell>
        </row>
        <row r="72">
          <cell r="B72" t="str">
            <v>RCH5</v>
          </cell>
          <cell r="C72" t="str">
            <v>FSAM</v>
          </cell>
          <cell r="D72" t="str">
            <v>NSW</v>
          </cell>
          <cell r="E72" t="str">
            <v>Sydney West</v>
          </cell>
          <cell r="F72" t="str">
            <v>Damien Marov</v>
          </cell>
          <cell r="G72">
            <v>0.95</v>
          </cell>
          <cell r="H72">
            <v>0</v>
          </cell>
          <cell r="I72">
            <v>9.5000000000000001E-2</v>
          </cell>
          <cell r="J72" t="str">
            <v>Gate 3 Submitted</v>
          </cell>
          <cell r="K72" t="str">
            <v>Civil Not Started</v>
          </cell>
        </row>
        <row r="73">
          <cell r="B73" t="str">
            <v>RCH6</v>
          </cell>
          <cell r="C73" t="str">
            <v>FSAM</v>
          </cell>
          <cell r="D73" t="str">
            <v>NSW</v>
          </cell>
          <cell r="E73" t="str">
            <v>Sydney West</v>
          </cell>
          <cell r="F73" t="str">
            <v>Damien Marov</v>
          </cell>
          <cell r="G73">
            <v>0.95</v>
          </cell>
          <cell r="H73">
            <v>0</v>
          </cell>
          <cell r="I73">
            <v>9.5000000000000001E-2</v>
          </cell>
          <cell r="J73" t="str">
            <v>Gate 3 Submitted</v>
          </cell>
          <cell r="K73" t="str">
            <v>Civil Not Started</v>
          </cell>
        </row>
        <row r="74">
          <cell r="B74" t="str">
            <v>GDN6</v>
          </cell>
          <cell r="C74" t="str">
            <v>FSAM</v>
          </cell>
          <cell r="D74" t="str">
            <v>QLD</v>
          </cell>
          <cell r="E74" t="str">
            <v>QLD Metro</v>
          </cell>
          <cell r="F74" t="str">
            <v>Jonathan Cogan</v>
          </cell>
          <cell r="G74">
            <v>0.95</v>
          </cell>
          <cell r="H74">
            <v>0</v>
          </cell>
          <cell r="I74">
            <v>9.5000000000000001E-2</v>
          </cell>
          <cell r="J74" t="str">
            <v>Gate 3 Submitted</v>
          </cell>
          <cell r="K74" t="str">
            <v>Civil Not Started</v>
          </cell>
        </row>
        <row r="75">
          <cell r="B75" t="str">
            <v>WLG2</v>
          </cell>
          <cell r="C75" t="str">
            <v>FSAM</v>
          </cell>
          <cell r="D75" t="str">
            <v>NSW</v>
          </cell>
          <cell r="E75" t="str">
            <v>NSW South / ACT</v>
          </cell>
          <cell r="F75" t="str">
            <v>Steven Blewitt</v>
          </cell>
          <cell r="G75">
            <v>0.95</v>
          </cell>
          <cell r="H75">
            <v>0</v>
          </cell>
          <cell r="I75">
            <v>9.5000000000000001E-2</v>
          </cell>
          <cell r="J75" t="str">
            <v>Gate 3 Submitted</v>
          </cell>
          <cell r="K75" t="str">
            <v>Civil Not Started</v>
          </cell>
        </row>
        <row r="76">
          <cell r="B76" t="str">
            <v>RCH1</v>
          </cell>
          <cell r="C76" t="str">
            <v>FSAM</v>
          </cell>
          <cell r="D76" t="str">
            <v>NSW</v>
          </cell>
          <cell r="E76" t="str">
            <v>Sydney West</v>
          </cell>
          <cell r="F76" t="str">
            <v>Damien Marov</v>
          </cell>
          <cell r="G76">
            <v>0.95</v>
          </cell>
          <cell r="H76">
            <v>0</v>
          </cell>
          <cell r="I76">
            <v>9.5000000000000001E-2</v>
          </cell>
          <cell r="J76" t="str">
            <v>Gate 3 Submitted</v>
          </cell>
          <cell r="K76" t="str">
            <v>Civil Not Started</v>
          </cell>
        </row>
        <row r="77">
          <cell r="B77" t="str">
            <v>LID3</v>
          </cell>
          <cell r="C77" t="str">
            <v>FSAM</v>
          </cell>
          <cell r="D77" t="str">
            <v>NSW</v>
          </cell>
          <cell r="E77" t="str">
            <v>Sydney East</v>
          </cell>
          <cell r="F77" t="str">
            <v>Adam Walsh</v>
          </cell>
          <cell r="G77">
            <v>0.95</v>
          </cell>
          <cell r="H77">
            <v>0</v>
          </cell>
          <cell r="I77">
            <v>9.5000000000000001E-2</v>
          </cell>
          <cell r="J77" t="str">
            <v>Gate 3 Submitted</v>
          </cell>
          <cell r="K77" t="str">
            <v>Civil Not Started</v>
          </cell>
        </row>
        <row r="78">
          <cell r="B78" t="str">
            <v>LJT3</v>
          </cell>
          <cell r="C78" t="str">
            <v>FSAM</v>
          </cell>
          <cell r="D78" t="str">
            <v>NSW</v>
          </cell>
          <cell r="E78" t="str">
            <v>Sydney East</v>
          </cell>
          <cell r="F78" t="str">
            <v>Adam Walsh</v>
          </cell>
          <cell r="G78">
            <v>0.95</v>
          </cell>
          <cell r="H78">
            <v>0</v>
          </cell>
          <cell r="I78">
            <v>9.5000000000000001E-2</v>
          </cell>
          <cell r="J78" t="str">
            <v>Gate 3 Submitted</v>
          </cell>
          <cell r="K78" t="str">
            <v>Civil Not Started</v>
          </cell>
        </row>
        <row r="79">
          <cell r="B79" t="str">
            <v>TOB5</v>
          </cell>
          <cell r="C79" t="str">
            <v>FSAM</v>
          </cell>
          <cell r="D79" t="str">
            <v>QLD</v>
          </cell>
          <cell r="E79" t="str">
            <v>QLD South</v>
          </cell>
          <cell r="F79" t="str">
            <v>Alan Bassett</v>
          </cell>
          <cell r="G79">
            <v>0.95</v>
          </cell>
          <cell r="H79">
            <v>0</v>
          </cell>
          <cell r="I79">
            <v>9.5000000000000001E-2</v>
          </cell>
          <cell r="J79" t="str">
            <v>Gate 3 Submitted</v>
          </cell>
          <cell r="K79" t="str">
            <v>Civil Not Started</v>
          </cell>
        </row>
        <row r="80">
          <cell r="B80" t="str">
            <v>CFS7</v>
          </cell>
          <cell r="C80" t="str">
            <v>FSAM</v>
          </cell>
          <cell r="D80" t="str">
            <v>NSW</v>
          </cell>
          <cell r="E80" t="str">
            <v>NSW North</v>
          </cell>
          <cell r="F80" t="str">
            <v>James Herden</v>
          </cell>
          <cell r="G80">
            <v>0.95</v>
          </cell>
          <cell r="H80">
            <v>0</v>
          </cell>
          <cell r="I80">
            <v>9.5000000000000001E-2</v>
          </cell>
          <cell r="J80" t="str">
            <v>Gate 3 Submitted</v>
          </cell>
          <cell r="K80" t="str">
            <v>Civil Not Started</v>
          </cell>
        </row>
        <row r="81">
          <cell r="B81" t="str">
            <v>DAP2</v>
          </cell>
          <cell r="C81" t="str">
            <v>FSAM</v>
          </cell>
          <cell r="D81" t="str">
            <v>NSW</v>
          </cell>
          <cell r="E81" t="str">
            <v>NSW South / ACT</v>
          </cell>
          <cell r="F81" t="str">
            <v>Steven Blewitt</v>
          </cell>
          <cell r="G81">
            <v>0.95</v>
          </cell>
          <cell r="H81">
            <v>0</v>
          </cell>
          <cell r="I81">
            <v>9.5000000000000001E-2</v>
          </cell>
          <cell r="J81" t="str">
            <v>Gate 3 Submitted</v>
          </cell>
          <cell r="K81" t="str">
            <v>Civil Not Started</v>
          </cell>
        </row>
        <row r="82">
          <cell r="B82" t="str">
            <v>GOS4</v>
          </cell>
          <cell r="C82" t="str">
            <v>FSAM</v>
          </cell>
          <cell r="D82" t="str">
            <v>NSW</v>
          </cell>
          <cell r="E82" t="str">
            <v>Sydney East</v>
          </cell>
          <cell r="F82" t="str">
            <v>Adam Walsh</v>
          </cell>
          <cell r="G82">
            <v>0.95</v>
          </cell>
          <cell r="H82">
            <v>0</v>
          </cell>
          <cell r="I82">
            <v>9.5000000000000001E-2</v>
          </cell>
          <cell r="J82" t="str">
            <v>Gate 3 Submitted</v>
          </cell>
          <cell r="K82" t="str">
            <v>Civil Not Started</v>
          </cell>
        </row>
        <row r="83">
          <cell r="B83" t="str">
            <v>LID4</v>
          </cell>
          <cell r="C83" t="str">
            <v>FSAM</v>
          </cell>
          <cell r="D83" t="str">
            <v>NSW</v>
          </cell>
          <cell r="E83" t="str">
            <v>Sydney East</v>
          </cell>
          <cell r="F83" t="str">
            <v>Adam Walsh</v>
          </cell>
          <cell r="G83">
            <v>0.95</v>
          </cell>
          <cell r="H83">
            <v>0</v>
          </cell>
          <cell r="I83">
            <v>9.5000000000000001E-2</v>
          </cell>
          <cell r="J83" t="str">
            <v>Gate 3 Submitted</v>
          </cell>
          <cell r="K83" t="str">
            <v>Civil Not Started</v>
          </cell>
        </row>
        <row r="84">
          <cell r="B84" t="str">
            <v>LJT2</v>
          </cell>
          <cell r="C84" t="str">
            <v>FSAM</v>
          </cell>
          <cell r="D84" t="str">
            <v>NSW</v>
          </cell>
          <cell r="E84" t="str">
            <v>Sydney East</v>
          </cell>
          <cell r="F84" t="str">
            <v>Adam Walsh</v>
          </cell>
          <cell r="G84">
            <v>0.95</v>
          </cell>
          <cell r="H84">
            <v>0</v>
          </cell>
          <cell r="I84">
            <v>9.5000000000000001E-2</v>
          </cell>
          <cell r="J84" t="str">
            <v>Gate 3 Submitted</v>
          </cell>
          <cell r="K84" t="str">
            <v>Civil Not Started</v>
          </cell>
        </row>
        <row r="85">
          <cell r="B85" t="str">
            <v>WLG1</v>
          </cell>
          <cell r="C85" t="str">
            <v>FSAM</v>
          </cell>
          <cell r="D85" t="str">
            <v>NSW</v>
          </cell>
          <cell r="E85" t="str">
            <v>NSW South / ACT</v>
          </cell>
          <cell r="F85" t="str">
            <v>Steven Blewitt</v>
          </cell>
          <cell r="G85">
            <v>0.95</v>
          </cell>
          <cell r="H85">
            <v>0</v>
          </cell>
          <cell r="I85">
            <v>9.5000000000000001E-2</v>
          </cell>
          <cell r="J85" t="str">
            <v>Gate 3 Submitted</v>
          </cell>
          <cell r="K85" t="str">
            <v>Civil Not Started</v>
          </cell>
        </row>
        <row r="86">
          <cell r="B86" t="str">
            <v>NDG1</v>
          </cell>
          <cell r="C86" t="str">
            <v>FSAM</v>
          </cell>
          <cell r="D86" t="str">
            <v>QLD</v>
          </cell>
          <cell r="E86" t="str">
            <v>QLD Metro</v>
          </cell>
          <cell r="F86" t="str">
            <v>Jonathan Cogan</v>
          </cell>
          <cell r="G86">
            <v>0.95</v>
          </cell>
          <cell r="H86">
            <v>0</v>
          </cell>
          <cell r="I86">
            <v>9.5000000000000001E-2</v>
          </cell>
          <cell r="J86" t="str">
            <v>Gate 3 Submitted</v>
          </cell>
          <cell r="K86" t="str">
            <v>Civil Not Started</v>
          </cell>
        </row>
        <row r="87">
          <cell r="B87" t="str">
            <v>CFS4</v>
          </cell>
          <cell r="C87" t="str">
            <v>FSAM</v>
          </cell>
          <cell r="D87" t="str">
            <v>NSW</v>
          </cell>
          <cell r="E87" t="str">
            <v>NSW North</v>
          </cell>
          <cell r="F87" t="str">
            <v>James Herden</v>
          </cell>
          <cell r="G87">
            <v>0.95</v>
          </cell>
          <cell r="H87">
            <v>0</v>
          </cell>
          <cell r="I87">
            <v>9.5000000000000001E-2</v>
          </cell>
          <cell r="J87" t="str">
            <v>Gate 3 Submitted</v>
          </cell>
          <cell r="K87" t="str">
            <v>Civil Not Started</v>
          </cell>
        </row>
        <row r="88">
          <cell r="B88" t="str">
            <v>TEE2</v>
          </cell>
          <cell r="C88" t="str">
            <v>FSAM</v>
          </cell>
          <cell r="D88" t="str">
            <v>NSW</v>
          </cell>
          <cell r="E88" t="str">
            <v>NSW North</v>
          </cell>
          <cell r="F88" t="str">
            <v>James Herden</v>
          </cell>
          <cell r="G88">
            <v>0.95</v>
          </cell>
          <cell r="H88">
            <v>0</v>
          </cell>
          <cell r="I88">
            <v>9.5000000000000001E-2</v>
          </cell>
          <cell r="J88" t="str">
            <v>Gate 3 Submitted</v>
          </cell>
          <cell r="K88" t="str">
            <v>Civil Not Started</v>
          </cell>
        </row>
        <row r="89">
          <cell r="B89" t="str">
            <v>TEE3</v>
          </cell>
          <cell r="C89" t="str">
            <v>FSAM</v>
          </cell>
          <cell r="D89" t="str">
            <v>NSW</v>
          </cell>
          <cell r="E89" t="str">
            <v>NSW North</v>
          </cell>
          <cell r="F89" t="str">
            <v>James Herden</v>
          </cell>
          <cell r="G89">
            <v>0.95</v>
          </cell>
          <cell r="H89">
            <v>0</v>
          </cell>
          <cell r="I89">
            <v>9.5000000000000001E-2</v>
          </cell>
          <cell r="J89" t="str">
            <v>Gate 3 Submitted</v>
          </cell>
          <cell r="K89" t="str">
            <v>Civil Not Started</v>
          </cell>
        </row>
        <row r="90">
          <cell r="B90" t="str">
            <v>TEE4</v>
          </cell>
          <cell r="C90" t="str">
            <v>FSAM</v>
          </cell>
          <cell r="D90" t="str">
            <v>NSW</v>
          </cell>
          <cell r="E90" t="str">
            <v>NSW North</v>
          </cell>
          <cell r="F90" t="str">
            <v>James Herden</v>
          </cell>
          <cell r="G90">
            <v>0.95</v>
          </cell>
          <cell r="H90">
            <v>0</v>
          </cell>
          <cell r="I90">
            <v>9.5000000000000001E-2</v>
          </cell>
          <cell r="J90" t="str">
            <v>Gate 3 Submitted</v>
          </cell>
          <cell r="K90" t="str">
            <v>Civil Not Started</v>
          </cell>
        </row>
        <row r="91">
          <cell r="B91" t="str">
            <v>BLK2</v>
          </cell>
          <cell r="C91" t="str">
            <v>FSAM</v>
          </cell>
          <cell r="D91" t="str">
            <v>NSW</v>
          </cell>
          <cell r="E91" t="str">
            <v>Sydney West</v>
          </cell>
          <cell r="F91" t="str">
            <v>Damien Marov</v>
          </cell>
          <cell r="G91">
            <v>0.95</v>
          </cell>
          <cell r="H91">
            <v>0</v>
          </cell>
          <cell r="I91">
            <v>9.5000000000000001E-2</v>
          </cell>
          <cell r="J91" t="str">
            <v>Gate 3 Submitted</v>
          </cell>
          <cell r="K91" t="str">
            <v>Civil Not Started</v>
          </cell>
        </row>
        <row r="92">
          <cell r="B92" t="str">
            <v>BLK5</v>
          </cell>
          <cell r="C92" t="str">
            <v>FSAM</v>
          </cell>
          <cell r="D92" t="str">
            <v>NSW</v>
          </cell>
          <cell r="E92" t="str">
            <v>Sydney West</v>
          </cell>
          <cell r="F92" t="str">
            <v>Damien Marov</v>
          </cell>
          <cell r="G92">
            <v>0.95</v>
          </cell>
          <cell r="H92">
            <v>0</v>
          </cell>
          <cell r="I92">
            <v>9.5000000000000001E-2</v>
          </cell>
          <cell r="J92" t="str">
            <v>Gate 3 Submitted</v>
          </cell>
          <cell r="K92" t="str">
            <v>Civil Not Started</v>
          </cell>
        </row>
        <row r="93">
          <cell r="B93" t="str">
            <v>BLK6</v>
          </cell>
          <cell r="C93" t="str">
            <v>FSAM</v>
          </cell>
          <cell r="D93" t="str">
            <v>NSW</v>
          </cell>
          <cell r="E93" t="str">
            <v>Sydney West</v>
          </cell>
          <cell r="F93" t="str">
            <v>Damien Marov</v>
          </cell>
          <cell r="G93">
            <v>0.95</v>
          </cell>
          <cell r="H93">
            <v>0</v>
          </cell>
          <cell r="I93">
            <v>9.5000000000000001E-2</v>
          </cell>
          <cell r="J93" t="str">
            <v>Gate 3 Submitted</v>
          </cell>
          <cell r="K93" t="str">
            <v>Civil Not Started</v>
          </cell>
        </row>
        <row r="94">
          <cell r="B94" t="str">
            <v>GOS6</v>
          </cell>
          <cell r="C94" t="str">
            <v>FSAM</v>
          </cell>
          <cell r="D94" t="str">
            <v>NSW</v>
          </cell>
          <cell r="E94" t="str">
            <v>Sydney East</v>
          </cell>
          <cell r="F94" t="str">
            <v>Adam Walsh</v>
          </cell>
          <cell r="G94">
            <v>0.95</v>
          </cell>
          <cell r="H94">
            <v>0</v>
          </cell>
          <cell r="I94">
            <v>9.5000000000000001E-2</v>
          </cell>
          <cell r="J94" t="str">
            <v>Gate 3 Submitted</v>
          </cell>
          <cell r="K94" t="str">
            <v>Civil Not Started</v>
          </cell>
        </row>
        <row r="95">
          <cell r="B95" t="str">
            <v>GOS7</v>
          </cell>
          <cell r="C95" t="str">
            <v>FSAM</v>
          </cell>
          <cell r="D95" t="str">
            <v>NSW</v>
          </cell>
          <cell r="E95" t="str">
            <v>Sydney East</v>
          </cell>
          <cell r="F95" t="str">
            <v>Adam Walsh</v>
          </cell>
          <cell r="G95">
            <v>0.95</v>
          </cell>
          <cell r="H95">
            <v>0</v>
          </cell>
          <cell r="I95">
            <v>9.5000000000000001E-2</v>
          </cell>
          <cell r="J95" t="str">
            <v>Gate 3 Submitted</v>
          </cell>
          <cell r="K95" t="str">
            <v>Civil Not Started</v>
          </cell>
        </row>
        <row r="96">
          <cell r="B96" t="str">
            <v>LID5</v>
          </cell>
          <cell r="C96" t="str">
            <v>FSAM</v>
          </cell>
          <cell r="D96" t="str">
            <v>NSW</v>
          </cell>
          <cell r="E96" t="str">
            <v>Sydney East</v>
          </cell>
          <cell r="F96" t="str">
            <v>Adam Walsh</v>
          </cell>
          <cell r="G96">
            <v>0.95</v>
          </cell>
          <cell r="H96">
            <v>0</v>
          </cell>
          <cell r="I96">
            <v>9.5000000000000001E-2</v>
          </cell>
          <cell r="J96" t="str">
            <v>Gate 3 Submitted</v>
          </cell>
          <cell r="K96" t="str">
            <v>Civil Not Started</v>
          </cell>
        </row>
        <row r="97">
          <cell r="B97" t="str">
            <v>LJT7</v>
          </cell>
          <cell r="C97" t="str">
            <v>FSAM</v>
          </cell>
          <cell r="D97" t="str">
            <v>NSW</v>
          </cell>
          <cell r="E97" t="str">
            <v>Sydney East</v>
          </cell>
          <cell r="F97" t="str">
            <v>Adam Walsh</v>
          </cell>
          <cell r="G97">
            <v>0.95</v>
          </cell>
          <cell r="H97">
            <v>0</v>
          </cell>
          <cell r="I97">
            <v>9.5000000000000001E-2</v>
          </cell>
          <cell r="J97" t="str">
            <v>Gate 3 Submitted</v>
          </cell>
          <cell r="K97" t="str">
            <v>Civil Not Started</v>
          </cell>
        </row>
        <row r="98">
          <cell r="B98" t="str">
            <v>PTH3</v>
          </cell>
          <cell r="C98" t="str">
            <v>FSAM</v>
          </cell>
          <cell r="D98" t="str">
            <v>NSW</v>
          </cell>
          <cell r="E98" t="str">
            <v>Sydney West</v>
          </cell>
          <cell r="F98" t="str">
            <v>Damien Marov</v>
          </cell>
          <cell r="G98">
            <v>0.95</v>
          </cell>
          <cell r="H98">
            <v>0</v>
          </cell>
          <cell r="I98">
            <v>9.5000000000000001E-2</v>
          </cell>
          <cell r="J98" t="str">
            <v>Gate 3 Submitted</v>
          </cell>
          <cell r="K98" t="str">
            <v>Civil Not Started</v>
          </cell>
        </row>
        <row r="99">
          <cell r="B99" t="str">
            <v>PTH4</v>
          </cell>
          <cell r="C99" t="str">
            <v>FSAM</v>
          </cell>
          <cell r="D99" t="str">
            <v>NSW</v>
          </cell>
          <cell r="E99" t="str">
            <v>Sydney West</v>
          </cell>
          <cell r="F99" t="str">
            <v>Damien Marov</v>
          </cell>
          <cell r="G99">
            <v>0.95</v>
          </cell>
          <cell r="H99">
            <v>0</v>
          </cell>
          <cell r="I99">
            <v>9.5000000000000001E-2</v>
          </cell>
          <cell r="J99" t="str">
            <v>Gate 3 Submitted</v>
          </cell>
          <cell r="K99" t="str">
            <v>Civil Not Started</v>
          </cell>
        </row>
        <row r="100">
          <cell r="B100" t="str">
            <v>RIV2</v>
          </cell>
          <cell r="C100" t="str">
            <v>FSAM</v>
          </cell>
          <cell r="D100" t="str">
            <v>NSW</v>
          </cell>
          <cell r="E100" t="str">
            <v>Sydney West</v>
          </cell>
          <cell r="F100" t="str">
            <v>Damien Marov</v>
          </cell>
          <cell r="G100">
            <v>0.95</v>
          </cell>
          <cell r="H100">
            <v>0</v>
          </cell>
          <cell r="I100">
            <v>9.5000000000000001E-2</v>
          </cell>
          <cell r="J100" t="str">
            <v>Gate 3 Submitted</v>
          </cell>
          <cell r="K100" t="str">
            <v>Civil Not Started</v>
          </cell>
        </row>
        <row r="101">
          <cell r="B101" t="str">
            <v>SAW4</v>
          </cell>
          <cell r="C101" t="str">
            <v>FSAM</v>
          </cell>
          <cell r="D101" t="str">
            <v>NSW</v>
          </cell>
          <cell r="E101" t="str">
            <v>NSW North</v>
          </cell>
          <cell r="F101" t="str">
            <v>James Herden</v>
          </cell>
          <cell r="G101">
            <v>0.95</v>
          </cell>
          <cell r="H101">
            <v>0</v>
          </cell>
          <cell r="I101">
            <v>9.5000000000000001E-2</v>
          </cell>
          <cell r="J101" t="str">
            <v>Gate 3 Submitted</v>
          </cell>
          <cell r="K101" t="str">
            <v>Civil Not Started</v>
          </cell>
        </row>
        <row r="102">
          <cell r="B102" t="str">
            <v>WLG4</v>
          </cell>
          <cell r="C102" t="str">
            <v>FSAM</v>
          </cell>
          <cell r="D102" t="str">
            <v>NSW</v>
          </cell>
          <cell r="E102" t="str">
            <v>NSW South / ACT</v>
          </cell>
          <cell r="F102" t="str">
            <v>Steven Blewitt</v>
          </cell>
          <cell r="G102">
            <v>0.95</v>
          </cell>
          <cell r="H102">
            <v>0</v>
          </cell>
          <cell r="I102">
            <v>9.5000000000000001E-2</v>
          </cell>
          <cell r="J102" t="str">
            <v>Gate 3 Submitted</v>
          </cell>
          <cell r="K102" t="str">
            <v>Civil Not Started</v>
          </cell>
        </row>
        <row r="103">
          <cell r="B103" t="str">
            <v>CAI2</v>
          </cell>
          <cell r="C103" t="str">
            <v>FSAM</v>
          </cell>
          <cell r="D103" t="str">
            <v>QLD</v>
          </cell>
          <cell r="E103" t="str">
            <v>QLD North</v>
          </cell>
          <cell r="F103" t="str">
            <v>Sunil Nair</v>
          </cell>
          <cell r="G103">
            <v>0.95</v>
          </cell>
          <cell r="H103">
            <v>0</v>
          </cell>
          <cell r="I103">
            <v>9.5000000000000001E-2</v>
          </cell>
          <cell r="J103" t="str">
            <v>Gate 3 Submitted</v>
          </cell>
          <cell r="K103" t="str">
            <v>Civil Not Started</v>
          </cell>
        </row>
        <row r="104">
          <cell r="B104" t="str">
            <v>CAI3</v>
          </cell>
          <cell r="C104" t="str">
            <v>FSAM</v>
          </cell>
          <cell r="D104" t="str">
            <v>QLD</v>
          </cell>
          <cell r="E104" t="str">
            <v>QLD North</v>
          </cell>
          <cell r="F104" t="str">
            <v>Sunil Nair</v>
          </cell>
          <cell r="G104">
            <v>0.95</v>
          </cell>
          <cell r="H104">
            <v>0</v>
          </cell>
          <cell r="I104">
            <v>9.5000000000000001E-2</v>
          </cell>
          <cell r="J104" t="str">
            <v>Gate 3 Submitted</v>
          </cell>
          <cell r="K104" t="str">
            <v>Civil Not Started</v>
          </cell>
        </row>
        <row r="105">
          <cell r="B105" t="str">
            <v>GUL6</v>
          </cell>
          <cell r="C105" t="str">
            <v>FSAM</v>
          </cell>
          <cell r="D105" t="str">
            <v>QLD</v>
          </cell>
          <cell r="E105" t="str">
            <v>QLD North</v>
          </cell>
          <cell r="F105" t="str">
            <v>Sunil Nair</v>
          </cell>
          <cell r="G105">
            <v>0.95</v>
          </cell>
          <cell r="H105">
            <v>0</v>
          </cell>
          <cell r="I105">
            <v>9.5000000000000001E-2</v>
          </cell>
          <cell r="J105" t="str">
            <v>Gate 3 Submitted</v>
          </cell>
          <cell r="K105" t="str">
            <v>Civil Not Started</v>
          </cell>
        </row>
        <row r="106">
          <cell r="B106" t="str">
            <v>IPS2</v>
          </cell>
          <cell r="C106" t="str">
            <v>FSAM</v>
          </cell>
          <cell r="D106" t="str">
            <v>QLD</v>
          </cell>
          <cell r="E106" t="str">
            <v>QLD South</v>
          </cell>
          <cell r="F106" t="str">
            <v>Alan Bassett</v>
          </cell>
          <cell r="G106">
            <v>0.95</v>
          </cell>
          <cell r="H106">
            <v>0</v>
          </cell>
          <cell r="I106">
            <v>9.5000000000000001E-2</v>
          </cell>
          <cell r="J106" t="str">
            <v>Gate 3 Submitted</v>
          </cell>
          <cell r="K106" t="str">
            <v>Civil Not Started</v>
          </cell>
        </row>
        <row r="107">
          <cell r="B107" t="str">
            <v>KLG1</v>
          </cell>
          <cell r="C107" t="str">
            <v>FSAM</v>
          </cell>
          <cell r="D107" t="str">
            <v>QLD</v>
          </cell>
          <cell r="E107" t="str">
            <v>QLD Metro</v>
          </cell>
          <cell r="F107" t="str">
            <v>Jonathan Cogan</v>
          </cell>
          <cell r="G107">
            <v>0.95</v>
          </cell>
          <cell r="H107">
            <v>0</v>
          </cell>
          <cell r="I107">
            <v>9.5000000000000001E-2</v>
          </cell>
          <cell r="J107" t="str">
            <v>Gate 3 Submitted</v>
          </cell>
          <cell r="K107" t="str">
            <v>Civil Not Started</v>
          </cell>
        </row>
        <row r="108">
          <cell r="B108" t="str">
            <v>MKY2</v>
          </cell>
          <cell r="C108" t="str">
            <v>FSAM</v>
          </cell>
          <cell r="D108" t="str">
            <v>QLD</v>
          </cell>
          <cell r="E108" t="str">
            <v>QLD North</v>
          </cell>
          <cell r="F108" t="str">
            <v>Sunil Nair</v>
          </cell>
          <cell r="G108">
            <v>0.95</v>
          </cell>
          <cell r="H108">
            <v>0</v>
          </cell>
          <cell r="I108">
            <v>9.5000000000000001E-2</v>
          </cell>
          <cell r="J108" t="str">
            <v>Gate 3 Submitted</v>
          </cell>
          <cell r="K108" t="str">
            <v>Civil Not Started</v>
          </cell>
        </row>
        <row r="109">
          <cell r="B109" t="str">
            <v>MKY3</v>
          </cell>
          <cell r="C109" t="str">
            <v>FSAM</v>
          </cell>
          <cell r="D109" t="str">
            <v>QLD</v>
          </cell>
          <cell r="E109" t="str">
            <v>QLD North</v>
          </cell>
          <cell r="F109" t="str">
            <v>Sunil Nair</v>
          </cell>
          <cell r="G109">
            <v>0.95</v>
          </cell>
          <cell r="H109">
            <v>0</v>
          </cell>
          <cell r="I109">
            <v>9.5000000000000001E-2</v>
          </cell>
          <cell r="J109" t="str">
            <v>Gate 3 Submitted</v>
          </cell>
          <cell r="K109" t="str">
            <v>Civil Not Started</v>
          </cell>
        </row>
        <row r="110">
          <cell r="B110" t="str">
            <v>NDG3</v>
          </cell>
          <cell r="C110" t="str">
            <v>FSAM</v>
          </cell>
          <cell r="D110" t="str">
            <v>QLD</v>
          </cell>
          <cell r="E110" t="str">
            <v>QLD Metro</v>
          </cell>
          <cell r="F110" t="str">
            <v>Jonathan Cogan</v>
          </cell>
          <cell r="G110">
            <v>0.95</v>
          </cell>
          <cell r="H110">
            <v>0</v>
          </cell>
          <cell r="I110">
            <v>9.5000000000000001E-2</v>
          </cell>
          <cell r="J110" t="str">
            <v>Gate 3 Submitted</v>
          </cell>
          <cell r="K110" t="str">
            <v>Civil Not Started</v>
          </cell>
        </row>
        <row r="111">
          <cell r="B111" t="str">
            <v>TNS4</v>
          </cell>
          <cell r="C111" t="str">
            <v>FSAM</v>
          </cell>
          <cell r="D111" t="str">
            <v>QLD</v>
          </cell>
          <cell r="E111" t="str">
            <v>QLD North</v>
          </cell>
          <cell r="F111" t="str">
            <v>Sunil Nair</v>
          </cell>
          <cell r="G111">
            <v>0.95</v>
          </cell>
          <cell r="H111">
            <v>0</v>
          </cell>
          <cell r="I111">
            <v>9.5000000000000001E-2</v>
          </cell>
          <cell r="J111" t="str">
            <v>Gate 3 Submitted</v>
          </cell>
          <cell r="K111" t="str">
            <v>Civil Not Started</v>
          </cell>
        </row>
        <row r="112">
          <cell r="B112" t="str">
            <v>TNS6</v>
          </cell>
          <cell r="C112" t="str">
            <v>FSAM</v>
          </cell>
          <cell r="D112" t="str">
            <v>QLD</v>
          </cell>
          <cell r="E112" t="str">
            <v>QLD North</v>
          </cell>
          <cell r="F112" t="str">
            <v>Sunil Nair</v>
          </cell>
          <cell r="G112">
            <v>0.95</v>
          </cell>
          <cell r="H112">
            <v>0</v>
          </cell>
          <cell r="I112">
            <v>9.5000000000000001E-2</v>
          </cell>
          <cell r="J112" t="str">
            <v>Gate 3 Submitted</v>
          </cell>
          <cell r="K112" t="str">
            <v>Civil Not Started</v>
          </cell>
        </row>
        <row r="113">
          <cell r="B113" t="str">
            <v>DAP5</v>
          </cell>
          <cell r="C113" t="str">
            <v>FSAM</v>
          </cell>
          <cell r="D113" t="str">
            <v>NSW</v>
          </cell>
          <cell r="E113" t="str">
            <v>NSW South / ACT</v>
          </cell>
          <cell r="F113" t="str">
            <v>Steven Blewitt</v>
          </cell>
          <cell r="G113">
            <v>0.9</v>
          </cell>
          <cell r="H113">
            <v>0</v>
          </cell>
          <cell r="I113">
            <v>9.0000000000000011E-2</v>
          </cell>
          <cell r="J113" t="str">
            <v>Gate 2 Submitted</v>
          </cell>
          <cell r="K113" t="str">
            <v>Civil Not Started</v>
          </cell>
        </row>
        <row r="114">
          <cell r="B114" t="str">
            <v>GOS5</v>
          </cell>
          <cell r="C114" t="str">
            <v>FSAM</v>
          </cell>
          <cell r="D114" t="str">
            <v>NSW</v>
          </cell>
          <cell r="E114" t="str">
            <v>Sydney East</v>
          </cell>
          <cell r="F114" t="str">
            <v>Adam Walsh</v>
          </cell>
          <cell r="G114">
            <v>0.9</v>
          </cell>
          <cell r="H114">
            <v>0</v>
          </cell>
          <cell r="I114">
            <v>9.0000000000000011E-2</v>
          </cell>
          <cell r="J114" t="str">
            <v>Gate 2 Submitted</v>
          </cell>
          <cell r="K114" t="str">
            <v>Civil Not Started</v>
          </cell>
        </row>
        <row r="115">
          <cell r="B115" t="str">
            <v>IPS4</v>
          </cell>
          <cell r="C115" t="str">
            <v>FSAM</v>
          </cell>
          <cell r="D115" t="str">
            <v>QLD</v>
          </cell>
          <cell r="E115" t="str">
            <v>QLD South</v>
          </cell>
          <cell r="F115" t="str">
            <v>Alan Bassett</v>
          </cell>
          <cell r="G115">
            <v>0.9</v>
          </cell>
          <cell r="H115">
            <v>0</v>
          </cell>
          <cell r="I115">
            <v>9.0000000000000011E-2</v>
          </cell>
          <cell r="J115" t="str">
            <v>Gate 2 Submitted</v>
          </cell>
          <cell r="K115" t="str">
            <v>Civil Not Started</v>
          </cell>
        </row>
        <row r="116">
          <cell r="B116" t="str">
            <v>TOB7</v>
          </cell>
          <cell r="C116" t="str">
            <v>FSAM</v>
          </cell>
          <cell r="D116" t="str">
            <v>QLD</v>
          </cell>
          <cell r="E116" t="str">
            <v>QLD South</v>
          </cell>
          <cell r="F116" t="str">
            <v>Alan Bassett</v>
          </cell>
          <cell r="G116">
            <v>0.9</v>
          </cell>
          <cell r="H116">
            <v>0</v>
          </cell>
          <cell r="I116">
            <v>9.0000000000000011E-2</v>
          </cell>
          <cell r="J116" t="str">
            <v>Gate 2 Submitted</v>
          </cell>
          <cell r="K116" t="str">
            <v>Civil Not Started</v>
          </cell>
        </row>
        <row r="117">
          <cell r="B117" t="str">
            <v>TOB8</v>
          </cell>
          <cell r="C117" t="str">
            <v>FSAM</v>
          </cell>
          <cell r="D117" t="str">
            <v>QLD</v>
          </cell>
          <cell r="E117" t="str">
            <v>QLD South</v>
          </cell>
          <cell r="F117" t="str">
            <v>Alan Bassett</v>
          </cell>
          <cell r="G117">
            <v>0.9</v>
          </cell>
          <cell r="H117">
            <v>0</v>
          </cell>
          <cell r="I117">
            <v>9.0000000000000011E-2</v>
          </cell>
          <cell r="J117" t="str">
            <v>Gate 2 Submitted</v>
          </cell>
          <cell r="K117" t="str">
            <v>Civil Not Started</v>
          </cell>
        </row>
        <row r="118">
          <cell r="B118" t="str">
            <v>BDB1</v>
          </cell>
          <cell r="C118" t="str">
            <v>FSAM</v>
          </cell>
          <cell r="D118" t="str">
            <v>QLD</v>
          </cell>
          <cell r="E118" t="str">
            <v>QLD Metro</v>
          </cell>
          <cell r="F118" t="str">
            <v>Jonathan Cogan</v>
          </cell>
          <cell r="G118">
            <v>0.5</v>
          </cell>
          <cell r="H118">
            <v>0</v>
          </cell>
          <cell r="I118">
            <v>0.05</v>
          </cell>
          <cell r="J118" t="str">
            <v>Gate 1 Submitted</v>
          </cell>
          <cell r="K118" t="str">
            <v>Civil Not Started</v>
          </cell>
        </row>
        <row r="119">
          <cell r="B119" t="str">
            <v>PTH7</v>
          </cell>
          <cell r="C119" t="str">
            <v>FSAM</v>
          </cell>
          <cell r="D119" t="str">
            <v>NSW</v>
          </cell>
          <cell r="E119" t="str">
            <v>Sydney West</v>
          </cell>
          <cell r="F119" t="str">
            <v>Damien Marov</v>
          </cell>
          <cell r="G119">
            <v>0.5</v>
          </cell>
          <cell r="H119">
            <v>0</v>
          </cell>
          <cell r="I119">
            <v>0.05</v>
          </cell>
          <cell r="J119" t="str">
            <v>Gate 1 Submitted</v>
          </cell>
          <cell r="K119" t="str">
            <v>Civil Not Started</v>
          </cell>
        </row>
        <row r="120">
          <cell r="B120" t="str">
            <v>DAP6</v>
          </cell>
          <cell r="C120" t="str">
            <v>FSAM</v>
          </cell>
          <cell r="D120" t="str">
            <v>NSW</v>
          </cell>
          <cell r="E120" t="str">
            <v>NSW South / ACT</v>
          </cell>
          <cell r="F120" t="str">
            <v>Steven Blewitt</v>
          </cell>
          <cell r="G120">
            <v>0.5</v>
          </cell>
          <cell r="H120">
            <v>0</v>
          </cell>
          <cell r="I120">
            <v>0.05</v>
          </cell>
          <cell r="J120" t="str">
            <v>Gate 1 Submitted</v>
          </cell>
          <cell r="K120" t="str">
            <v>Civil Not Started</v>
          </cell>
        </row>
        <row r="121">
          <cell r="B121" t="str">
            <v>COR6</v>
          </cell>
          <cell r="C121" t="str">
            <v>FSAM</v>
          </cell>
          <cell r="D121" t="str">
            <v>NSW</v>
          </cell>
          <cell r="E121" t="str">
            <v>NSW South / ACT</v>
          </cell>
          <cell r="F121" t="str">
            <v>Steven Blewitt</v>
          </cell>
          <cell r="G121">
            <v>0.5</v>
          </cell>
          <cell r="H121">
            <v>0</v>
          </cell>
          <cell r="I121">
            <v>0.05</v>
          </cell>
          <cell r="J121" t="str">
            <v>Gate 1 Submitted</v>
          </cell>
          <cell r="K121" t="str">
            <v>Civil Not Started</v>
          </cell>
        </row>
        <row r="122">
          <cell r="B122" t="str">
            <v>COR7</v>
          </cell>
          <cell r="C122" t="str">
            <v>FSAM</v>
          </cell>
          <cell r="D122" t="str">
            <v>NSW</v>
          </cell>
          <cell r="E122" t="str">
            <v>NSW South / ACT</v>
          </cell>
          <cell r="F122" t="str">
            <v>Steven Blewitt</v>
          </cell>
          <cell r="G122">
            <v>0.5</v>
          </cell>
          <cell r="H122">
            <v>0</v>
          </cell>
          <cell r="I122">
            <v>0.05</v>
          </cell>
          <cell r="J122" t="str">
            <v>Gate 1 Submitted</v>
          </cell>
          <cell r="K122" t="str">
            <v>Civil Not Started</v>
          </cell>
        </row>
        <row r="123">
          <cell r="B123" t="str">
            <v>DAP1</v>
          </cell>
          <cell r="C123" t="str">
            <v>FSAM</v>
          </cell>
          <cell r="D123" t="str">
            <v>NSW</v>
          </cell>
          <cell r="E123" t="str">
            <v>NSW South / ACT</v>
          </cell>
          <cell r="F123" t="str">
            <v>Steven Blewitt</v>
          </cell>
          <cell r="G123">
            <v>0.5</v>
          </cell>
          <cell r="H123">
            <v>0</v>
          </cell>
          <cell r="I123">
            <v>0.05</v>
          </cell>
          <cell r="J123" t="str">
            <v>Gate 1 Submitted</v>
          </cell>
          <cell r="K123" t="str">
            <v>Civil Not Started</v>
          </cell>
        </row>
        <row r="124">
          <cell r="B124" t="str">
            <v>COR4</v>
          </cell>
          <cell r="C124" t="str">
            <v>FSAM</v>
          </cell>
          <cell r="D124" t="str">
            <v>NSW</v>
          </cell>
          <cell r="E124" t="str">
            <v>NSW South / ACT</v>
          </cell>
          <cell r="F124" t="str">
            <v>Steven Blewitt</v>
          </cell>
          <cell r="G124">
            <v>0.5</v>
          </cell>
          <cell r="H124">
            <v>0</v>
          </cell>
          <cell r="I124">
            <v>0.05</v>
          </cell>
          <cell r="J124" t="str">
            <v>Gate 1 Submitted</v>
          </cell>
          <cell r="K124" t="str">
            <v>Civil Not Started</v>
          </cell>
        </row>
        <row r="125">
          <cell r="B125" t="str">
            <v>LJT4</v>
          </cell>
          <cell r="C125" t="str">
            <v>FSAM</v>
          </cell>
          <cell r="D125" t="str">
            <v>NSW</v>
          </cell>
          <cell r="E125" t="str">
            <v>Sydney East</v>
          </cell>
          <cell r="F125" t="str">
            <v>Adam Walsh</v>
          </cell>
          <cell r="G125">
            <v>0.5</v>
          </cell>
          <cell r="H125">
            <v>0</v>
          </cell>
          <cell r="I125">
            <v>0.05</v>
          </cell>
          <cell r="J125" t="str">
            <v>Gate 1 Submitted</v>
          </cell>
          <cell r="K125" t="str">
            <v>Civil Not Started</v>
          </cell>
        </row>
        <row r="126">
          <cell r="B126" t="str">
            <v>BLK9</v>
          </cell>
          <cell r="C126" t="str">
            <v>FSAM</v>
          </cell>
          <cell r="D126" t="str">
            <v>NSW</v>
          </cell>
          <cell r="E126" t="str">
            <v>Sydney West</v>
          </cell>
          <cell r="F126" t="str">
            <v>Damien Marov</v>
          </cell>
          <cell r="G126">
            <v>0.5</v>
          </cell>
          <cell r="H126">
            <v>0</v>
          </cell>
          <cell r="I126">
            <v>0.05</v>
          </cell>
          <cell r="J126" t="str">
            <v>Gate 1 Submitted</v>
          </cell>
          <cell r="K126" t="str">
            <v>Civil Not Started</v>
          </cell>
        </row>
        <row r="127">
          <cell r="B127" t="str">
            <v>COR5</v>
          </cell>
          <cell r="C127" t="str">
            <v>FSAM</v>
          </cell>
          <cell r="D127" t="str">
            <v>NSW</v>
          </cell>
          <cell r="E127" t="str">
            <v>NSW South / ACT</v>
          </cell>
          <cell r="F127" t="str">
            <v>Steven Blewitt</v>
          </cell>
          <cell r="G127">
            <v>0.5</v>
          </cell>
          <cell r="H127">
            <v>0</v>
          </cell>
          <cell r="I127">
            <v>0.05</v>
          </cell>
          <cell r="J127" t="str">
            <v>Gate 1 Submitted</v>
          </cell>
          <cell r="K127" t="str">
            <v>Civil Not Started</v>
          </cell>
        </row>
        <row r="128">
          <cell r="B128" t="str">
            <v>LID6</v>
          </cell>
          <cell r="C128" t="str">
            <v>FSAM</v>
          </cell>
          <cell r="D128" t="str">
            <v>NSW</v>
          </cell>
          <cell r="E128" t="str">
            <v>Sydney East</v>
          </cell>
          <cell r="F128" t="str">
            <v>Adam Walsh</v>
          </cell>
          <cell r="G128">
            <v>0.5</v>
          </cell>
          <cell r="H128">
            <v>0</v>
          </cell>
          <cell r="I128">
            <v>0.05</v>
          </cell>
          <cell r="J128" t="str">
            <v>Gate 1 Submitted</v>
          </cell>
          <cell r="K128" t="str">
            <v>Civil Not Started</v>
          </cell>
        </row>
        <row r="129">
          <cell r="B129" t="str">
            <v>LID7</v>
          </cell>
          <cell r="C129" t="str">
            <v>FSAM</v>
          </cell>
          <cell r="D129" t="str">
            <v>NSW</v>
          </cell>
          <cell r="E129" t="str">
            <v>Sydney East</v>
          </cell>
          <cell r="F129" t="str">
            <v>Adam Walsh</v>
          </cell>
          <cell r="G129">
            <v>0.5</v>
          </cell>
          <cell r="H129">
            <v>0</v>
          </cell>
          <cell r="I129">
            <v>0.05</v>
          </cell>
          <cell r="J129" t="str">
            <v>Gate 1 Submitted</v>
          </cell>
          <cell r="K129" t="str">
            <v>Civil Not Started</v>
          </cell>
        </row>
        <row r="130">
          <cell r="B130" t="str">
            <v>LID8</v>
          </cell>
          <cell r="C130" t="str">
            <v>FSAM</v>
          </cell>
          <cell r="D130" t="str">
            <v>NSW</v>
          </cell>
          <cell r="E130" t="str">
            <v>Sydney East</v>
          </cell>
          <cell r="F130" t="str">
            <v>Adam Walsh</v>
          </cell>
          <cell r="G130">
            <v>0.5</v>
          </cell>
          <cell r="H130">
            <v>0</v>
          </cell>
          <cell r="I130">
            <v>0.05</v>
          </cell>
          <cell r="J130" t="str">
            <v>Gate 1 Submitted</v>
          </cell>
          <cell r="K130" t="str">
            <v>Civil Not Started</v>
          </cell>
        </row>
        <row r="131">
          <cell r="B131" t="str">
            <v>LJT6</v>
          </cell>
          <cell r="C131" t="str">
            <v>FSAM</v>
          </cell>
          <cell r="D131" t="str">
            <v>NSW</v>
          </cell>
          <cell r="E131" t="str">
            <v>Sydney East</v>
          </cell>
          <cell r="F131" t="str">
            <v>Adam Walsh</v>
          </cell>
          <cell r="G131">
            <v>0.5</v>
          </cell>
          <cell r="H131">
            <v>0</v>
          </cell>
          <cell r="I131">
            <v>0.05</v>
          </cell>
          <cell r="J131" t="str">
            <v>Gate 1 Submitted</v>
          </cell>
          <cell r="K131" t="str">
            <v>Civil Not Started</v>
          </cell>
        </row>
        <row r="132">
          <cell r="B132" t="str">
            <v>WLG3</v>
          </cell>
          <cell r="C132" t="str">
            <v>FSAM</v>
          </cell>
          <cell r="D132" t="str">
            <v>NSW</v>
          </cell>
          <cell r="E132" t="str">
            <v>NSW South / ACT</v>
          </cell>
          <cell r="F132" t="str">
            <v>Steven Blewitt</v>
          </cell>
          <cell r="G132">
            <v>0.5</v>
          </cell>
          <cell r="H132">
            <v>0</v>
          </cell>
          <cell r="I132">
            <v>0.05</v>
          </cell>
          <cell r="J132" t="str">
            <v>Gate 1 Submitted</v>
          </cell>
          <cell r="K132" t="str">
            <v>Civil Not Started</v>
          </cell>
        </row>
        <row r="133">
          <cell r="B133" t="str">
            <v>CAI4</v>
          </cell>
          <cell r="C133" t="str">
            <v>FSAM</v>
          </cell>
          <cell r="D133" t="str">
            <v>QLD</v>
          </cell>
          <cell r="E133" t="str">
            <v>QLD North</v>
          </cell>
          <cell r="F133" t="str">
            <v>Col Higman</v>
          </cell>
          <cell r="G133">
            <v>0.5</v>
          </cell>
          <cell r="H133">
            <v>0</v>
          </cell>
          <cell r="I133">
            <v>0.05</v>
          </cell>
          <cell r="J133" t="str">
            <v>Gate 1 Submitted</v>
          </cell>
          <cell r="K133" t="str">
            <v>Civil Not Started</v>
          </cell>
        </row>
        <row r="134">
          <cell r="B134" t="str">
            <v>TOB9</v>
          </cell>
          <cell r="C134" t="str">
            <v>FSAM</v>
          </cell>
          <cell r="D134" t="str">
            <v>QLD</v>
          </cell>
          <cell r="E134" t="str">
            <v>QLD South</v>
          </cell>
          <cell r="F134" t="str">
            <v>Alan Bassett</v>
          </cell>
          <cell r="G134">
            <v>0.5</v>
          </cell>
          <cell r="H134">
            <v>0</v>
          </cell>
          <cell r="I134">
            <v>0.05</v>
          </cell>
          <cell r="J134" t="str">
            <v>Gate 1 Submitted</v>
          </cell>
          <cell r="K134" t="str">
            <v>Civil Not Started</v>
          </cell>
        </row>
        <row r="135">
          <cell r="B135" t="str">
            <v>CVI1</v>
          </cell>
          <cell r="C135" t="str">
            <v>FSAM</v>
          </cell>
          <cell r="D135" t="str">
            <v>NSW</v>
          </cell>
          <cell r="E135" t="str">
            <v>NSW South / ACT</v>
          </cell>
          <cell r="F135" t="str">
            <v>Steven Blewitt</v>
          </cell>
          <cell r="G135">
            <v>0.5</v>
          </cell>
          <cell r="H135">
            <v>0</v>
          </cell>
          <cell r="I135">
            <v>0.05</v>
          </cell>
          <cell r="J135" t="str">
            <v>Gate 1 Submitted</v>
          </cell>
          <cell r="K135" t="str">
            <v>Civil Not Started</v>
          </cell>
        </row>
        <row r="136">
          <cell r="B136" t="str">
            <v>CVI2</v>
          </cell>
          <cell r="C136" t="str">
            <v>FSAM</v>
          </cell>
          <cell r="D136" t="str">
            <v>NSW</v>
          </cell>
          <cell r="E136" t="str">
            <v>NSW South / ACT</v>
          </cell>
          <cell r="F136" t="str">
            <v>Steven Blewitt</v>
          </cell>
          <cell r="G136">
            <v>0.5</v>
          </cell>
          <cell r="H136">
            <v>0</v>
          </cell>
          <cell r="I136">
            <v>0.05</v>
          </cell>
          <cell r="J136" t="str">
            <v>Gate 1 Submitted</v>
          </cell>
          <cell r="K136" t="str">
            <v>Civil Not Started</v>
          </cell>
        </row>
        <row r="137">
          <cell r="B137" t="str">
            <v>QBN3</v>
          </cell>
          <cell r="C137" t="str">
            <v>FSAM</v>
          </cell>
          <cell r="D137" t="str">
            <v>NSW</v>
          </cell>
          <cell r="E137" t="str">
            <v>NSW South / ACT</v>
          </cell>
          <cell r="F137" t="str">
            <v>Steven Blewitt</v>
          </cell>
          <cell r="G137">
            <v>0.5</v>
          </cell>
          <cell r="H137">
            <v>0</v>
          </cell>
          <cell r="I137">
            <v>0.05</v>
          </cell>
          <cell r="J137" t="str">
            <v>Gate 1 Submitted</v>
          </cell>
          <cell r="K137" t="str">
            <v>Civil Not Started</v>
          </cell>
        </row>
        <row r="138">
          <cell r="B138" t="str">
            <v>WLG6</v>
          </cell>
          <cell r="C138" t="str">
            <v>FSAM</v>
          </cell>
          <cell r="D138" t="str">
            <v>NSW</v>
          </cell>
          <cell r="E138" t="str">
            <v>NSW South / ACT</v>
          </cell>
          <cell r="F138" t="str">
            <v>Steven Blewitt</v>
          </cell>
          <cell r="G138">
            <v>0.01</v>
          </cell>
          <cell r="H138">
            <v>0</v>
          </cell>
          <cell r="I138">
            <v>1E-3</v>
          </cell>
          <cell r="J138" t="str">
            <v>CI Received</v>
          </cell>
          <cell r="K138" t="str">
            <v>Civil Not Started</v>
          </cell>
        </row>
        <row r="139">
          <cell r="B139" t="str">
            <v>HOM4</v>
          </cell>
          <cell r="C139" t="str">
            <v>FSAM</v>
          </cell>
          <cell r="D139" t="str">
            <v>NSW</v>
          </cell>
          <cell r="E139" t="str">
            <v>Sydney East</v>
          </cell>
          <cell r="F139" t="str">
            <v>Adam Walsh</v>
          </cell>
          <cell r="G139">
            <v>0.5</v>
          </cell>
          <cell r="H139">
            <v>0</v>
          </cell>
          <cell r="I139">
            <v>0.05</v>
          </cell>
          <cell r="J139" t="str">
            <v>Gate 1 Submitted</v>
          </cell>
          <cell r="K139" t="str">
            <v>Civil Not Started</v>
          </cell>
        </row>
        <row r="140">
          <cell r="B140" t="str">
            <v>KLG7</v>
          </cell>
          <cell r="C140" t="str">
            <v>FSAM</v>
          </cell>
          <cell r="D140" t="str">
            <v>QLD</v>
          </cell>
          <cell r="E140" t="str">
            <v>QLD Metro</v>
          </cell>
          <cell r="F140" t="str">
            <v>Jonathan Cogan</v>
          </cell>
          <cell r="G140">
            <v>0.01</v>
          </cell>
          <cell r="H140">
            <v>0</v>
          </cell>
          <cell r="I140">
            <v>1E-3</v>
          </cell>
          <cell r="J140" t="str">
            <v>CI Received</v>
          </cell>
          <cell r="K140" t="str">
            <v>Civil Not Started</v>
          </cell>
        </row>
        <row r="141">
          <cell r="B141" t="str">
            <v>MAI11</v>
          </cell>
          <cell r="C141" t="str">
            <v>FSAM</v>
          </cell>
          <cell r="D141" t="str">
            <v>NSW</v>
          </cell>
          <cell r="E141" t="str">
            <v>NSW North</v>
          </cell>
          <cell r="F141" t="str">
            <v>James Herden</v>
          </cell>
          <cell r="G141">
            <v>0.01</v>
          </cell>
          <cell r="H141">
            <v>0</v>
          </cell>
          <cell r="I141">
            <v>1E-3</v>
          </cell>
          <cell r="J141" t="str">
            <v>CI Received</v>
          </cell>
          <cell r="K141" t="str">
            <v>Civil Not Started</v>
          </cell>
        </row>
        <row r="142">
          <cell r="B142" t="str">
            <v>COR8</v>
          </cell>
          <cell r="C142" t="str">
            <v>FSAM</v>
          </cell>
          <cell r="D142" t="str">
            <v>NSW</v>
          </cell>
          <cell r="E142" t="str">
            <v>NSW South / ACT</v>
          </cell>
          <cell r="F142" t="str">
            <v>Steven Blewitt</v>
          </cell>
          <cell r="G142">
            <v>0.01</v>
          </cell>
          <cell r="H142">
            <v>0</v>
          </cell>
          <cell r="I142">
            <v>1E-3</v>
          </cell>
          <cell r="J142" t="str">
            <v>CI Received</v>
          </cell>
          <cell r="K142" t="str">
            <v>Civil Not Started</v>
          </cell>
        </row>
        <row r="143">
          <cell r="B143" t="str">
            <v>MDG1</v>
          </cell>
          <cell r="C143" t="str">
            <v>FSAM</v>
          </cell>
          <cell r="D143" t="str">
            <v>NSW</v>
          </cell>
          <cell r="E143" t="str">
            <v>NSW North</v>
          </cell>
          <cell r="F143" t="str">
            <v>James Herden</v>
          </cell>
          <cell r="G143">
            <v>0.01</v>
          </cell>
          <cell r="H143">
            <v>0</v>
          </cell>
          <cell r="I143">
            <v>1E-3</v>
          </cell>
          <cell r="J143" t="str">
            <v>CI Received</v>
          </cell>
          <cell r="K143" t="str">
            <v>Civil Not Started</v>
          </cell>
        </row>
        <row r="144">
          <cell r="B144" t="str">
            <v>MDG2</v>
          </cell>
          <cell r="C144" t="str">
            <v>FSAM</v>
          </cell>
          <cell r="D144" t="str">
            <v>NSW</v>
          </cell>
          <cell r="E144" t="str">
            <v>NSW North</v>
          </cell>
          <cell r="F144" t="str">
            <v>James Herden</v>
          </cell>
          <cell r="G144">
            <v>0.01</v>
          </cell>
          <cell r="H144">
            <v>0</v>
          </cell>
          <cell r="I144">
            <v>1E-3</v>
          </cell>
          <cell r="J144" t="str">
            <v>CI Received</v>
          </cell>
          <cell r="K144" t="str">
            <v>Civil Not Started</v>
          </cell>
        </row>
        <row r="145">
          <cell r="B145" t="str">
            <v>BDB2</v>
          </cell>
          <cell r="C145" t="str">
            <v>FSAM</v>
          </cell>
          <cell r="D145" t="str">
            <v>QLD</v>
          </cell>
          <cell r="E145" t="str">
            <v>QLD Metro</v>
          </cell>
          <cell r="F145" t="str">
            <v>Jonathan Cogan</v>
          </cell>
          <cell r="G145">
            <v>0.01</v>
          </cell>
          <cell r="H145">
            <v>0</v>
          </cell>
          <cell r="I145">
            <v>1E-3</v>
          </cell>
          <cell r="J145" t="str">
            <v>CI Received</v>
          </cell>
          <cell r="K145" t="str">
            <v>Civil Not Started</v>
          </cell>
        </row>
        <row r="146">
          <cell r="B146" t="str">
            <v>MKY4</v>
          </cell>
          <cell r="C146" t="str">
            <v>FSAM</v>
          </cell>
          <cell r="D146" t="str">
            <v>QLD</v>
          </cell>
          <cell r="E146" t="str">
            <v>QLD North</v>
          </cell>
          <cell r="F146" t="str">
            <v>Sunil Nair</v>
          </cell>
          <cell r="G146">
            <v>0.5</v>
          </cell>
          <cell r="H146">
            <v>0</v>
          </cell>
          <cell r="I146">
            <v>0.05</v>
          </cell>
          <cell r="J146" t="str">
            <v>Gate 1 Submitted</v>
          </cell>
          <cell r="K146" t="str">
            <v>Civil Not Started</v>
          </cell>
        </row>
        <row r="147">
          <cell r="B147" t="str">
            <v>MDG3</v>
          </cell>
          <cell r="C147" t="str">
            <v>FSAM</v>
          </cell>
          <cell r="D147" t="str">
            <v>NSW</v>
          </cell>
          <cell r="E147" t="str">
            <v>NSW North</v>
          </cell>
          <cell r="F147" t="str">
            <v>James Herden</v>
          </cell>
          <cell r="G147">
            <v>0.01</v>
          </cell>
          <cell r="H147">
            <v>0</v>
          </cell>
          <cell r="I147">
            <v>1E-3</v>
          </cell>
          <cell r="J147" t="str">
            <v>CI Received</v>
          </cell>
          <cell r="K147" t="str">
            <v>Civil Not Started</v>
          </cell>
        </row>
        <row r="148">
          <cell r="B148" t="str">
            <v>WAG1</v>
          </cell>
          <cell r="C148" t="str">
            <v>FSAM</v>
          </cell>
          <cell r="D148" t="str">
            <v>NSW</v>
          </cell>
          <cell r="E148" t="str">
            <v>NSW South / ACT</v>
          </cell>
          <cell r="F148" t="str">
            <v>Steven Blewitt</v>
          </cell>
          <cell r="G148">
            <v>0.01</v>
          </cell>
          <cell r="H148">
            <v>0</v>
          </cell>
          <cell r="I148">
            <v>1E-3</v>
          </cell>
          <cell r="J148" t="str">
            <v>CI Received</v>
          </cell>
          <cell r="K148" t="str">
            <v>Civil Not Started</v>
          </cell>
        </row>
        <row r="149">
          <cell r="B149" t="str">
            <v>WAG2</v>
          </cell>
          <cell r="C149" t="str">
            <v>FSAM</v>
          </cell>
          <cell r="D149" t="str">
            <v>NSW</v>
          </cell>
          <cell r="E149" t="str">
            <v>NSW South / ACT</v>
          </cell>
          <cell r="F149" t="str">
            <v>Steven Blewitt</v>
          </cell>
          <cell r="G149">
            <v>0.01</v>
          </cell>
          <cell r="H149">
            <v>0</v>
          </cell>
          <cell r="I149">
            <v>1E-3</v>
          </cell>
          <cell r="J149" t="str">
            <v>CI Received</v>
          </cell>
          <cell r="K149" t="str">
            <v>Civil Not Started</v>
          </cell>
        </row>
        <row r="150">
          <cell r="B150" t="str">
            <v>WAG3</v>
          </cell>
          <cell r="C150" t="str">
            <v>FSAM</v>
          </cell>
          <cell r="D150" t="str">
            <v>NSW</v>
          </cell>
          <cell r="E150" t="str">
            <v>NSW South / ACT</v>
          </cell>
          <cell r="F150" t="str">
            <v>Steven Blewitt</v>
          </cell>
          <cell r="G150">
            <v>0.01</v>
          </cell>
          <cell r="H150">
            <v>0</v>
          </cell>
          <cell r="I150">
            <v>1E-3</v>
          </cell>
          <cell r="J150" t="str">
            <v>CI Received</v>
          </cell>
          <cell r="K150" t="str">
            <v>Civil Not Started</v>
          </cell>
        </row>
        <row r="151">
          <cell r="B151" t="str">
            <v>LJT9</v>
          </cell>
          <cell r="C151" t="str">
            <v>FSAM</v>
          </cell>
          <cell r="D151" t="str">
            <v>NSW</v>
          </cell>
          <cell r="E151" t="str">
            <v>Sydney East</v>
          </cell>
          <cell r="F151" t="str">
            <v>Adam Walsh</v>
          </cell>
          <cell r="G151">
            <v>0.01</v>
          </cell>
          <cell r="H151">
            <v>0</v>
          </cell>
          <cell r="I151">
            <v>1E-3</v>
          </cell>
          <cell r="J151" t="str">
            <v>CI Received</v>
          </cell>
          <cell r="K151" t="str">
            <v>Civil Not Started</v>
          </cell>
        </row>
        <row r="152">
          <cell r="B152" t="str">
            <v>BBE2</v>
          </cell>
          <cell r="C152" t="str">
            <v>FSAM</v>
          </cell>
          <cell r="D152" t="str">
            <v>QLD</v>
          </cell>
          <cell r="E152" t="str">
            <v>QLD South</v>
          </cell>
          <cell r="F152" t="str">
            <v>Alan Bassett</v>
          </cell>
          <cell r="G152">
            <v>0.01</v>
          </cell>
          <cell r="H152">
            <v>0</v>
          </cell>
          <cell r="I152">
            <v>1E-3</v>
          </cell>
          <cell r="J152" t="str">
            <v>CI Received</v>
          </cell>
          <cell r="K152" t="str">
            <v>Civil Not Started</v>
          </cell>
        </row>
        <row r="153">
          <cell r="B153" t="str">
            <v>GUL7</v>
          </cell>
          <cell r="C153" t="str">
            <v>FSAM</v>
          </cell>
          <cell r="D153" t="str">
            <v>QLD</v>
          </cell>
          <cell r="E153" t="str">
            <v>QLD North</v>
          </cell>
          <cell r="F153" t="str">
            <v>Sunil Nair</v>
          </cell>
          <cell r="G153">
            <v>0.01</v>
          </cell>
          <cell r="H153">
            <v>0</v>
          </cell>
          <cell r="I153">
            <v>1E-3</v>
          </cell>
          <cell r="J153" t="str">
            <v>CI Received</v>
          </cell>
          <cell r="K153" t="str">
            <v>Civil Not Started</v>
          </cell>
        </row>
        <row r="154">
          <cell r="B154" t="str">
            <v>IPS8</v>
          </cell>
          <cell r="C154" t="str">
            <v>FSAM</v>
          </cell>
          <cell r="D154" t="str">
            <v>QLD</v>
          </cell>
          <cell r="E154" t="str">
            <v>QLD Metro</v>
          </cell>
          <cell r="F154" t="str">
            <v>Col Higman</v>
          </cell>
          <cell r="G154">
            <v>0.01</v>
          </cell>
          <cell r="H154">
            <v>0</v>
          </cell>
          <cell r="I154">
            <v>1E-3</v>
          </cell>
          <cell r="J154" t="str">
            <v>CI Received</v>
          </cell>
          <cell r="K154" t="str">
            <v>Civil Not Started</v>
          </cell>
        </row>
        <row r="155">
          <cell r="B155" t="str">
            <v>NDG4</v>
          </cell>
          <cell r="C155" t="str">
            <v>FSAM</v>
          </cell>
          <cell r="D155" t="str">
            <v>QLD</v>
          </cell>
          <cell r="E155" t="str">
            <v>QLD Metro</v>
          </cell>
          <cell r="F155" t="str">
            <v>Jonathan Cogan</v>
          </cell>
          <cell r="G155">
            <v>0.01</v>
          </cell>
          <cell r="H155">
            <v>0</v>
          </cell>
          <cell r="I155">
            <v>1E-3</v>
          </cell>
          <cell r="J155" t="str">
            <v>CI Received</v>
          </cell>
          <cell r="K155" t="str">
            <v>Civil Not Started</v>
          </cell>
        </row>
        <row r="156">
          <cell r="B156" t="str">
            <v>TEE5</v>
          </cell>
          <cell r="C156" t="str">
            <v>FSAM</v>
          </cell>
          <cell r="D156" t="str">
            <v>NSW</v>
          </cell>
          <cell r="E156" t="str">
            <v>NSW North</v>
          </cell>
          <cell r="F156" t="str">
            <v>James Herden</v>
          </cell>
          <cell r="G156">
            <v>0.01</v>
          </cell>
          <cell r="H156">
            <v>0</v>
          </cell>
          <cell r="I156">
            <v>1E-3</v>
          </cell>
          <cell r="J156" t="str">
            <v>CI Received</v>
          </cell>
          <cell r="K156" t="str">
            <v>Civil Not Started</v>
          </cell>
        </row>
        <row r="157">
          <cell r="B157" t="str">
            <v>BLK10</v>
          </cell>
          <cell r="C157" t="str">
            <v>FSAM</v>
          </cell>
          <cell r="D157" t="str">
            <v>NSW</v>
          </cell>
          <cell r="E157" t="str">
            <v>Sydney East</v>
          </cell>
          <cell r="F157" t="str">
            <v>Damien Marov</v>
          </cell>
          <cell r="G157">
            <v>0.01</v>
          </cell>
          <cell r="H157">
            <v>0</v>
          </cell>
          <cell r="I157">
            <v>1E-3</v>
          </cell>
          <cell r="J157" t="str">
            <v>CI Received</v>
          </cell>
          <cell r="K157" t="str">
            <v>Civil Not Started</v>
          </cell>
        </row>
        <row r="158">
          <cell r="B158" t="str">
            <v>GOS8</v>
          </cell>
          <cell r="C158" t="str">
            <v>FSAM</v>
          </cell>
          <cell r="D158" t="str">
            <v>NSW</v>
          </cell>
          <cell r="E158" t="str">
            <v>Sydney East</v>
          </cell>
          <cell r="F158" t="str">
            <v>Adam Walsh</v>
          </cell>
          <cell r="G158">
            <v>0.01</v>
          </cell>
          <cell r="H158">
            <v>0</v>
          </cell>
          <cell r="I158">
            <v>1E-3</v>
          </cell>
          <cell r="J158" t="str">
            <v>CI Received</v>
          </cell>
          <cell r="K158" t="str">
            <v>Civil Not Started</v>
          </cell>
        </row>
        <row r="159">
          <cell r="B159" t="str">
            <v>LIV4</v>
          </cell>
          <cell r="C159" t="str">
            <v>FSAM</v>
          </cell>
          <cell r="D159" t="str">
            <v>NSW</v>
          </cell>
          <cell r="E159" t="str">
            <v>Sydney West</v>
          </cell>
          <cell r="F159" t="str">
            <v>Damien Marov</v>
          </cell>
          <cell r="G159">
            <v>0.01</v>
          </cell>
          <cell r="H159">
            <v>0</v>
          </cell>
          <cell r="I159">
            <v>1E-3</v>
          </cell>
          <cell r="J159" t="str">
            <v>CI Received</v>
          </cell>
          <cell r="K159" t="str">
            <v>Civil Not Started</v>
          </cell>
        </row>
        <row r="160">
          <cell r="B160" t="str">
            <v>LJT5</v>
          </cell>
          <cell r="C160" t="str">
            <v>FSAM</v>
          </cell>
          <cell r="D160" t="str">
            <v>NSW</v>
          </cell>
          <cell r="E160" t="str">
            <v>Sydney East</v>
          </cell>
          <cell r="F160" t="str">
            <v>Adam Walsh</v>
          </cell>
          <cell r="G160">
            <v>0.01</v>
          </cell>
          <cell r="H160">
            <v>0</v>
          </cell>
          <cell r="I160">
            <v>1E-3</v>
          </cell>
          <cell r="J160" t="str">
            <v>CI Received</v>
          </cell>
          <cell r="K160" t="str">
            <v>Civil Not Started</v>
          </cell>
        </row>
        <row r="161">
          <cell r="B161" t="str">
            <v>LJT8</v>
          </cell>
          <cell r="C161" t="str">
            <v>FSAM</v>
          </cell>
          <cell r="D161" t="str">
            <v>NSW</v>
          </cell>
          <cell r="E161" t="str">
            <v>Sydney East</v>
          </cell>
          <cell r="F161" t="str">
            <v>Adam Walsh</v>
          </cell>
          <cell r="G161">
            <v>0.01</v>
          </cell>
          <cell r="H161">
            <v>0</v>
          </cell>
          <cell r="I161">
            <v>1E-3</v>
          </cell>
          <cell r="J161" t="str">
            <v>CI Received</v>
          </cell>
          <cell r="K161" t="str">
            <v>Civil Not Started</v>
          </cell>
        </row>
        <row r="162">
          <cell r="B162" t="str">
            <v>MAI3</v>
          </cell>
          <cell r="C162" t="str">
            <v>FSAM</v>
          </cell>
          <cell r="D162" t="str">
            <v>NSW</v>
          </cell>
          <cell r="E162" t="str">
            <v>NSW North</v>
          </cell>
          <cell r="F162" t="str">
            <v>James Herden</v>
          </cell>
          <cell r="G162">
            <v>0.01</v>
          </cell>
          <cell r="H162">
            <v>0</v>
          </cell>
          <cell r="I162">
            <v>1E-3</v>
          </cell>
          <cell r="J162" t="str">
            <v>CI Received</v>
          </cell>
          <cell r="K162" t="str">
            <v>Civil Not Started</v>
          </cell>
        </row>
        <row r="163">
          <cell r="B163" t="str">
            <v>RCH7</v>
          </cell>
          <cell r="C163" t="str">
            <v>FSAM</v>
          </cell>
          <cell r="D163" t="str">
            <v>NSW</v>
          </cell>
          <cell r="E163" t="str">
            <v>NSW South / ACT</v>
          </cell>
          <cell r="F163" t="str">
            <v>Damien Marov</v>
          </cell>
          <cell r="G163">
            <v>0.01</v>
          </cell>
          <cell r="H163">
            <v>0</v>
          </cell>
          <cell r="I163">
            <v>1E-3</v>
          </cell>
          <cell r="J163" t="str">
            <v>CI Received</v>
          </cell>
          <cell r="K163" t="str">
            <v>Civil Not Started</v>
          </cell>
        </row>
        <row r="164">
          <cell r="B164" t="str">
            <v>WLG5</v>
          </cell>
          <cell r="C164" t="str">
            <v>FSAM</v>
          </cell>
          <cell r="D164" t="str">
            <v>NSW</v>
          </cell>
          <cell r="E164" t="str">
            <v>NSW South / ACT</v>
          </cell>
          <cell r="F164" t="str">
            <v>Steven Blewitt</v>
          </cell>
          <cell r="G164">
            <v>0.01</v>
          </cell>
          <cell r="H164">
            <v>0</v>
          </cell>
          <cell r="I164">
            <v>1E-3</v>
          </cell>
          <cell r="J164" t="str">
            <v>CI Received</v>
          </cell>
          <cell r="K164" t="str">
            <v>Civil Not Started</v>
          </cell>
        </row>
        <row r="165">
          <cell r="B165" t="str">
            <v>APL5</v>
          </cell>
          <cell r="C165" t="str">
            <v>FSAM</v>
          </cell>
          <cell r="D165" t="str">
            <v>QLD</v>
          </cell>
          <cell r="E165" t="str">
            <v>QLD Metro</v>
          </cell>
          <cell r="F165" t="str">
            <v>Jonathan Cogan</v>
          </cell>
          <cell r="G165">
            <v>0.01</v>
          </cell>
          <cell r="H165">
            <v>0</v>
          </cell>
          <cell r="I165">
            <v>1E-3</v>
          </cell>
          <cell r="J165" t="str">
            <v>CI Received</v>
          </cell>
          <cell r="K165" t="str">
            <v>Civil Not Started</v>
          </cell>
        </row>
        <row r="166">
          <cell r="B166" t="str">
            <v>APL6</v>
          </cell>
          <cell r="C166" t="str">
            <v>FSAM</v>
          </cell>
          <cell r="D166" t="str">
            <v>QLD</v>
          </cell>
          <cell r="E166" t="str">
            <v>QLD Metro</v>
          </cell>
          <cell r="F166" t="str">
            <v>Jonathan Cogan</v>
          </cell>
          <cell r="G166">
            <v>0.01</v>
          </cell>
          <cell r="H166">
            <v>0</v>
          </cell>
          <cell r="I166">
            <v>1E-3</v>
          </cell>
          <cell r="J166" t="str">
            <v>CI Received</v>
          </cell>
          <cell r="K166" t="str">
            <v>Civil Not Started</v>
          </cell>
        </row>
        <row r="167">
          <cell r="B167" t="str">
            <v>ASH1</v>
          </cell>
          <cell r="C167" t="str">
            <v>FSAM</v>
          </cell>
          <cell r="D167" t="str">
            <v>QLD</v>
          </cell>
          <cell r="E167" t="str">
            <v>QLD Metro</v>
          </cell>
          <cell r="F167" t="str">
            <v>Jonathan Cogan</v>
          </cell>
          <cell r="G167">
            <v>0.01</v>
          </cell>
          <cell r="H167">
            <v>0</v>
          </cell>
          <cell r="I167">
            <v>1E-3</v>
          </cell>
          <cell r="J167" t="str">
            <v>CI Received</v>
          </cell>
          <cell r="K167" t="str">
            <v>Civil Not Started</v>
          </cell>
        </row>
        <row r="168">
          <cell r="B168" t="str">
            <v>ASH2</v>
          </cell>
          <cell r="C168" t="str">
            <v>FSAM</v>
          </cell>
          <cell r="D168" t="str">
            <v>QLD</v>
          </cell>
          <cell r="E168" t="str">
            <v>QLD Metro</v>
          </cell>
          <cell r="F168" t="str">
            <v>Jonathan Cogan</v>
          </cell>
          <cell r="G168">
            <v>0.01</v>
          </cell>
          <cell r="H168">
            <v>0</v>
          </cell>
          <cell r="I168">
            <v>1E-3</v>
          </cell>
          <cell r="J168" t="str">
            <v>CI Received</v>
          </cell>
          <cell r="K168" t="str">
            <v>Civil Not Started</v>
          </cell>
        </row>
        <row r="169">
          <cell r="B169" t="str">
            <v>ASH3</v>
          </cell>
          <cell r="C169" t="str">
            <v>FSAM</v>
          </cell>
          <cell r="D169" t="str">
            <v>QLD</v>
          </cell>
          <cell r="E169" t="str">
            <v>QLD Metro</v>
          </cell>
          <cell r="F169" t="str">
            <v>Jonathan Cogan</v>
          </cell>
          <cell r="G169">
            <v>0.01</v>
          </cell>
          <cell r="H169">
            <v>0</v>
          </cell>
          <cell r="I169">
            <v>1E-3</v>
          </cell>
          <cell r="J169" t="str">
            <v>CI Received</v>
          </cell>
          <cell r="K169" t="str">
            <v>Civil Not Started</v>
          </cell>
        </row>
        <row r="170">
          <cell r="B170" t="str">
            <v>BBE1</v>
          </cell>
          <cell r="C170" t="str">
            <v>FSAM</v>
          </cell>
          <cell r="D170" t="str">
            <v>QLD</v>
          </cell>
          <cell r="E170" t="str">
            <v>QLD North</v>
          </cell>
          <cell r="F170" t="str">
            <v>Alan Bassett</v>
          </cell>
          <cell r="G170">
            <v>0.01</v>
          </cell>
          <cell r="H170">
            <v>0</v>
          </cell>
          <cell r="I170">
            <v>1E-3</v>
          </cell>
          <cell r="J170" t="str">
            <v>CI Received</v>
          </cell>
          <cell r="K170" t="str">
            <v>Civil Not Started</v>
          </cell>
        </row>
        <row r="171">
          <cell r="B171" t="str">
            <v>CAI5</v>
          </cell>
          <cell r="C171" t="str">
            <v>FSAM</v>
          </cell>
          <cell r="D171" t="str">
            <v>QLD</v>
          </cell>
          <cell r="E171" t="str">
            <v>QLD North</v>
          </cell>
          <cell r="F171" t="str">
            <v>Sunil Nair</v>
          </cell>
          <cell r="G171">
            <v>0.01</v>
          </cell>
          <cell r="H171">
            <v>0</v>
          </cell>
          <cell r="I171">
            <v>1E-3</v>
          </cell>
          <cell r="J171" t="str">
            <v>CI Received</v>
          </cell>
          <cell r="K171" t="str">
            <v>Civil Not Started</v>
          </cell>
        </row>
        <row r="172">
          <cell r="B172" t="str">
            <v>GDN7</v>
          </cell>
          <cell r="C172" t="str">
            <v>FSAM</v>
          </cell>
          <cell r="D172" t="str">
            <v>QLD</v>
          </cell>
          <cell r="E172" t="str">
            <v>QLD Metro</v>
          </cell>
          <cell r="F172" t="str">
            <v>Jonathan Cogan</v>
          </cell>
          <cell r="G172">
            <v>0.01</v>
          </cell>
          <cell r="H172">
            <v>0</v>
          </cell>
          <cell r="I172">
            <v>1E-3</v>
          </cell>
          <cell r="J172" t="str">
            <v>CI Received</v>
          </cell>
          <cell r="K172" t="str">
            <v>Civil Not Started</v>
          </cell>
        </row>
        <row r="173">
          <cell r="B173" t="str">
            <v>GDN8</v>
          </cell>
          <cell r="C173" t="str">
            <v>FSAM</v>
          </cell>
          <cell r="D173" t="str">
            <v>QLD</v>
          </cell>
          <cell r="E173" t="str">
            <v>QLD Metro</v>
          </cell>
          <cell r="F173" t="str">
            <v>Jonathan Cogan</v>
          </cell>
          <cell r="G173">
            <v>0.01</v>
          </cell>
          <cell r="H173">
            <v>0</v>
          </cell>
          <cell r="I173">
            <v>1E-3</v>
          </cell>
          <cell r="J173" t="str">
            <v>CI Received</v>
          </cell>
          <cell r="K173" t="str">
            <v>Civil Not Started</v>
          </cell>
        </row>
        <row r="174">
          <cell r="B174" t="str">
            <v>KLG4</v>
          </cell>
          <cell r="C174" t="str">
            <v>FSAM</v>
          </cell>
          <cell r="D174" t="str">
            <v>QLD</v>
          </cell>
          <cell r="E174" t="str">
            <v>QLD Metro</v>
          </cell>
          <cell r="F174" t="str">
            <v>Jonathan Cogan</v>
          </cell>
          <cell r="G174">
            <v>0.01</v>
          </cell>
          <cell r="H174">
            <v>0</v>
          </cell>
          <cell r="I174">
            <v>1E-3</v>
          </cell>
          <cell r="J174" t="str">
            <v>CI Received</v>
          </cell>
          <cell r="K174" t="str">
            <v>Civil Not Started</v>
          </cell>
        </row>
        <row r="175">
          <cell r="B175" t="str">
            <v>ROT1</v>
          </cell>
          <cell r="C175" t="str">
            <v>FSAM</v>
          </cell>
          <cell r="D175" t="str">
            <v>QLD</v>
          </cell>
          <cell r="E175" t="str">
            <v>QLD South</v>
          </cell>
          <cell r="F175" t="str">
            <v>Alan Bassett</v>
          </cell>
          <cell r="G175">
            <v>0.01</v>
          </cell>
          <cell r="H175">
            <v>0</v>
          </cell>
          <cell r="I175">
            <v>1E-3</v>
          </cell>
          <cell r="J175" t="str">
            <v>CI Received</v>
          </cell>
          <cell r="K175" t="str">
            <v>Civil Not Started</v>
          </cell>
        </row>
        <row r="176">
          <cell r="B176" t="str">
            <v>ROT2</v>
          </cell>
          <cell r="C176" t="str">
            <v>FSAM</v>
          </cell>
          <cell r="D176" t="str">
            <v>QLD</v>
          </cell>
          <cell r="E176" t="str">
            <v>QLD South</v>
          </cell>
          <cell r="F176" t="str">
            <v>Alan Bassett</v>
          </cell>
          <cell r="G176">
            <v>0.01</v>
          </cell>
          <cell r="H176">
            <v>0</v>
          </cell>
          <cell r="I176">
            <v>1E-3</v>
          </cell>
          <cell r="J176" t="str">
            <v>CI Received</v>
          </cell>
          <cell r="K176" t="str">
            <v>Civil Not Started</v>
          </cell>
        </row>
        <row r="177">
          <cell r="B177" t="str">
            <v>ROT3</v>
          </cell>
          <cell r="C177" t="str">
            <v>FSAM</v>
          </cell>
          <cell r="D177" t="str">
            <v>QLD</v>
          </cell>
          <cell r="E177" t="str">
            <v>QLD South</v>
          </cell>
          <cell r="F177" t="str">
            <v>Alan Bassett</v>
          </cell>
          <cell r="G177">
            <v>0.01</v>
          </cell>
          <cell r="H177">
            <v>0</v>
          </cell>
          <cell r="I177">
            <v>1E-3</v>
          </cell>
          <cell r="J177" t="str">
            <v>CI Received</v>
          </cell>
          <cell r="K177" t="str">
            <v>Civil Not Started</v>
          </cell>
        </row>
        <row r="178">
          <cell r="B178" t="str">
            <v>SGI1</v>
          </cell>
          <cell r="C178" t="str">
            <v>FSAM</v>
          </cell>
          <cell r="D178" t="str">
            <v>QLD</v>
          </cell>
          <cell r="E178" t="str">
            <v>QLD Metro</v>
          </cell>
          <cell r="F178" t="str">
            <v>Jonathan Cogan</v>
          </cell>
          <cell r="G178">
            <v>0.01</v>
          </cell>
          <cell r="H178">
            <v>0</v>
          </cell>
          <cell r="I178">
            <v>1E-3</v>
          </cell>
          <cell r="J178" t="str">
            <v>CI Received</v>
          </cell>
          <cell r="K178" t="str">
            <v>Civil Not Started</v>
          </cell>
        </row>
        <row r="179">
          <cell r="B179" t="str">
            <v>SLA1</v>
          </cell>
          <cell r="C179" t="str">
            <v>FSAM</v>
          </cell>
          <cell r="D179" t="str">
            <v>QLD</v>
          </cell>
          <cell r="E179" t="str">
            <v>QLD Metro</v>
          </cell>
          <cell r="F179" t="str">
            <v>Jonathan Cogan</v>
          </cell>
          <cell r="G179">
            <v>0.01</v>
          </cell>
          <cell r="H179">
            <v>0</v>
          </cell>
          <cell r="I179">
            <v>1E-3</v>
          </cell>
          <cell r="J179" t="str">
            <v>CI Received</v>
          </cell>
          <cell r="K179" t="str">
            <v>Civil Not Started</v>
          </cell>
        </row>
        <row r="180">
          <cell r="B180" t="str">
            <v>SLA2</v>
          </cell>
          <cell r="C180" t="str">
            <v>FSAM</v>
          </cell>
          <cell r="D180" t="str">
            <v>QLD</v>
          </cell>
          <cell r="E180" t="str">
            <v>QLD Metro</v>
          </cell>
          <cell r="F180" t="str">
            <v>Jonathan Cogan</v>
          </cell>
          <cell r="G180">
            <v>0.01</v>
          </cell>
          <cell r="H180">
            <v>0</v>
          </cell>
          <cell r="I180">
            <v>1E-3</v>
          </cell>
          <cell r="J180" t="str">
            <v>CI Received</v>
          </cell>
          <cell r="K180" t="str">
            <v>Civil Not Started</v>
          </cell>
        </row>
        <row r="181">
          <cell r="B181" t="str">
            <v>SLA3</v>
          </cell>
          <cell r="C181" t="str">
            <v>FSAM</v>
          </cell>
          <cell r="D181" t="str">
            <v>QLD</v>
          </cell>
          <cell r="E181" t="str">
            <v>QLD Metro</v>
          </cell>
          <cell r="F181" t="str">
            <v>Jonathan Cogan</v>
          </cell>
          <cell r="G181">
            <v>0.01</v>
          </cell>
          <cell r="H181">
            <v>0</v>
          </cell>
          <cell r="I181">
            <v>1E-3</v>
          </cell>
          <cell r="J181" t="str">
            <v>CI Received</v>
          </cell>
          <cell r="K181" t="str">
            <v>Civil Not Started</v>
          </cell>
        </row>
        <row r="182">
          <cell r="B182" t="str">
            <v>CVI3</v>
          </cell>
          <cell r="C182" t="str">
            <v>FSAM</v>
          </cell>
          <cell r="D182" t="str">
            <v>NSW</v>
          </cell>
          <cell r="E182" t="str">
            <v>NSW South / ACT</v>
          </cell>
          <cell r="F182" t="str">
            <v>James Herden</v>
          </cell>
          <cell r="G182">
            <v>0.5</v>
          </cell>
          <cell r="H182">
            <v>0</v>
          </cell>
          <cell r="I182">
            <v>0.05</v>
          </cell>
          <cell r="J182" t="str">
            <v>Gate 1 Submitted</v>
          </cell>
          <cell r="K182" t="str">
            <v>Civil Not Started</v>
          </cell>
        </row>
        <row r="183">
          <cell r="B183" t="str">
            <v>CVI4</v>
          </cell>
          <cell r="C183" t="str">
            <v>FSAM</v>
          </cell>
          <cell r="D183" t="str">
            <v>NSW</v>
          </cell>
          <cell r="E183" t="str">
            <v>NSW South / ACT</v>
          </cell>
          <cell r="F183" t="str">
            <v>Steven Blewitt</v>
          </cell>
          <cell r="G183">
            <v>0.01</v>
          </cell>
          <cell r="H183">
            <v>0</v>
          </cell>
          <cell r="I183">
            <v>1E-3</v>
          </cell>
          <cell r="J183" t="str">
            <v>CI Received</v>
          </cell>
          <cell r="K183" t="str">
            <v>Civil Not Started</v>
          </cell>
        </row>
        <row r="184">
          <cell r="B184" t="str">
            <v>CVI5</v>
          </cell>
          <cell r="C184" t="str">
            <v>FSAM</v>
          </cell>
          <cell r="D184" t="str">
            <v>NSW</v>
          </cell>
          <cell r="E184" t="str">
            <v>NSW South / ACT</v>
          </cell>
          <cell r="F184" t="str">
            <v>Steven Blewitt</v>
          </cell>
          <cell r="G184">
            <v>0.01</v>
          </cell>
          <cell r="H184">
            <v>0</v>
          </cell>
          <cell r="I184">
            <v>1E-3</v>
          </cell>
          <cell r="J184" t="str">
            <v>CI Received</v>
          </cell>
          <cell r="K184" t="str">
            <v>Civil Not Started</v>
          </cell>
        </row>
        <row r="185">
          <cell r="B185" t="str">
            <v>CVI6</v>
          </cell>
          <cell r="C185" t="str">
            <v>FSAM</v>
          </cell>
          <cell r="D185" t="str">
            <v>NSW</v>
          </cell>
          <cell r="E185" t="str">
            <v>NSW South / ACT</v>
          </cell>
          <cell r="F185" t="str">
            <v>Damien Marov</v>
          </cell>
          <cell r="G185">
            <v>0.01</v>
          </cell>
          <cell r="H185">
            <v>0</v>
          </cell>
          <cell r="I185">
            <v>1E-3</v>
          </cell>
          <cell r="J185" t="str">
            <v>CI Received</v>
          </cell>
          <cell r="K185" t="str">
            <v>Civil Not Started</v>
          </cell>
        </row>
        <row r="186">
          <cell r="B186" t="str">
            <v>QBN4</v>
          </cell>
          <cell r="C186" t="str">
            <v>FSAM</v>
          </cell>
          <cell r="D186" t="str">
            <v>NSW</v>
          </cell>
          <cell r="E186" t="str">
            <v>NSW South / ACT</v>
          </cell>
          <cell r="F186" t="str">
            <v>Steven Blewitt</v>
          </cell>
          <cell r="G186">
            <v>0.01</v>
          </cell>
          <cell r="H186">
            <v>0</v>
          </cell>
          <cell r="I186">
            <v>1E-3</v>
          </cell>
          <cell r="J186" t="str">
            <v>CI Received</v>
          </cell>
          <cell r="K186" t="str">
            <v>Civil Not Started</v>
          </cell>
        </row>
        <row r="187">
          <cell r="B187" t="str">
            <v>TNS7</v>
          </cell>
          <cell r="C187" t="str">
            <v>FSAM</v>
          </cell>
          <cell r="D187" t="str">
            <v>QLD</v>
          </cell>
          <cell r="E187" t="str">
            <v>QLD North</v>
          </cell>
          <cell r="F187" t="str">
            <v>Sunil Nair</v>
          </cell>
          <cell r="G187">
            <v>0</v>
          </cell>
          <cell r="H187">
            <v>0</v>
          </cell>
          <cell r="I187">
            <v>0</v>
          </cell>
          <cell r="J187" t="str">
            <v>CI Not Received</v>
          </cell>
          <cell r="K187" t="str">
            <v>Civil Not Started</v>
          </cell>
        </row>
        <row r="188">
          <cell r="B188" t="str">
            <v>HOM5</v>
          </cell>
          <cell r="C188" t="str">
            <v>FSAM</v>
          </cell>
          <cell r="D188" t="str">
            <v>NSW</v>
          </cell>
          <cell r="E188" t="str">
            <v>Sydney East</v>
          </cell>
          <cell r="F188" t="str">
            <v>Adam Walsh</v>
          </cell>
          <cell r="G188">
            <v>0</v>
          </cell>
          <cell r="H188">
            <v>0</v>
          </cell>
          <cell r="I188">
            <v>0</v>
          </cell>
          <cell r="J188" t="str">
            <v>CI Not Received</v>
          </cell>
          <cell r="K188" t="str">
            <v>Civil Not Started</v>
          </cell>
        </row>
        <row r="189">
          <cell r="B189" t="str">
            <v>WLG8</v>
          </cell>
          <cell r="C189" t="str">
            <v>FSAM</v>
          </cell>
          <cell r="D189" t="str">
            <v>NSW</v>
          </cell>
          <cell r="E189" t="str">
            <v>NSW South / ACT</v>
          </cell>
          <cell r="F189" t="str">
            <v>Steven Blewitt</v>
          </cell>
          <cell r="G189">
            <v>0</v>
          </cell>
          <cell r="H189">
            <v>0</v>
          </cell>
          <cell r="I189">
            <v>0</v>
          </cell>
          <cell r="J189" t="str">
            <v>CI Not Received</v>
          </cell>
          <cell r="K189" t="str">
            <v>Civil Not Started</v>
          </cell>
        </row>
        <row r="190">
          <cell r="B190" t="str">
            <v>BLC1</v>
          </cell>
          <cell r="C190" t="str">
            <v>FSAM</v>
          </cell>
          <cell r="D190" t="str">
            <v>NSW</v>
          </cell>
          <cell r="E190" t="str">
            <v>NSW South / ACT</v>
          </cell>
          <cell r="F190" t="str">
            <v>Steven Blewitt</v>
          </cell>
          <cell r="G190">
            <v>0</v>
          </cell>
          <cell r="H190">
            <v>0</v>
          </cell>
          <cell r="I190">
            <v>0</v>
          </cell>
          <cell r="J190" t="str">
            <v>CI Not Received</v>
          </cell>
          <cell r="K190" t="str">
            <v>Civil Not Started</v>
          </cell>
        </row>
        <row r="191">
          <cell r="B191" t="str">
            <v>BLC4</v>
          </cell>
          <cell r="C191" t="str">
            <v>FSAM</v>
          </cell>
          <cell r="D191" t="str">
            <v>NSW</v>
          </cell>
          <cell r="E191" t="str">
            <v>NSW South / ACT</v>
          </cell>
          <cell r="F191" t="str">
            <v>Steven Blewitt</v>
          </cell>
          <cell r="G191">
            <v>0</v>
          </cell>
          <cell r="H191">
            <v>0</v>
          </cell>
          <cell r="I191">
            <v>0</v>
          </cell>
          <cell r="J191" t="str">
            <v>CI Not Received</v>
          </cell>
          <cell r="K191" t="str">
            <v>Civil Not Started</v>
          </cell>
        </row>
        <row r="192">
          <cell r="B192" t="str">
            <v>WLG9</v>
          </cell>
          <cell r="C192" t="str">
            <v>FSAM</v>
          </cell>
          <cell r="D192" t="str">
            <v>NSW</v>
          </cell>
          <cell r="E192" t="str">
            <v>NSW South / ACT</v>
          </cell>
          <cell r="F192" t="str">
            <v>Steven Blewitt</v>
          </cell>
          <cell r="G192">
            <v>0</v>
          </cell>
          <cell r="H192">
            <v>0</v>
          </cell>
          <cell r="I192">
            <v>0</v>
          </cell>
          <cell r="J192" t="str">
            <v>CI Not Received</v>
          </cell>
          <cell r="K192" t="str">
            <v>Civil Not Started</v>
          </cell>
        </row>
        <row r="193">
          <cell r="B193" t="str">
            <v>BLC3</v>
          </cell>
          <cell r="C193" t="str">
            <v>FSAM</v>
          </cell>
          <cell r="D193" t="str">
            <v>NSW</v>
          </cell>
          <cell r="E193" t="str">
            <v>NSW South / ACT</v>
          </cell>
          <cell r="F193" t="str">
            <v>Steven Blewitt</v>
          </cell>
          <cell r="G193">
            <v>0</v>
          </cell>
          <cell r="H193">
            <v>0</v>
          </cell>
          <cell r="I193">
            <v>0</v>
          </cell>
          <cell r="J193" t="str">
            <v>CI Not Received</v>
          </cell>
          <cell r="K193" t="str">
            <v>Civil Not Started</v>
          </cell>
        </row>
        <row r="194">
          <cell r="B194" t="str">
            <v>GRN1</v>
          </cell>
          <cell r="C194" t="str">
            <v>FSAM</v>
          </cell>
          <cell r="D194" t="str">
            <v>NSW</v>
          </cell>
          <cell r="E194" t="str">
            <v>NSW North</v>
          </cell>
          <cell r="F194" t="str">
            <v>James Herden</v>
          </cell>
          <cell r="G194">
            <v>0</v>
          </cell>
          <cell r="H194">
            <v>0</v>
          </cell>
          <cell r="I194">
            <v>0</v>
          </cell>
          <cell r="J194" t="str">
            <v>CI Not Received</v>
          </cell>
          <cell r="K194" t="str">
            <v>Civil Not Started</v>
          </cell>
        </row>
        <row r="195">
          <cell r="B195" t="str">
            <v>SOP2</v>
          </cell>
          <cell r="C195" t="str">
            <v>FSAM</v>
          </cell>
          <cell r="D195" t="str">
            <v>QLD</v>
          </cell>
          <cell r="E195" t="str">
            <v>QLD Metro</v>
          </cell>
          <cell r="F195" t="str">
            <v>Jonathan Cogan</v>
          </cell>
          <cell r="G195">
            <v>0</v>
          </cell>
          <cell r="H195">
            <v>0</v>
          </cell>
          <cell r="I195">
            <v>0</v>
          </cell>
          <cell r="J195" t="str">
            <v>CI Not Received</v>
          </cell>
          <cell r="K195" t="str">
            <v>Civil Not Started</v>
          </cell>
        </row>
        <row r="196">
          <cell r="B196" t="str">
            <v>TNS8</v>
          </cell>
          <cell r="C196" t="str">
            <v>FSAM</v>
          </cell>
          <cell r="D196" t="str">
            <v>QLD</v>
          </cell>
          <cell r="E196" t="str">
            <v>QLD North</v>
          </cell>
          <cell r="F196" t="str">
            <v>Sunil Nair</v>
          </cell>
          <cell r="G196">
            <v>0</v>
          </cell>
          <cell r="H196">
            <v>0</v>
          </cell>
          <cell r="I196">
            <v>0</v>
          </cell>
          <cell r="J196" t="str">
            <v>CI Not Received</v>
          </cell>
          <cell r="K196" t="str">
            <v>Civil Not Started</v>
          </cell>
        </row>
        <row r="197">
          <cell r="B197" t="str">
            <v>BLC2</v>
          </cell>
          <cell r="C197" t="str">
            <v>FSAM</v>
          </cell>
          <cell r="D197" t="str">
            <v>NSW</v>
          </cell>
          <cell r="E197" t="str">
            <v>NSW South / ACT</v>
          </cell>
          <cell r="F197" t="str">
            <v>Steven Blewitt</v>
          </cell>
          <cell r="G197">
            <v>0</v>
          </cell>
          <cell r="H197">
            <v>0</v>
          </cell>
          <cell r="I197">
            <v>0</v>
          </cell>
          <cell r="J197" t="str">
            <v>CI Not Received</v>
          </cell>
          <cell r="K197" t="str">
            <v>Civil Not Started</v>
          </cell>
        </row>
        <row r="198">
          <cell r="B198" t="str">
            <v>CAS3</v>
          </cell>
          <cell r="C198" t="str">
            <v>FSAM</v>
          </cell>
          <cell r="D198" t="str">
            <v>NSW</v>
          </cell>
          <cell r="E198" t="str">
            <v>Sydney East</v>
          </cell>
          <cell r="F198" t="str">
            <v>Adam Walsh</v>
          </cell>
          <cell r="G198">
            <v>0</v>
          </cell>
          <cell r="H198">
            <v>0</v>
          </cell>
          <cell r="I198">
            <v>0</v>
          </cell>
          <cell r="J198" t="str">
            <v>CI Not Received</v>
          </cell>
          <cell r="K198" t="str">
            <v>Civil Not Started</v>
          </cell>
        </row>
        <row r="199">
          <cell r="B199" t="str">
            <v>GRN2</v>
          </cell>
          <cell r="C199" t="str">
            <v>FSAM</v>
          </cell>
          <cell r="D199" t="str">
            <v>NSW</v>
          </cell>
          <cell r="E199" t="str">
            <v>NSW North</v>
          </cell>
          <cell r="F199" t="str">
            <v>James Herden</v>
          </cell>
          <cell r="G199">
            <v>0</v>
          </cell>
          <cell r="H199">
            <v>0</v>
          </cell>
          <cell r="I199">
            <v>0</v>
          </cell>
          <cell r="J199" t="str">
            <v>CI Not Received</v>
          </cell>
          <cell r="K199" t="str">
            <v>Civil Not Started</v>
          </cell>
        </row>
        <row r="200">
          <cell r="B200" t="str">
            <v>GRN3</v>
          </cell>
          <cell r="C200" t="str">
            <v>FSAM</v>
          </cell>
          <cell r="D200" t="str">
            <v>NSW</v>
          </cell>
          <cell r="E200" t="str">
            <v>NSW North</v>
          </cell>
          <cell r="F200" t="str">
            <v>James Herden</v>
          </cell>
          <cell r="G200">
            <v>0</v>
          </cell>
          <cell r="H200">
            <v>0</v>
          </cell>
          <cell r="I200">
            <v>0</v>
          </cell>
          <cell r="J200" t="str">
            <v>CI Not Received</v>
          </cell>
          <cell r="K200" t="str">
            <v>Civil Not Started</v>
          </cell>
        </row>
        <row r="201">
          <cell r="B201" t="str">
            <v>HOM6</v>
          </cell>
          <cell r="C201" t="str">
            <v>FSAM</v>
          </cell>
          <cell r="D201" t="str">
            <v>NSW</v>
          </cell>
          <cell r="E201" t="str">
            <v>Sydney East</v>
          </cell>
          <cell r="F201" t="str">
            <v>Adam Walsh</v>
          </cell>
          <cell r="G201">
            <v>0</v>
          </cell>
          <cell r="H201">
            <v>0</v>
          </cell>
          <cell r="I201">
            <v>0</v>
          </cell>
          <cell r="J201" t="str">
            <v>CI Not Received</v>
          </cell>
          <cell r="K201" t="str">
            <v>Civil Not Started</v>
          </cell>
        </row>
        <row r="202">
          <cell r="B202" t="str">
            <v>MAI7</v>
          </cell>
          <cell r="C202" t="str">
            <v>FSAM</v>
          </cell>
          <cell r="D202" t="str">
            <v>NSW</v>
          </cell>
          <cell r="E202" t="str">
            <v>NSW North</v>
          </cell>
          <cell r="F202" t="str">
            <v>James Herden</v>
          </cell>
          <cell r="G202">
            <v>0</v>
          </cell>
          <cell r="H202">
            <v>0</v>
          </cell>
          <cell r="I202">
            <v>0</v>
          </cell>
          <cell r="J202" t="str">
            <v>CI Not Received</v>
          </cell>
          <cell r="K202" t="str">
            <v>Civil Not Started</v>
          </cell>
        </row>
        <row r="203">
          <cell r="B203" t="str">
            <v>PTH8</v>
          </cell>
          <cell r="C203" t="str">
            <v>FSAM</v>
          </cell>
          <cell r="D203" t="str">
            <v>NSW</v>
          </cell>
          <cell r="E203" t="str">
            <v>Sydney West</v>
          </cell>
          <cell r="F203" t="str">
            <v>Damien Marov</v>
          </cell>
          <cell r="G203">
            <v>0</v>
          </cell>
          <cell r="H203">
            <v>0</v>
          </cell>
          <cell r="I203">
            <v>0</v>
          </cell>
          <cell r="J203" t="str">
            <v>CI Not Received</v>
          </cell>
          <cell r="K203" t="str">
            <v>Civil Not Started</v>
          </cell>
        </row>
        <row r="204">
          <cell r="B204" t="str">
            <v>EDG1</v>
          </cell>
          <cell r="C204" t="str">
            <v>FSAM</v>
          </cell>
          <cell r="D204" t="str">
            <v>QLD</v>
          </cell>
          <cell r="E204" t="str">
            <v>QLD North</v>
          </cell>
          <cell r="F204" t="str">
            <v>Sunil Nair</v>
          </cell>
          <cell r="G204">
            <v>0</v>
          </cell>
          <cell r="H204">
            <v>0</v>
          </cell>
          <cell r="I204">
            <v>0</v>
          </cell>
          <cell r="J204" t="str">
            <v>CI Not Received</v>
          </cell>
          <cell r="K204" t="str">
            <v>Civil Not Started</v>
          </cell>
        </row>
        <row r="205">
          <cell r="B205" t="str">
            <v>EDG2</v>
          </cell>
          <cell r="C205" t="str">
            <v>FSAM</v>
          </cell>
          <cell r="D205" t="str">
            <v>QLD</v>
          </cell>
          <cell r="E205" t="str">
            <v>QLD North</v>
          </cell>
          <cell r="F205" t="str">
            <v>Sunil Nair</v>
          </cell>
          <cell r="G205">
            <v>0</v>
          </cell>
          <cell r="H205">
            <v>0</v>
          </cell>
          <cell r="I205">
            <v>0</v>
          </cell>
          <cell r="J205" t="str">
            <v>CI Not Received</v>
          </cell>
          <cell r="K205" t="str">
            <v>Civil Not Started</v>
          </cell>
        </row>
        <row r="206">
          <cell r="B206" t="str">
            <v>KLG6</v>
          </cell>
          <cell r="C206" t="str">
            <v>FSAM</v>
          </cell>
          <cell r="D206" t="str">
            <v>QLD</v>
          </cell>
          <cell r="E206" t="str">
            <v>QLD Metro</v>
          </cell>
          <cell r="F206" t="str">
            <v>Jonathan Cogan</v>
          </cell>
          <cell r="G206">
            <v>0</v>
          </cell>
          <cell r="H206">
            <v>0</v>
          </cell>
          <cell r="I206">
            <v>0</v>
          </cell>
          <cell r="J206" t="str">
            <v>CI Not Received</v>
          </cell>
          <cell r="K206" t="str">
            <v>Civil Not Started</v>
          </cell>
        </row>
        <row r="207">
          <cell r="B207" t="str">
            <v>SLA6</v>
          </cell>
          <cell r="C207" t="str">
            <v>FSAM</v>
          </cell>
          <cell r="D207" t="str">
            <v>QLD</v>
          </cell>
          <cell r="E207" t="str">
            <v>QLD Metro</v>
          </cell>
          <cell r="F207" t="str">
            <v>Jonathan Cogan</v>
          </cell>
          <cell r="G207">
            <v>0</v>
          </cell>
          <cell r="H207">
            <v>0</v>
          </cell>
          <cell r="I207">
            <v>0</v>
          </cell>
          <cell r="J207" t="str">
            <v>CI Not Received</v>
          </cell>
          <cell r="K207" t="str">
            <v>Civil Not Started</v>
          </cell>
        </row>
        <row r="208">
          <cell r="B208" t="str">
            <v>SOP1</v>
          </cell>
          <cell r="C208" t="str">
            <v>FSAM</v>
          </cell>
          <cell r="D208" t="str">
            <v>QLD</v>
          </cell>
          <cell r="E208" t="str">
            <v>QLD Metro</v>
          </cell>
          <cell r="F208" t="str">
            <v>Jonathan Cogan</v>
          </cell>
          <cell r="G208">
            <v>0</v>
          </cell>
          <cell r="H208">
            <v>0</v>
          </cell>
          <cell r="I208">
            <v>0</v>
          </cell>
          <cell r="J208" t="str">
            <v>CI Not Received</v>
          </cell>
          <cell r="K208" t="str">
            <v>Civil Not Started</v>
          </cell>
        </row>
        <row r="209">
          <cell r="B209" t="str">
            <v>TNS9</v>
          </cell>
          <cell r="C209" t="str">
            <v>FSAM</v>
          </cell>
          <cell r="D209" t="str">
            <v>QLD</v>
          </cell>
          <cell r="E209" t="str">
            <v>QLD North</v>
          </cell>
          <cell r="F209" t="str">
            <v>Sunil Nair</v>
          </cell>
          <cell r="G209">
            <v>0</v>
          </cell>
          <cell r="H209">
            <v>0</v>
          </cell>
          <cell r="I209">
            <v>0</v>
          </cell>
          <cell r="J209" t="str">
            <v>CI Not Received</v>
          </cell>
          <cell r="K209" t="str">
            <v>Civil Not Started</v>
          </cell>
        </row>
        <row r="210">
          <cell r="B210" t="str">
            <v>CAS1</v>
          </cell>
          <cell r="C210" t="str">
            <v>FSAM</v>
          </cell>
          <cell r="D210" t="str">
            <v>NSW</v>
          </cell>
          <cell r="E210" t="str">
            <v>Sydney East</v>
          </cell>
          <cell r="F210" t="str">
            <v>Adam Walsh</v>
          </cell>
          <cell r="G210">
            <v>0</v>
          </cell>
          <cell r="H210">
            <v>0</v>
          </cell>
          <cell r="I210">
            <v>0</v>
          </cell>
          <cell r="J210" t="str">
            <v>CI Not Received</v>
          </cell>
          <cell r="K210" t="str">
            <v>Civil Not Started</v>
          </cell>
        </row>
        <row r="211">
          <cell r="B211" t="str">
            <v>CAS2</v>
          </cell>
          <cell r="C211" t="str">
            <v>FSAM</v>
          </cell>
          <cell r="D211" t="str">
            <v>NSW</v>
          </cell>
          <cell r="E211" t="str">
            <v>Sydney East</v>
          </cell>
          <cell r="F211" t="str">
            <v>Adam Walsh</v>
          </cell>
          <cell r="G211">
            <v>0</v>
          </cell>
          <cell r="H211">
            <v>0</v>
          </cell>
          <cell r="I211">
            <v>0</v>
          </cell>
          <cell r="J211" t="str">
            <v>CI Not Received</v>
          </cell>
          <cell r="K211" t="str">
            <v>Civil Not Started</v>
          </cell>
        </row>
        <row r="212">
          <cell r="B212" t="str">
            <v>LIV5</v>
          </cell>
          <cell r="C212" t="str">
            <v>FSAM</v>
          </cell>
          <cell r="D212" t="str">
            <v>NSW</v>
          </cell>
          <cell r="E212" t="str">
            <v>Sydney West</v>
          </cell>
          <cell r="F212" t="str">
            <v>Damien Marov</v>
          </cell>
          <cell r="G212">
            <v>0</v>
          </cell>
          <cell r="H212">
            <v>0</v>
          </cell>
          <cell r="I212">
            <v>0</v>
          </cell>
          <cell r="J212" t="str">
            <v>CI Not Received</v>
          </cell>
          <cell r="K212" t="str">
            <v>Civil Not Started</v>
          </cell>
        </row>
        <row r="213">
          <cell r="B213" t="str">
            <v>RYD1</v>
          </cell>
          <cell r="C213" t="str">
            <v>FSAM</v>
          </cell>
          <cell r="D213" t="str">
            <v>NSW</v>
          </cell>
          <cell r="E213" t="str">
            <v>Sydney East</v>
          </cell>
          <cell r="F213" t="str">
            <v>Adam Walsh</v>
          </cell>
          <cell r="G213">
            <v>0</v>
          </cell>
          <cell r="H213">
            <v>0</v>
          </cell>
          <cell r="I213">
            <v>0</v>
          </cell>
          <cell r="J213" t="str">
            <v>CI Not Received</v>
          </cell>
          <cell r="K213" t="str">
            <v>Civil Not Started</v>
          </cell>
        </row>
        <row r="214">
          <cell r="B214" t="str">
            <v>RYD2</v>
          </cell>
          <cell r="C214" t="str">
            <v>FSAM</v>
          </cell>
          <cell r="D214" t="str">
            <v>NSW</v>
          </cell>
          <cell r="E214" t="str">
            <v>Sydney East</v>
          </cell>
          <cell r="F214" t="str">
            <v>Adam Walsh</v>
          </cell>
          <cell r="G214">
            <v>0</v>
          </cell>
          <cell r="H214">
            <v>0</v>
          </cell>
          <cell r="I214">
            <v>0</v>
          </cell>
          <cell r="J214" t="str">
            <v>CI Not Received</v>
          </cell>
          <cell r="K214" t="str">
            <v>Civil Not Started</v>
          </cell>
        </row>
        <row r="215">
          <cell r="B215" t="str">
            <v>EDG3</v>
          </cell>
          <cell r="C215" t="str">
            <v>FSAM</v>
          </cell>
          <cell r="D215" t="str">
            <v>QLD</v>
          </cell>
          <cell r="E215" t="str">
            <v>QLD North</v>
          </cell>
          <cell r="F215" t="str">
            <v>Sunil Nair</v>
          </cell>
          <cell r="G215">
            <v>0</v>
          </cell>
          <cell r="H215">
            <v>0</v>
          </cell>
          <cell r="I215">
            <v>0</v>
          </cell>
          <cell r="J215" t="str">
            <v>CI Not Received</v>
          </cell>
          <cell r="K215" t="str">
            <v>Civil Not Started</v>
          </cell>
        </row>
        <row r="216">
          <cell r="B216" t="str">
            <v>FRE1</v>
          </cell>
          <cell r="C216" t="str">
            <v>FSAM</v>
          </cell>
          <cell r="D216" t="str">
            <v>QLD</v>
          </cell>
          <cell r="E216" t="str">
            <v>QLD North</v>
          </cell>
          <cell r="F216" t="str">
            <v>Sunil Nair</v>
          </cell>
          <cell r="G216">
            <v>0</v>
          </cell>
          <cell r="H216">
            <v>0</v>
          </cell>
          <cell r="I216">
            <v>0</v>
          </cell>
          <cell r="J216" t="str">
            <v>CI Not Received</v>
          </cell>
          <cell r="K216" t="str">
            <v>Civil Not Started</v>
          </cell>
        </row>
        <row r="217">
          <cell r="B217" t="str">
            <v>TEE6</v>
          </cell>
          <cell r="C217" t="str">
            <v>FSAM</v>
          </cell>
          <cell r="D217" t="str">
            <v>NSW</v>
          </cell>
          <cell r="E217" t="str">
            <v>NSW North</v>
          </cell>
          <cell r="F217" t="str">
            <v>James Herden</v>
          </cell>
          <cell r="G217">
            <v>0</v>
          </cell>
          <cell r="H217">
            <v>0</v>
          </cell>
          <cell r="I217">
            <v>0</v>
          </cell>
          <cell r="J217" t="str">
            <v>CI Not Received</v>
          </cell>
          <cell r="K217" t="str">
            <v>Civil Not Started</v>
          </cell>
        </row>
        <row r="218">
          <cell r="B218" t="str">
            <v>BIN1</v>
          </cell>
          <cell r="C218" t="str">
            <v>FSAM</v>
          </cell>
          <cell r="D218" t="str">
            <v>NSW</v>
          </cell>
          <cell r="E218" t="str">
            <v>NSW North</v>
          </cell>
          <cell r="F218" t="str">
            <v>James Herden</v>
          </cell>
          <cell r="G218">
            <v>0</v>
          </cell>
          <cell r="H218">
            <v>0</v>
          </cell>
          <cell r="I218">
            <v>0</v>
          </cell>
          <cell r="J218" t="str">
            <v>CI Not Received</v>
          </cell>
          <cell r="K218" t="str">
            <v>Civil Not Started</v>
          </cell>
        </row>
        <row r="219">
          <cell r="B219" t="str">
            <v>COR9</v>
          </cell>
          <cell r="C219" t="str">
            <v>FSAM</v>
          </cell>
          <cell r="D219" t="str">
            <v>NSW</v>
          </cell>
          <cell r="E219" t="str">
            <v>NSW South / ACT</v>
          </cell>
          <cell r="F219" t="str">
            <v>Steven Blewitt</v>
          </cell>
          <cell r="G219">
            <v>0</v>
          </cell>
          <cell r="H219">
            <v>0</v>
          </cell>
          <cell r="I219">
            <v>0</v>
          </cell>
          <cell r="J219" t="str">
            <v>CI Not Received</v>
          </cell>
          <cell r="K219" t="str">
            <v>Civil Not Started</v>
          </cell>
        </row>
        <row r="220">
          <cell r="B220" t="str">
            <v>LIV6</v>
          </cell>
          <cell r="C220" t="str">
            <v>FSAM</v>
          </cell>
          <cell r="D220" t="str">
            <v>NSW</v>
          </cell>
          <cell r="E220" t="str">
            <v>Sydney West</v>
          </cell>
          <cell r="F220" t="str">
            <v>Damien Marov</v>
          </cell>
          <cell r="G220">
            <v>0</v>
          </cell>
          <cell r="H220">
            <v>0</v>
          </cell>
          <cell r="I220">
            <v>0</v>
          </cell>
          <cell r="J220" t="str">
            <v>CI Not Received</v>
          </cell>
          <cell r="K220" t="str">
            <v>Civil Not Started</v>
          </cell>
        </row>
        <row r="221">
          <cell r="B221" t="str">
            <v>LIV7</v>
          </cell>
          <cell r="C221" t="str">
            <v>FSAM</v>
          </cell>
          <cell r="D221" t="str">
            <v>NSW</v>
          </cell>
          <cell r="E221" t="str">
            <v>Sydney West</v>
          </cell>
          <cell r="F221" t="str">
            <v>Damien Marov</v>
          </cell>
          <cell r="G221">
            <v>0</v>
          </cell>
          <cell r="H221">
            <v>0</v>
          </cell>
          <cell r="I221">
            <v>0</v>
          </cell>
          <cell r="J221" t="str">
            <v>CI Not Received</v>
          </cell>
          <cell r="K221" t="str">
            <v>Civil Not Started</v>
          </cell>
        </row>
        <row r="222">
          <cell r="B222" t="str">
            <v>PTH9</v>
          </cell>
          <cell r="C222" t="str">
            <v>FSAM</v>
          </cell>
          <cell r="D222" t="str">
            <v>NSW</v>
          </cell>
          <cell r="E222" t="str">
            <v>Sydney West</v>
          </cell>
          <cell r="F222" t="str">
            <v>Damien Marov</v>
          </cell>
          <cell r="G222">
            <v>0</v>
          </cell>
          <cell r="H222">
            <v>0</v>
          </cell>
          <cell r="I222">
            <v>0</v>
          </cell>
          <cell r="J222" t="str">
            <v>CI Not Received</v>
          </cell>
          <cell r="K222" t="str">
            <v>Civil Not Started</v>
          </cell>
        </row>
        <row r="223">
          <cell r="B223" t="str">
            <v>FRV1</v>
          </cell>
          <cell r="C223" t="str">
            <v>FSAM</v>
          </cell>
          <cell r="D223" t="str">
            <v>QLD</v>
          </cell>
          <cell r="E223" t="str">
            <v>QLD North</v>
          </cell>
          <cell r="F223" t="str">
            <v>Sunil Nair</v>
          </cell>
          <cell r="G223">
            <v>0</v>
          </cell>
          <cell r="H223">
            <v>0</v>
          </cell>
          <cell r="I223">
            <v>0</v>
          </cell>
          <cell r="J223" t="str">
            <v>CI Not Received</v>
          </cell>
          <cell r="K223" t="str">
            <v>Civil Not Started</v>
          </cell>
        </row>
        <row r="224">
          <cell r="B224" t="str">
            <v>MKY5</v>
          </cell>
          <cell r="C224" t="str">
            <v>FSAM</v>
          </cell>
          <cell r="D224" t="str">
            <v>QLD</v>
          </cell>
          <cell r="E224" t="str">
            <v>QLD North</v>
          </cell>
          <cell r="F224" t="str">
            <v>Sunil Nair</v>
          </cell>
          <cell r="G224">
            <v>0</v>
          </cell>
          <cell r="H224">
            <v>0</v>
          </cell>
          <cell r="I224">
            <v>0</v>
          </cell>
          <cell r="J224" t="str">
            <v>CI Not Received</v>
          </cell>
          <cell r="K224" t="str">
            <v>Civil Not Started</v>
          </cell>
        </row>
        <row r="225">
          <cell r="B225" t="str">
            <v>MKY6</v>
          </cell>
          <cell r="C225" t="str">
            <v>FSAM</v>
          </cell>
          <cell r="D225" t="str">
            <v>QLD</v>
          </cell>
          <cell r="E225" t="str">
            <v>QLD North</v>
          </cell>
          <cell r="F225" t="str">
            <v>Sunil Nair</v>
          </cell>
          <cell r="G225">
            <v>0</v>
          </cell>
          <cell r="H225">
            <v>0</v>
          </cell>
          <cell r="I225">
            <v>0</v>
          </cell>
          <cell r="J225" t="str">
            <v>CI Not Received</v>
          </cell>
          <cell r="K225" t="str">
            <v>Civil Not Started</v>
          </cell>
        </row>
        <row r="226">
          <cell r="B226" t="str">
            <v>RYD3</v>
          </cell>
          <cell r="C226" t="str">
            <v>FSAM</v>
          </cell>
          <cell r="D226" t="str">
            <v>NSW</v>
          </cell>
          <cell r="E226" t="str">
            <v>Sydney East</v>
          </cell>
          <cell r="F226" t="str">
            <v>Adam Walsh</v>
          </cell>
          <cell r="G226">
            <v>0</v>
          </cell>
          <cell r="H226">
            <v>0</v>
          </cell>
          <cell r="I226">
            <v>0</v>
          </cell>
          <cell r="J226" t="str">
            <v>CI Not Received</v>
          </cell>
          <cell r="K226" t="str">
            <v>Civil Not Started</v>
          </cell>
        </row>
        <row r="227">
          <cell r="B227" t="str">
            <v>LIV8</v>
          </cell>
          <cell r="C227" t="str">
            <v>FSAM</v>
          </cell>
          <cell r="D227" t="str">
            <v>NSW</v>
          </cell>
          <cell r="E227" t="str">
            <v>Sydney West</v>
          </cell>
          <cell r="F227" t="str">
            <v>Damien Marov</v>
          </cell>
          <cell r="G227">
            <v>0</v>
          </cell>
          <cell r="H227">
            <v>0</v>
          </cell>
          <cell r="I227">
            <v>0</v>
          </cell>
          <cell r="J227" t="str">
            <v>CI Not Received</v>
          </cell>
          <cell r="K227" t="str">
            <v>Civil Not Started</v>
          </cell>
        </row>
        <row r="228">
          <cell r="B228" t="str">
            <v>FRV2</v>
          </cell>
          <cell r="C228" t="str">
            <v>FSAM</v>
          </cell>
          <cell r="D228" t="str">
            <v>QLD</v>
          </cell>
          <cell r="E228" t="str">
            <v>QLD North</v>
          </cell>
          <cell r="F228" t="str">
            <v>Sunil Nair</v>
          </cell>
          <cell r="G228">
            <v>0</v>
          </cell>
          <cell r="H228">
            <v>0</v>
          </cell>
          <cell r="I228">
            <v>0</v>
          </cell>
          <cell r="J228" t="str">
            <v>CI Not Received</v>
          </cell>
          <cell r="K228" t="str">
            <v>Civil Not Started</v>
          </cell>
        </row>
        <row r="229">
          <cell r="B229" t="str">
            <v>IPS5</v>
          </cell>
          <cell r="C229" t="str">
            <v>FSAM</v>
          </cell>
          <cell r="D229" t="str">
            <v>QLD</v>
          </cell>
          <cell r="E229" t="str">
            <v>QLD Metro</v>
          </cell>
          <cell r="F229" t="str">
            <v>Jonathan Cogan</v>
          </cell>
          <cell r="G229">
            <v>0</v>
          </cell>
          <cell r="H229">
            <v>0</v>
          </cell>
          <cell r="I229">
            <v>0</v>
          </cell>
          <cell r="J229" t="str">
            <v>CI Not Received</v>
          </cell>
          <cell r="K229" t="str">
            <v>Civil Not Started</v>
          </cell>
        </row>
        <row r="230">
          <cell r="B230" t="str">
            <v>KLG8</v>
          </cell>
          <cell r="C230" t="str">
            <v>FSAM</v>
          </cell>
          <cell r="D230" t="str">
            <v>QLD</v>
          </cell>
          <cell r="E230" t="str">
            <v>QLD Metro</v>
          </cell>
          <cell r="F230" t="str">
            <v>Jonathan Cogan</v>
          </cell>
          <cell r="G230">
            <v>0</v>
          </cell>
          <cell r="H230">
            <v>0</v>
          </cell>
          <cell r="I230">
            <v>0</v>
          </cell>
          <cell r="J230" t="str">
            <v>CI Not Received</v>
          </cell>
          <cell r="K230" t="str">
            <v>Civil Not Started</v>
          </cell>
        </row>
        <row r="231">
          <cell r="B231" t="str">
            <v>CHA1</v>
          </cell>
          <cell r="C231" t="str">
            <v>FSAM</v>
          </cell>
          <cell r="D231" t="str">
            <v>NSW</v>
          </cell>
          <cell r="E231" t="str">
            <v>Sydney East</v>
          </cell>
          <cell r="F231" t="str">
            <v>Adam Walsh</v>
          </cell>
          <cell r="G231">
            <v>0</v>
          </cell>
          <cell r="H231">
            <v>0</v>
          </cell>
          <cell r="I231">
            <v>0</v>
          </cell>
          <cell r="J231" t="str">
            <v>CI Not Received</v>
          </cell>
          <cell r="K231" t="str">
            <v>Civil Not Started</v>
          </cell>
        </row>
        <row r="232">
          <cell r="B232" t="str">
            <v>COR2</v>
          </cell>
          <cell r="C232" t="str">
            <v>FSAM</v>
          </cell>
          <cell r="D232" t="str">
            <v>NSW</v>
          </cell>
          <cell r="E232" t="str">
            <v>NSW South / ACT</v>
          </cell>
          <cell r="F232" t="str">
            <v>Steven Blewitt</v>
          </cell>
          <cell r="G232">
            <v>0</v>
          </cell>
          <cell r="H232">
            <v>0</v>
          </cell>
          <cell r="I232">
            <v>0</v>
          </cell>
          <cell r="J232" t="str">
            <v>CI Not Received</v>
          </cell>
          <cell r="K232" t="str">
            <v>Civil Not Started</v>
          </cell>
        </row>
        <row r="233">
          <cell r="B233" t="str">
            <v>COR3</v>
          </cell>
          <cell r="C233" t="str">
            <v>FSAM</v>
          </cell>
          <cell r="D233" t="str">
            <v>NSW</v>
          </cell>
          <cell r="E233" t="str">
            <v>NSW South / ACT</v>
          </cell>
          <cell r="F233" t="str">
            <v>Steven Blewitt</v>
          </cell>
          <cell r="G233">
            <v>0</v>
          </cell>
          <cell r="H233">
            <v>0</v>
          </cell>
          <cell r="I233">
            <v>0</v>
          </cell>
          <cell r="J233" t="str">
            <v>CI Not Received</v>
          </cell>
          <cell r="K233" t="str">
            <v>Civil Not Started</v>
          </cell>
        </row>
        <row r="234">
          <cell r="B234" t="str">
            <v>GRN4</v>
          </cell>
          <cell r="C234" t="str">
            <v>FSAM</v>
          </cell>
          <cell r="D234" t="str">
            <v>NSW</v>
          </cell>
          <cell r="E234" t="str">
            <v>NSW North</v>
          </cell>
          <cell r="F234" t="str">
            <v>James Herden</v>
          </cell>
          <cell r="G234">
            <v>0</v>
          </cell>
          <cell r="H234">
            <v>0</v>
          </cell>
          <cell r="I234">
            <v>0</v>
          </cell>
          <cell r="J234" t="str">
            <v>CI Not Received</v>
          </cell>
          <cell r="K234" t="str">
            <v>Civil Not Started</v>
          </cell>
        </row>
        <row r="235">
          <cell r="B235" t="str">
            <v>MAI4</v>
          </cell>
          <cell r="C235" t="str">
            <v>FSAM</v>
          </cell>
          <cell r="D235" t="str">
            <v>NSW</v>
          </cell>
          <cell r="E235" t="str">
            <v>NSW North</v>
          </cell>
          <cell r="F235" t="str">
            <v>James Herden</v>
          </cell>
          <cell r="G235">
            <v>0</v>
          </cell>
          <cell r="H235">
            <v>0</v>
          </cell>
          <cell r="I235">
            <v>0</v>
          </cell>
          <cell r="J235" t="str">
            <v>CI Not Received</v>
          </cell>
          <cell r="K235" t="str">
            <v>Civil Not Started</v>
          </cell>
        </row>
        <row r="236">
          <cell r="B236" t="str">
            <v>MAI5</v>
          </cell>
          <cell r="C236" t="str">
            <v>FSAM</v>
          </cell>
          <cell r="D236" t="str">
            <v>NSW</v>
          </cell>
          <cell r="E236" t="str">
            <v>NSW North</v>
          </cell>
          <cell r="F236" t="str">
            <v>James Herden</v>
          </cell>
          <cell r="G236">
            <v>0</v>
          </cell>
          <cell r="H236">
            <v>0</v>
          </cell>
          <cell r="I236">
            <v>0</v>
          </cell>
          <cell r="J236" t="str">
            <v>CI Not Received</v>
          </cell>
          <cell r="K236" t="str">
            <v>Civil Not Started</v>
          </cell>
        </row>
        <row r="237">
          <cell r="B237" t="str">
            <v>MAI6</v>
          </cell>
          <cell r="C237" t="str">
            <v>FSAM</v>
          </cell>
          <cell r="D237" t="str">
            <v>NSW</v>
          </cell>
          <cell r="E237" t="str">
            <v>NSW North</v>
          </cell>
          <cell r="F237" t="str">
            <v>James Herden</v>
          </cell>
          <cell r="G237">
            <v>0</v>
          </cell>
          <cell r="H237">
            <v>0</v>
          </cell>
          <cell r="I237">
            <v>0</v>
          </cell>
          <cell r="J237" t="str">
            <v>CI Not Received</v>
          </cell>
          <cell r="K237" t="str">
            <v>Civil Not Started</v>
          </cell>
        </row>
        <row r="238">
          <cell r="B238" t="str">
            <v>APL7</v>
          </cell>
          <cell r="C238" t="str">
            <v>FSAM</v>
          </cell>
          <cell r="D238" t="str">
            <v>QLD</v>
          </cell>
          <cell r="E238" t="str">
            <v>QLD Metro</v>
          </cell>
          <cell r="F238" t="str">
            <v>Jonathan Cogan</v>
          </cell>
          <cell r="G238">
            <v>0</v>
          </cell>
          <cell r="H238">
            <v>0</v>
          </cell>
          <cell r="I238">
            <v>0</v>
          </cell>
          <cell r="J238" t="str">
            <v>CI Not Received</v>
          </cell>
          <cell r="K238" t="str">
            <v>Civil Not Started</v>
          </cell>
        </row>
        <row r="239">
          <cell r="B239" t="str">
            <v>APL8</v>
          </cell>
          <cell r="C239" t="str">
            <v>FSAM</v>
          </cell>
          <cell r="D239" t="str">
            <v>QLD</v>
          </cell>
          <cell r="E239" t="str">
            <v>QLD Metro</v>
          </cell>
          <cell r="F239" t="str">
            <v>Jonathan Cogan</v>
          </cell>
          <cell r="G239">
            <v>0</v>
          </cell>
          <cell r="H239">
            <v>0</v>
          </cell>
          <cell r="I239">
            <v>0</v>
          </cell>
          <cell r="J239" t="str">
            <v>CI Not Received</v>
          </cell>
          <cell r="K239" t="str">
            <v>Civil Not Started</v>
          </cell>
        </row>
        <row r="240">
          <cell r="B240" t="str">
            <v>APL9</v>
          </cell>
          <cell r="C240" t="str">
            <v>FSAM</v>
          </cell>
          <cell r="D240" t="str">
            <v>QLD</v>
          </cell>
          <cell r="E240" t="str">
            <v>QLD Metro</v>
          </cell>
          <cell r="F240" t="str">
            <v>Jonathan Cogan</v>
          </cell>
          <cell r="G240">
            <v>0</v>
          </cell>
          <cell r="H240">
            <v>0</v>
          </cell>
          <cell r="I240">
            <v>0</v>
          </cell>
          <cell r="J240" t="str">
            <v>CI Not Received</v>
          </cell>
          <cell r="K240" t="str">
            <v>Civil Not Started</v>
          </cell>
        </row>
        <row r="241">
          <cell r="B241" t="str">
            <v>BBE3</v>
          </cell>
          <cell r="C241" t="str">
            <v>FSAM</v>
          </cell>
          <cell r="D241" t="str">
            <v>QLD</v>
          </cell>
          <cell r="E241" t="str">
            <v>QLD South</v>
          </cell>
          <cell r="F241" t="str">
            <v>Alan Bassett</v>
          </cell>
          <cell r="G241">
            <v>0</v>
          </cell>
          <cell r="H241">
            <v>0</v>
          </cell>
          <cell r="I241">
            <v>0</v>
          </cell>
          <cell r="J241" t="str">
            <v>CI Not Received</v>
          </cell>
          <cell r="K241" t="str">
            <v>Civil Not Started</v>
          </cell>
        </row>
        <row r="242">
          <cell r="B242" t="str">
            <v>BDB3</v>
          </cell>
          <cell r="C242" t="str">
            <v>FSAM</v>
          </cell>
          <cell r="D242" t="str">
            <v>QLD</v>
          </cell>
          <cell r="E242" t="str">
            <v>QLD Metro</v>
          </cell>
          <cell r="F242" t="str">
            <v>Jonathan Cogan</v>
          </cell>
          <cell r="G242">
            <v>0</v>
          </cell>
          <cell r="H242">
            <v>0</v>
          </cell>
          <cell r="I242">
            <v>0</v>
          </cell>
          <cell r="J242" t="str">
            <v>CI Not Received</v>
          </cell>
          <cell r="K242" t="str">
            <v>Civil Not Started</v>
          </cell>
        </row>
        <row r="243">
          <cell r="B243" t="str">
            <v>FRV3</v>
          </cell>
          <cell r="C243" t="str">
            <v>FSAM</v>
          </cell>
          <cell r="D243" t="str">
            <v>QLD</v>
          </cell>
          <cell r="E243" t="str">
            <v>QLD North</v>
          </cell>
          <cell r="F243" t="str">
            <v>Sunil Nair</v>
          </cell>
          <cell r="G243">
            <v>0</v>
          </cell>
          <cell r="H243">
            <v>0</v>
          </cell>
          <cell r="I243">
            <v>0</v>
          </cell>
          <cell r="J243" t="str">
            <v>CI Not Received</v>
          </cell>
          <cell r="K243" t="str">
            <v>Civil Not Started</v>
          </cell>
        </row>
        <row r="244">
          <cell r="B244" t="str">
            <v>NDG5</v>
          </cell>
          <cell r="C244" t="str">
            <v>FSAM</v>
          </cell>
          <cell r="D244" t="str">
            <v>QLD</v>
          </cell>
          <cell r="E244" t="str">
            <v>QLD Metro</v>
          </cell>
          <cell r="F244" t="str">
            <v>Jonathan Cogan</v>
          </cell>
          <cell r="G244">
            <v>0</v>
          </cell>
          <cell r="H244">
            <v>0</v>
          </cell>
          <cell r="I244">
            <v>0</v>
          </cell>
          <cell r="J244" t="str">
            <v>CI Not Received</v>
          </cell>
          <cell r="K244" t="str">
            <v>Civil Not Started</v>
          </cell>
        </row>
        <row r="245">
          <cell r="B245" t="str">
            <v>NDG6</v>
          </cell>
          <cell r="C245" t="str">
            <v>FSAM</v>
          </cell>
          <cell r="D245" t="str">
            <v>QLD</v>
          </cell>
          <cell r="E245" t="str">
            <v>QLD Metro</v>
          </cell>
          <cell r="F245" t="str">
            <v>Jonathan Cogan</v>
          </cell>
          <cell r="G245">
            <v>0</v>
          </cell>
          <cell r="H245">
            <v>0</v>
          </cell>
          <cell r="I245">
            <v>0</v>
          </cell>
          <cell r="J245" t="str">
            <v>CI Not Received</v>
          </cell>
          <cell r="K245" t="str">
            <v>Civil Not Started</v>
          </cell>
        </row>
        <row r="246">
          <cell r="B246" t="str">
            <v>SGI2</v>
          </cell>
          <cell r="C246" t="str">
            <v>FSAM</v>
          </cell>
          <cell r="D246" t="str">
            <v>QLD</v>
          </cell>
          <cell r="E246" t="str">
            <v>QLD Metro</v>
          </cell>
          <cell r="F246" t="str">
            <v>Jonathan Cogan</v>
          </cell>
          <cell r="G246">
            <v>0</v>
          </cell>
          <cell r="H246">
            <v>0</v>
          </cell>
          <cell r="I246">
            <v>0</v>
          </cell>
          <cell r="J246" t="str">
            <v>CI Not Received</v>
          </cell>
          <cell r="K246" t="str">
            <v>Civil Not Started</v>
          </cell>
        </row>
        <row r="247">
          <cell r="B247" t="str">
            <v>SGI4</v>
          </cell>
          <cell r="C247" t="str">
            <v>FSAM</v>
          </cell>
          <cell r="D247" t="str">
            <v>QLD</v>
          </cell>
          <cell r="E247" t="str">
            <v>QLD Metro</v>
          </cell>
          <cell r="F247" t="str">
            <v>Jonathan Cogan</v>
          </cell>
          <cell r="G247">
            <v>0</v>
          </cell>
          <cell r="H247">
            <v>0</v>
          </cell>
          <cell r="I247">
            <v>0</v>
          </cell>
          <cell r="J247" t="str">
            <v>CI Not Received</v>
          </cell>
          <cell r="K247" t="str">
            <v>Civil Not Started</v>
          </cell>
        </row>
        <row r="248">
          <cell r="B248" t="str">
            <v>CRC7</v>
          </cell>
          <cell r="C248" t="str">
            <v>FSAM</v>
          </cell>
          <cell r="D248" t="str">
            <v>NSW</v>
          </cell>
          <cell r="E248" t="str">
            <v>NSW South / ACT</v>
          </cell>
          <cell r="F248" t="str">
            <v>Steven Blewitt</v>
          </cell>
          <cell r="G248">
            <v>0</v>
          </cell>
          <cell r="H248">
            <v>0</v>
          </cell>
          <cell r="I248">
            <v>0</v>
          </cell>
          <cell r="J248" t="str">
            <v>CI Not Received</v>
          </cell>
          <cell r="K248" t="str">
            <v>Civil Not Started</v>
          </cell>
        </row>
        <row r="249">
          <cell r="B249" t="str">
            <v>CRC8</v>
          </cell>
          <cell r="C249" t="str">
            <v>FSAM</v>
          </cell>
          <cell r="D249" t="str">
            <v>NSW</v>
          </cell>
          <cell r="E249" t="str">
            <v>NSW South / ACT</v>
          </cell>
          <cell r="F249" t="str">
            <v>Steven Blewitt</v>
          </cell>
          <cell r="G249">
            <v>0</v>
          </cell>
          <cell r="H249">
            <v>0</v>
          </cell>
          <cell r="I249">
            <v>0</v>
          </cell>
          <cell r="J249" t="str">
            <v>CI Not Received</v>
          </cell>
          <cell r="K249" t="str">
            <v>Civil Not Started</v>
          </cell>
        </row>
        <row r="250">
          <cell r="B250" t="str">
            <v>CRC9</v>
          </cell>
          <cell r="C250" t="str">
            <v>FSAM</v>
          </cell>
          <cell r="D250" t="str">
            <v>NSW</v>
          </cell>
          <cell r="E250" t="str">
            <v>NSW South / ACT</v>
          </cell>
          <cell r="F250" t="str">
            <v>Steven Blewitt</v>
          </cell>
          <cell r="G250">
            <v>0</v>
          </cell>
          <cell r="H250">
            <v>0</v>
          </cell>
          <cell r="I250">
            <v>0</v>
          </cell>
          <cell r="J250" t="str">
            <v>CI Not Received</v>
          </cell>
          <cell r="K250" t="str">
            <v>Civil Not Started</v>
          </cell>
        </row>
        <row r="251">
          <cell r="B251" t="str">
            <v>CVI8</v>
          </cell>
          <cell r="C251" t="str">
            <v>FSAM</v>
          </cell>
          <cell r="D251" t="e">
            <v>#N/A</v>
          </cell>
          <cell r="E251" t="e">
            <v>#N/A</v>
          </cell>
          <cell r="F251" t="e">
            <v>#N/A</v>
          </cell>
          <cell r="G251">
            <v>0</v>
          </cell>
          <cell r="H251">
            <v>0</v>
          </cell>
          <cell r="I251">
            <v>0</v>
          </cell>
          <cell r="J251" t="str">
            <v>CI Not Received</v>
          </cell>
          <cell r="K251" t="str">
            <v>Civil Not Started</v>
          </cell>
        </row>
        <row r="252">
          <cell r="B252" t="str">
            <v>BLK11</v>
          </cell>
          <cell r="C252" t="str">
            <v>FSAM</v>
          </cell>
          <cell r="D252" t="str">
            <v>NSW</v>
          </cell>
          <cell r="E252" t="str">
            <v>Sydney West</v>
          </cell>
          <cell r="F252" t="str">
            <v>Damien Marov</v>
          </cell>
          <cell r="G252">
            <v>0</v>
          </cell>
          <cell r="H252">
            <v>0</v>
          </cell>
          <cell r="I252">
            <v>0</v>
          </cell>
          <cell r="J252" t="str">
            <v>CI Not Received</v>
          </cell>
          <cell r="K252" t="str">
            <v>Civil Not Started</v>
          </cell>
        </row>
        <row r="253">
          <cell r="B253" t="str">
            <v>BLK12</v>
          </cell>
          <cell r="C253" t="str">
            <v>FSAM</v>
          </cell>
          <cell r="D253" t="str">
            <v>NSW</v>
          </cell>
          <cell r="E253" t="str">
            <v>Sydney West</v>
          </cell>
          <cell r="F253" t="str">
            <v>Damien Marov</v>
          </cell>
          <cell r="G253">
            <v>0</v>
          </cell>
          <cell r="H253">
            <v>0</v>
          </cell>
          <cell r="I253">
            <v>0</v>
          </cell>
          <cell r="J253" t="str">
            <v>CI Not Received</v>
          </cell>
          <cell r="K253" t="str">
            <v>Civil Not Started</v>
          </cell>
        </row>
        <row r="254">
          <cell r="B254" t="str">
            <v>WLG7</v>
          </cell>
          <cell r="C254" t="str">
            <v>FSAM</v>
          </cell>
          <cell r="D254" t="str">
            <v>NSW</v>
          </cell>
          <cell r="E254" t="str">
            <v>NSW South / ACT</v>
          </cell>
          <cell r="F254" t="str">
            <v>Steven Blewitt</v>
          </cell>
          <cell r="G254">
            <v>0</v>
          </cell>
          <cell r="H254">
            <v>0</v>
          </cell>
          <cell r="I254">
            <v>0</v>
          </cell>
          <cell r="J254" t="str">
            <v>CI Not Received</v>
          </cell>
          <cell r="K254" t="str">
            <v>Civil Not Started</v>
          </cell>
        </row>
        <row r="255">
          <cell r="B255" t="str">
            <v>IPS6</v>
          </cell>
          <cell r="C255" t="str">
            <v>FSAM</v>
          </cell>
          <cell r="D255" t="str">
            <v>QLD</v>
          </cell>
          <cell r="E255" t="str">
            <v>QLD Metro</v>
          </cell>
          <cell r="F255" t="str">
            <v>Jonathan Cogan</v>
          </cell>
          <cell r="G255">
            <v>0</v>
          </cell>
          <cell r="H255">
            <v>0</v>
          </cell>
          <cell r="I255">
            <v>0</v>
          </cell>
          <cell r="J255" t="str">
            <v>CI Not Received</v>
          </cell>
          <cell r="K255" t="str">
            <v>Civil Not Started</v>
          </cell>
        </row>
        <row r="256">
          <cell r="B256" t="str">
            <v>IPS7</v>
          </cell>
          <cell r="C256" t="str">
            <v>FSAM</v>
          </cell>
          <cell r="D256" t="str">
            <v>QLD</v>
          </cell>
          <cell r="E256" t="str">
            <v>QLD Metro</v>
          </cell>
          <cell r="F256" t="str">
            <v>Jonathan Cogan</v>
          </cell>
          <cell r="G256">
            <v>0</v>
          </cell>
          <cell r="H256">
            <v>0</v>
          </cell>
          <cell r="I256">
            <v>0</v>
          </cell>
          <cell r="J256" t="str">
            <v>CI Not Received</v>
          </cell>
          <cell r="K256" t="str">
            <v>Civil Not Started</v>
          </cell>
        </row>
        <row r="257">
          <cell r="B257" t="str">
            <v>QBN7</v>
          </cell>
          <cell r="C257" t="str">
            <v>FSAM</v>
          </cell>
          <cell r="D257" t="e">
            <v>#N/A</v>
          </cell>
          <cell r="E257" t="e">
            <v>#N/A</v>
          </cell>
          <cell r="F257" t="e">
            <v>#N/A</v>
          </cell>
          <cell r="G257">
            <v>0</v>
          </cell>
          <cell r="H257">
            <v>0</v>
          </cell>
          <cell r="I257">
            <v>0</v>
          </cell>
          <cell r="J257" t="str">
            <v>CI Not Received</v>
          </cell>
          <cell r="K257" t="str">
            <v>Civil Not Started</v>
          </cell>
        </row>
        <row r="258">
          <cell r="B258" t="str">
            <v>SCU1</v>
          </cell>
          <cell r="C258" t="str">
            <v>FSAM</v>
          </cell>
          <cell r="D258" t="e">
            <v>#N/A</v>
          </cell>
          <cell r="E258" t="e">
            <v>#N/A</v>
          </cell>
          <cell r="F258" t="e">
            <v>#N/A</v>
          </cell>
          <cell r="G258">
            <v>0</v>
          </cell>
          <cell r="H258">
            <v>0</v>
          </cell>
          <cell r="I258">
            <v>0</v>
          </cell>
          <cell r="J258" t="str">
            <v>CI Not Received</v>
          </cell>
          <cell r="K258" t="str">
            <v>Civil Not Started</v>
          </cell>
        </row>
        <row r="259">
          <cell r="B259" t="str">
            <v>SCU2</v>
          </cell>
          <cell r="C259" t="str">
            <v>FSAM</v>
          </cell>
          <cell r="D259" t="e">
            <v>#N/A</v>
          </cell>
          <cell r="E259" t="e">
            <v>#N/A</v>
          </cell>
          <cell r="F259" t="e">
            <v>#N/A</v>
          </cell>
          <cell r="G259">
            <v>0</v>
          </cell>
          <cell r="H259">
            <v>0</v>
          </cell>
          <cell r="I259">
            <v>0</v>
          </cell>
          <cell r="J259" t="str">
            <v>CI Not Received</v>
          </cell>
          <cell r="K259" t="str">
            <v>Civil Not Started</v>
          </cell>
        </row>
        <row r="260">
          <cell r="B260" t="str">
            <v>SCU3</v>
          </cell>
          <cell r="C260" t="str">
            <v>FSAM</v>
          </cell>
          <cell r="D260" t="e">
            <v>#N/A</v>
          </cell>
          <cell r="E260" t="e">
            <v>#N/A</v>
          </cell>
          <cell r="F260" t="e">
            <v>#N/A</v>
          </cell>
          <cell r="G260">
            <v>0</v>
          </cell>
          <cell r="H260">
            <v>0</v>
          </cell>
          <cell r="I260">
            <v>0</v>
          </cell>
          <cell r="J260" t="str">
            <v>CI Not Received</v>
          </cell>
          <cell r="K260" t="str">
            <v>Civil Not Started</v>
          </cell>
        </row>
        <row r="261">
          <cell r="B261" t="str">
            <v>BLK7</v>
          </cell>
          <cell r="C261" t="str">
            <v>FSAM</v>
          </cell>
          <cell r="D261" t="str">
            <v>NSW</v>
          </cell>
          <cell r="E261" t="str">
            <v>Sydney West</v>
          </cell>
          <cell r="F261" t="str">
            <v>Damien Marov</v>
          </cell>
          <cell r="G261">
            <v>0</v>
          </cell>
          <cell r="H261">
            <v>0</v>
          </cell>
          <cell r="I261">
            <v>0</v>
          </cell>
          <cell r="J261" t="str">
            <v>CI Not Received</v>
          </cell>
          <cell r="K261" t="str">
            <v>Civil Not Started</v>
          </cell>
        </row>
        <row r="262">
          <cell r="B262" t="str">
            <v>BLK8</v>
          </cell>
          <cell r="C262" t="str">
            <v>FSAM</v>
          </cell>
          <cell r="D262" t="str">
            <v>NSW</v>
          </cell>
          <cell r="E262" t="str">
            <v>Sydney West</v>
          </cell>
          <cell r="F262" t="str">
            <v>Damien Marov</v>
          </cell>
          <cell r="G262">
            <v>0</v>
          </cell>
          <cell r="H262">
            <v>0</v>
          </cell>
          <cell r="I262">
            <v>0</v>
          </cell>
          <cell r="J262" t="str">
            <v>CI Not Received</v>
          </cell>
          <cell r="K262" t="str">
            <v>Civil Not Started</v>
          </cell>
        </row>
        <row r="263">
          <cell r="B263" t="str">
            <v>LIV1</v>
          </cell>
          <cell r="C263" t="str">
            <v>FSAM</v>
          </cell>
          <cell r="D263" t="str">
            <v>NSW</v>
          </cell>
          <cell r="E263" t="str">
            <v>Sydney West</v>
          </cell>
          <cell r="F263" t="str">
            <v>Damien Marov</v>
          </cell>
          <cell r="G263">
            <v>0</v>
          </cell>
          <cell r="H263">
            <v>0</v>
          </cell>
          <cell r="I263">
            <v>0</v>
          </cell>
          <cell r="J263" t="str">
            <v>CI Not Received</v>
          </cell>
          <cell r="K263" t="str">
            <v>Civil Not Started</v>
          </cell>
        </row>
        <row r="264">
          <cell r="B264" t="str">
            <v>LIV2</v>
          </cell>
          <cell r="C264" t="str">
            <v>FSAM</v>
          </cell>
          <cell r="D264" t="str">
            <v>NSW</v>
          </cell>
          <cell r="E264" t="str">
            <v>Sydney West</v>
          </cell>
          <cell r="F264" t="str">
            <v>Damien Marov</v>
          </cell>
          <cell r="G264">
            <v>0</v>
          </cell>
          <cell r="H264">
            <v>0</v>
          </cell>
          <cell r="I264">
            <v>0</v>
          </cell>
          <cell r="J264" t="str">
            <v>CI Not Received</v>
          </cell>
          <cell r="K264" t="str">
            <v>Civil Not Started</v>
          </cell>
        </row>
        <row r="265">
          <cell r="B265" t="str">
            <v>LIV3</v>
          </cell>
          <cell r="C265" t="str">
            <v>FSAM</v>
          </cell>
          <cell r="D265" t="str">
            <v>NSW</v>
          </cell>
          <cell r="E265" t="str">
            <v>Sydney West</v>
          </cell>
          <cell r="F265" t="str">
            <v>Damien Marov</v>
          </cell>
          <cell r="G265">
            <v>0</v>
          </cell>
          <cell r="H265">
            <v>0</v>
          </cell>
          <cell r="I265">
            <v>0</v>
          </cell>
          <cell r="J265" t="str">
            <v>CI Not Received</v>
          </cell>
          <cell r="K265" t="str">
            <v>Civil Not Started</v>
          </cell>
        </row>
        <row r="266">
          <cell r="B266" t="str">
            <v>LJT10</v>
          </cell>
          <cell r="C266" t="str">
            <v>FSAM</v>
          </cell>
          <cell r="D266" t="str">
            <v>NSW</v>
          </cell>
          <cell r="E266" t="str">
            <v>Sydney East</v>
          </cell>
          <cell r="F266" t="str">
            <v>Adam Walsh</v>
          </cell>
          <cell r="G266">
            <v>0</v>
          </cell>
          <cell r="H266">
            <v>0</v>
          </cell>
          <cell r="I266">
            <v>0</v>
          </cell>
          <cell r="J266" t="str">
            <v>CI Not Received</v>
          </cell>
          <cell r="K266" t="str">
            <v>Civil Not Started</v>
          </cell>
        </row>
        <row r="267">
          <cell r="B267" t="str">
            <v>MAI1</v>
          </cell>
          <cell r="C267" t="str">
            <v>FSAM</v>
          </cell>
          <cell r="D267" t="str">
            <v>NSW</v>
          </cell>
          <cell r="E267" t="str">
            <v>NSW North</v>
          </cell>
          <cell r="F267" t="str">
            <v>James Herden</v>
          </cell>
          <cell r="G267">
            <v>0</v>
          </cell>
          <cell r="H267">
            <v>0</v>
          </cell>
          <cell r="I267">
            <v>0</v>
          </cell>
          <cell r="J267" t="str">
            <v>CI Not Received</v>
          </cell>
          <cell r="K267" t="str">
            <v>Civil Not Started</v>
          </cell>
        </row>
        <row r="268">
          <cell r="B268" t="str">
            <v>MAI2</v>
          </cell>
          <cell r="C268" t="str">
            <v>FSAM</v>
          </cell>
          <cell r="D268" t="str">
            <v>NSW</v>
          </cell>
          <cell r="E268" t="str">
            <v>NSW North</v>
          </cell>
          <cell r="F268" t="str">
            <v>James Herden</v>
          </cell>
          <cell r="G268">
            <v>0</v>
          </cell>
          <cell r="H268">
            <v>0</v>
          </cell>
          <cell r="I268">
            <v>0</v>
          </cell>
          <cell r="J268" t="str">
            <v>CI Not Received</v>
          </cell>
          <cell r="K268" t="str">
            <v>Civil Not Started</v>
          </cell>
        </row>
        <row r="269">
          <cell r="B269" t="str">
            <v>APL10</v>
          </cell>
          <cell r="C269" t="str">
            <v>FSAM</v>
          </cell>
          <cell r="D269" t="str">
            <v>QLD</v>
          </cell>
          <cell r="E269" t="str">
            <v>QLD Metro</v>
          </cell>
          <cell r="F269" t="str">
            <v>Jonathan Cogan</v>
          </cell>
          <cell r="G269">
            <v>0</v>
          </cell>
          <cell r="H269">
            <v>0</v>
          </cell>
          <cell r="I269">
            <v>0</v>
          </cell>
          <cell r="J269" t="str">
            <v>CI Not Received</v>
          </cell>
          <cell r="K269" t="str">
            <v>Civil Not Started</v>
          </cell>
        </row>
        <row r="270">
          <cell r="B270" t="str">
            <v>ASH4</v>
          </cell>
          <cell r="C270" t="str">
            <v>FSAM</v>
          </cell>
          <cell r="D270" t="str">
            <v>QLD</v>
          </cell>
          <cell r="E270" t="str">
            <v>QLD Metro</v>
          </cell>
          <cell r="F270" t="str">
            <v>Jonathan Cogan</v>
          </cell>
          <cell r="G270">
            <v>0</v>
          </cell>
          <cell r="H270">
            <v>0</v>
          </cell>
          <cell r="I270">
            <v>0</v>
          </cell>
          <cell r="J270" t="str">
            <v>CI Not Received</v>
          </cell>
          <cell r="K270" t="str">
            <v>Civil Not Started</v>
          </cell>
        </row>
        <row r="271">
          <cell r="B271" t="str">
            <v>ASH5</v>
          </cell>
          <cell r="C271" t="str">
            <v>FSAM</v>
          </cell>
          <cell r="D271" t="str">
            <v>QLD</v>
          </cell>
          <cell r="E271" t="str">
            <v>QLD Metro</v>
          </cell>
          <cell r="F271" t="str">
            <v>Jonathan Cogan</v>
          </cell>
          <cell r="G271">
            <v>0</v>
          </cell>
          <cell r="H271">
            <v>0</v>
          </cell>
          <cell r="I271">
            <v>0</v>
          </cell>
          <cell r="J271" t="str">
            <v>CI Not Received</v>
          </cell>
          <cell r="K271" t="str">
            <v>Civil Not Started</v>
          </cell>
        </row>
        <row r="272">
          <cell r="B272" t="str">
            <v>ASH6</v>
          </cell>
          <cell r="C272" t="str">
            <v>FSAM</v>
          </cell>
          <cell r="D272" t="str">
            <v>QLD</v>
          </cell>
          <cell r="E272" t="str">
            <v>QLD Metro</v>
          </cell>
          <cell r="F272" t="str">
            <v>Jonathan Cogan</v>
          </cell>
          <cell r="G272">
            <v>0</v>
          </cell>
          <cell r="H272">
            <v>0</v>
          </cell>
          <cell r="I272">
            <v>0</v>
          </cell>
          <cell r="J272" t="str">
            <v>CI Not Received</v>
          </cell>
          <cell r="K272" t="str">
            <v>Civil Not Started</v>
          </cell>
        </row>
        <row r="273">
          <cell r="B273" t="str">
            <v>BBE4</v>
          </cell>
          <cell r="C273" t="str">
            <v>FSAM</v>
          </cell>
          <cell r="D273" t="str">
            <v>QLD</v>
          </cell>
          <cell r="E273" t="str">
            <v>QLD North</v>
          </cell>
          <cell r="F273" t="str">
            <v>Alan Bassett</v>
          </cell>
          <cell r="G273">
            <v>0</v>
          </cell>
          <cell r="H273">
            <v>0</v>
          </cell>
          <cell r="I273">
            <v>0</v>
          </cell>
          <cell r="J273" t="str">
            <v>CI Not Received</v>
          </cell>
          <cell r="K273" t="str">
            <v>Civil Not Started</v>
          </cell>
        </row>
        <row r="274">
          <cell r="B274" t="str">
            <v>BBE5</v>
          </cell>
          <cell r="C274" t="str">
            <v>FSAM</v>
          </cell>
          <cell r="D274" t="str">
            <v>QLD</v>
          </cell>
          <cell r="E274" t="str">
            <v>QLD North</v>
          </cell>
          <cell r="F274" t="str">
            <v>Alan Bassett</v>
          </cell>
          <cell r="G274">
            <v>0</v>
          </cell>
          <cell r="H274">
            <v>0</v>
          </cell>
          <cell r="I274">
            <v>0</v>
          </cell>
          <cell r="J274" t="str">
            <v>CI Not Received</v>
          </cell>
          <cell r="K274" t="str">
            <v>Civil Not Started</v>
          </cell>
        </row>
        <row r="275">
          <cell r="B275" t="str">
            <v>BBE6</v>
          </cell>
          <cell r="C275" t="str">
            <v>FSAM</v>
          </cell>
          <cell r="D275" t="str">
            <v>QLD</v>
          </cell>
          <cell r="E275" t="str">
            <v>QLD North</v>
          </cell>
          <cell r="F275" t="str">
            <v>Alan Bassett</v>
          </cell>
          <cell r="G275">
            <v>0</v>
          </cell>
          <cell r="H275">
            <v>0</v>
          </cell>
          <cell r="I275">
            <v>0</v>
          </cell>
          <cell r="J275" t="str">
            <v>CI Not Received</v>
          </cell>
          <cell r="K275" t="str">
            <v>Civil Not Started</v>
          </cell>
        </row>
        <row r="276">
          <cell r="B276" t="str">
            <v>BBE8</v>
          </cell>
          <cell r="C276" t="str">
            <v>FSAM</v>
          </cell>
          <cell r="D276" t="str">
            <v>QLD</v>
          </cell>
          <cell r="E276" t="str">
            <v>QLD South</v>
          </cell>
          <cell r="F276" t="str">
            <v>Alan Bassett</v>
          </cell>
          <cell r="G276">
            <v>0</v>
          </cell>
          <cell r="H276">
            <v>0</v>
          </cell>
          <cell r="I276">
            <v>0</v>
          </cell>
          <cell r="J276" t="str">
            <v>CI Not Received</v>
          </cell>
          <cell r="K276" t="str">
            <v>Civil Not Started</v>
          </cell>
        </row>
        <row r="277">
          <cell r="B277" t="str">
            <v>BDB4</v>
          </cell>
          <cell r="C277" t="str">
            <v>FSAM</v>
          </cell>
          <cell r="D277" t="str">
            <v>QLD</v>
          </cell>
          <cell r="E277" t="str">
            <v>QLD Metro</v>
          </cell>
          <cell r="F277" t="str">
            <v>Jonathan Cogan</v>
          </cell>
          <cell r="G277">
            <v>0</v>
          </cell>
          <cell r="H277">
            <v>0</v>
          </cell>
          <cell r="I277">
            <v>0</v>
          </cell>
          <cell r="J277" t="str">
            <v>CI Not Received</v>
          </cell>
          <cell r="K277" t="str">
            <v>Civil Not Started</v>
          </cell>
        </row>
        <row r="278">
          <cell r="B278" t="str">
            <v>BDB5</v>
          </cell>
          <cell r="C278" t="str">
            <v>FSAM</v>
          </cell>
          <cell r="D278" t="str">
            <v>QLD</v>
          </cell>
          <cell r="E278" t="str">
            <v>QLD Metro</v>
          </cell>
          <cell r="F278" t="str">
            <v>Jonathan Cogan</v>
          </cell>
          <cell r="G278">
            <v>0</v>
          </cell>
          <cell r="H278">
            <v>0</v>
          </cell>
          <cell r="I278">
            <v>0</v>
          </cell>
          <cell r="J278" t="str">
            <v>CI Not Received</v>
          </cell>
          <cell r="K278" t="str">
            <v>Civil Not Started</v>
          </cell>
        </row>
        <row r="279">
          <cell r="B279" t="str">
            <v>BDB6</v>
          </cell>
          <cell r="C279" t="str">
            <v>FSAM</v>
          </cell>
          <cell r="D279" t="str">
            <v>QLD</v>
          </cell>
          <cell r="E279" t="str">
            <v>QLD Metro</v>
          </cell>
          <cell r="F279" t="str">
            <v>Jonathan Cogan</v>
          </cell>
          <cell r="G279">
            <v>0</v>
          </cell>
          <cell r="H279">
            <v>0</v>
          </cell>
          <cell r="I279">
            <v>0</v>
          </cell>
          <cell r="J279" t="str">
            <v>CI Not Received</v>
          </cell>
          <cell r="K279" t="str">
            <v>Civil Not Started</v>
          </cell>
        </row>
        <row r="280">
          <cell r="B280" t="str">
            <v>BDB7</v>
          </cell>
          <cell r="C280" t="str">
            <v>FSAM</v>
          </cell>
          <cell r="D280" t="str">
            <v>QLD</v>
          </cell>
          <cell r="E280" t="str">
            <v>QLD Metro</v>
          </cell>
          <cell r="F280" t="str">
            <v>Jonathan Cogan</v>
          </cell>
          <cell r="G280">
            <v>0</v>
          </cell>
          <cell r="H280">
            <v>0</v>
          </cell>
          <cell r="I280">
            <v>0</v>
          </cell>
          <cell r="J280" t="str">
            <v>CI Not Received</v>
          </cell>
          <cell r="K280" t="str">
            <v>Civil Not Started</v>
          </cell>
        </row>
        <row r="281">
          <cell r="B281" t="str">
            <v>CAI6</v>
          </cell>
          <cell r="C281" t="str">
            <v>FSAM</v>
          </cell>
          <cell r="D281" t="str">
            <v>QLD</v>
          </cell>
          <cell r="E281" t="str">
            <v>QLD North</v>
          </cell>
          <cell r="F281" t="str">
            <v>Sunil Nair</v>
          </cell>
          <cell r="G281">
            <v>0</v>
          </cell>
          <cell r="H281">
            <v>0</v>
          </cell>
          <cell r="I281">
            <v>0</v>
          </cell>
          <cell r="J281" t="str">
            <v>CI Not Received</v>
          </cell>
          <cell r="K281" t="str">
            <v>Civil Not Started</v>
          </cell>
        </row>
        <row r="282">
          <cell r="B282" t="str">
            <v>GUL8</v>
          </cell>
          <cell r="C282" t="str">
            <v>FSAM</v>
          </cell>
          <cell r="D282" t="str">
            <v>QLD</v>
          </cell>
          <cell r="E282" t="str">
            <v>QLD North</v>
          </cell>
          <cell r="F282" t="str">
            <v>Sunil Nair</v>
          </cell>
          <cell r="G282">
            <v>0</v>
          </cell>
          <cell r="H282">
            <v>0</v>
          </cell>
          <cell r="I282">
            <v>0</v>
          </cell>
          <cell r="J282" t="str">
            <v>CI Not Received</v>
          </cell>
          <cell r="K282" t="str">
            <v>Civil Not Started</v>
          </cell>
        </row>
        <row r="283">
          <cell r="B283" t="str">
            <v>HYP1</v>
          </cell>
          <cell r="C283" t="str">
            <v>FSAM</v>
          </cell>
          <cell r="D283" t="str">
            <v>QLD</v>
          </cell>
          <cell r="E283" t="str">
            <v>QLD North</v>
          </cell>
          <cell r="F283" t="str">
            <v>Sunil Nair</v>
          </cell>
          <cell r="G283">
            <v>0</v>
          </cell>
          <cell r="H283">
            <v>0</v>
          </cell>
          <cell r="I283">
            <v>0</v>
          </cell>
          <cell r="J283" t="str">
            <v>CI Not Received</v>
          </cell>
          <cell r="K283" t="str">
            <v>Civil Not Started</v>
          </cell>
        </row>
        <row r="284">
          <cell r="B284" t="str">
            <v>IPS3</v>
          </cell>
          <cell r="C284" t="str">
            <v>FSAM</v>
          </cell>
          <cell r="D284" t="str">
            <v>QLD</v>
          </cell>
          <cell r="E284" t="str">
            <v>QLD Metro</v>
          </cell>
          <cell r="F284" t="str">
            <v>Jonathan Cogan</v>
          </cell>
          <cell r="G284">
            <v>0</v>
          </cell>
          <cell r="H284">
            <v>0</v>
          </cell>
          <cell r="I284">
            <v>0</v>
          </cell>
          <cell r="J284" t="str">
            <v>CI Not Received</v>
          </cell>
          <cell r="K284" t="str">
            <v>Civil Not Started</v>
          </cell>
        </row>
        <row r="285">
          <cell r="B285" t="str">
            <v>IPS9</v>
          </cell>
          <cell r="C285" t="str">
            <v>FSAM</v>
          </cell>
          <cell r="D285" t="str">
            <v>QLD</v>
          </cell>
          <cell r="E285" t="str">
            <v>QLD Metro</v>
          </cell>
          <cell r="F285" t="str">
            <v>Jonathan Cogan</v>
          </cell>
          <cell r="G285">
            <v>0</v>
          </cell>
          <cell r="H285">
            <v>0</v>
          </cell>
          <cell r="I285">
            <v>0</v>
          </cell>
          <cell r="J285" t="str">
            <v>CI Not Received</v>
          </cell>
          <cell r="K285" t="str">
            <v>Civil Not Started</v>
          </cell>
        </row>
        <row r="286">
          <cell r="B286" t="str">
            <v>KLG5</v>
          </cell>
          <cell r="C286" t="str">
            <v>FSAM</v>
          </cell>
          <cell r="D286" t="str">
            <v>QLD</v>
          </cell>
          <cell r="E286" t="str">
            <v>QLD Metro</v>
          </cell>
          <cell r="F286" t="str">
            <v>Jonathan Cogan</v>
          </cell>
          <cell r="G286">
            <v>0</v>
          </cell>
          <cell r="H286">
            <v>0</v>
          </cell>
          <cell r="I286">
            <v>0</v>
          </cell>
          <cell r="J286" t="str">
            <v>CI Not Received</v>
          </cell>
          <cell r="K286" t="str">
            <v>Civil Not Started</v>
          </cell>
        </row>
        <row r="287">
          <cell r="B287" t="str">
            <v>ROT4</v>
          </cell>
          <cell r="C287" t="str">
            <v>FSAM</v>
          </cell>
          <cell r="D287" t="str">
            <v>QLD</v>
          </cell>
          <cell r="E287" t="str">
            <v>QLD North</v>
          </cell>
          <cell r="F287" t="str">
            <v>Sunil Nair</v>
          </cell>
          <cell r="G287">
            <v>0</v>
          </cell>
          <cell r="H287">
            <v>0</v>
          </cell>
          <cell r="I287">
            <v>0</v>
          </cell>
          <cell r="J287" t="str">
            <v>CI Not Received</v>
          </cell>
          <cell r="K287" t="str">
            <v>Civil Not Started</v>
          </cell>
        </row>
        <row r="288">
          <cell r="B288" t="str">
            <v>ROT5</v>
          </cell>
          <cell r="C288" t="str">
            <v>FSAM</v>
          </cell>
          <cell r="D288" t="str">
            <v>QLD</v>
          </cell>
          <cell r="E288" t="str">
            <v>QLD North</v>
          </cell>
          <cell r="F288" t="str">
            <v>Sunil Nair</v>
          </cell>
          <cell r="G288">
            <v>0</v>
          </cell>
          <cell r="H288">
            <v>0</v>
          </cell>
          <cell r="I288">
            <v>0</v>
          </cell>
          <cell r="J288" t="str">
            <v>CI Not Received</v>
          </cell>
          <cell r="K288" t="str">
            <v>Civil Not Started</v>
          </cell>
        </row>
        <row r="289">
          <cell r="B289" t="str">
            <v>ROT6</v>
          </cell>
          <cell r="C289" t="str">
            <v>FSAM</v>
          </cell>
          <cell r="D289" t="str">
            <v>QLD</v>
          </cell>
          <cell r="E289" t="str">
            <v>QLD North</v>
          </cell>
          <cell r="F289" t="str">
            <v>Sunil Nair</v>
          </cell>
          <cell r="G289">
            <v>0</v>
          </cell>
          <cell r="H289">
            <v>0</v>
          </cell>
          <cell r="I289">
            <v>0</v>
          </cell>
          <cell r="J289" t="str">
            <v>CI Not Received</v>
          </cell>
          <cell r="K289" t="str">
            <v>Civil Not Started</v>
          </cell>
        </row>
        <row r="290">
          <cell r="B290" t="str">
            <v>SAR1</v>
          </cell>
          <cell r="C290" t="str">
            <v>FSAM</v>
          </cell>
          <cell r="D290" t="str">
            <v>QLD</v>
          </cell>
          <cell r="E290" t="str">
            <v>QLD North</v>
          </cell>
          <cell r="F290" t="str">
            <v>Sunil Nair</v>
          </cell>
          <cell r="G290">
            <v>0</v>
          </cell>
          <cell r="H290">
            <v>0</v>
          </cell>
          <cell r="I290">
            <v>0</v>
          </cell>
          <cell r="J290" t="str">
            <v>CI Not Received</v>
          </cell>
          <cell r="K290" t="str">
            <v>Civil Not Started</v>
          </cell>
        </row>
        <row r="291">
          <cell r="B291" t="str">
            <v>SFT1</v>
          </cell>
          <cell r="C291" t="str">
            <v>FSAM</v>
          </cell>
          <cell r="D291" t="str">
            <v>QLD</v>
          </cell>
          <cell r="E291" t="str">
            <v>QLD North</v>
          </cell>
          <cell r="F291" t="str">
            <v>Sunil Nair</v>
          </cell>
          <cell r="G291">
            <v>0</v>
          </cell>
          <cell r="H291">
            <v>0</v>
          </cell>
          <cell r="I291">
            <v>0</v>
          </cell>
          <cell r="J291" t="str">
            <v>CI Not Received</v>
          </cell>
          <cell r="K291" t="str">
            <v>Civil Not Started</v>
          </cell>
        </row>
        <row r="292">
          <cell r="B292" t="str">
            <v>SGI3</v>
          </cell>
          <cell r="C292" t="str">
            <v>FSAM</v>
          </cell>
          <cell r="D292" t="str">
            <v>QLD</v>
          </cell>
          <cell r="E292" t="str">
            <v>QLD Metro</v>
          </cell>
          <cell r="F292" t="str">
            <v>Jonathan Cogan</v>
          </cell>
          <cell r="G292">
            <v>0</v>
          </cell>
          <cell r="H292">
            <v>0</v>
          </cell>
          <cell r="I292">
            <v>0</v>
          </cell>
          <cell r="J292" t="str">
            <v>CI Not Received</v>
          </cell>
          <cell r="K292" t="str">
            <v>Civil Not Started</v>
          </cell>
        </row>
        <row r="293">
          <cell r="B293" t="str">
            <v>SLA4</v>
          </cell>
          <cell r="C293" t="str">
            <v>FSAM</v>
          </cell>
          <cell r="D293" t="str">
            <v>QLD</v>
          </cell>
          <cell r="E293" t="str">
            <v>QLD Metro</v>
          </cell>
          <cell r="F293" t="str">
            <v>Jonathan Cogan</v>
          </cell>
          <cell r="G293">
            <v>0</v>
          </cell>
          <cell r="H293">
            <v>0</v>
          </cell>
          <cell r="I293">
            <v>0</v>
          </cell>
          <cell r="J293" t="str">
            <v>CI Not Received</v>
          </cell>
          <cell r="K293" t="str">
            <v>Civil Not Started</v>
          </cell>
        </row>
        <row r="294">
          <cell r="B294" t="str">
            <v>SLA5</v>
          </cell>
          <cell r="C294" t="str">
            <v>FSAM</v>
          </cell>
          <cell r="D294" t="str">
            <v>QLD</v>
          </cell>
          <cell r="E294" t="str">
            <v>QLD Metro</v>
          </cell>
          <cell r="F294" t="str">
            <v>Jonathan Cogan</v>
          </cell>
          <cell r="G294">
            <v>0</v>
          </cell>
          <cell r="H294">
            <v>0</v>
          </cell>
          <cell r="I294">
            <v>0</v>
          </cell>
          <cell r="J294" t="str">
            <v>CI Not Received</v>
          </cell>
          <cell r="K294" t="str">
            <v>Civil Not Started</v>
          </cell>
        </row>
        <row r="295">
          <cell r="B295" t="str">
            <v>TNS5</v>
          </cell>
          <cell r="C295" t="str">
            <v>FSAM</v>
          </cell>
          <cell r="D295" t="e">
            <v>#N/A</v>
          </cell>
          <cell r="E295" t="e">
            <v>#N/A</v>
          </cell>
          <cell r="F295" t="e">
            <v>#N/A</v>
          </cell>
          <cell r="G295">
            <v>0</v>
          </cell>
          <cell r="H295">
            <v>0</v>
          </cell>
          <cell r="I295">
            <v>0</v>
          </cell>
          <cell r="J295" t="str">
            <v>CI Not Received</v>
          </cell>
          <cell r="K295" t="str">
            <v>Civil Not Started</v>
          </cell>
        </row>
        <row r="296">
          <cell r="B296" t="str">
            <v>TOB10</v>
          </cell>
          <cell r="C296" t="str">
            <v>FSAM</v>
          </cell>
          <cell r="D296" t="str">
            <v>QLD</v>
          </cell>
          <cell r="E296" t="str">
            <v>QLD South</v>
          </cell>
          <cell r="F296" t="str">
            <v>Alan Bassett</v>
          </cell>
          <cell r="G296">
            <v>0</v>
          </cell>
          <cell r="H296">
            <v>0</v>
          </cell>
          <cell r="I296">
            <v>0</v>
          </cell>
          <cell r="J296" t="str">
            <v>CI Not Received</v>
          </cell>
          <cell r="K296" t="str">
            <v>Civil Not Started</v>
          </cell>
        </row>
        <row r="297">
          <cell r="B297" t="str">
            <v>TOB11</v>
          </cell>
          <cell r="C297" t="str">
            <v>FSAM</v>
          </cell>
          <cell r="D297" t="str">
            <v>QLD</v>
          </cell>
          <cell r="E297" t="str">
            <v>QLD South</v>
          </cell>
          <cell r="F297" t="str">
            <v>Alan Bassett</v>
          </cell>
          <cell r="G297">
            <v>0</v>
          </cell>
          <cell r="H297">
            <v>0</v>
          </cell>
          <cell r="I297">
            <v>0</v>
          </cell>
          <cell r="J297" t="str">
            <v>CI Not Received</v>
          </cell>
          <cell r="K297" t="str">
            <v>Civil Not Started</v>
          </cell>
        </row>
        <row r="298">
          <cell r="B298" t="str">
            <v>TOB12</v>
          </cell>
          <cell r="C298" t="str">
            <v>FSAM</v>
          </cell>
          <cell r="D298" t="str">
            <v>QLD</v>
          </cell>
          <cell r="E298" t="str">
            <v>QLD South</v>
          </cell>
          <cell r="F298" t="str">
            <v>Alan Bassett</v>
          </cell>
          <cell r="G298">
            <v>0</v>
          </cell>
          <cell r="H298">
            <v>0</v>
          </cell>
          <cell r="I298">
            <v>0</v>
          </cell>
          <cell r="J298" t="str">
            <v>CI Not Received</v>
          </cell>
          <cell r="K298" t="str">
            <v>Civil Not Started</v>
          </cell>
        </row>
        <row r="299">
          <cell r="B299" t="str">
            <v>WOB1</v>
          </cell>
          <cell r="C299" t="str">
            <v>FSAM</v>
          </cell>
          <cell r="D299" t="str">
            <v>QLD</v>
          </cell>
          <cell r="E299" t="str">
            <v>QLD Metro</v>
          </cell>
          <cell r="F299" t="str">
            <v>Jonathan Cogan</v>
          </cell>
          <cell r="G299">
            <v>0</v>
          </cell>
          <cell r="H299">
            <v>0</v>
          </cell>
          <cell r="I299">
            <v>0</v>
          </cell>
          <cell r="J299" t="str">
            <v>CI Not Received</v>
          </cell>
          <cell r="K299" t="str">
            <v>Civil Not Started</v>
          </cell>
        </row>
        <row r="300">
          <cell r="B300" t="str">
            <v>CVI7</v>
          </cell>
          <cell r="C300" t="str">
            <v>FSAM</v>
          </cell>
          <cell r="D300" t="str">
            <v>NSW</v>
          </cell>
          <cell r="E300" t="str">
            <v>NSW South / ACT</v>
          </cell>
          <cell r="F300" t="str">
            <v>Steven Blewitt</v>
          </cell>
          <cell r="G300">
            <v>0</v>
          </cell>
          <cell r="H300">
            <v>0</v>
          </cell>
          <cell r="I300">
            <v>0</v>
          </cell>
          <cell r="J300" t="str">
            <v>CI Not Received</v>
          </cell>
          <cell r="K300" t="str">
            <v>Civil Not Started</v>
          </cell>
        </row>
        <row r="301">
          <cell r="B301" t="str">
            <v>CVI9</v>
          </cell>
          <cell r="C301" t="str">
            <v>FSAM</v>
          </cell>
          <cell r="D301" t="str">
            <v>NSW</v>
          </cell>
          <cell r="E301" t="str">
            <v>NSW South / ACT</v>
          </cell>
          <cell r="F301" t="str">
            <v>Steven Blewitt</v>
          </cell>
          <cell r="G301">
            <v>0</v>
          </cell>
          <cell r="H301">
            <v>0</v>
          </cell>
          <cell r="I301">
            <v>0</v>
          </cell>
          <cell r="J301" t="str">
            <v>CI Not Received</v>
          </cell>
          <cell r="K301" t="str">
            <v>Civil Not Started</v>
          </cell>
        </row>
        <row r="302">
          <cell r="B302" t="str">
            <v>QBN1</v>
          </cell>
          <cell r="C302" t="str">
            <v>FSAM</v>
          </cell>
          <cell r="D302" t="str">
            <v>NSW</v>
          </cell>
          <cell r="E302" t="str">
            <v>NSW South / ACT</v>
          </cell>
          <cell r="F302" t="str">
            <v>Steven Blewitt</v>
          </cell>
          <cell r="G302">
            <v>0</v>
          </cell>
          <cell r="H302">
            <v>0</v>
          </cell>
          <cell r="I302">
            <v>0</v>
          </cell>
          <cell r="J302" t="str">
            <v>CI Not Received</v>
          </cell>
          <cell r="K302" t="str">
            <v>Civil Not Started</v>
          </cell>
        </row>
        <row r="303">
          <cell r="B303" t="str">
            <v>QBN2</v>
          </cell>
          <cell r="C303" t="str">
            <v>FSAM</v>
          </cell>
          <cell r="D303" t="str">
            <v>NSW</v>
          </cell>
          <cell r="E303" t="str">
            <v>NSW South / ACT</v>
          </cell>
          <cell r="F303" t="str">
            <v>Steven Blewitt</v>
          </cell>
          <cell r="G303">
            <v>0</v>
          </cell>
          <cell r="H303">
            <v>0</v>
          </cell>
          <cell r="I303">
            <v>0</v>
          </cell>
          <cell r="J303" t="str">
            <v>CI Not Received</v>
          </cell>
          <cell r="K303" t="str">
            <v>Civil Not Started</v>
          </cell>
        </row>
        <row r="304">
          <cell r="B304" t="str">
            <v>QBN5</v>
          </cell>
          <cell r="C304" t="str">
            <v>FSAM</v>
          </cell>
          <cell r="D304" t="str">
            <v>NSW</v>
          </cell>
          <cell r="E304" t="str">
            <v>NSW South / ACT</v>
          </cell>
          <cell r="F304" t="str">
            <v>Steven Blewitt</v>
          </cell>
          <cell r="G304">
            <v>0</v>
          </cell>
          <cell r="H304">
            <v>0</v>
          </cell>
          <cell r="I304">
            <v>0</v>
          </cell>
          <cell r="J304" t="str">
            <v>CI Not Received</v>
          </cell>
          <cell r="K304" t="str">
            <v>Civil Not Started</v>
          </cell>
        </row>
        <row r="305">
          <cell r="B305" t="str">
            <v>QBN6</v>
          </cell>
          <cell r="C305" t="str">
            <v>FSAM</v>
          </cell>
          <cell r="D305" t="e">
            <v>#N/A</v>
          </cell>
          <cell r="E305" t="e">
            <v>#N/A</v>
          </cell>
          <cell r="F305" t="e">
            <v>#N/A</v>
          </cell>
          <cell r="G305">
            <v>0</v>
          </cell>
          <cell r="H305">
            <v>0</v>
          </cell>
          <cell r="I305">
            <v>0</v>
          </cell>
          <cell r="J305" t="str">
            <v>CI Not Received</v>
          </cell>
          <cell r="K305" t="str">
            <v>Civil Not Started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Cover"/>
      <sheetName val="ROCK_OTR"/>
      <sheetName val="Data_Checks"/>
      <sheetName val="BOMBOQ"/>
      <sheetName val="BOQ Summary (Old)"/>
      <sheetName val="BOQ Summary Workings"/>
      <sheetName val="Cable Hauling"/>
      <sheetName val="rate master"/>
      <sheetName val="CSMD Listing"/>
      <sheetName val="list_fiber_cable"/>
      <sheetName val="Equipment"/>
      <sheetName val="Cabinet Tail Calculator"/>
      <sheetName val="New CAD Dump"/>
      <sheetName val="New CAD Dump Summary"/>
      <sheetName val="Aerial"/>
      <sheetName val="Cable Summary Details For NBN"/>
      <sheetName val="Cable Length Details"/>
      <sheetName val="Drum Schedule"/>
      <sheetName val="GNAF Counts"/>
      <sheetName val="Item ID in Use"/>
      <sheetName val="Map CAD to BOQ"/>
      <sheetName val="Change log"/>
    </sheetNames>
    <sheetDataSet>
      <sheetData sheetId="0">
        <row r="3">
          <cell r="S3" t="str">
            <v>Multi Haul</v>
          </cell>
        </row>
        <row r="4">
          <cell r="S4" t="str">
            <v>Single Haul</v>
          </cell>
        </row>
        <row r="38"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3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ColWidth="9.1171875" defaultRowHeight="14.35" x14ac:dyDescent="0.5"/>
  <cols>
    <col min="1" max="1" width="41.64453125" style="14" customWidth="1"/>
    <col min="2" max="2" width="25.41015625" style="14" bestFit="1" customWidth="1"/>
    <col min="3" max="3" width="11.234375" style="14" customWidth="1"/>
    <col min="4" max="4" width="10.703125" style="14" bestFit="1" customWidth="1"/>
    <col min="5" max="5" width="17.52734375" style="14" customWidth="1"/>
    <col min="6" max="6" width="31.3515625" style="14" customWidth="1"/>
    <col min="7" max="7" width="84.52734375" style="50" customWidth="1"/>
    <col min="8" max="8" width="26.1171875" style="14" bestFit="1" customWidth="1"/>
    <col min="9" max="9" width="12.17578125" style="14" bestFit="1" customWidth="1"/>
    <col min="10" max="10" width="6.234375" style="13" customWidth="1"/>
    <col min="11" max="11" width="13.9375" style="14" customWidth="1"/>
    <col min="12" max="12" width="23.5859375" style="53" customWidth="1"/>
    <col min="13" max="14" width="13" style="14" customWidth="1"/>
    <col min="15" max="15" width="13.64453125" style="14" customWidth="1"/>
    <col min="16" max="16" width="15.1171875" style="14" customWidth="1"/>
    <col min="17" max="17" width="11.3515625" style="14" customWidth="1"/>
    <col min="18" max="18" width="13.234375" style="14" customWidth="1"/>
    <col min="19" max="19" width="9.8203125" style="14" customWidth="1"/>
    <col min="20" max="20" width="11.05859375" style="14" customWidth="1"/>
    <col min="21" max="21" width="6.46875" style="14" customWidth="1"/>
    <col min="22" max="22" width="15.64453125" style="14" customWidth="1"/>
    <col min="23" max="23" width="7.5859375" style="14" customWidth="1"/>
    <col min="24" max="24" width="19.1171875" style="14" customWidth="1"/>
    <col min="25" max="25" width="13.9375" style="14" customWidth="1"/>
    <col min="26" max="26" width="15.234375" style="14" customWidth="1"/>
    <col min="27" max="28" width="9" style="14" customWidth="1"/>
    <col min="29" max="29" width="8.46875" style="14" customWidth="1"/>
    <col min="30" max="30" width="18.1171875" style="14" customWidth="1"/>
    <col min="31" max="31" width="23.17578125" style="14" customWidth="1"/>
    <col min="32" max="32" width="6.1171875" style="14" customWidth="1"/>
    <col min="33" max="34" width="8" style="14" customWidth="1"/>
    <col min="35" max="35" width="10.5859375" style="14" customWidth="1"/>
    <col min="36" max="36" width="8" style="14" customWidth="1"/>
    <col min="37" max="37" width="18.3515625" style="14" customWidth="1"/>
    <col min="38" max="38" width="12.05859375" style="14" customWidth="1"/>
    <col min="39" max="39" width="18.234375" style="14" customWidth="1"/>
    <col min="40" max="40" width="21.41015625" style="14" customWidth="1"/>
    <col min="41" max="41" width="15.703125" style="14" customWidth="1"/>
    <col min="42" max="42" width="6.41015625" style="14" customWidth="1"/>
    <col min="43" max="43" width="15.703125" style="14" customWidth="1"/>
    <col min="44" max="44" width="18.1171875" style="14" customWidth="1"/>
    <col min="45" max="45" width="7.703125" style="14" customWidth="1"/>
    <col min="46" max="46" width="10" style="14" customWidth="1"/>
    <col min="47" max="47" width="19.1171875" style="14" customWidth="1"/>
    <col min="48" max="48" width="4.703125" style="14" customWidth="1"/>
    <col min="49" max="49" width="7" style="14" customWidth="1"/>
    <col min="50" max="50" width="13.703125" style="14" customWidth="1"/>
    <col min="51" max="51" width="15" style="14" customWidth="1"/>
    <col min="52" max="53" width="7.703125" style="14" customWidth="1"/>
    <col min="54" max="54" width="8.5859375" style="14" customWidth="1"/>
    <col min="55" max="55" width="11.703125" style="14" customWidth="1"/>
    <col min="56" max="56" width="15.703125" style="14" customWidth="1"/>
    <col min="57" max="57" width="12.5859375" style="14" customWidth="1"/>
    <col min="58" max="58" width="10.41015625" style="14" customWidth="1"/>
    <col min="59" max="59" width="7" style="14" customWidth="1"/>
    <col min="60" max="60" width="14" style="14" customWidth="1"/>
    <col min="61" max="61" width="8.703125" style="14" customWidth="1"/>
    <col min="62" max="62" width="12" style="14" bestFit="1" customWidth="1"/>
    <col min="63" max="63" width="19.5859375" style="14" customWidth="1"/>
    <col min="64" max="64" width="10" style="14" bestFit="1" customWidth="1"/>
    <col min="65" max="65" width="10.87890625" style="14" customWidth="1"/>
    <col min="66" max="66" width="23.703125" style="14" bestFit="1" customWidth="1"/>
    <col min="67" max="67" width="17.87890625" style="14" bestFit="1" customWidth="1"/>
    <col min="68" max="68" width="15.703125" style="14" bestFit="1" customWidth="1"/>
    <col min="69" max="69" width="20.234375" style="14" bestFit="1" customWidth="1"/>
    <col min="70" max="70" width="14.703125" style="14" bestFit="1" customWidth="1"/>
    <col min="71" max="71" width="20.234375" style="14" bestFit="1" customWidth="1"/>
    <col min="72" max="72" width="14.703125" style="14" bestFit="1" customWidth="1"/>
    <col min="73" max="73" width="20.234375" style="14" bestFit="1" customWidth="1"/>
    <col min="74" max="74" width="15.703125" style="14" bestFit="1" customWidth="1"/>
    <col min="75" max="75" width="20.234375" style="14" bestFit="1" customWidth="1"/>
    <col min="76" max="76" width="15.703125" style="14" bestFit="1" customWidth="1"/>
    <col min="77" max="77" width="20.234375" style="14" bestFit="1" customWidth="1"/>
    <col min="78" max="78" width="15.703125" style="14" bestFit="1" customWidth="1"/>
    <col min="79" max="79" width="20.234375" style="14" bestFit="1" customWidth="1"/>
    <col min="80" max="80" width="15.703125" style="14" bestFit="1" customWidth="1"/>
    <col min="81" max="81" width="12.5859375" style="14" bestFit="1" customWidth="1"/>
    <col min="82" max="82" width="10.41015625" style="14" bestFit="1" customWidth="1"/>
    <col min="83" max="83" width="7" style="14" customWidth="1"/>
    <col min="84" max="84" width="9.87890625" style="14" customWidth="1"/>
    <col min="85" max="85" width="11.5859375" style="14" bestFit="1" customWidth="1"/>
    <col min="86" max="86" width="9" style="14" customWidth="1"/>
    <col min="87" max="87" width="15.234375" style="14" customWidth="1"/>
    <col min="88" max="88" width="6" style="14" customWidth="1"/>
    <col min="89" max="89" width="16.5859375" style="14" bestFit="1" customWidth="1"/>
    <col min="90" max="90" width="20.41015625" style="14" bestFit="1" customWidth="1"/>
    <col min="91" max="91" width="10.87890625" style="14" bestFit="1" customWidth="1"/>
    <col min="92" max="92" width="19.5859375" style="14" bestFit="1" customWidth="1"/>
    <col min="93" max="93" width="10" style="14" bestFit="1" customWidth="1"/>
    <col min="94" max="94" width="10.87890625" style="14" bestFit="1" customWidth="1"/>
    <col min="95" max="95" width="13.703125" style="14" bestFit="1" customWidth="1"/>
    <col min="96" max="96" width="20.234375" style="14" bestFit="1" customWidth="1"/>
    <col min="97" max="97" width="15.703125" style="14" bestFit="1" customWidth="1"/>
    <col min="98" max="98" width="20.234375" style="14" bestFit="1" customWidth="1"/>
    <col min="99" max="99" width="15.703125" style="14" bestFit="1" customWidth="1"/>
    <col min="100" max="100" width="20.234375" style="14" bestFit="1" customWidth="1"/>
    <col min="101" max="101" width="15.703125" style="14" bestFit="1" customWidth="1"/>
    <col min="102" max="102" width="20.234375" style="14" bestFit="1" customWidth="1"/>
    <col min="103" max="103" width="15.703125" style="14" bestFit="1" customWidth="1"/>
    <col min="104" max="104" width="20.234375" style="14" bestFit="1" customWidth="1"/>
    <col min="105" max="105" width="15.703125" style="14" bestFit="1" customWidth="1"/>
    <col min="106" max="106" width="12.5859375" style="14" bestFit="1" customWidth="1"/>
    <col min="107" max="107" width="10.41015625" style="14" bestFit="1" customWidth="1"/>
    <col min="108" max="108" width="12.41015625" style="14" bestFit="1" customWidth="1"/>
    <col min="109" max="109" width="15.41015625" style="14" bestFit="1" customWidth="1"/>
    <col min="110" max="110" width="11.41015625" style="14" bestFit="1" customWidth="1"/>
    <col min="111" max="111" width="14.41015625" style="14" bestFit="1" customWidth="1"/>
    <col min="112" max="112" width="5.234375" style="14" customWidth="1"/>
    <col min="113" max="113" width="19.5859375" style="14" bestFit="1" customWidth="1"/>
    <col min="114" max="114" width="12.1171875" style="14" bestFit="1" customWidth="1"/>
    <col min="115" max="115" width="10" style="14" bestFit="1" customWidth="1"/>
    <col min="116" max="116" width="10.87890625" style="14" bestFit="1" customWidth="1"/>
    <col min="117" max="117" width="13.703125" style="14" bestFit="1" customWidth="1"/>
    <col min="118" max="118" width="20.234375" style="14" bestFit="1" customWidth="1"/>
    <col min="119" max="119" width="15.703125" style="14" bestFit="1" customWidth="1"/>
    <col min="120" max="120" width="12.5859375" style="14" bestFit="1" customWidth="1"/>
    <col min="121" max="121" width="7" style="14" customWidth="1"/>
    <col min="122" max="122" width="10.41015625" style="14" bestFit="1" customWidth="1"/>
    <col min="123" max="123" width="14.41015625" style="14" bestFit="1" customWidth="1"/>
    <col min="124" max="124" width="22.41015625" style="14" bestFit="1" customWidth="1"/>
    <col min="125" max="125" width="19.5859375" style="14" bestFit="1" customWidth="1"/>
    <col min="126" max="126" width="10.87890625" style="14" bestFit="1" customWidth="1"/>
    <col min="127" max="127" width="13.703125" style="14" bestFit="1" customWidth="1"/>
    <col min="128" max="128" width="20.234375" style="14" bestFit="1" customWidth="1"/>
    <col min="129" max="129" width="15.703125" style="14" bestFit="1" customWidth="1"/>
    <col min="130" max="130" width="12.5859375" style="14" bestFit="1" customWidth="1"/>
    <col min="131" max="131" width="15.703125" style="14" bestFit="1" customWidth="1"/>
    <col min="132" max="132" width="12.5859375" style="14" bestFit="1" customWidth="1"/>
    <col min="133" max="133" width="15.703125" style="14" bestFit="1" customWidth="1"/>
    <col min="134" max="134" width="12.5859375" style="14" bestFit="1" customWidth="1"/>
    <col min="135" max="135" width="15.703125" style="14" bestFit="1" customWidth="1"/>
    <col min="136" max="136" width="9.1171875" style="14"/>
    <col min="137" max="137" width="12.1171875" style="14" bestFit="1" customWidth="1"/>
    <col min="138" max="138" width="11.234375" style="14" bestFit="1" customWidth="1"/>
    <col min="139" max="16384" width="9.1171875" style="14"/>
  </cols>
  <sheetData>
    <row r="1" spans="1:12" s="5" customFormat="1" ht="28" customHeight="1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/>
      <c r="L1" s="6"/>
    </row>
    <row r="2" spans="1:12" x14ac:dyDescent="0.5">
      <c r="A2" s="7" t="s">
        <v>9</v>
      </c>
      <c r="B2" s="7" t="s">
        <v>10</v>
      </c>
      <c r="C2" s="8">
        <v>43486</v>
      </c>
      <c r="D2" s="9">
        <f>C2+14</f>
        <v>43500</v>
      </c>
      <c r="E2" s="10" t="s">
        <v>11</v>
      </c>
      <c r="F2" s="9" t="s">
        <v>12</v>
      </c>
      <c r="G2" s="11" t="s">
        <v>13</v>
      </c>
      <c r="H2" s="7" t="s">
        <v>14</v>
      </c>
      <c r="I2" s="12">
        <v>800</v>
      </c>
      <c r="K2"/>
      <c r="L2"/>
    </row>
    <row r="3" spans="1:12" x14ac:dyDescent="0.5">
      <c r="A3" s="7" t="s">
        <v>15</v>
      </c>
      <c r="B3" s="7" t="s">
        <v>16</v>
      </c>
      <c r="C3" s="8">
        <v>43219</v>
      </c>
      <c r="D3" s="9">
        <f>C3+14</f>
        <v>43233</v>
      </c>
      <c r="E3" s="10" t="s">
        <v>11</v>
      </c>
      <c r="F3" s="9" t="s">
        <v>17</v>
      </c>
      <c r="G3" s="11" t="s">
        <v>18</v>
      </c>
      <c r="H3" s="7" t="s">
        <v>17</v>
      </c>
      <c r="I3" s="12">
        <v>3000</v>
      </c>
      <c r="K3"/>
      <c r="L3"/>
    </row>
    <row r="4" spans="1:12" x14ac:dyDescent="0.5">
      <c r="A4" s="7" t="s">
        <v>19</v>
      </c>
      <c r="B4" s="7" t="s">
        <v>20</v>
      </c>
      <c r="C4" s="8">
        <v>43223</v>
      </c>
      <c r="D4" s="9">
        <f>EOMONTH(C4,1)</f>
        <v>43281</v>
      </c>
      <c r="E4" s="10" t="s">
        <v>11</v>
      </c>
      <c r="F4" s="9" t="s">
        <v>21</v>
      </c>
      <c r="G4" s="11" t="s">
        <v>22</v>
      </c>
      <c r="H4" s="7" t="s">
        <v>23</v>
      </c>
      <c r="I4" s="12">
        <v>9927.23</v>
      </c>
      <c r="K4"/>
      <c r="L4"/>
    </row>
    <row r="5" spans="1:12" x14ac:dyDescent="0.5">
      <c r="A5" s="7" t="s">
        <v>19</v>
      </c>
      <c r="B5" s="7" t="s">
        <v>24</v>
      </c>
      <c r="C5" s="8">
        <v>43223</v>
      </c>
      <c r="D5" s="9">
        <f>EOMONTH(C5,1)</f>
        <v>43281</v>
      </c>
      <c r="E5" s="10" t="s">
        <v>11</v>
      </c>
      <c r="F5" s="9" t="s">
        <v>12</v>
      </c>
      <c r="G5" s="11" t="s">
        <v>25</v>
      </c>
      <c r="H5" s="7" t="s">
        <v>23</v>
      </c>
      <c r="I5" s="12">
        <v>1294.92</v>
      </c>
      <c r="K5"/>
      <c r="L5"/>
    </row>
    <row r="6" spans="1:12" x14ac:dyDescent="0.5">
      <c r="A6" s="7" t="s">
        <v>19</v>
      </c>
      <c r="B6" s="7" t="s">
        <v>26</v>
      </c>
      <c r="C6" s="8">
        <v>43223</v>
      </c>
      <c r="D6" s="9">
        <f>EOMONTH(C6,1)</f>
        <v>43281</v>
      </c>
      <c r="E6" s="10" t="s">
        <v>11</v>
      </c>
      <c r="F6" s="9" t="s">
        <v>12</v>
      </c>
      <c r="G6" s="11" t="s">
        <v>27</v>
      </c>
      <c r="H6" s="7" t="s">
        <v>23</v>
      </c>
      <c r="I6" s="12">
        <v>703.2</v>
      </c>
      <c r="K6"/>
      <c r="L6"/>
    </row>
    <row r="7" spans="1:12" x14ac:dyDescent="0.5">
      <c r="A7" s="7" t="s">
        <v>15</v>
      </c>
      <c r="B7" s="7" t="s">
        <v>28</v>
      </c>
      <c r="C7" s="8">
        <v>43232</v>
      </c>
      <c r="D7" s="9">
        <f>C7+14</f>
        <v>43246</v>
      </c>
      <c r="E7" s="10" t="s">
        <v>11</v>
      </c>
      <c r="F7" s="9" t="s">
        <v>17</v>
      </c>
      <c r="G7" s="11" t="s">
        <v>29</v>
      </c>
      <c r="H7" s="7" t="s">
        <v>17</v>
      </c>
      <c r="I7" s="12">
        <v>9760</v>
      </c>
      <c r="K7"/>
      <c r="L7"/>
    </row>
    <row r="8" spans="1:12" x14ac:dyDescent="0.5">
      <c r="A8" s="7" t="s">
        <v>30</v>
      </c>
      <c r="B8" s="7" t="s">
        <v>31</v>
      </c>
      <c r="C8" s="8">
        <v>43233</v>
      </c>
      <c r="D8" s="9">
        <f t="shared" ref="D8:D13" si="0">EOMONTH(C8,1)</f>
        <v>43281</v>
      </c>
      <c r="E8" s="10" t="s">
        <v>11</v>
      </c>
      <c r="F8" s="9" t="s">
        <v>32</v>
      </c>
      <c r="G8" s="11" t="s">
        <v>33</v>
      </c>
      <c r="H8" s="7" t="s">
        <v>23</v>
      </c>
      <c r="I8" s="12">
        <v>1954.03</v>
      </c>
      <c r="K8"/>
      <c r="L8"/>
    </row>
    <row r="9" spans="1:12" x14ac:dyDescent="0.5">
      <c r="A9" s="7" t="s">
        <v>34</v>
      </c>
      <c r="B9" s="7" t="s">
        <v>35</v>
      </c>
      <c r="C9" s="8">
        <v>43234</v>
      </c>
      <c r="D9" s="9">
        <f t="shared" si="0"/>
        <v>43281</v>
      </c>
      <c r="E9" s="10" t="s">
        <v>11</v>
      </c>
      <c r="F9" s="9" t="s">
        <v>12</v>
      </c>
      <c r="G9" s="11" t="s">
        <v>36</v>
      </c>
      <c r="H9" s="7" t="s">
        <v>23</v>
      </c>
      <c r="I9" s="12">
        <v>1443.94</v>
      </c>
      <c r="K9"/>
      <c r="L9"/>
    </row>
    <row r="10" spans="1:12" x14ac:dyDescent="0.5">
      <c r="A10" s="7" t="s">
        <v>34</v>
      </c>
      <c r="B10" s="7" t="s">
        <v>35</v>
      </c>
      <c r="C10" s="8">
        <v>43234</v>
      </c>
      <c r="D10" s="9">
        <f t="shared" si="0"/>
        <v>43281</v>
      </c>
      <c r="E10" s="10" t="s">
        <v>11</v>
      </c>
      <c r="F10" s="9" t="s">
        <v>12</v>
      </c>
      <c r="G10" s="11" t="s">
        <v>37</v>
      </c>
      <c r="H10" s="7" t="s">
        <v>23</v>
      </c>
      <c r="I10" s="12">
        <v>306.39999999999998</v>
      </c>
      <c r="K10"/>
      <c r="L10"/>
    </row>
    <row r="11" spans="1:12" x14ac:dyDescent="0.5">
      <c r="A11" s="7" t="s">
        <v>34</v>
      </c>
      <c r="B11" s="7" t="s">
        <v>35</v>
      </c>
      <c r="C11" s="8">
        <v>43234</v>
      </c>
      <c r="D11" s="9">
        <f t="shared" si="0"/>
        <v>43281</v>
      </c>
      <c r="E11" s="9" t="s">
        <v>11</v>
      </c>
      <c r="F11" s="9" t="s">
        <v>12</v>
      </c>
      <c r="G11" s="11" t="s">
        <v>38</v>
      </c>
      <c r="H11" s="7" t="s">
        <v>23</v>
      </c>
      <c r="I11" s="12">
        <v>2423</v>
      </c>
      <c r="K11"/>
      <c r="L11"/>
    </row>
    <row r="12" spans="1:12" x14ac:dyDescent="0.5">
      <c r="A12" s="7" t="s">
        <v>39</v>
      </c>
      <c r="B12" s="7" t="s">
        <v>40</v>
      </c>
      <c r="C12" s="8">
        <v>43235</v>
      </c>
      <c r="D12" s="9">
        <f t="shared" si="0"/>
        <v>43281</v>
      </c>
      <c r="E12" s="9" t="s">
        <v>11</v>
      </c>
      <c r="F12" s="9" t="s">
        <v>21</v>
      </c>
      <c r="G12" s="11" t="s">
        <v>41</v>
      </c>
      <c r="H12" s="7" t="s">
        <v>23</v>
      </c>
      <c r="I12" s="12">
        <v>12047.7</v>
      </c>
      <c r="K12"/>
      <c r="L12"/>
    </row>
    <row r="13" spans="1:12" x14ac:dyDescent="0.5">
      <c r="A13" s="7" t="s">
        <v>39</v>
      </c>
      <c r="B13" s="7" t="s">
        <v>42</v>
      </c>
      <c r="C13" s="8">
        <v>43235</v>
      </c>
      <c r="D13" s="9">
        <f t="shared" si="0"/>
        <v>43281</v>
      </c>
      <c r="E13" s="9" t="s">
        <v>11</v>
      </c>
      <c r="F13" s="9" t="s">
        <v>21</v>
      </c>
      <c r="G13" s="11" t="s">
        <v>41</v>
      </c>
      <c r="H13" s="7" t="s">
        <v>23</v>
      </c>
      <c r="I13" s="12">
        <v>1298.75</v>
      </c>
      <c r="K13"/>
      <c r="L13"/>
    </row>
    <row r="14" spans="1:12" x14ac:dyDescent="0.5">
      <c r="A14" s="7" t="s">
        <v>15</v>
      </c>
      <c r="B14" s="7" t="s">
        <v>43</v>
      </c>
      <c r="C14" s="8">
        <v>43238</v>
      </c>
      <c r="D14" s="9">
        <f>C14+14</f>
        <v>43252</v>
      </c>
      <c r="E14" s="9" t="s">
        <v>11</v>
      </c>
      <c r="F14" s="9" t="s">
        <v>17</v>
      </c>
      <c r="G14" s="11" t="s">
        <v>44</v>
      </c>
      <c r="H14" s="7" t="s">
        <v>17</v>
      </c>
      <c r="I14" s="12">
        <v>11080</v>
      </c>
      <c r="K14"/>
      <c r="L14"/>
    </row>
    <row r="15" spans="1:12" x14ac:dyDescent="0.5">
      <c r="A15" s="7" t="s">
        <v>45</v>
      </c>
      <c r="B15" s="7" t="s">
        <v>46</v>
      </c>
      <c r="C15" s="8">
        <v>43241</v>
      </c>
      <c r="D15" s="9">
        <f>EOMONTH(C15,1)</f>
        <v>43281</v>
      </c>
      <c r="E15" s="9" t="s">
        <v>11</v>
      </c>
      <c r="F15" s="9" t="s">
        <v>12</v>
      </c>
      <c r="G15" s="11" t="s">
        <v>47</v>
      </c>
      <c r="H15" s="7" t="s">
        <v>23</v>
      </c>
      <c r="I15" s="12">
        <v>4548.67</v>
      </c>
      <c r="K15"/>
      <c r="L15"/>
    </row>
    <row r="16" spans="1:12" x14ac:dyDescent="0.5">
      <c r="A16" s="7" t="s">
        <v>45</v>
      </c>
      <c r="B16" s="7" t="s">
        <v>48</v>
      </c>
      <c r="C16" s="8">
        <v>43241</v>
      </c>
      <c r="D16" s="9">
        <f>EOMONTH(C16,1)</f>
        <v>43281</v>
      </c>
      <c r="E16" s="9" t="s">
        <v>11</v>
      </c>
      <c r="F16" s="9" t="s">
        <v>21</v>
      </c>
      <c r="G16" s="11" t="s">
        <v>49</v>
      </c>
      <c r="H16" s="7" t="s">
        <v>23</v>
      </c>
      <c r="I16" s="12">
        <v>1960</v>
      </c>
      <c r="K16"/>
      <c r="L16"/>
    </row>
    <row r="17" spans="1:12" x14ac:dyDescent="0.5">
      <c r="A17" s="7" t="s">
        <v>50</v>
      </c>
      <c r="B17" s="7" t="s">
        <v>51</v>
      </c>
      <c r="C17" s="8">
        <v>43243</v>
      </c>
      <c r="D17" s="9">
        <f>EOMONTH(C17,1)</f>
        <v>43281</v>
      </c>
      <c r="E17" s="9" t="s">
        <v>11</v>
      </c>
      <c r="F17" s="9" t="s">
        <v>21</v>
      </c>
      <c r="G17" s="11" t="s">
        <v>52</v>
      </c>
      <c r="H17" s="7" t="s">
        <v>23</v>
      </c>
      <c r="I17" s="12">
        <v>5405.07</v>
      </c>
      <c r="K17"/>
      <c r="L17"/>
    </row>
    <row r="18" spans="1:12" x14ac:dyDescent="0.5">
      <c r="A18" s="7" t="s">
        <v>50</v>
      </c>
      <c r="B18" s="7" t="s">
        <v>53</v>
      </c>
      <c r="C18" s="8">
        <v>43243</v>
      </c>
      <c r="D18" s="9">
        <f>EOMONTH(C18,1)</f>
        <v>43281</v>
      </c>
      <c r="E18" s="9" t="s">
        <v>11</v>
      </c>
      <c r="F18" s="9" t="s">
        <v>21</v>
      </c>
      <c r="G18" s="11" t="s">
        <v>54</v>
      </c>
      <c r="H18" s="7" t="s">
        <v>23</v>
      </c>
      <c r="I18" s="12">
        <v>8266.83</v>
      </c>
      <c r="K18"/>
      <c r="L18"/>
    </row>
    <row r="19" spans="1:12" x14ac:dyDescent="0.5">
      <c r="A19" s="7" t="s">
        <v>15</v>
      </c>
      <c r="B19" s="7" t="s">
        <v>55</v>
      </c>
      <c r="C19" s="8">
        <v>43244</v>
      </c>
      <c r="D19" s="9">
        <f>C19+14</f>
        <v>43258</v>
      </c>
      <c r="E19" s="9" t="s">
        <v>11</v>
      </c>
      <c r="F19" s="9" t="s">
        <v>17</v>
      </c>
      <c r="G19" s="11" t="s">
        <v>56</v>
      </c>
      <c r="H19" s="7" t="s">
        <v>17</v>
      </c>
      <c r="I19" s="12">
        <v>15304</v>
      </c>
      <c r="K19"/>
      <c r="L19"/>
    </row>
    <row r="20" spans="1:12" x14ac:dyDescent="0.5">
      <c r="A20" s="7" t="s">
        <v>57</v>
      </c>
      <c r="B20" s="7" t="s">
        <v>58</v>
      </c>
      <c r="C20" s="8">
        <v>43245</v>
      </c>
      <c r="D20" s="9">
        <f t="shared" ref="D20:D50" si="1">EOMONTH(C20,1)</f>
        <v>43281</v>
      </c>
      <c r="E20" s="9" t="s">
        <v>11</v>
      </c>
      <c r="F20" s="9" t="s">
        <v>21</v>
      </c>
      <c r="G20" s="11" t="s">
        <v>59</v>
      </c>
      <c r="H20" s="7" t="s">
        <v>23</v>
      </c>
      <c r="I20" s="12">
        <v>300</v>
      </c>
      <c r="K20"/>
      <c r="L20"/>
    </row>
    <row r="21" spans="1:12" x14ac:dyDescent="0.5">
      <c r="A21" s="7" t="s">
        <v>57</v>
      </c>
      <c r="B21" s="7" t="s">
        <v>58</v>
      </c>
      <c r="C21" s="8">
        <v>43245</v>
      </c>
      <c r="D21" s="9">
        <f t="shared" si="1"/>
        <v>43281</v>
      </c>
      <c r="E21" s="9" t="s">
        <v>11</v>
      </c>
      <c r="F21" s="9" t="s">
        <v>60</v>
      </c>
      <c r="G21" s="11" t="s">
        <v>61</v>
      </c>
      <c r="H21" s="7" t="s">
        <v>60</v>
      </c>
      <c r="I21" s="12">
        <v>600</v>
      </c>
      <c r="K21"/>
      <c r="L21"/>
    </row>
    <row r="22" spans="1:12" x14ac:dyDescent="0.5">
      <c r="A22" s="7" t="s">
        <v>62</v>
      </c>
      <c r="B22" s="7" t="s">
        <v>63</v>
      </c>
      <c r="C22" s="8">
        <v>43246</v>
      </c>
      <c r="D22" s="9">
        <f t="shared" si="1"/>
        <v>43281</v>
      </c>
      <c r="E22" s="9" t="s">
        <v>11</v>
      </c>
      <c r="F22" s="9" t="s">
        <v>12</v>
      </c>
      <c r="G22" s="11" t="s">
        <v>36</v>
      </c>
      <c r="H22" s="7" t="s">
        <v>23</v>
      </c>
      <c r="I22" s="12">
        <v>1713.1</v>
      </c>
      <c r="K22"/>
      <c r="L22"/>
    </row>
    <row r="23" spans="1:12" x14ac:dyDescent="0.5">
      <c r="A23" s="7" t="s">
        <v>62</v>
      </c>
      <c r="B23" s="7" t="s">
        <v>63</v>
      </c>
      <c r="C23" s="8">
        <v>43246</v>
      </c>
      <c r="D23" s="9">
        <f t="shared" si="1"/>
        <v>43281</v>
      </c>
      <c r="E23" s="9" t="s">
        <v>11</v>
      </c>
      <c r="F23" s="9" t="s">
        <v>12</v>
      </c>
      <c r="G23" s="11" t="s">
        <v>64</v>
      </c>
      <c r="H23" s="7" t="s">
        <v>23</v>
      </c>
      <c r="I23" s="12">
        <v>1203.8</v>
      </c>
      <c r="K23"/>
      <c r="L23"/>
    </row>
    <row r="24" spans="1:12" x14ac:dyDescent="0.5">
      <c r="A24" s="7" t="s">
        <v>62</v>
      </c>
      <c r="B24" s="7" t="s">
        <v>63</v>
      </c>
      <c r="C24" s="8">
        <v>43246</v>
      </c>
      <c r="D24" s="9">
        <f t="shared" si="1"/>
        <v>43281</v>
      </c>
      <c r="E24" s="9" t="s">
        <v>11</v>
      </c>
      <c r="F24" s="9" t="s">
        <v>32</v>
      </c>
      <c r="G24" s="11" t="s">
        <v>65</v>
      </c>
      <c r="H24" s="7" t="s">
        <v>23</v>
      </c>
      <c r="I24" s="12">
        <v>443.04</v>
      </c>
      <c r="K24"/>
      <c r="L24"/>
    </row>
    <row r="25" spans="1:12" x14ac:dyDescent="0.5">
      <c r="A25" s="7" t="s">
        <v>62</v>
      </c>
      <c r="B25" s="7" t="s">
        <v>63</v>
      </c>
      <c r="C25" s="8">
        <v>43246</v>
      </c>
      <c r="D25" s="9">
        <f t="shared" si="1"/>
        <v>43281</v>
      </c>
      <c r="E25" s="9" t="s">
        <v>11</v>
      </c>
      <c r="F25" s="9" t="s">
        <v>21</v>
      </c>
      <c r="G25" s="11" t="s">
        <v>66</v>
      </c>
      <c r="H25" s="7" t="s">
        <v>23</v>
      </c>
      <c r="I25" s="12">
        <v>1143.6099999999999</v>
      </c>
      <c r="K25"/>
      <c r="L25"/>
    </row>
    <row r="26" spans="1:12" x14ac:dyDescent="0.5">
      <c r="A26" s="7" t="s">
        <v>62</v>
      </c>
      <c r="B26" s="7" t="s">
        <v>63</v>
      </c>
      <c r="C26" s="8">
        <v>43246</v>
      </c>
      <c r="D26" s="9">
        <f t="shared" si="1"/>
        <v>43281</v>
      </c>
      <c r="E26" s="9" t="s">
        <v>11</v>
      </c>
      <c r="F26" s="9" t="s">
        <v>12</v>
      </c>
      <c r="G26" s="11" t="s">
        <v>67</v>
      </c>
      <c r="H26" s="7" t="s">
        <v>23</v>
      </c>
      <c r="I26" s="12">
        <v>1225.45</v>
      </c>
      <c r="K26"/>
      <c r="L26"/>
    </row>
    <row r="27" spans="1:12" x14ac:dyDescent="0.5">
      <c r="A27" s="7" t="s">
        <v>62</v>
      </c>
      <c r="B27" s="7" t="s">
        <v>63</v>
      </c>
      <c r="C27" s="8">
        <v>43246</v>
      </c>
      <c r="D27" s="9">
        <f t="shared" si="1"/>
        <v>43281</v>
      </c>
      <c r="E27" s="9" t="s">
        <v>11</v>
      </c>
      <c r="F27" s="9" t="s">
        <v>12</v>
      </c>
      <c r="G27" s="11" t="s">
        <v>68</v>
      </c>
      <c r="H27" s="7" t="s">
        <v>23</v>
      </c>
      <c r="I27" s="12">
        <v>490.78</v>
      </c>
      <c r="K27"/>
      <c r="L27"/>
    </row>
    <row r="28" spans="1:12" x14ac:dyDescent="0.5">
      <c r="A28" s="7" t="s">
        <v>62</v>
      </c>
      <c r="B28" s="7" t="s">
        <v>63</v>
      </c>
      <c r="C28" s="8">
        <v>43246</v>
      </c>
      <c r="D28" s="9">
        <f t="shared" si="1"/>
        <v>43281</v>
      </c>
      <c r="E28" s="9" t="s">
        <v>11</v>
      </c>
      <c r="F28" s="9" t="s">
        <v>12</v>
      </c>
      <c r="G28" s="11" t="s">
        <v>69</v>
      </c>
      <c r="H28" s="7" t="s">
        <v>23</v>
      </c>
      <c r="I28" s="12">
        <v>976.93</v>
      </c>
      <c r="K28"/>
      <c r="L28"/>
    </row>
    <row r="29" spans="1:12" x14ac:dyDescent="0.5">
      <c r="A29" s="7" t="s">
        <v>70</v>
      </c>
      <c r="B29" s="7" t="s">
        <v>71</v>
      </c>
      <c r="C29" s="8">
        <v>43248</v>
      </c>
      <c r="D29" s="9">
        <f t="shared" si="1"/>
        <v>43281</v>
      </c>
      <c r="E29" s="9" t="s">
        <v>11</v>
      </c>
      <c r="F29" s="9" t="s">
        <v>12</v>
      </c>
      <c r="G29" s="11" t="s">
        <v>72</v>
      </c>
      <c r="H29" s="7" t="s">
        <v>23</v>
      </c>
      <c r="I29" s="12">
        <v>1720</v>
      </c>
      <c r="K29"/>
      <c r="L29"/>
    </row>
    <row r="30" spans="1:12" x14ac:dyDescent="0.5">
      <c r="A30" s="7" t="s">
        <v>73</v>
      </c>
      <c r="B30" s="7" t="s">
        <v>74</v>
      </c>
      <c r="C30" s="8">
        <v>43250</v>
      </c>
      <c r="D30" s="9">
        <f t="shared" si="1"/>
        <v>43281</v>
      </c>
      <c r="E30" s="9" t="s">
        <v>11</v>
      </c>
      <c r="F30" s="9" t="s">
        <v>12</v>
      </c>
      <c r="G30" s="11" t="s">
        <v>75</v>
      </c>
      <c r="H30" s="7" t="s">
        <v>23</v>
      </c>
      <c r="I30" s="12">
        <v>1704.24</v>
      </c>
      <c r="K30"/>
      <c r="L30"/>
    </row>
    <row r="31" spans="1:12" x14ac:dyDescent="0.5">
      <c r="A31" s="7" t="s">
        <v>73</v>
      </c>
      <c r="B31" s="7" t="s">
        <v>76</v>
      </c>
      <c r="C31" s="8">
        <v>43250</v>
      </c>
      <c r="D31" s="9">
        <f t="shared" si="1"/>
        <v>43281</v>
      </c>
      <c r="E31" s="9" t="s">
        <v>11</v>
      </c>
      <c r="F31" s="9" t="s">
        <v>12</v>
      </c>
      <c r="G31" s="11" t="s">
        <v>47</v>
      </c>
      <c r="H31" s="7" t="s">
        <v>23</v>
      </c>
      <c r="I31" s="12">
        <v>4902.82</v>
      </c>
      <c r="K31"/>
      <c r="L31"/>
    </row>
    <row r="32" spans="1:12" x14ac:dyDescent="0.5">
      <c r="A32" s="7" t="s">
        <v>73</v>
      </c>
      <c r="B32" s="7" t="s">
        <v>77</v>
      </c>
      <c r="C32" s="8">
        <v>43250</v>
      </c>
      <c r="D32" s="9">
        <f t="shared" si="1"/>
        <v>43281</v>
      </c>
      <c r="E32" s="9" t="s">
        <v>11</v>
      </c>
      <c r="F32" s="9" t="s">
        <v>12</v>
      </c>
      <c r="G32" s="11" t="s">
        <v>78</v>
      </c>
      <c r="H32" s="7" t="s">
        <v>23</v>
      </c>
      <c r="I32" s="12">
        <v>4761.7299999999996</v>
      </c>
      <c r="K32"/>
      <c r="L32"/>
    </row>
    <row r="33" spans="1:12" x14ac:dyDescent="0.5">
      <c r="A33" s="7" t="s">
        <v>73</v>
      </c>
      <c r="B33" s="7" t="s">
        <v>79</v>
      </c>
      <c r="C33" s="8">
        <v>43250</v>
      </c>
      <c r="D33" s="9">
        <f t="shared" si="1"/>
        <v>43281</v>
      </c>
      <c r="E33" s="10" t="s">
        <v>11</v>
      </c>
      <c r="F33" s="9" t="s">
        <v>12</v>
      </c>
      <c r="G33" s="11" t="s">
        <v>80</v>
      </c>
      <c r="H33" s="7" t="s">
        <v>23</v>
      </c>
      <c r="I33" s="12">
        <v>4761.2</v>
      </c>
      <c r="K33"/>
      <c r="L33"/>
    </row>
    <row r="34" spans="1:12" x14ac:dyDescent="0.5">
      <c r="A34" s="7" t="s">
        <v>73</v>
      </c>
      <c r="B34" s="7" t="s">
        <v>81</v>
      </c>
      <c r="C34" s="8">
        <v>43250</v>
      </c>
      <c r="D34" s="9">
        <f t="shared" si="1"/>
        <v>43281</v>
      </c>
      <c r="E34" s="10" t="s">
        <v>11</v>
      </c>
      <c r="F34" s="9" t="s">
        <v>12</v>
      </c>
      <c r="G34" s="11" t="s">
        <v>82</v>
      </c>
      <c r="H34" s="7" t="s">
        <v>23</v>
      </c>
      <c r="I34" s="12">
        <v>2111.52</v>
      </c>
      <c r="K34"/>
      <c r="L34"/>
    </row>
    <row r="35" spans="1:12" x14ac:dyDescent="0.5">
      <c r="A35" s="7" t="s">
        <v>73</v>
      </c>
      <c r="B35" s="7" t="s">
        <v>83</v>
      </c>
      <c r="C35" s="8">
        <v>43250</v>
      </c>
      <c r="D35" s="9">
        <f t="shared" si="1"/>
        <v>43281</v>
      </c>
      <c r="E35" s="9" t="s">
        <v>11</v>
      </c>
      <c r="F35" s="9" t="s">
        <v>12</v>
      </c>
      <c r="G35" s="11" t="s">
        <v>47</v>
      </c>
      <c r="H35" s="7" t="s">
        <v>23</v>
      </c>
      <c r="I35" s="12">
        <v>1875.06</v>
      </c>
      <c r="K35"/>
      <c r="L35"/>
    </row>
    <row r="36" spans="1:12" x14ac:dyDescent="0.5">
      <c r="A36" s="7" t="s">
        <v>73</v>
      </c>
      <c r="B36" s="7" t="s">
        <v>84</v>
      </c>
      <c r="C36" s="8">
        <v>43250</v>
      </c>
      <c r="D36" s="9">
        <f t="shared" si="1"/>
        <v>43281</v>
      </c>
      <c r="E36" s="9" t="s">
        <v>11</v>
      </c>
      <c r="F36" s="9" t="s">
        <v>12</v>
      </c>
      <c r="G36" s="11" t="s">
        <v>85</v>
      </c>
      <c r="H36" s="7" t="s">
        <v>23</v>
      </c>
      <c r="I36" s="12">
        <v>6152.49</v>
      </c>
      <c r="K36"/>
      <c r="L36"/>
    </row>
    <row r="37" spans="1:12" x14ac:dyDescent="0.5">
      <c r="A37" s="7" t="s">
        <v>73</v>
      </c>
      <c r="B37" s="7" t="s">
        <v>86</v>
      </c>
      <c r="C37" s="8">
        <v>43250</v>
      </c>
      <c r="D37" s="9">
        <f t="shared" si="1"/>
        <v>43281</v>
      </c>
      <c r="E37" s="9" t="s">
        <v>11</v>
      </c>
      <c r="F37" s="9" t="s">
        <v>12</v>
      </c>
      <c r="G37" s="11" t="s">
        <v>87</v>
      </c>
      <c r="H37" s="7" t="s">
        <v>23</v>
      </c>
      <c r="I37" s="12">
        <v>5968.17</v>
      </c>
      <c r="K37"/>
      <c r="L37"/>
    </row>
    <row r="38" spans="1:12" x14ac:dyDescent="0.5">
      <c r="A38" s="7" t="s">
        <v>73</v>
      </c>
      <c r="B38" s="7" t="s">
        <v>88</v>
      </c>
      <c r="C38" s="8">
        <v>43250</v>
      </c>
      <c r="D38" s="9">
        <f t="shared" si="1"/>
        <v>43281</v>
      </c>
      <c r="E38" s="9" t="s">
        <v>11</v>
      </c>
      <c r="F38" s="9" t="s">
        <v>12</v>
      </c>
      <c r="G38" s="11" t="s">
        <v>89</v>
      </c>
      <c r="H38" s="7" t="s">
        <v>23</v>
      </c>
      <c r="I38" s="12">
        <v>3925.55</v>
      </c>
      <c r="K38"/>
      <c r="L38"/>
    </row>
    <row r="39" spans="1:12" x14ac:dyDescent="0.5">
      <c r="A39" s="7" t="s">
        <v>73</v>
      </c>
      <c r="B39" s="7" t="s">
        <v>90</v>
      </c>
      <c r="C39" s="8">
        <v>43250</v>
      </c>
      <c r="D39" s="9">
        <f t="shared" si="1"/>
        <v>43281</v>
      </c>
      <c r="E39" s="9" t="s">
        <v>11</v>
      </c>
      <c r="F39" s="9" t="s">
        <v>12</v>
      </c>
      <c r="G39" s="11" t="s">
        <v>38</v>
      </c>
      <c r="H39" s="7" t="s">
        <v>23</v>
      </c>
      <c r="I39" s="12">
        <v>4066.44</v>
      </c>
      <c r="K39"/>
      <c r="L39"/>
    </row>
    <row r="40" spans="1:12" x14ac:dyDescent="0.5">
      <c r="A40" s="7" t="s">
        <v>73</v>
      </c>
      <c r="B40" s="7" t="s">
        <v>91</v>
      </c>
      <c r="C40" s="8">
        <v>43250</v>
      </c>
      <c r="D40" s="9">
        <f t="shared" si="1"/>
        <v>43281</v>
      </c>
      <c r="E40" s="9" t="s">
        <v>11</v>
      </c>
      <c r="F40" s="9" t="s">
        <v>12</v>
      </c>
      <c r="G40" s="11" t="s">
        <v>92</v>
      </c>
      <c r="H40" s="7" t="s">
        <v>23</v>
      </c>
      <c r="I40" s="12">
        <v>6326.5</v>
      </c>
      <c r="K40"/>
      <c r="L40"/>
    </row>
    <row r="41" spans="1:12" x14ac:dyDescent="0.5">
      <c r="A41" s="7" t="s">
        <v>73</v>
      </c>
      <c r="B41" s="7" t="s">
        <v>93</v>
      </c>
      <c r="C41" s="8">
        <v>43250</v>
      </c>
      <c r="D41" s="9">
        <f t="shared" si="1"/>
        <v>43281</v>
      </c>
      <c r="E41" s="9" t="s">
        <v>11</v>
      </c>
      <c r="F41" s="9" t="s">
        <v>12</v>
      </c>
      <c r="G41" s="11" t="s">
        <v>94</v>
      </c>
      <c r="H41" s="7" t="s">
        <v>23</v>
      </c>
      <c r="I41" s="12">
        <v>1583.41</v>
      </c>
      <c r="K41"/>
      <c r="L41"/>
    </row>
    <row r="42" spans="1:12" x14ac:dyDescent="0.5">
      <c r="A42" s="7" t="s">
        <v>73</v>
      </c>
      <c r="B42" s="7" t="s">
        <v>95</v>
      </c>
      <c r="C42" s="8">
        <v>43250</v>
      </c>
      <c r="D42" s="9">
        <f t="shared" si="1"/>
        <v>43281</v>
      </c>
      <c r="E42" s="9" t="s">
        <v>11</v>
      </c>
      <c r="F42" s="9" t="s">
        <v>21</v>
      </c>
      <c r="G42" s="11" t="s">
        <v>96</v>
      </c>
      <c r="H42" s="7" t="s">
        <v>23</v>
      </c>
      <c r="I42" s="12">
        <v>1826.69</v>
      </c>
      <c r="K42"/>
      <c r="L42"/>
    </row>
    <row r="43" spans="1:12" x14ac:dyDescent="0.5">
      <c r="A43" s="7" t="s">
        <v>73</v>
      </c>
      <c r="B43" s="7" t="s">
        <v>97</v>
      </c>
      <c r="C43" s="8">
        <v>43250</v>
      </c>
      <c r="D43" s="9">
        <f t="shared" si="1"/>
        <v>43281</v>
      </c>
      <c r="E43" s="9" t="s">
        <v>11</v>
      </c>
      <c r="F43" s="9" t="s">
        <v>12</v>
      </c>
      <c r="G43" s="11" t="s">
        <v>89</v>
      </c>
      <c r="H43" s="7" t="s">
        <v>23</v>
      </c>
      <c r="I43" s="12">
        <v>726.33</v>
      </c>
      <c r="K43"/>
      <c r="L43"/>
    </row>
    <row r="44" spans="1:12" x14ac:dyDescent="0.5">
      <c r="A44" s="7" t="s">
        <v>45</v>
      </c>
      <c r="B44" s="7" t="s">
        <v>98</v>
      </c>
      <c r="C44" s="8">
        <v>43250</v>
      </c>
      <c r="D44" s="9">
        <f t="shared" si="1"/>
        <v>43281</v>
      </c>
      <c r="E44" s="9" t="s">
        <v>11</v>
      </c>
      <c r="F44" s="9" t="s">
        <v>21</v>
      </c>
      <c r="G44" s="11" t="s">
        <v>99</v>
      </c>
      <c r="H44" s="7" t="s">
        <v>23</v>
      </c>
      <c r="I44" s="12">
        <v>1120</v>
      </c>
      <c r="K44"/>
      <c r="L44"/>
    </row>
    <row r="45" spans="1:12" x14ac:dyDescent="0.5">
      <c r="A45" s="7" t="s">
        <v>100</v>
      </c>
      <c r="B45" s="7" t="s">
        <v>101</v>
      </c>
      <c r="C45" s="8">
        <v>43251</v>
      </c>
      <c r="D45" s="9">
        <f t="shared" si="1"/>
        <v>43281</v>
      </c>
      <c r="E45" s="9" t="s">
        <v>11</v>
      </c>
      <c r="F45" s="9" t="s">
        <v>12</v>
      </c>
      <c r="G45" s="11" t="s">
        <v>102</v>
      </c>
      <c r="H45" s="7" t="s">
        <v>23</v>
      </c>
      <c r="I45" s="12">
        <v>1051</v>
      </c>
      <c r="K45"/>
      <c r="L45"/>
    </row>
    <row r="46" spans="1:12" x14ac:dyDescent="0.5">
      <c r="A46" s="7" t="s">
        <v>73</v>
      </c>
      <c r="B46" s="7" t="s">
        <v>103</v>
      </c>
      <c r="C46" s="8">
        <v>43251</v>
      </c>
      <c r="D46" s="9">
        <f t="shared" si="1"/>
        <v>43281</v>
      </c>
      <c r="E46" s="9" t="s">
        <v>11</v>
      </c>
      <c r="F46" s="9" t="s">
        <v>32</v>
      </c>
      <c r="G46" s="11" t="s">
        <v>33</v>
      </c>
      <c r="H46" s="7" t="s">
        <v>23</v>
      </c>
      <c r="I46" s="12">
        <v>7982.82</v>
      </c>
      <c r="K46"/>
      <c r="L46"/>
    </row>
    <row r="47" spans="1:12" x14ac:dyDescent="0.5">
      <c r="A47" s="7" t="s">
        <v>73</v>
      </c>
      <c r="B47" s="7" t="s">
        <v>104</v>
      </c>
      <c r="C47" s="8">
        <v>43251</v>
      </c>
      <c r="D47" s="9">
        <f t="shared" si="1"/>
        <v>43281</v>
      </c>
      <c r="E47" s="9" t="s">
        <v>11</v>
      </c>
      <c r="F47" s="9" t="s">
        <v>32</v>
      </c>
      <c r="G47" s="11" t="s">
        <v>105</v>
      </c>
      <c r="H47" s="7" t="s">
        <v>23</v>
      </c>
      <c r="I47" s="12">
        <v>18732.73</v>
      </c>
      <c r="K47"/>
      <c r="L47"/>
    </row>
    <row r="48" spans="1:12" x14ac:dyDescent="0.5">
      <c r="A48" s="7" t="s">
        <v>73</v>
      </c>
      <c r="B48" s="7" t="s">
        <v>106</v>
      </c>
      <c r="C48" s="8">
        <v>43251</v>
      </c>
      <c r="D48" s="9">
        <f t="shared" si="1"/>
        <v>43281</v>
      </c>
      <c r="E48" s="9" t="s">
        <v>11</v>
      </c>
      <c r="F48" s="9" t="s">
        <v>12</v>
      </c>
      <c r="G48" s="11" t="s">
        <v>75</v>
      </c>
      <c r="H48" s="7" t="s">
        <v>23</v>
      </c>
      <c r="I48" s="12">
        <v>657.18</v>
      </c>
      <c r="K48"/>
      <c r="L48"/>
    </row>
    <row r="49" spans="1:12" x14ac:dyDescent="0.5">
      <c r="A49" s="7" t="s">
        <v>50</v>
      </c>
      <c r="B49" s="7" t="s">
        <v>107</v>
      </c>
      <c r="C49" s="8">
        <v>43253</v>
      </c>
      <c r="D49" s="9">
        <f t="shared" si="1"/>
        <v>43312</v>
      </c>
      <c r="E49" s="9" t="s">
        <v>11</v>
      </c>
      <c r="F49" s="9" t="s">
        <v>21</v>
      </c>
      <c r="G49" s="11" t="s">
        <v>108</v>
      </c>
      <c r="H49" s="7" t="s">
        <v>23</v>
      </c>
      <c r="I49" s="12">
        <v>2459.0700000000002</v>
      </c>
      <c r="K49"/>
      <c r="L49"/>
    </row>
    <row r="50" spans="1:12" x14ac:dyDescent="0.5">
      <c r="A50" s="7" t="s">
        <v>30</v>
      </c>
      <c r="B50" s="7" t="s">
        <v>109</v>
      </c>
      <c r="C50" s="8">
        <v>43254</v>
      </c>
      <c r="D50" s="9">
        <f t="shared" si="1"/>
        <v>43312</v>
      </c>
      <c r="E50" s="9" t="s">
        <v>11</v>
      </c>
      <c r="F50" s="9" t="s">
        <v>12</v>
      </c>
      <c r="G50" s="11" t="s">
        <v>110</v>
      </c>
      <c r="H50" s="7" t="s">
        <v>23</v>
      </c>
      <c r="I50" s="12">
        <v>285</v>
      </c>
      <c r="K50"/>
      <c r="L50"/>
    </row>
    <row r="51" spans="1:12" x14ac:dyDescent="0.5">
      <c r="A51" s="7" t="s">
        <v>15</v>
      </c>
      <c r="B51" s="7" t="s">
        <v>111</v>
      </c>
      <c r="C51" s="8">
        <v>43256</v>
      </c>
      <c r="D51" s="9">
        <f>C51+14</f>
        <v>43270</v>
      </c>
      <c r="E51" s="9" t="s">
        <v>11</v>
      </c>
      <c r="F51" s="9" t="s">
        <v>12</v>
      </c>
      <c r="G51" s="11" t="s">
        <v>112</v>
      </c>
      <c r="H51" s="7" t="s">
        <v>17</v>
      </c>
      <c r="I51" s="12">
        <v>1782.5</v>
      </c>
      <c r="K51"/>
      <c r="L51"/>
    </row>
    <row r="52" spans="1:12" x14ac:dyDescent="0.5">
      <c r="A52" s="7" t="s">
        <v>15</v>
      </c>
      <c r="B52" s="7" t="s">
        <v>111</v>
      </c>
      <c r="C52" s="8">
        <v>43256</v>
      </c>
      <c r="D52" s="9">
        <f>C52+14</f>
        <v>43270</v>
      </c>
      <c r="E52" s="9" t="s">
        <v>11</v>
      </c>
      <c r="F52" s="9" t="s">
        <v>12</v>
      </c>
      <c r="G52" s="11" t="s">
        <v>113</v>
      </c>
      <c r="H52" s="7" t="s">
        <v>17</v>
      </c>
      <c r="I52" s="12">
        <v>4926.5</v>
      </c>
      <c r="K52"/>
      <c r="L52"/>
    </row>
    <row r="53" spans="1:12" x14ac:dyDescent="0.5">
      <c r="A53" s="7" t="s">
        <v>15</v>
      </c>
      <c r="B53" s="7" t="s">
        <v>111</v>
      </c>
      <c r="C53" s="8">
        <v>43256</v>
      </c>
      <c r="D53" s="9">
        <f>C53+14</f>
        <v>43270</v>
      </c>
      <c r="E53" s="9" t="s">
        <v>11</v>
      </c>
      <c r="F53" s="9" t="s">
        <v>12</v>
      </c>
      <c r="G53" s="11" t="s">
        <v>114</v>
      </c>
      <c r="H53" s="7" t="s">
        <v>17</v>
      </c>
      <c r="I53" s="12">
        <v>2088.5</v>
      </c>
      <c r="K53"/>
      <c r="L53"/>
    </row>
    <row r="54" spans="1:12" x14ac:dyDescent="0.5">
      <c r="A54" s="7" t="s">
        <v>15</v>
      </c>
      <c r="B54" s="7" t="s">
        <v>111</v>
      </c>
      <c r="C54" s="8">
        <v>43256</v>
      </c>
      <c r="D54" s="9">
        <f>C54+14</f>
        <v>43270</v>
      </c>
      <c r="E54" s="9" t="s">
        <v>11</v>
      </c>
      <c r="F54" s="9" t="s">
        <v>12</v>
      </c>
      <c r="G54" s="11" t="s">
        <v>115</v>
      </c>
      <c r="H54" s="7" t="s">
        <v>17</v>
      </c>
      <c r="I54" s="12">
        <v>2547.5</v>
      </c>
      <c r="K54"/>
      <c r="L54"/>
    </row>
    <row r="55" spans="1:12" x14ac:dyDescent="0.5">
      <c r="A55" s="7" t="s">
        <v>15</v>
      </c>
      <c r="B55" s="7" t="s">
        <v>116</v>
      </c>
      <c r="C55" s="8">
        <v>43257</v>
      </c>
      <c r="D55" s="9">
        <f>C55+14</f>
        <v>43271</v>
      </c>
      <c r="E55" s="9" t="s">
        <v>11</v>
      </c>
      <c r="F55" s="9" t="s">
        <v>12</v>
      </c>
      <c r="G55" s="11" t="s">
        <v>117</v>
      </c>
      <c r="H55" s="7" t="s">
        <v>17</v>
      </c>
      <c r="I55" s="12">
        <v>34356</v>
      </c>
      <c r="K55"/>
      <c r="L55"/>
    </row>
    <row r="56" spans="1:12" x14ac:dyDescent="0.5">
      <c r="A56" s="7" t="s">
        <v>118</v>
      </c>
      <c r="B56" s="7" t="s">
        <v>119</v>
      </c>
      <c r="C56" s="8">
        <v>43262</v>
      </c>
      <c r="D56" s="9">
        <f>EOMONTH(C56,1)</f>
        <v>43312</v>
      </c>
      <c r="E56" s="9" t="s">
        <v>11</v>
      </c>
      <c r="F56" s="9" t="s">
        <v>32</v>
      </c>
      <c r="G56" s="11" t="s">
        <v>105</v>
      </c>
      <c r="H56" s="7" t="s">
        <v>23</v>
      </c>
      <c r="I56" s="12">
        <v>8902.3799999999992</v>
      </c>
      <c r="K56"/>
      <c r="L56"/>
    </row>
    <row r="57" spans="1:12" x14ac:dyDescent="0.5">
      <c r="A57" s="7" t="s">
        <v>15</v>
      </c>
      <c r="B57" s="7" t="s">
        <v>120</v>
      </c>
      <c r="C57" s="8">
        <v>43263</v>
      </c>
      <c r="D57" s="9">
        <f>C57+14</f>
        <v>43277</v>
      </c>
      <c r="E57" s="9" t="s">
        <v>11</v>
      </c>
      <c r="F57" s="9" t="s">
        <v>12</v>
      </c>
      <c r="G57" s="11" t="s">
        <v>121</v>
      </c>
      <c r="H57" s="7" t="s">
        <v>17</v>
      </c>
      <c r="I57" s="12">
        <v>5136.5</v>
      </c>
      <c r="K57"/>
      <c r="L57"/>
    </row>
    <row r="58" spans="1:12" x14ac:dyDescent="0.5">
      <c r="A58" s="7" t="s">
        <v>15</v>
      </c>
      <c r="B58" s="7" t="s">
        <v>122</v>
      </c>
      <c r="C58" s="8">
        <v>43264</v>
      </c>
      <c r="D58" s="9">
        <f>C58+14</f>
        <v>43278</v>
      </c>
      <c r="E58" s="9" t="s">
        <v>11</v>
      </c>
      <c r="F58" s="9" t="s">
        <v>12</v>
      </c>
      <c r="G58" s="11" t="s">
        <v>123</v>
      </c>
      <c r="H58" s="7" t="s">
        <v>17</v>
      </c>
      <c r="I58" s="12">
        <v>9452</v>
      </c>
      <c r="K58"/>
      <c r="L58"/>
    </row>
    <row r="59" spans="1:12" x14ac:dyDescent="0.5">
      <c r="A59" s="7" t="s">
        <v>15</v>
      </c>
      <c r="B59" s="7" t="s">
        <v>124</v>
      </c>
      <c r="C59" s="8">
        <v>43268</v>
      </c>
      <c r="D59" s="9">
        <f>C59+14</f>
        <v>43282</v>
      </c>
      <c r="E59" s="9" t="s">
        <v>11</v>
      </c>
      <c r="F59" s="9" t="s">
        <v>12</v>
      </c>
      <c r="G59" s="11" t="s">
        <v>125</v>
      </c>
      <c r="H59" s="7" t="s">
        <v>17</v>
      </c>
      <c r="I59" s="12">
        <v>9325.25</v>
      </c>
      <c r="K59"/>
      <c r="L59"/>
    </row>
    <row r="60" spans="1:12" x14ac:dyDescent="0.5">
      <c r="A60" s="7" t="s">
        <v>50</v>
      </c>
      <c r="B60" s="7" t="s">
        <v>126</v>
      </c>
      <c r="C60" s="8">
        <v>43270</v>
      </c>
      <c r="D60" s="9">
        <f>EOMONTH(C60,1)</f>
        <v>43312</v>
      </c>
      <c r="E60" s="9" t="s">
        <v>11</v>
      </c>
      <c r="F60" s="9" t="s">
        <v>21</v>
      </c>
      <c r="G60" s="11" t="s">
        <v>108</v>
      </c>
      <c r="H60" s="7" t="s">
        <v>23</v>
      </c>
      <c r="I60" s="12">
        <v>-100.8</v>
      </c>
      <c r="K60"/>
      <c r="L60"/>
    </row>
    <row r="61" spans="1:12" x14ac:dyDescent="0.5">
      <c r="A61" s="7" t="s">
        <v>15</v>
      </c>
      <c r="B61" s="7" t="s">
        <v>127</v>
      </c>
      <c r="C61" s="8">
        <v>43272</v>
      </c>
      <c r="D61" s="9">
        <f>C61+14</f>
        <v>43286</v>
      </c>
      <c r="E61" s="9" t="s">
        <v>11</v>
      </c>
      <c r="F61" s="9" t="s">
        <v>12</v>
      </c>
      <c r="G61" s="11" t="s">
        <v>128</v>
      </c>
      <c r="H61" s="7" t="s">
        <v>17</v>
      </c>
      <c r="I61" s="12">
        <v>1467.5</v>
      </c>
      <c r="K61"/>
      <c r="L61"/>
    </row>
    <row r="62" spans="1:12" x14ac:dyDescent="0.5">
      <c r="A62" s="7" t="s">
        <v>15</v>
      </c>
      <c r="B62" s="7" t="s">
        <v>129</v>
      </c>
      <c r="C62" s="8">
        <v>43272</v>
      </c>
      <c r="D62" s="9">
        <f>C62+14</f>
        <v>43286</v>
      </c>
      <c r="E62" s="9" t="s">
        <v>11</v>
      </c>
      <c r="F62" s="9" t="s">
        <v>12</v>
      </c>
      <c r="G62" s="11" t="s">
        <v>130</v>
      </c>
      <c r="H62" s="7" t="s">
        <v>17</v>
      </c>
      <c r="I62" s="12">
        <v>1151</v>
      </c>
      <c r="K62"/>
      <c r="L62"/>
    </row>
    <row r="63" spans="1:12" x14ac:dyDescent="0.5">
      <c r="A63" s="7" t="s">
        <v>15</v>
      </c>
      <c r="B63" s="7" t="s">
        <v>131</v>
      </c>
      <c r="C63" s="8">
        <v>43272</v>
      </c>
      <c r="D63" s="9">
        <f>C63+14</f>
        <v>43286</v>
      </c>
      <c r="E63" s="9" t="s">
        <v>11</v>
      </c>
      <c r="F63" s="9" t="s">
        <v>12</v>
      </c>
      <c r="G63" s="11" t="s">
        <v>132</v>
      </c>
      <c r="H63" s="7" t="s">
        <v>17</v>
      </c>
      <c r="I63" s="12">
        <v>10256.5</v>
      </c>
      <c r="K63"/>
      <c r="L63"/>
    </row>
    <row r="64" spans="1:12" x14ac:dyDescent="0.5">
      <c r="A64" s="7" t="s">
        <v>100</v>
      </c>
      <c r="B64" s="7" t="s">
        <v>133</v>
      </c>
      <c r="C64" s="8">
        <v>43273</v>
      </c>
      <c r="D64" s="9">
        <f t="shared" ref="D64:D74" si="2">EOMONTH(C64,1)</f>
        <v>43312</v>
      </c>
      <c r="E64" s="9" t="s">
        <v>11</v>
      </c>
      <c r="F64" s="9" t="s">
        <v>32</v>
      </c>
      <c r="G64" s="11" t="s">
        <v>134</v>
      </c>
      <c r="H64" s="7" t="s">
        <v>23</v>
      </c>
      <c r="I64" s="12">
        <v>2695</v>
      </c>
      <c r="K64"/>
      <c r="L64"/>
    </row>
    <row r="65" spans="1:12" x14ac:dyDescent="0.5">
      <c r="A65" s="7" t="s">
        <v>118</v>
      </c>
      <c r="B65" s="7" t="s">
        <v>135</v>
      </c>
      <c r="C65" s="8">
        <v>43273</v>
      </c>
      <c r="D65" s="9">
        <f t="shared" si="2"/>
        <v>43312</v>
      </c>
      <c r="E65" s="9" t="s">
        <v>11</v>
      </c>
      <c r="F65" s="9" t="s">
        <v>32</v>
      </c>
      <c r="G65" s="11" t="s">
        <v>33</v>
      </c>
      <c r="H65" s="7" t="s">
        <v>23</v>
      </c>
      <c r="I65" s="12">
        <v>12873.26</v>
      </c>
      <c r="K65"/>
      <c r="L65"/>
    </row>
    <row r="66" spans="1:12" x14ac:dyDescent="0.5">
      <c r="A66" s="7" t="s">
        <v>34</v>
      </c>
      <c r="B66" s="7" t="s">
        <v>136</v>
      </c>
      <c r="C66" s="8">
        <v>43275</v>
      </c>
      <c r="D66" s="9">
        <f t="shared" si="2"/>
        <v>43312</v>
      </c>
      <c r="E66" s="9" t="s">
        <v>11</v>
      </c>
      <c r="F66" s="9" t="s">
        <v>12</v>
      </c>
      <c r="G66" s="11" t="s">
        <v>137</v>
      </c>
      <c r="H66" s="7" t="s">
        <v>23</v>
      </c>
      <c r="I66" s="12">
        <v>1502.68</v>
      </c>
      <c r="K66"/>
      <c r="L66"/>
    </row>
    <row r="67" spans="1:12" x14ac:dyDescent="0.5">
      <c r="A67" s="7" t="s">
        <v>34</v>
      </c>
      <c r="B67" s="7" t="s">
        <v>138</v>
      </c>
      <c r="C67" s="8">
        <v>43275</v>
      </c>
      <c r="D67" s="9">
        <f t="shared" si="2"/>
        <v>43312</v>
      </c>
      <c r="E67" s="9" t="s">
        <v>11</v>
      </c>
      <c r="F67" s="9" t="s">
        <v>12</v>
      </c>
      <c r="G67" s="11" t="s">
        <v>139</v>
      </c>
      <c r="H67" s="7" t="s">
        <v>23</v>
      </c>
      <c r="I67" s="12">
        <v>1932.82</v>
      </c>
      <c r="K67"/>
      <c r="L67"/>
    </row>
    <row r="68" spans="1:12" x14ac:dyDescent="0.5">
      <c r="A68" s="7" t="s">
        <v>34</v>
      </c>
      <c r="B68" s="7" t="s">
        <v>140</v>
      </c>
      <c r="C68" s="8">
        <v>43275</v>
      </c>
      <c r="D68" s="9">
        <f t="shared" si="2"/>
        <v>43312</v>
      </c>
      <c r="E68" s="9" t="s">
        <v>11</v>
      </c>
      <c r="F68" s="9" t="s">
        <v>21</v>
      </c>
      <c r="G68" s="11" t="s">
        <v>141</v>
      </c>
      <c r="H68" s="7" t="s">
        <v>23</v>
      </c>
      <c r="I68" s="12">
        <v>2229.52</v>
      </c>
      <c r="K68"/>
      <c r="L68"/>
    </row>
    <row r="69" spans="1:12" x14ac:dyDescent="0.5">
      <c r="A69" s="7" t="s">
        <v>73</v>
      </c>
      <c r="B69" s="7" t="s">
        <v>142</v>
      </c>
      <c r="C69" s="8">
        <v>43277</v>
      </c>
      <c r="D69" s="9">
        <f t="shared" si="2"/>
        <v>43312</v>
      </c>
      <c r="E69" s="9" t="s">
        <v>11</v>
      </c>
      <c r="F69" s="9" t="s">
        <v>12</v>
      </c>
      <c r="G69" s="11" t="s">
        <v>143</v>
      </c>
      <c r="H69" s="7" t="s">
        <v>23</v>
      </c>
      <c r="I69" s="12">
        <v>913.46</v>
      </c>
      <c r="K69"/>
      <c r="L69"/>
    </row>
    <row r="70" spans="1:12" x14ac:dyDescent="0.5">
      <c r="A70" s="7" t="s">
        <v>62</v>
      </c>
      <c r="B70" s="7" t="s">
        <v>144</v>
      </c>
      <c r="C70" s="8">
        <v>43277</v>
      </c>
      <c r="D70" s="9">
        <f t="shared" si="2"/>
        <v>43312</v>
      </c>
      <c r="E70" s="9" t="s">
        <v>11</v>
      </c>
      <c r="F70" s="9" t="s">
        <v>12</v>
      </c>
      <c r="G70" s="11" t="s">
        <v>145</v>
      </c>
      <c r="H70" s="7" t="s">
        <v>23</v>
      </c>
      <c r="I70" s="12">
        <v>1221.19</v>
      </c>
      <c r="K70"/>
      <c r="L70"/>
    </row>
    <row r="71" spans="1:12" x14ac:dyDescent="0.5">
      <c r="A71" s="7" t="s">
        <v>62</v>
      </c>
      <c r="B71" s="7" t="s">
        <v>144</v>
      </c>
      <c r="C71" s="8">
        <v>43277</v>
      </c>
      <c r="D71" s="9">
        <f t="shared" si="2"/>
        <v>43312</v>
      </c>
      <c r="E71" s="9" t="s">
        <v>11</v>
      </c>
      <c r="F71" s="9" t="s">
        <v>12</v>
      </c>
      <c r="G71" s="11" t="s">
        <v>146</v>
      </c>
      <c r="H71" s="7" t="s">
        <v>23</v>
      </c>
      <c r="I71" s="12">
        <v>3524.25</v>
      </c>
      <c r="K71"/>
      <c r="L71"/>
    </row>
    <row r="72" spans="1:12" x14ac:dyDescent="0.5">
      <c r="A72" s="7" t="s">
        <v>62</v>
      </c>
      <c r="B72" s="7" t="s">
        <v>144</v>
      </c>
      <c r="C72" s="8">
        <v>43277</v>
      </c>
      <c r="D72" s="9">
        <f t="shared" si="2"/>
        <v>43312</v>
      </c>
      <c r="E72" s="9" t="s">
        <v>11</v>
      </c>
      <c r="F72" s="9" t="s">
        <v>12</v>
      </c>
      <c r="G72" s="11" t="s">
        <v>147</v>
      </c>
      <c r="H72" s="7" t="s">
        <v>23</v>
      </c>
      <c r="I72" s="12">
        <v>1434.4</v>
      </c>
      <c r="K72"/>
      <c r="L72"/>
    </row>
    <row r="73" spans="1:12" x14ac:dyDescent="0.5">
      <c r="A73" s="7" t="s">
        <v>62</v>
      </c>
      <c r="B73" s="7" t="s">
        <v>144</v>
      </c>
      <c r="C73" s="8">
        <v>43277</v>
      </c>
      <c r="D73" s="9">
        <f t="shared" si="2"/>
        <v>43312</v>
      </c>
      <c r="E73" s="9" t="s">
        <v>11</v>
      </c>
      <c r="F73" s="9" t="s">
        <v>12</v>
      </c>
      <c r="G73" s="11" t="s">
        <v>148</v>
      </c>
      <c r="H73" s="7" t="s">
        <v>23</v>
      </c>
      <c r="I73" s="12">
        <v>7183.72</v>
      </c>
      <c r="K73"/>
      <c r="L73"/>
    </row>
    <row r="74" spans="1:12" x14ac:dyDescent="0.5">
      <c r="A74" s="7" t="s">
        <v>62</v>
      </c>
      <c r="B74" s="7" t="s">
        <v>144</v>
      </c>
      <c r="C74" s="8">
        <v>43277</v>
      </c>
      <c r="D74" s="9">
        <f t="shared" si="2"/>
        <v>43312</v>
      </c>
      <c r="E74" s="9" t="s">
        <v>11</v>
      </c>
      <c r="F74" s="9" t="s">
        <v>12</v>
      </c>
      <c r="G74" s="11" t="s">
        <v>149</v>
      </c>
      <c r="H74" s="7" t="s">
        <v>23</v>
      </c>
      <c r="I74" s="12">
        <v>1285</v>
      </c>
      <c r="K74"/>
      <c r="L74"/>
    </row>
    <row r="75" spans="1:12" x14ac:dyDescent="0.5">
      <c r="A75" s="7" t="s">
        <v>15</v>
      </c>
      <c r="B75" s="7" t="s">
        <v>150</v>
      </c>
      <c r="C75" s="8">
        <v>43278</v>
      </c>
      <c r="D75" s="9">
        <f>C75+14</f>
        <v>43292</v>
      </c>
      <c r="E75" s="9" t="s">
        <v>11</v>
      </c>
      <c r="F75" s="9" t="s">
        <v>12</v>
      </c>
      <c r="G75" s="11" t="s">
        <v>151</v>
      </c>
      <c r="H75" s="7" t="s">
        <v>17</v>
      </c>
      <c r="I75" s="12">
        <v>12840</v>
      </c>
      <c r="K75"/>
      <c r="L75"/>
    </row>
    <row r="76" spans="1:12" x14ac:dyDescent="0.5">
      <c r="A76" s="7" t="s">
        <v>15</v>
      </c>
      <c r="B76" s="7" t="s">
        <v>152</v>
      </c>
      <c r="C76" s="8">
        <v>43278</v>
      </c>
      <c r="D76" s="9">
        <f>C76+14</f>
        <v>43292</v>
      </c>
      <c r="E76" s="9" t="s">
        <v>11</v>
      </c>
      <c r="F76" s="9" t="s">
        <v>12</v>
      </c>
      <c r="G76" s="11" t="s">
        <v>153</v>
      </c>
      <c r="H76" s="7" t="s">
        <v>17</v>
      </c>
      <c r="I76" s="12">
        <v>8924</v>
      </c>
      <c r="K76"/>
      <c r="L76"/>
    </row>
    <row r="77" spans="1:12" x14ac:dyDescent="0.5">
      <c r="A77" s="7" t="s">
        <v>15</v>
      </c>
      <c r="B77" s="7" t="s">
        <v>154</v>
      </c>
      <c r="C77" s="8">
        <v>43278</v>
      </c>
      <c r="D77" s="9">
        <f>C77+14</f>
        <v>43292</v>
      </c>
      <c r="E77" s="9" t="s">
        <v>11</v>
      </c>
      <c r="F77" s="9" t="s">
        <v>12</v>
      </c>
      <c r="G77" s="11" t="s">
        <v>155</v>
      </c>
      <c r="H77" s="7" t="s">
        <v>17</v>
      </c>
      <c r="I77" s="12">
        <v>7472</v>
      </c>
      <c r="K77"/>
      <c r="L77"/>
    </row>
    <row r="78" spans="1:12" x14ac:dyDescent="0.5">
      <c r="A78" s="7" t="s">
        <v>15</v>
      </c>
      <c r="B78" s="7" t="s">
        <v>46</v>
      </c>
      <c r="C78" s="8">
        <v>43278</v>
      </c>
      <c r="D78" s="9">
        <f>C78+14</f>
        <v>43292</v>
      </c>
      <c r="E78" s="9" t="s">
        <v>11</v>
      </c>
      <c r="F78" s="9" t="s">
        <v>12</v>
      </c>
      <c r="G78" s="11" t="s">
        <v>156</v>
      </c>
      <c r="H78" s="7" t="s">
        <v>17</v>
      </c>
      <c r="I78" s="12">
        <v>13060</v>
      </c>
      <c r="K78"/>
      <c r="L78"/>
    </row>
    <row r="79" spans="1:12" x14ac:dyDescent="0.5">
      <c r="A79" s="7" t="s">
        <v>50</v>
      </c>
      <c r="B79" s="7" t="s">
        <v>157</v>
      </c>
      <c r="C79" s="8">
        <v>43279</v>
      </c>
      <c r="D79" s="9">
        <f t="shared" ref="D79:D94" si="3">EOMONTH(C79,1)</f>
        <v>43312</v>
      </c>
      <c r="E79" s="9" t="s">
        <v>11</v>
      </c>
      <c r="F79" s="9" t="s">
        <v>21</v>
      </c>
      <c r="G79" s="11" t="s">
        <v>158</v>
      </c>
      <c r="H79" s="7" t="s">
        <v>23</v>
      </c>
      <c r="I79" s="12">
        <v>3003.86</v>
      </c>
      <c r="K79"/>
      <c r="L79"/>
    </row>
    <row r="80" spans="1:12" x14ac:dyDescent="0.5">
      <c r="A80" s="7" t="s">
        <v>50</v>
      </c>
      <c r="B80" s="7" t="s">
        <v>159</v>
      </c>
      <c r="C80" s="8">
        <v>43279</v>
      </c>
      <c r="D80" s="9">
        <f t="shared" si="3"/>
        <v>43312</v>
      </c>
      <c r="E80" s="9" t="s">
        <v>11</v>
      </c>
      <c r="F80" s="9" t="s">
        <v>12</v>
      </c>
      <c r="G80" s="11" t="s">
        <v>160</v>
      </c>
      <c r="H80" s="7" t="s">
        <v>23</v>
      </c>
      <c r="I80" s="12">
        <v>4422.17</v>
      </c>
      <c r="K80"/>
      <c r="L80"/>
    </row>
    <row r="81" spans="1:12" x14ac:dyDescent="0.5">
      <c r="A81" s="7" t="s">
        <v>161</v>
      </c>
      <c r="B81" s="7" t="s">
        <v>162</v>
      </c>
      <c r="C81" s="8">
        <v>43279</v>
      </c>
      <c r="D81" s="9">
        <f t="shared" si="3"/>
        <v>43312</v>
      </c>
      <c r="E81" s="9" t="s">
        <v>11</v>
      </c>
      <c r="F81" s="9" t="s">
        <v>12</v>
      </c>
      <c r="G81" s="11" t="s">
        <v>163</v>
      </c>
      <c r="H81" s="7" t="s">
        <v>23</v>
      </c>
      <c r="I81" s="12">
        <v>3361.68</v>
      </c>
      <c r="K81"/>
      <c r="L81"/>
    </row>
    <row r="82" spans="1:12" x14ac:dyDescent="0.5">
      <c r="A82" s="7" t="s">
        <v>73</v>
      </c>
      <c r="B82" s="7" t="s">
        <v>164</v>
      </c>
      <c r="C82" s="8">
        <v>43280</v>
      </c>
      <c r="D82" s="9">
        <f t="shared" si="3"/>
        <v>43312</v>
      </c>
      <c r="E82" s="9" t="s">
        <v>11</v>
      </c>
      <c r="F82" s="9" t="s">
        <v>12</v>
      </c>
      <c r="G82" s="11" t="s">
        <v>165</v>
      </c>
      <c r="H82" s="7" t="s">
        <v>23</v>
      </c>
      <c r="I82" s="12">
        <v>7873.12</v>
      </c>
      <c r="K82"/>
      <c r="L82"/>
    </row>
    <row r="83" spans="1:12" x14ac:dyDescent="0.5">
      <c r="A83" s="7" t="s">
        <v>73</v>
      </c>
      <c r="B83" s="7" t="s">
        <v>166</v>
      </c>
      <c r="C83" s="8">
        <v>43280</v>
      </c>
      <c r="D83" s="9">
        <f t="shared" si="3"/>
        <v>43312</v>
      </c>
      <c r="E83" s="9" t="s">
        <v>11</v>
      </c>
      <c r="F83" s="9" t="s">
        <v>12</v>
      </c>
      <c r="G83" s="11" t="s">
        <v>167</v>
      </c>
      <c r="H83" s="7" t="s">
        <v>23</v>
      </c>
      <c r="I83" s="12">
        <v>3901.61</v>
      </c>
      <c r="K83"/>
      <c r="L83"/>
    </row>
    <row r="84" spans="1:12" x14ac:dyDescent="0.5">
      <c r="A84" s="7" t="s">
        <v>73</v>
      </c>
      <c r="B84" s="7" t="s">
        <v>168</v>
      </c>
      <c r="C84" s="8">
        <v>43280</v>
      </c>
      <c r="D84" s="9">
        <f t="shared" si="3"/>
        <v>43312</v>
      </c>
      <c r="E84" s="9" t="s">
        <v>11</v>
      </c>
      <c r="F84" s="9" t="s">
        <v>12</v>
      </c>
      <c r="G84" s="11" t="s">
        <v>169</v>
      </c>
      <c r="H84" s="7" t="s">
        <v>23</v>
      </c>
      <c r="I84" s="12">
        <v>4453.75</v>
      </c>
      <c r="K84"/>
      <c r="L84"/>
    </row>
    <row r="85" spans="1:12" x14ac:dyDescent="0.5">
      <c r="A85" s="7" t="s">
        <v>73</v>
      </c>
      <c r="B85" s="7" t="s">
        <v>170</v>
      </c>
      <c r="C85" s="8">
        <v>43280</v>
      </c>
      <c r="D85" s="9">
        <f t="shared" si="3"/>
        <v>43312</v>
      </c>
      <c r="E85" s="9" t="s">
        <v>11</v>
      </c>
      <c r="F85" s="9" t="s">
        <v>12</v>
      </c>
      <c r="G85" s="11" t="s">
        <v>110</v>
      </c>
      <c r="H85" s="7" t="s">
        <v>23</v>
      </c>
      <c r="I85" s="12">
        <v>9455.19</v>
      </c>
      <c r="K85"/>
      <c r="L85"/>
    </row>
    <row r="86" spans="1:12" x14ac:dyDescent="0.5">
      <c r="A86" s="7" t="s">
        <v>73</v>
      </c>
      <c r="B86" s="7" t="s">
        <v>171</v>
      </c>
      <c r="C86" s="8">
        <v>43280</v>
      </c>
      <c r="D86" s="9">
        <f t="shared" si="3"/>
        <v>43312</v>
      </c>
      <c r="E86" s="9" t="s">
        <v>11</v>
      </c>
      <c r="F86" s="9" t="s">
        <v>12</v>
      </c>
      <c r="G86" s="11" t="s">
        <v>172</v>
      </c>
      <c r="H86" s="7" t="s">
        <v>23</v>
      </c>
      <c r="I86" s="12">
        <v>3866.63</v>
      </c>
      <c r="K86"/>
      <c r="L86"/>
    </row>
    <row r="87" spans="1:12" x14ac:dyDescent="0.5">
      <c r="A87" s="7" t="s">
        <v>73</v>
      </c>
      <c r="B87" s="7" t="s">
        <v>173</v>
      </c>
      <c r="C87" s="8">
        <v>43280</v>
      </c>
      <c r="D87" s="9">
        <f t="shared" si="3"/>
        <v>43312</v>
      </c>
      <c r="E87" s="9" t="s">
        <v>11</v>
      </c>
      <c r="F87" s="9" t="s">
        <v>12</v>
      </c>
      <c r="G87" s="11" t="s">
        <v>174</v>
      </c>
      <c r="H87" s="7" t="s">
        <v>23</v>
      </c>
      <c r="I87" s="12">
        <v>3140.46</v>
      </c>
      <c r="K87"/>
      <c r="L87"/>
    </row>
    <row r="88" spans="1:12" x14ac:dyDescent="0.5">
      <c r="A88" s="7" t="s">
        <v>73</v>
      </c>
      <c r="B88" s="7" t="s">
        <v>175</v>
      </c>
      <c r="C88" s="8">
        <v>43280</v>
      </c>
      <c r="D88" s="9">
        <f t="shared" si="3"/>
        <v>43312</v>
      </c>
      <c r="E88" s="9" t="s">
        <v>11</v>
      </c>
      <c r="F88" s="9" t="s">
        <v>12</v>
      </c>
      <c r="G88" s="11" t="s">
        <v>176</v>
      </c>
      <c r="H88" s="7" t="s">
        <v>23</v>
      </c>
      <c r="I88" s="12">
        <v>3074</v>
      </c>
      <c r="K88"/>
      <c r="L88"/>
    </row>
    <row r="89" spans="1:12" x14ac:dyDescent="0.5">
      <c r="A89" s="7" t="s">
        <v>73</v>
      </c>
      <c r="B89" s="7" t="s">
        <v>177</v>
      </c>
      <c r="C89" s="8">
        <v>43280</v>
      </c>
      <c r="D89" s="9">
        <f t="shared" si="3"/>
        <v>43312</v>
      </c>
      <c r="E89" s="9" t="s">
        <v>11</v>
      </c>
      <c r="F89" s="9" t="s">
        <v>12</v>
      </c>
      <c r="G89" s="11" t="s">
        <v>178</v>
      </c>
      <c r="H89" s="7" t="s">
        <v>23</v>
      </c>
      <c r="I89" s="12">
        <v>2974.72</v>
      </c>
      <c r="K89"/>
      <c r="L89"/>
    </row>
    <row r="90" spans="1:12" x14ac:dyDescent="0.5">
      <c r="A90" s="7" t="s">
        <v>73</v>
      </c>
      <c r="B90" s="7" t="s">
        <v>179</v>
      </c>
      <c r="C90" s="8">
        <v>43280</v>
      </c>
      <c r="D90" s="9">
        <f t="shared" si="3"/>
        <v>43312</v>
      </c>
      <c r="E90" s="9" t="s">
        <v>11</v>
      </c>
      <c r="F90" s="9" t="s">
        <v>12</v>
      </c>
      <c r="G90" s="11" t="s">
        <v>180</v>
      </c>
      <c r="H90" s="7" t="s">
        <v>23</v>
      </c>
      <c r="I90" s="12">
        <v>9921.16</v>
      </c>
      <c r="K90"/>
      <c r="L90"/>
    </row>
    <row r="91" spans="1:12" x14ac:dyDescent="0.5">
      <c r="A91" s="7" t="s">
        <v>73</v>
      </c>
      <c r="B91" s="7" t="s">
        <v>181</v>
      </c>
      <c r="C91" s="8">
        <v>43280</v>
      </c>
      <c r="D91" s="9">
        <f t="shared" si="3"/>
        <v>43312</v>
      </c>
      <c r="E91" s="9" t="s">
        <v>11</v>
      </c>
      <c r="F91" s="9" t="s">
        <v>12</v>
      </c>
      <c r="G91" s="11" t="s">
        <v>165</v>
      </c>
      <c r="H91" s="7" t="s">
        <v>23</v>
      </c>
      <c r="I91" s="12">
        <v>8652.34</v>
      </c>
      <c r="K91"/>
      <c r="L91"/>
    </row>
    <row r="92" spans="1:12" x14ac:dyDescent="0.5">
      <c r="A92" s="7" t="s">
        <v>30</v>
      </c>
      <c r="B92" s="7" t="s">
        <v>182</v>
      </c>
      <c r="C92" s="8">
        <v>43282</v>
      </c>
      <c r="D92" s="9">
        <f t="shared" si="3"/>
        <v>43343</v>
      </c>
      <c r="E92" s="9" t="s">
        <v>11</v>
      </c>
      <c r="F92" s="9" t="s">
        <v>12</v>
      </c>
      <c r="G92" s="11" t="s">
        <v>183</v>
      </c>
      <c r="H92" s="7" t="s">
        <v>23</v>
      </c>
      <c r="I92" s="12">
        <v>477.28</v>
      </c>
      <c r="K92"/>
      <c r="L92"/>
    </row>
    <row r="93" spans="1:12" x14ac:dyDescent="0.5">
      <c r="A93" s="7" t="s">
        <v>184</v>
      </c>
      <c r="B93" s="7" t="s">
        <v>185</v>
      </c>
      <c r="C93" s="8">
        <v>43282</v>
      </c>
      <c r="D93" s="9">
        <f t="shared" si="3"/>
        <v>43343</v>
      </c>
      <c r="E93" s="9" t="s">
        <v>11</v>
      </c>
      <c r="F93" s="9" t="s">
        <v>21</v>
      </c>
      <c r="G93" s="11" t="s">
        <v>186</v>
      </c>
      <c r="H93" s="7" t="s">
        <v>23</v>
      </c>
      <c r="I93" s="12">
        <v>5530.26</v>
      </c>
      <c r="K93"/>
      <c r="L93"/>
    </row>
    <row r="94" spans="1:12" x14ac:dyDescent="0.5">
      <c r="A94" s="7" t="s">
        <v>184</v>
      </c>
      <c r="B94" s="7" t="s">
        <v>187</v>
      </c>
      <c r="C94" s="8">
        <v>43282</v>
      </c>
      <c r="D94" s="9">
        <f t="shared" si="3"/>
        <v>43343</v>
      </c>
      <c r="E94" s="9" t="s">
        <v>11</v>
      </c>
      <c r="F94" s="9" t="s">
        <v>21</v>
      </c>
      <c r="G94" s="11" t="s">
        <v>188</v>
      </c>
      <c r="H94" s="7" t="s">
        <v>23</v>
      </c>
      <c r="I94" s="12">
        <v>2366.54</v>
      </c>
      <c r="K94"/>
      <c r="L94"/>
    </row>
    <row r="95" spans="1:12" x14ac:dyDescent="0.5">
      <c r="A95" s="7" t="s">
        <v>15</v>
      </c>
      <c r="B95" s="7" t="s">
        <v>48</v>
      </c>
      <c r="C95" s="8">
        <v>43283</v>
      </c>
      <c r="D95" s="9">
        <f>C95+14</f>
        <v>43297</v>
      </c>
      <c r="E95" s="9" t="s">
        <v>11</v>
      </c>
      <c r="F95" s="9" t="s">
        <v>12</v>
      </c>
      <c r="G95" s="11" t="s">
        <v>189</v>
      </c>
      <c r="H95" s="7" t="s">
        <v>17</v>
      </c>
      <c r="I95" s="12">
        <v>20672</v>
      </c>
      <c r="K95"/>
      <c r="L95"/>
    </row>
    <row r="96" spans="1:12" x14ac:dyDescent="0.5">
      <c r="A96" s="7" t="s">
        <v>190</v>
      </c>
      <c r="B96" s="7" t="s">
        <v>191</v>
      </c>
      <c r="C96" s="8">
        <v>43285</v>
      </c>
      <c r="D96" s="9">
        <f>EOMONTH(C96,1)</f>
        <v>43343</v>
      </c>
      <c r="E96" s="9" t="s">
        <v>11</v>
      </c>
      <c r="F96" s="9" t="s">
        <v>21</v>
      </c>
      <c r="G96" s="11" t="s">
        <v>192</v>
      </c>
      <c r="H96" s="7" t="s">
        <v>23</v>
      </c>
      <c r="I96" s="12">
        <v>5714.37</v>
      </c>
      <c r="K96"/>
      <c r="L96"/>
    </row>
    <row r="97" spans="1:13" x14ac:dyDescent="0.5">
      <c r="A97" s="7" t="s">
        <v>193</v>
      </c>
      <c r="B97" s="7" t="s">
        <v>194</v>
      </c>
      <c r="C97" s="8">
        <v>43287</v>
      </c>
      <c r="D97" s="9">
        <f>EOMONTH(C97,1)</f>
        <v>43343</v>
      </c>
      <c r="E97" s="9" t="s">
        <v>11</v>
      </c>
      <c r="F97" s="9" t="s">
        <v>12</v>
      </c>
      <c r="G97" s="11" t="s">
        <v>80</v>
      </c>
      <c r="H97" s="7" t="s">
        <v>23</v>
      </c>
      <c r="I97" s="12">
        <v>1664</v>
      </c>
      <c r="K97"/>
      <c r="L97"/>
    </row>
    <row r="98" spans="1:13" x14ac:dyDescent="0.5">
      <c r="A98" s="7" t="s">
        <v>195</v>
      </c>
      <c r="B98" s="7" t="s">
        <v>196</v>
      </c>
      <c r="C98" s="8">
        <v>43287</v>
      </c>
      <c r="D98" s="9">
        <f>EOMONTH(C98,1)</f>
        <v>43343</v>
      </c>
      <c r="E98" s="9" t="s">
        <v>11</v>
      </c>
      <c r="F98" s="9" t="s">
        <v>12</v>
      </c>
      <c r="G98" s="11" t="s">
        <v>197</v>
      </c>
      <c r="H98" s="9" t="s">
        <v>14</v>
      </c>
      <c r="I98" s="12">
        <v>1530</v>
      </c>
      <c r="K98"/>
      <c r="L98"/>
    </row>
    <row r="99" spans="1:13" x14ac:dyDescent="0.5">
      <c r="A99" s="7" t="s">
        <v>190</v>
      </c>
      <c r="B99" s="7" t="s">
        <v>198</v>
      </c>
      <c r="C99" s="8">
        <v>43292</v>
      </c>
      <c r="D99" s="9">
        <f>EOMONTH(C99,1)</f>
        <v>43343</v>
      </c>
      <c r="E99" s="9" t="s">
        <v>11</v>
      </c>
      <c r="F99" s="9" t="s">
        <v>21</v>
      </c>
      <c r="G99" s="11" t="s">
        <v>199</v>
      </c>
      <c r="H99" s="7" t="s">
        <v>23</v>
      </c>
      <c r="I99" s="12">
        <v>7339.16</v>
      </c>
      <c r="K99"/>
      <c r="L99"/>
    </row>
    <row r="100" spans="1:13" x14ac:dyDescent="0.5">
      <c r="A100" s="7" t="s">
        <v>15</v>
      </c>
      <c r="B100" s="7" t="s">
        <v>200</v>
      </c>
      <c r="C100" s="8">
        <v>43292</v>
      </c>
      <c r="D100" s="9">
        <f>C100+14</f>
        <v>43306</v>
      </c>
      <c r="E100" s="9" t="s">
        <v>11</v>
      </c>
      <c r="F100" s="9" t="s">
        <v>12</v>
      </c>
      <c r="G100" s="11" t="s">
        <v>201</v>
      </c>
      <c r="H100" s="7" t="s">
        <v>17</v>
      </c>
      <c r="I100" s="12">
        <v>15876</v>
      </c>
      <c r="K100"/>
      <c r="L100"/>
    </row>
    <row r="101" spans="1:13" x14ac:dyDescent="0.5">
      <c r="A101" s="7" t="s">
        <v>202</v>
      </c>
      <c r="B101" s="7" t="s">
        <v>203</v>
      </c>
      <c r="C101" s="8">
        <v>43293</v>
      </c>
      <c r="D101" s="9">
        <f>C101+14</f>
        <v>43307</v>
      </c>
      <c r="E101" s="9" t="s">
        <v>11</v>
      </c>
      <c r="F101" s="9" t="s">
        <v>21</v>
      </c>
      <c r="G101" s="11" t="s">
        <v>59</v>
      </c>
      <c r="H101" s="7" t="s">
        <v>23</v>
      </c>
      <c r="I101" s="12">
        <v>2528.6</v>
      </c>
      <c r="K101"/>
      <c r="L101"/>
    </row>
    <row r="102" spans="1:13" x14ac:dyDescent="0.5">
      <c r="A102" s="7" t="s">
        <v>204</v>
      </c>
      <c r="B102" s="7" t="s">
        <v>205</v>
      </c>
      <c r="C102" s="8">
        <v>43297</v>
      </c>
      <c r="D102" s="9">
        <f t="shared" ref="D102:D107" si="4">EOMONTH(C102,1)</f>
        <v>43343</v>
      </c>
      <c r="E102" s="9" t="s">
        <v>11</v>
      </c>
      <c r="F102" s="9" t="s">
        <v>12</v>
      </c>
      <c r="G102" s="11" t="s">
        <v>143</v>
      </c>
      <c r="H102" s="7" t="s">
        <v>23</v>
      </c>
      <c r="I102" s="12">
        <v>990</v>
      </c>
      <c r="K102"/>
      <c r="L102"/>
    </row>
    <row r="103" spans="1:13" x14ac:dyDescent="0.5">
      <c r="A103" s="7" t="s">
        <v>34</v>
      </c>
      <c r="B103" s="7" t="s">
        <v>206</v>
      </c>
      <c r="C103" s="8">
        <v>43297</v>
      </c>
      <c r="D103" s="9">
        <f t="shared" si="4"/>
        <v>43343</v>
      </c>
      <c r="E103" s="9" t="s">
        <v>11</v>
      </c>
      <c r="F103" s="9" t="s">
        <v>12</v>
      </c>
      <c r="G103" s="11" t="s">
        <v>207</v>
      </c>
      <c r="H103" s="7" t="s">
        <v>23</v>
      </c>
      <c r="I103" s="12">
        <v>363.36</v>
      </c>
      <c r="K103"/>
      <c r="L103"/>
    </row>
    <row r="104" spans="1:13" x14ac:dyDescent="0.5">
      <c r="A104" s="7" t="s">
        <v>34</v>
      </c>
      <c r="B104" s="7" t="s">
        <v>208</v>
      </c>
      <c r="C104" s="8">
        <v>43297</v>
      </c>
      <c r="D104" s="9">
        <f t="shared" si="4"/>
        <v>43343</v>
      </c>
      <c r="E104" s="9" t="s">
        <v>11</v>
      </c>
      <c r="F104" s="9" t="s">
        <v>12</v>
      </c>
      <c r="G104" s="11" t="s">
        <v>209</v>
      </c>
      <c r="H104" s="7" t="s">
        <v>23</v>
      </c>
      <c r="I104" s="12">
        <v>1252.48</v>
      </c>
      <c r="K104"/>
      <c r="L104"/>
    </row>
    <row r="105" spans="1:13" x14ac:dyDescent="0.5">
      <c r="A105" s="7" t="s">
        <v>34</v>
      </c>
      <c r="B105" s="15" t="s">
        <v>210</v>
      </c>
      <c r="C105" s="8">
        <v>43297</v>
      </c>
      <c r="D105" s="9">
        <f t="shared" si="4"/>
        <v>43343</v>
      </c>
      <c r="E105" s="9" t="s">
        <v>11</v>
      </c>
      <c r="F105" s="9" t="s">
        <v>12</v>
      </c>
      <c r="G105" s="11" t="s">
        <v>211</v>
      </c>
      <c r="H105" s="7" t="s">
        <v>23</v>
      </c>
      <c r="I105" s="12">
        <v>219.98</v>
      </c>
      <c r="K105"/>
      <c r="L105"/>
    </row>
    <row r="106" spans="1:13" x14ac:dyDescent="0.5">
      <c r="A106" s="7" t="s">
        <v>34</v>
      </c>
      <c r="B106" s="15" t="s">
        <v>212</v>
      </c>
      <c r="C106" s="8">
        <v>43297</v>
      </c>
      <c r="D106" s="9">
        <f t="shared" si="4"/>
        <v>43343</v>
      </c>
      <c r="E106" s="9" t="s">
        <v>11</v>
      </c>
      <c r="F106" s="9" t="s">
        <v>12</v>
      </c>
      <c r="G106" s="11" t="s">
        <v>211</v>
      </c>
      <c r="H106" s="7" t="s">
        <v>23</v>
      </c>
      <c r="I106" s="12">
        <v>1983.32</v>
      </c>
      <c r="K106"/>
      <c r="L106"/>
    </row>
    <row r="107" spans="1:13" x14ac:dyDescent="0.5">
      <c r="A107" s="7" t="s">
        <v>34</v>
      </c>
      <c r="B107" s="15" t="s">
        <v>213</v>
      </c>
      <c r="C107" s="8">
        <v>43297</v>
      </c>
      <c r="D107" s="9">
        <f t="shared" si="4"/>
        <v>43343</v>
      </c>
      <c r="E107" s="9" t="s">
        <v>11</v>
      </c>
      <c r="F107" s="9" t="s">
        <v>12</v>
      </c>
      <c r="G107" s="11" t="s">
        <v>214</v>
      </c>
      <c r="H107" s="7" t="s">
        <v>23</v>
      </c>
      <c r="I107" s="12">
        <v>284.32</v>
      </c>
      <c r="K107"/>
      <c r="L107"/>
    </row>
    <row r="108" spans="1:13" x14ac:dyDescent="0.5">
      <c r="A108" s="7" t="s">
        <v>15</v>
      </c>
      <c r="B108" s="7" t="s">
        <v>215</v>
      </c>
      <c r="C108" s="8">
        <v>43298</v>
      </c>
      <c r="D108" s="9">
        <f>C108+14</f>
        <v>43312</v>
      </c>
      <c r="E108" s="9" t="s">
        <v>11</v>
      </c>
      <c r="F108" s="9" t="s">
        <v>12</v>
      </c>
      <c r="G108" s="11" t="s">
        <v>216</v>
      </c>
      <c r="H108" s="7" t="s">
        <v>17</v>
      </c>
      <c r="I108" s="12">
        <v>5204</v>
      </c>
      <c r="K108"/>
      <c r="L108"/>
    </row>
    <row r="109" spans="1:13" x14ac:dyDescent="0.5">
      <c r="A109" s="7" t="s">
        <v>15</v>
      </c>
      <c r="B109" s="7" t="s">
        <v>217</v>
      </c>
      <c r="C109" s="8">
        <v>43298</v>
      </c>
      <c r="D109" s="9">
        <f>C109+14</f>
        <v>43312</v>
      </c>
      <c r="E109" s="9" t="s">
        <v>11</v>
      </c>
      <c r="F109" s="9" t="s">
        <v>12</v>
      </c>
      <c r="G109" s="11" t="s">
        <v>218</v>
      </c>
      <c r="H109" s="7" t="s">
        <v>17</v>
      </c>
      <c r="I109" s="12">
        <v>5404</v>
      </c>
      <c r="K109"/>
      <c r="L109"/>
    </row>
    <row r="110" spans="1:13" x14ac:dyDescent="0.5">
      <c r="A110" s="7" t="s">
        <v>15</v>
      </c>
      <c r="B110" s="7" t="s">
        <v>219</v>
      </c>
      <c r="C110" s="8">
        <v>43298</v>
      </c>
      <c r="D110" s="9">
        <f>C110+14</f>
        <v>43312</v>
      </c>
      <c r="E110" s="9" t="s">
        <v>11</v>
      </c>
      <c r="F110" s="9" t="s">
        <v>12</v>
      </c>
      <c r="G110" s="11" t="s">
        <v>220</v>
      </c>
      <c r="H110" s="7" t="s">
        <v>17</v>
      </c>
      <c r="I110" s="12">
        <v>1160</v>
      </c>
      <c r="K110"/>
      <c r="L110"/>
      <c r="M110" s="16"/>
    </row>
    <row r="111" spans="1:13" x14ac:dyDescent="0.5">
      <c r="A111" s="7" t="s">
        <v>50</v>
      </c>
      <c r="B111" s="7" t="s">
        <v>221</v>
      </c>
      <c r="C111" s="8">
        <v>43300</v>
      </c>
      <c r="D111" s="9">
        <f t="shared" ref="D111:D139" si="5">EOMONTH(C111,1)</f>
        <v>43343</v>
      </c>
      <c r="E111" s="9" t="s">
        <v>11</v>
      </c>
      <c r="F111" s="9" t="s">
        <v>32</v>
      </c>
      <c r="G111" s="11" t="s">
        <v>222</v>
      </c>
      <c r="H111" s="7" t="s">
        <v>23</v>
      </c>
      <c r="I111" s="12">
        <v>101277.7</v>
      </c>
      <c r="K111"/>
      <c r="L111"/>
      <c r="M111" s="16"/>
    </row>
    <row r="112" spans="1:13" x14ac:dyDescent="0.5">
      <c r="A112" s="7" t="s">
        <v>30</v>
      </c>
      <c r="B112" s="7" t="s">
        <v>223</v>
      </c>
      <c r="C112" s="8">
        <v>43303</v>
      </c>
      <c r="D112" s="9">
        <f t="shared" si="5"/>
        <v>43343</v>
      </c>
      <c r="E112" s="9" t="s">
        <v>11</v>
      </c>
      <c r="F112" s="9" t="s">
        <v>12</v>
      </c>
      <c r="G112" s="11" t="s">
        <v>224</v>
      </c>
      <c r="H112" s="7" t="s">
        <v>23</v>
      </c>
      <c r="I112" s="12">
        <v>905.59</v>
      </c>
      <c r="K112"/>
      <c r="L112"/>
    </row>
    <row r="113" spans="1:25" x14ac:dyDescent="0.5">
      <c r="A113" s="7" t="s">
        <v>30</v>
      </c>
      <c r="B113" s="7" t="s">
        <v>225</v>
      </c>
      <c r="C113" s="8">
        <v>43303</v>
      </c>
      <c r="D113" s="9">
        <f t="shared" si="5"/>
        <v>43343</v>
      </c>
      <c r="E113" s="9" t="s">
        <v>11</v>
      </c>
      <c r="F113" s="9" t="s">
        <v>12</v>
      </c>
      <c r="G113" s="11" t="s">
        <v>226</v>
      </c>
      <c r="H113" s="7" t="s">
        <v>23</v>
      </c>
      <c r="I113" s="12">
        <v>2387.6799999999998</v>
      </c>
      <c r="K113"/>
      <c r="L113"/>
    </row>
    <row r="114" spans="1:25" x14ac:dyDescent="0.5">
      <c r="A114" s="7" t="s">
        <v>34</v>
      </c>
      <c r="B114" s="7" t="s">
        <v>227</v>
      </c>
      <c r="C114" s="8">
        <v>43305</v>
      </c>
      <c r="D114" s="9">
        <f t="shared" si="5"/>
        <v>43343</v>
      </c>
      <c r="E114" s="9" t="s">
        <v>11</v>
      </c>
      <c r="F114" s="9" t="s">
        <v>12</v>
      </c>
      <c r="G114" s="17" t="s">
        <v>145</v>
      </c>
      <c r="H114" s="7" t="s">
        <v>23</v>
      </c>
      <c r="I114" s="12">
        <v>3366.72</v>
      </c>
      <c r="K114"/>
      <c r="L114"/>
    </row>
    <row r="115" spans="1:25" x14ac:dyDescent="0.5">
      <c r="A115" s="7" t="s">
        <v>34</v>
      </c>
      <c r="B115" s="7" t="s">
        <v>228</v>
      </c>
      <c r="C115" s="8">
        <v>43305</v>
      </c>
      <c r="D115" s="9">
        <f t="shared" si="5"/>
        <v>43343</v>
      </c>
      <c r="E115" s="9" t="s">
        <v>11</v>
      </c>
      <c r="F115" s="9" t="s">
        <v>12</v>
      </c>
      <c r="G115" s="11" t="s">
        <v>229</v>
      </c>
      <c r="H115" s="7" t="s">
        <v>23</v>
      </c>
      <c r="I115" s="12">
        <v>4510.41</v>
      </c>
      <c r="K115"/>
      <c r="L115"/>
    </row>
    <row r="116" spans="1:25" x14ac:dyDescent="0.5">
      <c r="A116" s="7" t="s">
        <v>34</v>
      </c>
      <c r="B116" s="7" t="s">
        <v>26</v>
      </c>
      <c r="C116" s="8">
        <v>43305</v>
      </c>
      <c r="D116" s="9">
        <f t="shared" si="5"/>
        <v>43343</v>
      </c>
      <c r="E116" s="9" t="s">
        <v>11</v>
      </c>
      <c r="F116" s="9" t="s">
        <v>12</v>
      </c>
      <c r="G116" s="11" t="s">
        <v>230</v>
      </c>
      <c r="H116" s="7" t="s">
        <v>23</v>
      </c>
      <c r="I116" s="12">
        <v>912.26</v>
      </c>
      <c r="K116"/>
      <c r="L1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x14ac:dyDescent="0.5">
      <c r="A117" s="7" t="s">
        <v>34</v>
      </c>
      <c r="B117" s="7" t="s">
        <v>231</v>
      </c>
      <c r="C117" s="8">
        <v>43305</v>
      </c>
      <c r="D117" s="9">
        <f t="shared" si="5"/>
        <v>43343</v>
      </c>
      <c r="E117" s="9" t="s">
        <v>11</v>
      </c>
      <c r="F117" s="9" t="s">
        <v>12</v>
      </c>
      <c r="G117" s="11" t="s">
        <v>207</v>
      </c>
      <c r="H117" s="7" t="s">
        <v>23</v>
      </c>
      <c r="I117" s="12">
        <v>489.2</v>
      </c>
      <c r="K117"/>
      <c r="L117" s="18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x14ac:dyDescent="0.5">
      <c r="A118" s="7" t="s">
        <v>34</v>
      </c>
      <c r="B118" s="7" t="s">
        <v>232</v>
      </c>
      <c r="C118" s="8">
        <v>43305</v>
      </c>
      <c r="D118" s="9">
        <f t="shared" si="5"/>
        <v>43343</v>
      </c>
      <c r="E118" s="9" t="s">
        <v>11</v>
      </c>
      <c r="F118" s="9" t="s">
        <v>12</v>
      </c>
      <c r="G118" s="11" t="s">
        <v>233</v>
      </c>
      <c r="H118" s="7" t="s">
        <v>23</v>
      </c>
      <c r="I118" s="12">
        <v>2463.42</v>
      </c>
      <c r="K118"/>
      <c r="L118"/>
    </row>
    <row r="119" spans="1:25" x14ac:dyDescent="0.5">
      <c r="A119" s="7" t="s">
        <v>34</v>
      </c>
      <c r="B119" s="7" t="s">
        <v>24</v>
      </c>
      <c r="C119" s="8">
        <v>43305</v>
      </c>
      <c r="D119" s="9">
        <f t="shared" si="5"/>
        <v>43343</v>
      </c>
      <c r="E119" s="9" t="s">
        <v>11</v>
      </c>
      <c r="F119" s="9" t="s">
        <v>12</v>
      </c>
      <c r="G119" s="11" t="s">
        <v>234</v>
      </c>
      <c r="H119" s="7" t="s">
        <v>23</v>
      </c>
      <c r="I119" s="12">
        <v>1373.65</v>
      </c>
      <c r="K119"/>
      <c r="L119"/>
    </row>
    <row r="120" spans="1:25" s="16" customFormat="1" x14ac:dyDescent="0.5">
      <c r="A120" s="7" t="s">
        <v>34</v>
      </c>
      <c r="B120" s="15" t="s">
        <v>235</v>
      </c>
      <c r="C120" s="8">
        <v>43305</v>
      </c>
      <c r="D120" s="9">
        <f t="shared" si="5"/>
        <v>43343</v>
      </c>
      <c r="E120" s="9" t="s">
        <v>11</v>
      </c>
      <c r="F120" s="9" t="s">
        <v>12</v>
      </c>
      <c r="G120" s="11" t="s">
        <v>236</v>
      </c>
      <c r="H120" s="7" t="s">
        <v>23</v>
      </c>
      <c r="I120" s="12">
        <v>280.8</v>
      </c>
      <c r="J120" s="19"/>
      <c r="K120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s="16" customFormat="1" x14ac:dyDescent="0.5">
      <c r="A121" s="7" t="s">
        <v>50</v>
      </c>
      <c r="B121" s="7" t="s">
        <v>237</v>
      </c>
      <c r="C121" s="8">
        <v>43307</v>
      </c>
      <c r="D121" s="9">
        <f t="shared" si="5"/>
        <v>43343</v>
      </c>
      <c r="E121" s="9" t="s">
        <v>11</v>
      </c>
      <c r="F121" s="9" t="s">
        <v>32</v>
      </c>
      <c r="G121" s="11" t="s">
        <v>222</v>
      </c>
      <c r="H121" s="7" t="s">
        <v>23</v>
      </c>
      <c r="I121" s="12">
        <v>3388</v>
      </c>
      <c r="J121" s="19"/>
      <c r="K121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x14ac:dyDescent="0.5">
      <c r="A122" s="7" t="s">
        <v>50</v>
      </c>
      <c r="B122" s="7" t="s">
        <v>238</v>
      </c>
      <c r="C122" s="8">
        <v>43308</v>
      </c>
      <c r="D122" s="9">
        <f t="shared" si="5"/>
        <v>43343</v>
      </c>
      <c r="E122" s="9" t="s">
        <v>11</v>
      </c>
      <c r="F122" s="9" t="s">
        <v>21</v>
      </c>
      <c r="G122" s="11" t="s">
        <v>226</v>
      </c>
      <c r="H122" s="7" t="s">
        <v>23</v>
      </c>
      <c r="I122" s="12">
        <v>2011.12</v>
      </c>
      <c r="K122"/>
      <c r="L122"/>
    </row>
    <row r="123" spans="1:25" x14ac:dyDescent="0.5">
      <c r="A123" s="7" t="s">
        <v>30</v>
      </c>
      <c r="B123" s="7" t="s">
        <v>239</v>
      </c>
      <c r="C123" s="8">
        <v>43310</v>
      </c>
      <c r="D123" s="9">
        <f t="shared" si="5"/>
        <v>43343</v>
      </c>
      <c r="E123" s="9" t="s">
        <v>11</v>
      </c>
      <c r="F123" s="9" t="s">
        <v>12</v>
      </c>
      <c r="G123" s="11" t="s">
        <v>230</v>
      </c>
      <c r="H123" s="7" t="s">
        <v>23</v>
      </c>
      <c r="I123" s="12">
        <v>1053.51</v>
      </c>
      <c r="K123"/>
      <c r="L123"/>
    </row>
    <row r="124" spans="1:25" x14ac:dyDescent="0.5">
      <c r="A124" s="7" t="s">
        <v>30</v>
      </c>
      <c r="B124" s="7" t="s">
        <v>239</v>
      </c>
      <c r="C124" s="8">
        <v>43310</v>
      </c>
      <c r="D124" s="9">
        <f t="shared" si="5"/>
        <v>43343</v>
      </c>
      <c r="E124" s="9" t="s">
        <v>11</v>
      </c>
      <c r="F124" s="9" t="s">
        <v>12</v>
      </c>
      <c r="G124" s="11" t="s">
        <v>230</v>
      </c>
      <c r="H124" s="7" t="s">
        <v>23</v>
      </c>
      <c r="I124" s="12">
        <v>1053.51</v>
      </c>
      <c r="K124"/>
      <c r="L124"/>
    </row>
    <row r="125" spans="1:25" x14ac:dyDescent="0.5">
      <c r="A125" s="7" t="s">
        <v>73</v>
      </c>
      <c r="B125" s="7" t="s">
        <v>240</v>
      </c>
      <c r="C125" s="8">
        <v>43311</v>
      </c>
      <c r="D125" s="9">
        <f t="shared" si="5"/>
        <v>43343</v>
      </c>
      <c r="E125" s="9" t="s">
        <v>11</v>
      </c>
      <c r="F125" s="9" t="s">
        <v>12</v>
      </c>
      <c r="G125" s="11" t="s">
        <v>241</v>
      </c>
      <c r="H125" s="7" t="s">
        <v>23</v>
      </c>
      <c r="I125" s="12">
        <v>8478.6299999999992</v>
      </c>
      <c r="K125"/>
      <c r="L125"/>
    </row>
    <row r="126" spans="1:25" x14ac:dyDescent="0.5">
      <c r="A126" s="7" t="s">
        <v>73</v>
      </c>
      <c r="B126" s="7" t="s">
        <v>242</v>
      </c>
      <c r="C126" s="8">
        <v>43311</v>
      </c>
      <c r="D126" s="9">
        <f t="shared" si="5"/>
        <v>43343</v>
      </c>
      <c r="E126" s="9" t="s">
        <v>11</v>
      </c>
      <c r="F126" s="9" t="s">
        <v>12</v>
      </c>
      <c r="G126" s="17" t="s">
        <v>87</v>
      </c>
      <c r="H126" s="7" t="s">
        <v>23</v>
      </c>
      <c r="I126" s="12">
        <v>1080.0999999999999</v>
      </c>
      <c r="K126"/>
      <c r="L126"/>
    </row>
    <row r="127" spans="1:25" x14ac:dyDescent="0.5">
      <c r="A127" s="7" t="s">
        <v>73</v>
      </c>
      <c r="B127" s="7" t="s">
        <v>243</v>
      </c>
      <c r="C127" s="8">
        <v>43311</v>
      </c>
      <c r="D127" s="9">
        <f t="shared" si="5"/>
        <v>43343</v>
      </c>
      <c r="E127" s="9" t="s">
        <v>11</v>
      </c>
      <c r="F127" s="9" t="s">
        <v>12</v>
      </c>
      <c r="G127" s="11" t="s">
        <v>244</v>
      </c>
      <c r="H127" s="7" t="s">
        <v>23</v>
      </c>
      <c r="I127" s="12">
        <v>2484.25</v>
      </c>
      <c r="K127"/>
      <c r="L127"/>
    </row>
    <row r="128" spans="1:25" x14ac:dyDescent="0.5">
      <c r="A128" s="7" t="s">
        <v>73</v>
      </c>
      <c r="B128" s="7" t="s">
        <v>245</v>
      </c>
      <c r="C128" s="8">
        <v>43311</v>
      </c>
      <c r="D128" s="9">
        <f t="shared" si="5"/>
        <v>43343</v>
      </c>
      <c r="E128" s="9" t="s">
        <v>11</v>
      </c>
      <c r="F128" s="9" t="s">
        <v>12</v>
      </c>
      <c r="G128" s="11" t="s">
        <v>236</v>
      </c>
      <c r="H128" s="7" t="s">
        <v>23</v>
      </c>
      <c r="I128" s="12">
        <v>2092.3000000000002</v>
      </c>
      <c r="K128"/>
      <c r="L128"/>
    </row>
    <row r="129" spans="1:13" x14ac:dyDescent="0.5">
      <c r="A129" s="7" t="s">
        <v>73</v>
      </c>
      <c r="B129" s="7" t="s">
        <v>246</v>
      </c>
      <c r="C129" s="8">
        <v>43311</v>
      </c>
      <c r="D129" s="9">
        <f t="shared" si="5"/>
        <v>43343</v>
      </c>
      <c r="E129" s="9" t="s">
        <v>11</v>
      </c>
      <c r="F129" s="9" t="s">
        <v>12</v>
      </c>
      <c r="G129" s="11" t="s">
        <v>214</v>
      </c>
      <c r="H129" s="7" t="s">
        <v>23</v>
      </c>
      <c r="I129" s="12">
        <v>991.13</v>
      </c>
      <c r="K129"/>
      <c r="L129"/>
    </row>
    <row r="130" spans="1:13" x14ac:dyDescent="0.5">
      <c r="A130" s="7" t="s">
        <v>73</v>
      </c>
      <c r="B130" s="7" t="s">
        <v>247</v>
      </c>
      <c r="C130" s="8">
        <v>43311</v>
      </c>
      <c r="D130" s="9">
        <f t="shared" si="5"/>
        <v>43343</v>
      </c>
      <c r="E130" s="9" t="s">
        <v>11</v>
      </c>
      <c r="F130" s="9" t="s">
        <v>12</v>
      </c>
      <c r="G130" s="11" t="s">
        <v>248</v>
      </c>
      <c r="H130" s="7" t="s">
        <v>23</v>
      </c>
      <c r="I130" s="12">
        <v>5337.83</v>
      </c>
      <c r="K130"/>
      <c r="L130"/>
    </row>
    <row r="131" spans="1:13" x14ac:dyDescent="0.5">
      <c r="A131" s="7" t="s">
        <v>73</v>
      </c>
      <c r="B131" s="7" t="s">
        <v>249</v>
      </c>
      <c r="C131" s="8">
        <v>43311</v>
      </c>
      <c r="D131" s="9">
        <f t="shared" si="5"/>
        <v>43343</v>
      </c>
      <c r="E131" s="9" t="s">
        <v>11</v>
      </c>
      <c r="F131" s="9" t="s">
        <v>12</v>
      </c>
      <c r="G131" s="11" t="s">
        <v>250</v>
      </c>
      <c r="H131" s="7" t="s">
        <v>23</v>
      </c>
      <c r="I131" s="12">
        <v>2685.67</v>
      </c>
      <c r="K131"/>
      <c r="L131"/>
    </row>
    <row r="132" spans="1:13" x14ac:dyDescent="0.5">
      <c r="A132" s="7" t="s">
        <v>73</v>
      </c>
      <c r="B132" s="7" t="s">
        <v>251</v>
      </c>
      <c r="C132" s="8">
        <v>43311</v>
      </c>
      <c r="D132" s="9">
        <f t="shared" si="5"/>
        <v>43343</v>
      </c>
      <c r="E132" s="9" t="s">
        <v>11</v>
      </c>
      <c r="F132" s="9" t="s">
        <v>12</v>
      </c>
      <c r="G132" s="11" t="s">
        <v>149</v>
      </c>
      <c r="H132" s="7" t="s">
        <v>23</v>
      </c>
      <c r="I132" s="12">
        <v>10269.27</v>
      </c>
      <c r="K132"/>
      <c r="L132"/>
    </row>
    <row r="133" spans="1:13" x14ac:dyDescent="0.5">
      <c r="A133" s="7" t="s">
        <v>73</v>
      </c>
      <c r="B133" s="7" t="s">
        <v>252</v>
      </c>
      <c r="C133" s="8">
        <v>43311</v>
      </c>
      <c r="D133" s="9">
        <f t="shared" si="5"/>
        <v>43343</v>
      </c>
      <c r="E133" s="9" t="s">
        <v>11</v>
      </c>
      <c r="F133" s="9" t="s">
        <v>12</v>
      </c>
      <c r="G133" s="11" t="s">
        <v>253</v>
      </c>
      <c r="H133" s="7" t="s">
        <v>23</v>
      </c>
      <c r="I133" s="12">
        <v>4454.87</v>
      </c>
      <c r="K133"/>
      <c r="L133"/>
    </row>
    <row r="134" spans="1:13" x14ac:dyDescent="0.5">
      <c r="A134" s="7" t="s">
        <v>73</v>
      </c>
      <c r="B134" s="7" t="s">
        <v>254</v>
      </c>
      <c r="C134" s="8">
        <v>43311</v>
      </c>
      <c r="D134" s="9">
        <f t="shared" si="5"/>
        <v>43343</v>
      </c>
      <c r="E134" s="9" t="s">
        <v>11</v>
      </c>
      <c r="F134" s="9" t="s">
        <v>12</v>
      </c>
      <c r="G134" s="11" t="s">
        <v>255</v>
      </c>
      <c r="H134" s="7" t="s">
        <v>23</v>
      </c>
      <c r="I134" s="12">
        <v>2694.03</v>
      </c>
      <c r="K134"/>
      <c r="L134"/>
    </row>
    <row r="135" spans="1:13" x14ac:dyDescent="0.5">
      <c r="A135" s="7" t="s">
        <v>73</v>
      </c>
      <c r="B135" s="7" t="s">
        <v>256</v>
      </c>
      <c r="C135" s="8">
        <v>43311</v>
      </c>
      <c r="D135" s="9">
        <f t="shared" si="5"/>
        <v>43343</v>
      </c>
      <c r="E135" s="9" t="s">
        <v>11</v>
      </c>
      <c r="F135" s="9" t="s">
        <v>12</v>
      </c>
      <c r="G135" s="11" t="s">
        <v>234</v>
      </c>
      <c r="H135" s="7" t="s">
        <v>23</v>
      </c>
      <c r="I135" s="12">
        <v>4029.22</v>
      </c>
      <c r="K135"/>
      <c r="L135"/>
    </row>
    <row r="136" spans="1:13" x14ac:dyDescent="0.5">
      <c r="A136" s="7" t="s">
        <v>73</v>
      </c>
      <c r="B136" s="7" t="s">
        <v>257</v>
      </c>
      <c r="C136" s="8">
        <v>43311</v>
      </c>
      <c r="D136" s="9">
        <f t="shared" si="5"/>
        <v>43343</v>
      </c>
      <c r="E136" s="9" t="s">
        <v>11</v>
      </c>
      <c r="F136" s="9" t="s">
        <v>12</v>
      </c>
      <c r="G136" s="11" t="s">
        <v>258</v>
      </c>
      <c r="H136" s="7" t="s">
        <v>23</v>
      </c>
      <c r="I136" s="12">
        <v>2546.16</v>
      </c>
      <c r="K136"/>
      <c r="L136"/>
    </row>
    <row r="137" spans="1:13" x14ac:dyDescent="0.5">
      <c r="A137" s="7" t="s">
        <v>73</v>
      </c>
      <c r="B137" s="7" t="s">
        <v>259</v>
      </c>
      <c r="C137" s="8">
        <v>43311</v>
      </c>
      <c r="D137" s="9">
        <f t="shared" si="5"/>
        <v>43343</v>
      </c>
      <c r="E137" s="9" t="s">
        <v>11</v>
      </c>
      <c r="F137" s="9" t="s">
        <v>12</v>
      </c>
      <c r="G137" s="11" t="s">
        <v>236</v>
      </c>
      <c r="H137" s="7" t="s">
        <v>23</v>
      </c>
      <c r="I137" s="12">
        <v>406.2</v>
      </c>
      <c r="K137"/>
      <c r="L137"/>
    </row>
    <row r="138" spans="1:13" x14ac:dyDescent="0.5">
      <c r="A138" s="7" t="s">
        <v>73</v>
      </c>
      <c r="B138" s="7" t="s">
        <v>259</v>
      </c>
      <c r="C138" s="8">
        <v>43311</v>
      </c>
      <c r="D138" s="9">
        <f t="shared" si="5"/>
        <v>43343</v>
      </c>
      <c r="E138" s="9" t="s">
        <v>11</v>
      </c>
      <c r="F138" s="9" t="s">
        <v>12</v>
      </c>
      <c r="G138" s="11" t="s">
        <v>180</v>
      </c>
      <c r="H138" s="7" t="s">
        <v>23</v>
      </c>
      <c r="I138" s="12">
        <v>1171.48</v>
      </c>
      <c r="K138"/>
      <c r="L138"/>
    </row>
    <row r="139" spans="1:13" x14ac:dyDescent="0.5">
      <c r="A139" s="7" t="s">
        <v>73</v>
      </c>
      <c r="B139" s="7" t="s">
        <v>259</v>
      </c>
      <c r="C139" s="8">
        <v>43311</v>
      </c>
      <c r="D139" s="9">
        <f t="shared" si="5"/>
        <v>43343</v>
      </c>
      <c r="E139" s="9" t="s">
        <v>11</v>
      </c>
      <c r="F139" s="9" t="s">
        <v>12</v>
      </c>
      <c r="G139" s="11" t="s">
        <v>214</v>
      </c>
      <c r="H139" s="7" t="s">
        <v>23</v>
      </c>
      <c r="I139" s="12">
        <v>2075.5500000000002</v>
      </c>
      <c r="K139"/>
      <c r="L139"/>
    </row>
    <row r="140" spans="1:13" x14ac:dyDescent="0.5">
      <c r="A140" s="7" t="s">
        <v>15</v>
      </c>
      <c r="B140" s="7" t="s">
        <v>260</v>
      </c>
      <c r="C140" s="8">
        <v>43311</v>
      </c>
      <c r="D140" s="9">
        <f>C140+14</f>
        <v>43325</v>
      </c>
      <c r="E140" s="9" t="s">
        <v>11</v>
      </c>
      <c r="F140" s="9" t="s">
        <v>12</v>
      </c>
      <c r="G140" s="11" t="s">
        <v>197</v>
      </c>
      <c r="H140" s="7" t="s">
        <v>14</v>
      </c>
      <c r="I140" s="12">
        <v>8454.06</v>
      </c>
      <c r="K140"/>
      <c r="L140"/>
    </row>
    <row r="141" spans="1:13" x14ac:dyDescent="0.5">
      <c r="A141" s="7" t="s">
        <v>261</v>
      </c>
      <c r="B141" s="7" t="s">
        <v>262</v>
      </c>
      <c r="C141" s="8">
        <v>43312</v>
      </c>
      <c r="D141" s="9">
        <f t="shared" ref="D141:D149" si="6">EOMONTH(C141,1)</f>
        <v>43343</v>
      </c>
      <c r="E141" s="9" t="s">
        <v>11</v>
      </c>
      <c r="F141" s="9" t="s">
        <v>17</v>
      </c>
      <c r="G141" s="11" t="s">
        <v>44</v>
      </c>
      <c r="H141" s="9" t="s">
        <v>17</v>
      </c>
      <c r="I141" s="12">
        <v>10985</v>
      </c>
      <c r="K141"/>
      <c r="L141"/>
    </row>
    <row r="142" spans="1:13" x14ac:dyDescent="0.5">
      <c r="A142" s="7" t="s">
        <v>261</v>
      </c>
      <c r="B142" s="7" t="s">
        <v>263</v>
      </c>
      <c r="C142" s="8">
        <v>43312</v>
      </c>
      <c r="D142" s="9">
        <f t="shared" si="6"/>
        <v>43343</v>
      </c>
      <c r="E142" s="9" t="s">
        <v>11</v>
      </c>
      <c r="F142" s="9" t="s">
        <v>17</v>
      </c>
      <c r="G142" s="11" t="s">
        <v>117</v>
      </c>
      <c r="H142" s="9" t="s">
        <v>17</v>
      </c>
      <c r="I142" s="12">
        <v>47005</v>
      </c>
      <c r="K142"/>
      <c r="L142"/>
    </row>
    <row r="143" spans="1:13" x14ac:dyDescent="0.5">
      <c r="A143" s="7" t="s">
        <v>261</v>
      </c>
      <c r="B143" s="7" t="s">
        <v>264</v>
      </c>
      <c r="C143" s="8">
        <v>43312</v>
      </c>
      <c r="D143" s="9">
        <f t="shared" si="6"/>
        <v>43343</v>
      </c>
      <c r="E143" s="9" t="s">
        <v>11</v>
      </c>
      <c r="F143" s="9" t="s">
        <v>17</v>
      </c>
      <c r="G143" s="11" t="s">
        <v>265</v>
      </c>
      <c r="H143" s="9" t="s">
        <v>17</v>
      </c>
      <c r="I143" s="12">
        <v>7252</v>
      </c>
      <c r="K143"/>
      <c r="L143"/>
    </row>
    <row r="144" spans="1:13" x14ac:dyDescent="0.5">
      <c r="A144" s="7" t="s">
        <v>30</v>
      </c>
      <c r="B144" s="7" t="s">
        <v>266</v>
      </c>
      <c r="C144" s="8">
        <v>43317</v>
      </c>
      <c r="D144" s="9">
        <f t="shared" si="6"/>
        <v>43373</v>
      </c>
      <c r="E144" s="9" t="s">
        <v>11</v>
      </c>
      <c r="F144" s="9" t="s">
        <v>21</v>
      </c>
      <c r="G144" s="11" t="s">
        <v>267</v>
      </c>
      <c r="H144" s="7" t="s">
        <v>23</v>
      </c>
      <c r="I144" s="12">
        <v>200</v>
      </c>
      <c r="K144"/>
      <c r="L144"/>
      <c r="M144" s="20"/>
    </row>
    <row r="145" spans="1:25" x14ac:dyDescent="0.5">
      <c r="A145" s="7" t="s">
        <v>268</v>
      </c>
      <c r="B145" s="7" t="s">
        <v>269</v>
      </c>
      <c r="C145" s="8">
        <v>43318</v>
      </c>
      <c r="D145" s="9">
        <f t="shared" si="6"/>
        <v>43373</v>
      </c>
      <c r="E145" s="9" t="s">
        <v>270</v>
      </c>
      <c r="F145" s="9" t="s">
        <v>271</v>
      </c>
      <c r="G145" s="11" t="s">
        <v>272</v>
      </c>
      <c r="H145" s="7" t="s">
        <v>271</v>
      </c>
      <c r="I145" s="12">
        <v>5292</v>
      </c>
      <c r="K145"/>
      <c r="L145"/>
    </row>
    <row r="146" spans="1:25" x14ac:dyDescent="0.5">
      <c r="A146" s="7" t="s">
        <v>273</v>
      </c>
      <c r="B146" s="7" t="s">
        <v>212</v>
      </c>
      <c r="C146" s="8">
        <v>43322</v>
      </c>
      <c r="D146" s="9">
        <f t="shared" si="6"/>
        <v>43373</v>
      </c>
      <c r="E146" s="9" t="s">
        <v>11</v>
      </c>
      <c r="F146" s="9" t="s">
        <v>12</v>
      </c>
      <c r="G146" s="11" t="s">
        <v>274</v>
      </c>
      <c r="H146" s="7" t="s">
        <v>14</v>
      </c>
      <c r="I146" s="12">
        <v>4811.3999999999996</v>
      </c>
      <c r="K146"/>
      <c r="L146"/>
    </row>
    <row r="147" spans="1:25" x14ac:dyDescent="0.5">
      <c r="A147" s="7" t="s">
        <v>50</v>
      </c>
      <c r="B147" s="7" t="s">
        <v>275</v>
      </c>
      <c r="C147" s="8">
        <v>43326</v>
      </c>
      <c r="D147" s="9">
        <f t="shared" si="6"/>
        <v>43373</v>
      </c>
      <c r="E147" s="9" t="s">
        <v>11</v>
      </c>
      <c r="F147" s="9" t="s">
        <v>21</v>
      </c>
      <c r="G147" s="11" t="s">
        <v>276</v>
      </c>
      <c r="H147" s="7" t="s">
        <v>23</v>
      </c>
      <c r="I147" s="12">
        <v>9198.2000000000007</v>
      </c>
      <c r="K147"/>
      <c r="L147"/>
    </row>
    <row r="148" spans="1:25" x14ac:dyDescent="0.5">
      <c r="A148" s="7" t="s">
        <v>30</v>
      </c>
      <c r="B148" s="7" t="s">
        <v>277</v>
      </c>
      <c r="C148" s="8">
        <v>43331</v>
      </c>
      <c r="D148" s="9">
        <f t="shared" si="6"/>
        <v>43373</v>
      </c>
      <c r="E148" s="9" t="s">
        <v>11</v>
      </c>
      <c r="F148" s="9" t="s">
        <v>12</v>
      </c>
      <c r="G148" s="11" t="s">
        <v>278</v>
      </c>
      <c r="H148" s="7" t="s">
        <v>23</v>
      </c>
      <c r="I148" s="12">
        <v>285</v>
      </c>
      <c r="K148"/>
      <c r="L148"/>
    </row>
    <row r="149" spans="1:25" x14ac:dyDescent="0.5">
      <c r="A149" s="7" t="s">
        <v>279</v>
      </c>
      <c r="B149" s="7" t="s">
        <v>280</v>
      </c>
      <c r="C149" s="8">
        <v>43331</v>
      </c>
      <c r="D149" s="9">
        <f t="shared" si="6"/>
        <v>43373</v>
      </c>
      <c r="E149" s="9" t="s">
        <v>11</v>
      </c>
      <c r="F149" s="9" t="s">
        <v>21</v>
      </c>
      <c r="G149" s="11" t="s">
        <v>281</v>
      </c>
      <c r="H149" s="7" t="s">
        <v>23</v>
      </c>
      <c r="I149" s="12">
        <v>10881.5</v>
      </c>
      <c r="K149"/>
      <c r="L149"/>
    </row>
    <row r="150" spans="1:25" x14ac:dyDescent="0.5">
      <c r="A150" s="7" t="s">
        <v>15</v>
      </c>
      <c r="B150" s="7" t="s">
        <v>282</v>
      </c>
      <c r="C150" s="8">
        <v>43332</v>
      </c>
      <c r="D150" s="9">
        <f>C150+14</f>
        <v>43346</v>
      </c>
      <c r="E150" s="9" t="s">
        <v>11</v>
      </c>
      <c r="F150" s="9" t="s">
        <v>12</v>
      </c>
      <c r="G150" s="11" t="s">
        <v>274</v>
      </c>
      <c r="H150" s="7" t="s">
        <v>23</v>
      </c>
      <c r="I150" s="12">
        <v>1500</v>
      </c>
      <c r="K150"/>
      <c r="L15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x14ac:dyDescent="0.5">
      <c r="A151" s="7" t="s">
        <v>273</v>
      </c>
      <c r="B151" s="7" t="s">
        <v>210</v>
      </c>
      <c r="C151" s="8">
        <v>43334</v>
      </c>
      <c r="D151" s="9">
        <f>EOMONTH(C151,1)</f>
        <v>43373</v>
      </c>
      <c r="E151" s="9" t="s">
        <v>11</v>
      </c>
      <c r="F151" s="9" t="s">
        <v>12</v>
      </c>
      <c r="G151" s="11" t="s">
        <v>283</v>
      </c>
      <c r="H151" s="7" t="s">
        <v>14</v>
      </c>
      <c r="I151" s="12">
        <v>13822.8</v>
      </c>
      <c r="K151"/>
      <c r="L151"/>
    </row>
    <row r="152" spans="1:25" x14ac:dyDescent="0.5">
      <c r="A152" s="7" t="s">
        <v>273</v>
      </c>
      <c r="B152" s="7" t="s">
        <v>206</v>
      </c>
      <c r="C152" s="8">
        <v>43334</v>
      </c>
      <c r="D152" s="9">
        <f>EOMONTH(C152,1)</f>
        <v>43373</v>
      </c>
      <c r="E152" s="9" t="s">
        <v>11</v>
      </c>
      <c r="F152" s="9" t="s">
        <v>12</v>
      </c>
      <c r="G152" s="11" t="s">
        <v>197</v>
      </c>
      <c r="H152" s="7" t="s">
        <v>14</v>
      </c>
      <c r="I152" s="12">
        <v>1559.81</v>
      </c>
      <c r="K152"/>
      <c r="L152"/>
    </row>
    <row r="153" spans="1:25" x14ac:dyDescent="0.5">
      <c r="A153" s="7" t="s">
        <v>190</v>
      </c>
      <c r="B153" s="7" t="s">
        <v>284</v>
      </c>
      <c r="C153" s="8">
        <v>43334</v>
      </c>
      <c r="D153" s="9">
        <f>EOMONTH(C153,1)</f>
        <v>43373</v>
      </c>
      <c r="E153" s="9" t="s">
        <v>11</v>
      </c>
      <c r="F153" s="9" t="s">
        <v>21</v>
      </c>
      <c r="G153" s="11" t="s">
        <v>267</v>
      </c>
      <c r="H153" s="7" t="s">
        <v>23</v>
      </c>
      <c r="I153" s="12">
        <v>6400</v>
      </c>
      <c r="K153"/>
      <c r="L153"/>
    </row>
    <row r="154" spans="1:25" s="20" customFormat="1" x14ac:dyDescent="0.5">
      <c r="A154" s="7" t="s">
        <v>15</v>
      </c>
      <c r="B154" s="7" t="s">
        <v>285</v>
      </c>
      <c r="C154" s="8">
        <v>43334</v>
      </c>
      <c r="D154" s="9">
        <f>C154+14</f>
        <v>43348</v>
      </c>
      <c r="E154" s="9" t="s">
        <v>11</v>
      </c>
      <c r="F154" s="9" t="s">
        <v>12</v>
      </c>
      <c r="G154" s="11" t="s">
        <v>286</v>
      </c>
      <c r="H154" s="9" t="s">
        <v>17</v>
      </c>
      <c r="I154" s="12">
        <v>10854.25</v>
      </c>
      <c r="J154" s="21"/>
      <c r="K154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s="20" customFormat="1" x14ac:dyDescent="0.5">
      <c r="A155" s="7" t="s">
        <v>15</v>
      </c>
      <c r="B155" s="7" t="s">
        <v>287</v>
      </c>
      <c r="C155" s="8">
        <v>43334</v>
      </c>
      <c r="D155" s="9">
        <f>C155+14</f>
        <v>43348</v>
      </c>
      <c r="E155" s="9" t="s">
        <v>11</v>
      </c>
      <c r="F155" s="9" t="s">
        <v>12</v>
      </c>
      <c r="G155" s="11" t="s">
        <v>288</v>
      </c>
      <c r="H155" s="9" t="s">
        <v>17</v>
      </c>
      <c r="I155" s="12">
        <v>15080.5</v>
      </c>
      <c r="J155" s="21"/>
      <c r="K15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s="20" customFormat="1" x14ac:dyDescent="0.5">
      <c r="A156" s="7" t="s">
        <v>279</v>
      </c>
      <c r="B156" s="7" t="s">
        <v>289</v>
      </c>
      <c r="C156" s="8">
        <v>43335</v>
      </c>
      <c r="D156" s="9">
        <f t="shared" ref="D156:D165" si="7">EOMONTH(C156,1)</f>
        <v>43373</v>
      </c>
      <c r="E156" s="9" t="s">
        <v>11</v>
      </c>
      <c r="F156" s="9" t="s">
        <v>21</v>
      </c>
      <c r="G156" s="11" t="s">
        <v>290</v>
      </c>
      <c r="H156" s="7" t="s">
        <v>23</v>
      </c>
      <c r="I156" s="12" t="s">
        <v>291</v>
      </c>
      <c r="J156" s="21"/>
      <c r="K15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s="20" customFormat="1" x14ac:dyDescent="0.5">
      <c r="A157" s="7" t="s">
        <v>34</v>
      </c>
      <c r="B157" s="7" t="s">
        <v>292</v>
      </c>
      <c r="C157" s="8">
        <v>43335</v>
      </c>
      <c r="D157" s="9">
        <f t="shared" si="7"/>
        <v>43373</v>
      </c>
      <c r="E157" s="9" t="s">
        <v>11</v>
      </c>
      <c r="F157" s="9" t="s">
        <v>12</v>
      </c>
      <c r="G157" s="11" t="s">
        <v>293</v>
      </c>
      <c r="H157" s="7" t="s">
        <v>23</v>
      </c>
      <c r="I157" s="12">
        <v>3891.27</v>
      </c>
      <c r="J157" s="21"/>
      <c r="K157"/>
      <c r="L157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s="20" customFormat="1" x14ac:dyDescent="0.5">
      <c r="A158" s="7" t="s">
        <v>34</v>
      </c>
      <c r="B158" s="7" t="s">
        <v>294</v>
      </c>
      <c r="C158" s="8">
        <v>43335</v>
      </c>
      <c r="D158" s="9">
        <f t="shared" si="7"/>
        <v>43373</v>
      </c>
      <c r="E158" s="9" t="s">
        <v>11</v>
      </c>
      <c r="F158" s="9" t="s">
        <v>12</v>
      </c>
      <c r="G158" s="11" t="s">
        <v>295</v>
      </c>
      <c r="H158" s="7" t="s">
        <v>23</v>
      </c>
      <c r="I158" s="12">
        <v>5062.5</v>
      </c>
      <c r="J158" s="21"/>
      <c r="K158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s="20" customFormat="1" x14ac:dyDescent="0.5">
      <c r="A159" s="7" t="s">
        <v>62</v>
      </c>
      <c r="B159" s="22" t="s">
        <v>296</v>
      </c>
      <c r="C159" s="8">
        <v>43337</v>
      </c>
      <c r="D159" s="9">
        <f t="shared" si="7"/>
        <v>43373</v>
      </c>
      <c r="E159" s="9" t="s">
        <v>11</v>
      </c>
      <c r="F159" s="9" t="s">
        <v>12</v>
      </c>
      <c r="G159" s="11" t="s">
        <v>297</v>
      </c>
      <c r="H159" s="7" t="s">
        <v>23</v>
      </c>
      <c r="I159" s="12">
        <v>2464.5100000000002</v>
      </c>
      <c r="J159" s="21"/>
      <c r="K159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s="20" customFormat="1" x14ac:dyDescent="0.5">
      <c r="A160" s="7" t="s">
        <v>62</v>
      </c>
      <c r="B160" s="22" t="s">
        <v>296</v>
      </c>
      <c r="C160" s="8">
        <v>43337</v>
      </c>
      <c r="D160" s="9">
        <f t="shared" si="7"/>
        <v>43373</v>
      </c>
      <c r="E160" s="9" t="s">
        <v>11</v>
      </c>
      <c r="F160" s="9" t="s">
        <v>12</v>
      </c>
      <c r="G160" s="11" t="s">
        <v>298</v>
      </c>
      <c r="H160" s="7" t="s">
        <v>23</v>
      </c>
      <c r="I160" s="12">
        <v>1105.71</v>
      </c>
      <c r="J160" s="21"/>
      <c r="K160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x14ac:dyDescent="0.5">
      <c r="A161" s="7" t="s">
        <v>62</v>
      </c>
      <c r="B161" s="22" t="s">
        <v>296</v>
      </c>
      <c r="C161" s="8">
        <v>43337</v>
      </c>
      <c r="D161" s="9">
        <f t="shared" si="7"/>
        <v>43373</v>
      </c>
      <c r="E161" s="9" t="s">
        <v>11</v>
      </c>
      <c r="F161" s="9" t="s">
        <v>12</v>
      </c>
      <c r="G161" s="11" t="s">
        <v>299</v>
      </c>
      <c r="H161" s="7" t="s">
        <v>23</v>
      </c>
      <c r="I161" s="12">
        <v>2321.16</v>
      </c>
      <c r="K161"/>
      <c r="L161"/>
    </row>
    <row r="162" spans="1:25" x14ac:dyDescent="0.5">
      <c r="A162" s="7" t="s">
        <v>62</v>
      </c>
      <c r="B162" s="22" t="s">
        <v>296</v>
      </c>
      <c r="C162" s="8">
        <v>43337</v>
      </c>
      <c r="D162" s="9">
        <f t="shared" si="7"/>
        <v>43373</v>
      </c>
      <c r="E162" s="9" t="s">
        <v>11</v>
      </c>
      <c r="F162" s="9" t="s">
        <v>12</v>
      </c>
      <c r="G162" s="11" t="s">
        <v>300</v>
      </c>
      <c r="H162" s="7" t="s">
        <v>23</v>
      </c>
      <c r="I162" s="12">
        <v>1040.76</v>
      </c>
      <c r="K162"/>
      <c r="L162"/>
      <c r="M162" s="23"/>
    </row>
    <row r="163" spans="1:25" x14ac:dyDescent="0.5">
      <c r="A163" s="7" t="s">
        <v>62</v>
      </c>
      <c r="B163" s="22" t="s">
        <v>296</v>
      </c>
      <c r="C163" s="8">
        <v>43337</v>
      </c>
      <c r="D163" s="9">
        <f t="shared" si="7"/>
        <v>43373</v>
      </c>
      <c r="E163" s="9" t="s">
        <v>11</v>
      </c>
      <c r="F163" s="9" t="s">
        <v>12</v>
      </c>
      <c r="G163" s="11" t="s">
        <v>209</v>
      </c>
      <c r="H163" s="7" t="s">
        <v>23</v>
      </c>
      <c r="I163" s="12">
        <v>1401.53</v>
      </c>
      <c r="K163"/>
      <c r="L163"/>
    </row>
    <row r="164" spans="1:25" x14ac:dyDescent="0.5">
      <c r="A164" s="7" t="s">
        <v>62</v>
      </c>
      <c r="B164" s="22" t="s">
        <v>296</v>
      </c>
      <c r="C164" s="8">
        <v>43337</v>
      </c>
      <c r="D164" s="9">
        <f t="shared" si="7"/>
        <v>43373</v>
      </c>
      <c r="E164" s="9" t="s">
        <v>11</v>
      </c>
      <c r="F164" s="9" t="s">
        <v>12</v>
      </c>
      <c r="G164" s="24" t="s">
        <v>301</v>
      </c>
      <c r="H164" s="7" t="s">
        <v>23</v>
      </c>
      <c r="I164" s="12">
        <v>3652.51</v>
      </c>
      <c r="K164"/>
      <c r="L164"/>
    </row>
    <row r="165" spans="1:25" x14ac:dyDescent="0.5">
      <c r="A165" s="7" t="s">
        <v>30</v>
      </c>
      <c r="B165" s="7" t="s">
        <v>302</v>
      </c>
      <c r="C165" s="8">
        <v>43338</v>
      </c>
      <c r="D165" s="9">
        <f t="shared" si="7"/>
        <v>43373</v>
      </c>
      <c r="E165" s="9" t="s">
        <v>11</v>
      </c>
      <c r="F165" s="9" t="s">
        <v>21</v>
      </c>
      <c r="G165" s="11" t="s">
        <v>267</v>
      </c>
      <c r="H165" s="7" t="s">
        <v>23</v>
      </c>
      <c r="I165" s="12">
        <v>1517.92</v>
      </c>
      <c r="K165"/>
      <c r="L165"/>
    </row>
    <row r="166" spans="1:25" x14ac:dyDescent="0.5">
      <c r="A166" s="7" t="s">
        <v>15</v>
      </c>
      <c r="B166" s="7" t="s">
        <v>303</v>
      </c>
      <c r="C166" s="8">
        <v>43340</v>
      </c>
      <c r="D166" s="9">
        <f>C166+14</f>
        <v>43354</v>
      </c>
      <c r="E166" s="9" t="s">
        <v>11</v>
      </c>
      <c r="F166" s="9" t="s">
        <v>12</v>
      </c>
      <c r="G166" s="11" t="s">
        <v>304</v>
      </c>
      <c r="H166" s="9" t="s">
        <v>17</v>
      </c>
      <c r="I166" s="12">
        <v>9025</v>
      </c>
      <c r="K166"/>
      <c r="L166"/>
    </row>
    <row r="167" spans="1:25" x14ac:dyDescent="0.5">
      <c r="A167" s="7" t="s">
        <v>15</v>
      </c>
      <c r="B167" s="7" t="s">
        <v>305</v>
      </c>
      <c r="C167" s="8">
        <v>43340</v>
      </c>
      <c r="D167" s="9">
        <f>C167+14</f>
        <v>43354</v>
      </c>
      <c r="E167" s="9" t="s">
        <v>11</v>
      </c>
      <c r="F167" s="9" t="s">
        <v>12</v>
      </c>
      <c r="G167" s="11" t="s">
        <v>306</v>
      </c>
      <c r="H167" s="9" t="s">
        <v>17</v>
      </c>
      <c r="I167" s="12">
        <v>5745</v>
      </c>
      <c r="K167"/>
      <c r="L167"/>
    </row>
    <row r="168" spans="1:25" x14ac:dyDescent="0.5">
      <c r="A168" s="7" t="s">
        <v>50</v>
      </c>
      <c r="B168" s="7" t="s">
        <v>307</v>
      </c>
      <c r="C168" s="8">
        <v>43342</v>
      </c>
      <c r="D168" s="9">
        <f t="shared" ref="D168:D180" si="8">EOMONTH(C168,1)</f>
        <v>43373</v>
      </c>
      <c r="E168" s="9" t="s">
        <v>11</v>
      </c>
      <c r="F168" s="9" t="s">
        <v>21</v>
      </c>
      <c r="G168" s="11" t="s">
        <v>308</v>
      </c>
      <c r="H168" s="7" t="s">
        <v>23</v>
      </c>
      <c r="I168" s="12">
        <v>9666.42</v>
      </c>
      <c r="K168"/>
      <c r="L168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x14ac:dyDescent="0.5">
      <c r="A169" s="7" t="s">
        <v>73</v>
      </c>
      <c r="B169" s="7" t="s">
        <v>309</v>
      </c>
      <c r="C169" s="8">
        <v>43343</v>
      </c>
      <c r="D169" s="9">
        <f t="shared" si="8"/>
        <v>43373</v>
      </c>
      <c r="E169" s="9" t="s">
        <v>11</v>
      </c>
      <c r="F169" s="9" t="s">
        <v>12</v>
      </c>
      <c r="G169" s="11" t="s">
        <v>169</v>
      </c>
      <c r="H169" s="7" t="s">
        <v>23</v>
      </c>
      <c r="I169" s="12">
        <v>2627.47</v>
      </c>
      <c r="K169"/>
      <c r="L169"/>
    </row>
    <row r="170" spans="1:25" x14ac:dyDescent="0.5">
      <c r="A170" s="7" t="s">
        <v>73</v>
      </c>
      <c r="B170" s="7" t="s">
        <v>310</v>
      </c>
      <c r="C170" s="8">
        <v>43343</v>
      </c>
      <c r="D170" s="9">
        <f t="shared" si="8"/>
        <v>43373</v>
      </c>
      <c r="E170" s="9" t="s">
        <v>11</v>
      </c>
      <c r="F170" s="9" t="s">
        <v>12</v>
      </c>
      <c r="G170" s="11" t="s">
        <v>295</v>
      </c>
      <c r="H170" s="7" t="s">
        <v>23</v>
      </c>
      <c r="I170" s="12">
        <v>3942.13</v>
      </c>
      <c r="K170"/>
      <c r="L170"/>
    </row>
    <row r="171" spans="1:25" x14ac:dyDescent="0.5">
      <c r="A171" s="7" t="s">
        <v>73</v>
      </c>
      <c r="B171" s="7" t="s">
        <v>311</v>
      </c>
      <c r="C171" s="8">
        <v>43343</v>
      </c>
      <c r="D171" s="9">
        <f t="shared" si="8"/>
        <v>43373</v>
      </c>
      <c r="E171" s="9" t="s">
        <v>11</v>
      </c>
      <c r="F171" s="9" t="s">
        <v>12</v>
      </c>
      <c r="G171" s="11" t="s">
        <v>312</v>
      </c>
      <c r="H171" s="7" t="s">
        <v>23</v>
      </c>
      <c r="I171" s="12">
        <v>5927.53</v>
      </c>
      <c r="K171"/>
      <c r="L171"/>
    </row>
    <row r="172" spans="1:25" x14ac:dyDescent="0.5">
      <c r="A172" s="7" t="s">
        <v>73</v>
      </c>
      <c r="B172" s="7" t="s">
        <v>313</v>
      </c>
      <c r="C172" s="8">
        <v>43343</v>
      </c>
      <c r="D172" s="9">
        <f t="shared" si="8"/>
        <v>43373</v>
      </c>
      <c r="E172" s="9" t="s">
        <v>11</v>
      </c>
      <c r="F172" s="9" t="s">
        <v>12</v>
      </c>
      <c r="G172" s="11" t="s">
        <v>314</v>
      </c>
      <c r="H172" s="7" t="s">
        <v>23</v>
      </c>
      <c r="I172" s="12">
        <v>2580.65</v>
      </c>
      <c r="K172"/>
      <c r="L172"/>
      <c r="M172" s="20"/>
    </row>
    <row r="173" spans="1:25" x14ac:dyDescent="0.5">
      <c r="A173" s="7" t="s">
        <v>73</v>
      </c>
      <c r="B173" s="7" t="s">
        <v>315</v>
      </c>
      <c r="C173" s="8">
        <v>43343</v>
      </c>
      <c r="D173" s="9">
        <f t="shared" si="8"/>
        <v>43373</v>
      </c>
      <c r="E173" s="9" t="s">
        <v>11</v>
      </c>
      <c r="F173" s="9" t="s">
        <v>12</v>
      </c>
      <c r="G173" s="11" t="s">
        <v>316</v>
      </c>
      <c r="H173" s="7" t="s">
        <v>23</v>
      </c>
      <c r="I173" s="12">
        <v>2486.77</v>
      </c>
      <c r="K173"/>
      <c r="L173"/>
      <c r="M173" s="20"/>
    </row>
    <row r="174" spans="1:25" x14ac:dyDescent="0.5">
      <c r="A174" s="7" t="s">
        <v>73</v>
      </c>
      <c r="B174" s="7" t="s">
        <v>317</v>
      </c>
      <c r="C174" s="8">
        <v>43343</v>
      </c>
      <c r="D174" s="9">
        <f t="shared" si="8"/>
        <v>43373</v>
      </c>
      <c r="E174" s="9" t="s">
        <v>11</v>
      </c>
      <c r="F174" s="9" t="s">
        <v>12</v>
      </c>
      <c r="G174" s="11" t="s">
        <v>318</v>
      </c>
      <c r="H174" s="7" t="s">
        <v>23</v>
      </c>
      <c r="I174" s="12">
        <v>5626.51</v>
      </c>
      <c r="K174"/>
      <c r="L174"/>
      <c r="M174" s="20"/>
    </row>
    <row r="175" spans="1:25" x14ac:dyDescent="0.5">
      <c r="A175" s="7" t="s">
        <v>73</v>
      </c>
      <c r="B175" s="7" t="s">
        <v>319</v>
      </c>
      <c r="C175" s="8">
        <v>43343</v>
      </c>
      <c r="D175" s="9">
        <f t="shared" si="8"/>
        <v>43373</v>
      </c>
      <c r="E175" s="9" t="s">
        <v>11</v>
      </c>
      <c r="F175" s="9" t="s">
        <v>12</v>
      </c>
      <c r="G175" s="11" t="s">
        <v>320</v>
      </c>
      <c r="H175" s="7" t="s">
        <v>23</v>
      </c>
      <c r="I175" s="12">
        <v>1979.12</v>
      </c>
      <c r="K175"/>
      <c r="L175"/>
      <c r="M175" s="20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x14ac:dyDescent="0.5">
      <c r="A176" s="7" t="s">
        <v>73</v>
      </c>
      <c r="B176" s="7" t="s">
        <v>321</v>
      </c>
      <c r="C176" s="8">
        <v>43343</v>
      </c>
      <c r="D176" s="9">
        <f t="shared" si="8"/>
        <v>43373</v>
      </c>
      <c r="E176" s="9" t="s">
        <v>11</v>
      </c>
      <c r="F176" s="9" t="s">
        <v>12</v>
      </c>
      <c r="G176" s="11" t="s">
        <v>322</v>
      </c>
      <c r="H176" s="7" t="s">
        <v>23</v>
      </c>
      <c r="I176" s="12">
        <v>8298.32</v>
      </c>
      <c r="K176"/>
      <c r="L176"/>
      <c r="M176" s="23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x14ac:dyDescent="0.5">
      <c r="A177" s="7" t="s">
        <v>73</v>
      </c>
      <c r="B177" s="7" t="s">
        <v>323</v>
      </c>
      <c r="C177" s="8">
        <v>43343</v>
      </c>
      <c r="D177" s="9">
        <f t="shared" si="8"/>
        <v>43373</v>
      </c>
      <c r="E177" s="9" t="s">
        <v>11</v>
      </c>
      <c r="F177" s="9" t="s">
        <v>12</v>
      </c>
      <c r="G177" s="11" t="s">
        <v>224</v>
      </c>
      <c r="H177" s="7" t="s">
        <v>23</v>
      </c>
      <c r="I177" s="12">
        <v>1947.45</v>
      </c>
      <c r="K177"/>
      <c r="L177"/>
      <c r="M177" s="23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x14ac:dyDescent="0.5">
      <c r="A178" s="7" t="s">
        <v>45</v>
      </c>
      <c r="B178" s="7" t="s">
        <v>324</v>
      </c>
      <c r="C178" s="8">
        <v>43343</v>
      </c>
      <c r="D178" s="9">
        <f t="shared" si="8"/>
        <v>43373</v>
      </c>
      <c r="E178" s="9" t="s">
        <v>11</v>
      </c>
      <c r="F178" s="9" t="s">
        <v>12</v>
      </c>
      <c r="G178" s="11" t="s">
        <v>301</v>
      </c>
      <c r="H178" s="7" t="s">
        <v>23</v>
      </c>
      <c r="I178" s="12">
        <v>1773.03</v>
      </c>
      <c r="K178"/>
      <c r="L178"/>
      <c r="M178" s="23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x14ac:dyDescent="0.5">
      <c r="A179" s="7" t="s">
        <v>45</v>
      </c>
      <c r="B179" s="7" t="s">
        <v>325</v>
      </c>
      <c r="C179" s="8">
        <v>43343</v>
      </c>
      <c r="D179" s="9">
        <f t="shared" si="8"/>
        <v>43373</v>
      </c>
      <c r="E179" s="9" t="s">
        <v>11</v>
      </c>
      <c r="F179" s="9" t="s">
        <v>12</v>
      </c>
      <c r="G179" s="11" t="s">
        <v>326</v>
      </c>
      <c r="H179" s="7" t="s">
        <v>23</v>
      </c>
      <c r="I179" s="12">
        <v>3921.9</v>
      </c>
      <c r="K179"/>
      <c r="L179"/>
      <c r="M179" s="23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x14ac:dyDescent="0.5">
      <c r="A180" s="7" t="s">
        <v>45</v>
      </c>
      <c r="B180" s="7" t="s">
        <v>327</v>
      </c>
      <c r="C180" s="8">
        <v>43343</v>
      </c>
      <c r="D180" s="9">
        <f t="shared" si="8"/>
        <v>43373</v>
      </c>
      <c r="E180" s="9" t="s">
        <v>11</v>
      </c>
      <c r="F180" s="9" t="s">
        <v>12</v>
      </c>
      <c r="G180" s="11" t="s">
        <v>328</v>
      </c>
      <c r="H180" s="7" t="s">
        <v>23</v>
      </c>
      <c r="I180" s="12">
        <v>328</v>
      </c>
      <c r="K180"/>
      <c r="L180"/>
      <c r="M180" s="23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x14ac:dyDescent="0.5">
      <c r="A181" s="7" t="s">
        <v>15</v>
      </c>
      <c r="B181" s="22" t="s">
        <v>329</v>
      </c>
      <c r="C181" s="8">
        <v>43346</v>
      </c>
      <c r="D181" s="9">
        <f>C181+14</f>
        <v>43360</v>
      </c>
      <c r="E181" s="9" t="s">
        <v>11</v>
      </c>
      <c r="F181" s="9" t="s">
        <v>12</v>
      </c>
      <c r="G181" s="11" t="s">
        <v>330</v>
      </c>
      <c r="H181" s="9" t="s">
        <v>17</v>
      </c>
      <c r="I181" s="12">
        <v>21354</v>
      </c>
      <c r="K181"/>
      <c r="L181"/>
      <c r="M181" s="23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x14ac:dyDescent="0.5">
      <c r="A182" s="7" t="s">
        <v>15</v>
      </c>
      <c r="B182" s="22" t="s">
        <v>331</v>
      </c>
      <c r="C182" s="8">
        <v>43346</v>
      </c>
      <c r="D182" s="9">
        <f>C182+14</f>
        <v>43360</v>
      </c>
      <c r="E182" s="9" t="s">
        <v>11</v>
      </c>
      <c r="F182" s="9" t="s">
        <v>12</v>
      </c>
      <c r="G182" s="11" t="s">
        <v>332</v>
      </c>
      <c r="H182" s="9" t="s">
        <v>17</v>
      </c>
      <c r="I182" s="12">
        <v>1512.25</v>
      </c>
      <c r="K182"/>
      <c r="L182"/>
      <c r="M182" s="23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x14ac:dyDescent="0.5">
      <c r="A183" s="7" t="s">
        <v>15</v>
      </c>
      <c r="B183" s="22" t="s">
        <v>333</v>
      </c>
      <c r="C183" s="8">
        <v>43346</v>
      </c>
      <c r="D183" s="9">
        <f>C183+14</f>
        <v>43360</v>
      </c>
      <c r="E183" s="9" t="s">
        <v>11</v>
      </c>
      <c r="F183" s="9" t="s">
        <v>12</v>
      </c>
      <c r="G183" s="11" t="s">
        <v>334</v>
      </c>
      <c r="H183" s="9" t="s">
        <v>17</v>
      </c>
      <c r="I183" s="12">
        <v>1882.25</v>
      </c>
      <c r="J183" s="25" t="s">
        <v>335</v>
      </c>
      <c r="K183"/>
      <c r="L183"/>
      <c r="M183" s="23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x14ac:dyDescent="0.5">
      <c r="A184" s="7" t="s">
        <v>15</v>
      </c>
      <c r="B184" s="22" t="s">
        <v>336</v>
      </c>
      <c r="C184" s="8">
        <v>43346</v>
      </c>
      <c r="D184" s="9">
        <f>C184+14</f>
        <v>43360</v>
      </c>
      <c r="E184" s="9" t="s">
        <v>11</v>
      </c>
      <c r="F184" s="9" t="s">
        <v>12</v>
      </c>
      <c r="G184" s="11" t="s">
        <v>337</v>
      </c>
      <c r="H184" s="9" t="s">
        <v>17</v>
      </c>
      <c r="I184" s="12">
        <v>13558</v>
      </c>
      <c r="J184" s="25" t="s">
        <v>338</v>
      </c>
      <c r="K184"/>
      <c r="L184"/>
      <c r="M184" s="23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x14ac:dyDescent="0.5">
      <c r="A185" s="7" t="s">
        <v>339</v>
      </c>
      <c r="B185" s="7" t="s">
        <v>340</v>
      </c>
      <c r="C185" s="8">
        <v>43348</v>
      </c>
      <c r="D185" s="9">
        <f>EOMONTH(C185,1)</f>
        <v>43404</v>
      </c>
      <c r="E185" s="9" t="s">
        <v>11</v>
      </c>
      <c r="F185" s="9" t="s">
        <v>12</v>
      </c>
      <c r="G185" s="11" t="s">
        <v>241</v>
      </c>
      <c r="H185" s="7" t="s">
        <v>23</v>
      </c>
      <c r="I185" s="12">
        <v>17464.95</v>
      </c>
      <c r="J185" s="25" t="s">
        <v>341</v>
      </c>
      <c r="K185"/>
      <c r="L185"/>
      <c r="M185" s="23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x14ac:dyDescent="0.5">
      <c r="A186" s="7" t="s">
        <v>15</v>
      </c>
      <c r="B186" s="7" t="s">
        <v>342</v>
      </c>
      <c r="C186" s="8">
        <v>43353</v>
      </c>
      <c r="D186" s="9">
        <f t="shared" ref="D186:D200" si="9">C186+14</f>
        <v>43367</v>
      </c>
      <c r="E186" s="9" t="s">
        <v>11</v>
      </c>
      <c r="F186" s="9" t="s">
        <v>12</v>
      </c>
      <c r="G186" s="11" t="s">
        <v>343</v>
      </c>
      <c r="H186" s="9" t="s">
        <v>17</v>
      </c>
      <c r="I186" s="12">
        <v>26113.5</v>
      </c>
      <c r="J186" s="25" t="s">
        <v>344</v>
      </c>
      <c r="K186"/>
      <c r="L186"/>
      <c r="M186" s="23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x14ac:dyDescent="0.5">
      <c r="A187" s="7" t="s">
        <v>15</v>
      </c>
      <c r="B187" s="7" t="s">
        <v>345</v>
      </c>
      <c r="C187" s="8">
        <v>43353</v>
      </c>
      <c r="D187" s="9">
        <f t="shared" si="9"/>
        <v>43367</v>
      </c>
      <c r="E187" s="9" t="s">
        <v>11</v>
      </c>
      <c r="F187" s="9" t="s">
        <v>12</v>
      </c>
      <c r="G187" s="11" t="s">
        <v>346</v>
      </c>
      <c r="H187" s="9" t="s">
        <v>17</v>
      </c>
      <c r="I187" s="12">
        <v>16662</v>
      </c>
      <c r="J187" s="25" t="s">
        <v>347</v>
      </c>
      <c r="K187"/>
      <c r="L187"/>
      <c r="M187" s="23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x14ac:dyDescent="0.5">
      <c r="A188" s="7" t="s">
        <v>15</v>
      </c>
      <c r="B188" s="7" t="s">
        <v>348</v>
      </c>
      <c r="C188" s="8">
        <v>43353</v>
      </c>
      <c r="D188" s="9">
        <f t="shared" si="9"/>
        <v>43367</v>
      </c>
      <c r="E188" s="9" t="s">
        <v>11</v>
      </c>
      <c r="F188" s="9" t="s">
        <v>12</v>
      </c>
      <c r="G188" s="11" t="s">
        <v>349</v>
      </c>
      <c r="H188" s="9" t="s">
        <v>17</v>
      </c>
      <c r="I188" s="12">
        <v>5866.5</v>
      </c>
      <c r="J188" s="25" t="s">
        <v>350</v>
      </c>
      <c r="K188"/>
      <c r="L188"/>
      <c r="M188" s="23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x14ac:dyDescent="0.5">
      <c r="A189" s="7" t="s">
        <v>15</v>
      </c>
      <c r="B189" s="7" t="s">
        <v>351</v>
      </c>
      <c r="C189" s="8">
        <v>43353</v>
      </c>
      <c r="D189" s="9">
        <f t="shared" si="9"/>
        <v>43367</v>
      </c>
      <c r="E189" s="9" t="s">
        <v>11</v>
      </c>
      <c r="F189" s="9" t="s">
        <v>12</v>
      </c>
      <c r="G189" s="11" t="s">
        <v>283</v>
      </c>
      <c r="H189" s="7" t="s">
        <v>14</v>
      </c>
      <c r="I189" s="12">
        <v>1500</v>
      </c>
      <c r="J189" s="25" t="s">
        <v>352</v>
      </c>
      <c r="K189"/>
      <c r="L189"/>
      <c r="M189" s="23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x14ac:dyDescent="0.5">
      <c r="A190" s="7" t="s">
        <v>261</v>
      </c>
      <c r="B190" s="22" t="s">
        <v>353</v>
      </c>
      <c r="C190" s="8">
        <v>43354</v>
      </c>
      <c r="D190" s="9">
        <f t="shared" si="9"/>
        <v>43368</v>
      </c>
      <c r="E190" s="9" t="s">
        <v>11</v>
      </c>
      <c r="F190" s="9" t="s">
        <v>17</v>
      </c>
      <c r="G190" s="11" t="s">
        <v>112</v>
      </c>
      <c r="H190" s="9" t="s">
        <v>17</v>
      </c>
      <c r="I190" s="12">
        <v>8610</v>
      </c>
      <c r="J190" s="25" t="s">
        <v>354</v>
      </c>
      <c r="K190"/>
      <c r="L190"/>
      <c r="M190" s="23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x14ac:dyDescent="0.5">
      <c r="A191" s="7" t="s">
        <v>261</v>
      </c>
      <c r="B191" s="22" t="s">
        <v>355</v>
      </c>
      <c r="C191" s="8">
        <v>43354</v>
      </c>
      <c r="D191" s="9">
        <f t="shared" si="9"/>
        <v>43368</v>
      </c>
      <c r="E191" s="9" t="s">
        <v>11</v>
      </c>
      <c r="F191" s="9" t="s">
        <v>17</v>
      </c>
      <c r="G191" s="11" t="s">
        <v>114</v>
      </c>
      <c r="H191" s="9" t="s">
        <v>17</v>
      </c>
      <c r="I191" s="12">
        <v>3060</v>
      </c>
      <c r="J191" s="25" t="s">
        <v>356</v>
      </c>
      <c r="K191"/>
      <c r="L191"/>
      <c r="M191" s="23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x14ac:dyDescent="0.5">
      <c r="A192" s="7" t="s">
        <v>261</v>
      </c>
      <c r="B192" s="22" t="s">
        <v>357</v>
      </c>
      <c r="C192" s="8">
        <v>43354</v>
      </c>
      <c r="D192" s="9">
        <f t="shared" si="9"/>
        <v>43368</v>
      </c>
      <c r="E192" s="9" t="s">
        <v>11</v>
      </c>
      <c r="F192" s="9" t="s">
        <v>17</v>
      </c>
      <c r="G192" s="11" t="s">
        <v>125</v>
      </c>
      <c r="H192" s="9" t="s">
        <v>17</v>
      </c>
      <c r="I192" s="12">
        <v>60075</v>
      </c>
      <c r="J192" s="25"/>
      <c r="K192"/>
      <c r="L192"/>
      <c r="M192" s="23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x14ac:dyDescent="0.5">
      <c r="A193" s="7" t="s">
        <v>261</v>
      </c>
      <c r="B193" s="22" t="s">
        <v>358</v>
      </c>
      <c r="C193" s="8">
        <v>43354</v>
      </c>
      <c r="D193" s="9">
        <f t="shared" si="9"/>
        <v>43368</v>
      </c>
      <c r="E193" s="9" t="s">
        <v>11</v>
      </c>
      <c r="F193" s="9" t="s">
        <v>17</v>
      </c>
      <c r="G193" s="11" t="s">
        <v>115</v>
      </c>
      <c r="H193" s="9" t="s">
        <v>17</v>
      </c>
      <c r="I193" s="12">
        <v>9155</v>
      </c>
      <c r="J193" s="25"/>
      <c r="K193"/>
      <c r="L193"/>
      <c r="M193" s="23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s="23" customFormat="1" x14ac:dyDescent="0.5">
      <c r="A194" s="7" t="s">
        <v>261</v>
      </c>
      <c r="B194" s="22" t="s">
        <v>359</v>
      </c>
      <c r="C194" s="8">
        <v>43354</v>
      </c>
      <c r="D194" s="9">
        <f t="shared" si="9"/>
        <v>43368</v>
      </c>
      <c r="E194" s="9" t="s">
        <v>11</v>
      </c>
      <c r="F194" s="9" t="s">
        <v>17</v>
      </c>
      <c r="G194" s="11" t="s">
        <v>130</v>
      </c>
      <c r="H194" s="9" t="s">
        <v>17</v>
      </c>
      <c r="I194" s="12">
        <v>4700</v>
      </c>
      <c r="J194" s="13"/>
      <c r="K194"/>
      <c r="L194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s="20" customFormat="1" x14ac:dyDescent="0.5">
      <c r="A195" s="7" t="s">
        <v>261</v>
      </c>
      <c r="B195" s="22" t="s">
        <v>360</v>
      </c>
      <c r="C195" s="8">
        <v>43354</v>
      </c>
      <c r="D195" s="9">
        <f t="shared" si="9"/>
        <v>43368</v>
      </c>
      <c r="E195" s="9" t="s">
        <v>11</v>
      </c>
      <c r="F195" s="9" t="s">
        <v>17</v>
      </c>
      <c r="G195" s="11" t="s">
        <v>113</v>
      </c>
      <c r="H195" s="9" t="s">
        <v>17</v>
      </c>
      <c r="I195" s="12">
        <v>14870</v>
      </c>
      <c r="J195" s="13"/>
      <c r="K195"/>
      <c r="L195"/>
      <c r="M195" s="23"/>
    </row>
    <row r="196" spans="1:25" s="20" customFormat="1" x14ac:dyDescent="0.5">
      <c r="A196" s="7" t="s">
        <v>261</v>
      </c>
      <c r="B196" s="22" t="s">
        <v>361</v>
      </c>
      <c r="C196" s="8">
        <v>43354</v>
      </c>
      <c r="D196" s="9">
        <f t="shared" si="9"/>
        <v>43368</v>
      </c>
      <c r="E196" s="9" t="s">
        <v>11</v>
      </c>
      <c r="F196" s="9" t="s">
        <v>17</v>
      </c>
      <c r="G196" s="11" t="s">
        <v>44</v>
      </c>
      <c r="H196" s="9" t="s">
        <v>17</v>
      </c>
      <c r="I196" s="12">
        <v>7260</v>
      </c>
      <c r="J196" s="13"/>
      <c r="K196"/>
      <c r="L196"/>
      <c r="M196" s="23"/>
    </row>
    <row r="197" spans="1:25" s="20" customFormat="1" x14ac:dyDescent="0.5">
      <c r="A197" s="7" t="s">
        <v>261</v>
      </c>
      <c r="B197" s="22" t="s">
        <v>362</v>
      </c>
      <c r="C197" s="8">
        <v>43354</v>
      </c>
      <c r="D197" s="9">
        <f t="shared" si="9"/>
        <v>43368</v>
      </c>
      <c r="E197" s="9" t="s">
        <v>11</v>
      </c>
      <c r="F197" s="9" t="s">
        <v>17</v>
      </c>
      <c r="G197" s="11" t="s">
        <v>117</v>
      </c>
      <c r="H197" s="9" t="s">
        <v>17</v>
      </c>
      <c r="I197" s="12">
        <v>106178</v>
      </c>
      <c r="J197" s="13"/>
      <c r="K197"/>
      <c r="L197"/>
      <c r="M197" s="23"/>
    </row>
    <row r="198" spans="1:25" s="20" customFormat="1" x14ac:dyDescent="0.5">
      <c r="A198" s="7" t="s">
        <v>261</v>
      </c>
      <c r="B198" s="22" t="s">
        <v>363</v>
      </c>
      <c r="C198" s="8">
        <v>43354</v>
      </c>
      <c r="D198" s="9">
        <f t="shared" si="9"/>
        <v>43368</v>
      </c>
      <c r="E198" s="9" t="s">
        <v>11</v>
      </c>
      <c r="F198" s="9" t="s">
        <v>17</v>
      </c>
      <c r="G198" s="11" t="s">
        <v>56</v>
      </c>
      <c r="H198" s="9" t="s">
        <v>17</v>
      </c>
      <c r="I198" s="12">
        <v>52254.05</v>
      </c>
      <c r="J198" s="13"/>
      <c r="K198"/>
      <c r="L198"/>
      <c r="M198" s="23"/>
    </row>
    <row r="199" spans="1:25" s="20" customFormat="1" x14ac:dyDescent="0.5">
      <c r="A199" s="7" t="s">
        <v>261</v>
      </c>
      <c r="B199" s="22" t="s">
        <v>364</v>
      </c>
      <c r="C199" s="8">
        <v>43354</v>
      </c>
      <c r="D199" s="9">
        <f t="shared" si="9"/>
        <v>43368</v>
      </c>
      <c r="E199" s="9" t="s">
        <v>11</v>
      </c>
      <c r="F199" s="9" t="s">
        <v>17</v>
      </c>
      <c r="G199" s="11" t="s">
        <v>18</v>
      </c>
      <c r="H199" s="9" t="s">
        <v>17</v>
      </c>
      <c r="I199" s="12">
        <v>34290</v>
      </c>
      <c r="J199" s="13"/>
      <c r="K199"/>
      <c r="L199"/>
      <c r="M199" s="23"/>
    </row>
    <row r="200" spans="1:25" s="20" customFormat="1" x14ac:dyDescent="0.5">
      <c r="A200" s="7" t="s">
        <v>261</v>
      </c>
      <c r="B200" s="22" t="s">
        <v>365</v>
      </c>
      <c r="C200" s="8">
        <v>43354</v>
      </c>
      <c r="D200" s="9">
        <f t="shared" si="9"/>
        <v>43368</v>
      </c>
      <c r="E200" s="9" t="s">
        <v>11</v>
      </c>
      <c r="F200" s="9" t="s">
        <v>17</v>
      </c>
      <c r="G200" s="11" t="s">
        <v>121</v>
      </c>
      <c r="H200" s="9" t="s">
        <v>17</v>
      </c>
      <c r="I200" s="12">
        <v>19770</v>
      </c>
      <c r="J200" s="13"/>
      <c r="K200"/>
      <c r="L200"/>
      <c r="M200" s="23"/>
    </row>
    <row r="201" spans="1:25" s="20" customFormat="1" x14ac:dyDescent="0.5">
      <c r="A201" s="26" t="s">
        <v>100</v>
      </c>
      <c r="B201" s="26" t="s">
        <v>366</v>
      </c>
      <c r="C201" s="9">
        <v>43355</v>
      </c>
      <c r="D201" s="9">
        <f>C201+30</f>
        <v>43385</v>
      </c>
      <c r="E201" s="9" t="s">
        <v>11</v>
      </c>
      <c r="F201" s="9" t="s">
        <v>12</v>
      </c>
      <c r="G201" s="17" t="s">
        <v>367</v>
      </c>
      <c r="H201" s="26" t="s">
        <v>23</v>
      </c>
      <c r="I201" s="27">
        <v>762.75</v>
      </c>
      <c r="J201" s="13"/>
      <c r="K201"/>
      <c r="L201"/>
      <c r="M201" s="23"/>
    </row>
    <row r="202" spans="1:25" s="20" customFormat="1" x14ac:dyDescent="0.5">
      <c r="A202" s="7" t="s">
        <v>368</v>
      </c>
      <c r="B202" s="7" t="s">
        <v>369</v>
      </c>
      <c r="C202" s="8">
        <v>43356</v>
      </c>
      <c r="D202" s="9">
        <f>C202+7</f>
        <v>43363</v>
      </c>
      <c r="E202" s="9" t="s">
        <v>11</v>
      </c>
      <c r="F202" s="9" t="s">
        <v>370</v>
      </c>
      <c r="G202" s="11" t="s">
        <v>371</v>
      </c>
      <c r="H202" s="9" t="s">
        <v>372</v>
      </c>
      <c r="I202" s="12">
        <v>436.36</v>
      </c>
      <c r="J202" s="13"/>
      <c r="K202"/>
      <c r="L202"/>
      <c r="M202" s="23"/>
    </row>
    <row r="203" spans="1:25" s="20" customFormat="1" x14ac:dyDescent="0.5">
      <c r="A203" s="7" t="s">
        <v>373</v>
      </c>
      <c r="B203" s="7" t="s">
        <v>374</v>
      </c>
      <c r="C203" s="8">
        <v>43357</v>
      </c>
      <c r="D203" s="9">
        <f>EOMONTH(C203,1)</f>
        <v>43404</v>
      </c>
      <c r="E203" s="9" t="s">
        <v>11</v>
      </c>
      <c r="F203" s="9" t="s">
        <v>21</v>
      </c>
      <c r="G203" s="11" t="s">
        <v>375</v>
      </c>
      <c r="H203" s="7" t="s">
        <v>23</v>
      </c>
      <c r="I203" s="12">
        <v>17000</v>
      </c>
      <c r="J203" s="13"/>
      <c r="K203"/>
      <c r="L203"/>
      <c r="M203" s="23"/>
    </row>
    <row r="204" spans="1:25" s="20" customFormat="1" x14ac:dyDescent="0.5">
      <c r="A204" s="7" t="s">
        <v>376</v>
      </c>
      <c r="B204" s="7" t="s">
        <v>377</v>
      </c>
      <c r="C204" s="8">
        <v>43357</v>
      </c>
      <c r="D204" s="9">
        <f>C204+14</f>
        <v>43371</v>
      </c>
      <c r="E204" s="9" t="s">
        <v>11</v>
      </c>
      <c r="F204" s="9" t="s">
        <v>21</v>
      </c>
      <c r="G204" s="11" t="s">
        <v>267</v>
      </c>
      <c r="H204" s="7" t="s">
        <v>23</v>
      </c>
      <c r="I204" s="12">
        <v>936.36</v>
      </c>
      <c r="J204" s="13"/>
      <c r="K204"/>
      <c r="L204"/>
      <c r="M204" s="23"/>
    </row>
    <row r="205" spans="1:25" s="20" customFormat="1" x14ac:dyDescent="0.5">
      <c r="A205" s="7" t="s">
        <v>30</v>
      </c>
      <c r="B205" s="7" t="s">
        <v>378</v>
      </c>
      <c r="C205" s="8">
        <v>43359</v>
      </c>
      <c r="D205" s="9">
        <f>EOMONTH(C205,1)</f>
        <v>43404</v>
      </c>
      <c r="E205" s="9" t="s">
        <v>11</v>
      </c>
      <c r="F205" s="9" t="s">
        <v>12</v>
      </c>
      <c r="G205" s="11" t="s">
        <v>197</v>
      </c>
      <c r="H205" s="7" t="s">
        <v>14</v>
      </c>
      <c r="I205" s="12">
        <v>835.64</v>
      </c>
      <c r="J205" s="13"/>
      <c r="K205"/>
      <c r="L205"/>
      <c r="M205" s="23"/>
    </row>
    <row r="206" spans="1:25" s="20" customFormat="1" x14ac:dyDescent="0.5">
      <c r="A206" s="7" t="s">
        <v>30</v>
      </c>
      <c r="B206" s="7" t="s">
        <v>379</v>
      </c>
      <c r="C206" s="8">
        <v>43359</v>
      </c>
      <c r="D206" s="9">
        <f>EOMONTH(C206,1)</f>
        <v>43404</v>
      </c>
      <c r="E206" s="9" t="s">
        <v>11</v>
      </c>
      <c r="F206" s="9" t="s">
        <v>12</v>
      </c>
      <c r="G206" s="11" t="s">
        <v>380</v>
      </c>
      <c r="H206" s="7" t="s">
        <v>23</v>
      </c>
      <c r="I206" s="12">
        <v>938.11</v>
      </c>
      <c r="J206" s="13"/>
      <c r="K206"/>
      <c r="L206"/>
      <c r="M206" s="23"/>
    </row>
    <row r="207" spans="1:25" s="20" customFormat="1" x14ac:dyDescent="0.5">
      <c r="A207" s="7" t="s">
        <v>15</v>
      </c>
      <c r="B207" s="7" t="s">
        <v>381</v>
      </c>
      <c r="C207" s="8">
        <v>43359</v>
      </c>
      <c r="D207" s="9">
        <f t="shared" ref="D207:D212" si="10">C207+14</f>
        <v>43373</v>
      </c>
      <c r="E207" s="9" t="s">
        <v>11</v>
      </c>
      <c r="F207" s="9" t="s">
        <v>12</v>
      </c>
      <c r="G207" s="11" t="s">
        <v>44</v>
      </c>
      <c r="H207" s="9" t="s">
        <v>17</v>
      </c>
      <c r="I207" s="12">
        <v>2420</v>
      </c>
      <c r="J207" s="13"/>
      <c r="K207"/>
      <c r="L207"/>
      <c r="M207" s="23"/>
    </row>
    <row r="208" spans="1:25" s="20" customFormat="1" x14ac:dyDescent="0.5">
      <c r="A208" s="7" t="s">
        <v>15</v>
      </c>
      <c r="B208" s="7" t="s">
        <v>381</v>
      </c>
      <c r="C208" s="8">
        <v>43359</v>
      </c>
      <c r="D208" s="9">
        <f t="shared" si="10"/>
        <v>43373</v>
      </c>
      <c r="E208" s="9" t="s">
        <v>11</v>
      </c>
      <c r="F208" s="9" t="s">
        <v>12</v>
      </c>
      <c r="G208" s="11" t="s">
        <v>117</v>
      </c>
      <c r="H208" s="9" t="s">
        <v>17</v>
      </c>
      <c r="I208" s="12">
        <v>8239</v>
      </c>
      <c r="J208" s="13"/>
      <c r="K208"/>
      <c r="L208"/>
      <c r="M208" s="23"/>
    </row>
    <row r="209" spans="1:13" s="20" customFormat="1" x14ac:dyDescent="0.5">
      <c r="A209" s="7" t="s">
        <v>15</v>
      </c>
      <c r="B209" s="7" t="s">
        <v>381</v>
      </c>
      <c r="C209" s="8">
        <v>43359</v>
      </c>
      <c r="D209" s="9">
        <f t="shared" si="10"/>
        <v>43373</v>
      </c>
      <c r="E209" s="9" t="s">
        <v>11</v>
      </c>
      <c r="F209" s="9" t="s">
        <v>12</v>
      </c>
      <c r="G209" s="11" t="s">
        <v>56</v>
      </c>
      <c r="H209" s="9" t="s">
        <v>17</v>
      </c>
      <c r="I209" s="12">
        <v>3476</v>
      </c>
      <c r="J209" s="13"/>
      <c r="K209"/>
      <c r="L209"/>
      <c r="M209" s="23"/>
    </row>
    <row r="210" spans="1:13" s="20" customFormat="1" x14ac:dyDescent="0.5">
      <c r="A210" s="7" t="s">
        <v>15</v>
      </c>
      <c r="B210" s="7" t="s">
        <v>382</v>
      </c>
      <c r="C210" s="8">
        <v>43360</v>
      </c>
      <c r="D210" s="9">
        <f t="shared" si="10"/>
        <v>43374</v>
      </c>
      <c r="E210" s="9" t="s">
        <v>11</v>
      </c>
      <c r="F210" s="9" t="s">
        <v>12</v>
      </c>
      <c r="G210" s="11" t="s">
        <v>383</v>
      </c>
      <c r="H210" s="9" t="s">
        <v>17</v>
      </c>
      <c r="I210" s="12">
        <v>10801.5</v>
      </c>
      <c r="J210" s="13"/>
      <c r="K210"/>
      <c r="L210"/>
      <c r="M210" s="23"/>
    </row>
    <row r="211" spans="1:13" s="20" customFormat="1" x14ac:dyDescent="0.5">
      <c r="A211" s="7" t="s">
        <v>15</v>
      </c>
      <c r="B211" s="7" t="s">
        <v>384</v>
      </c>
      <c r="C211" s="8">
        <v>43360</v>
      </c>
      <c r="D211" s="9">
        <f t="shared" si="10"/>
        <v>43374</v>
      </c>
      <c r="E211" s="9" t="s">
        <v>11</v>
      </c>
      <c r="F211" s="9" t="s">
        <v>12</v>
      </c>
      <c r="G211" s="11" t="s">
        <v>385</v>
      </c>
      <c r="H211" s="9" t="s">
        <v>17</v>
      </c>
      <c r="I211" s="12">
        <v>21537</v>
      </c>
      <c r="J211" s="13"/>
      <c r="K211"/>
      <c r="L211"/>
      <c r="M211" s="23"/>
    </row>
    <row r="212" spans="1:13" s="20" customFormat="1" x14ac:dyDescent="0.5">
      <c r="A212" s="7" t="s">
        <v>15</v>
      </c>
      <c r="B212" s="7" t="s">
        <v>386</v>
      </c>
      <c r="C212" s="8">
        <v>43360</v>
      </c>
      <c r="D212" s="9">
        <f t="shared" si="10"/>
        <v>43374</v>
      </c>
      <c r="E212" s="9" t="s">
        <v>11</v>
      </c>
      <c r="F212" s="9" t="s">
        <v>12</v>
      </c>
      <c r="G212" s="11" t="s">
        <v>387</v>
      </c>
      <c r="H212" s="9" t="s">
        <v>17</v>
      </c>
      <c r="I212" s="12">
        <v>1520</v>
      </c>
      <c r="J212" s="13"/>
      <c r="K212"/>
      <c r="L212"/>
      <c r="M212" s="23"/>
    </row>
    <row r="213" spans="1:13" s="20" customFormat="1" x14ac:dyDescent="0.5">
      <c r="A213" s="7" t="s">
        <v>30</v>
      </c>
      <c r="B213" s="7" t="s">
        <v>388</v>
      </c>
      <c r="C213" s="8">
        <v>43366</v>
      </c>
      <c r="D213" s="9">
        <f t="shared" ref="D213:D224" si="11">EOMONTH(C213,1)</f>
        <v>43404</v>
      </c>
      <c r="E213" s="9" t="s">
        <v>11</v>
      </c>
      <c r="F213" s="9" t="s">
        <v>12</v>
      </c>
      <c r="G213" s="11" t="s">
        <v>274</v>
      </c>
      <c r="H213" s="7" t="s">
        <v>14</v>
      </c>
      <c r="I213" s="12">
        <v>1161.98</v>
      </c>
      <c r="J213" s="13"/>
      <c r="K213"/>
      <c r="L213"/>
      <c r="M213" s="23"/>
    </row>
    <row r="214" spans="1:13" s="20" customFormat="1" x14ac:dyDescent="0.5">
      <c r="A214" s="7" t="s">
        <v>279</v>
      </c>
      <c r="B214" s="7" t="s">
        <v>389</v>
      </c>
      <c r="C214" s="8">
        <v>43366</v>
      </c>
      <c r="D214" s="9">
        <f t="shared" si="11"/>
        <v>43404</v>
      </c>
      <c r="E214" s="9" t="s">
        <v>390</v>
      </c>
      <c r="F214" s="9" t="s">
        <v>391</v>
      </c>
      <c r="G214" s="11" t="s">
        <v>392</v>
      </c>
      <c r="H214" s="9" t="s">
        <v>391</v>
      </c>
      <c r="I214" s="12">
        <v>3600</v>
      </c>
      <c r="J214" s="13"/>
      <c r="K214"/>
      <c r="L214"/>
      <c r="M214" s="23"/>
    </row>
    <row r="215" spans="1:13" s="20" customFormat="1" x14ac:dyDescent="0.5">
      <c r="A215" s="7" t="s">
        <v>273</v>
      </c>
      <c r="B215" s="7" t="s">
        <v>208</v>
      </c>
      <c r="C215" s="8">
        <v>43368</v>
      </c>
      <c r="D215" s="9">
        <f t="shared" si="11"/>
        <v>43404</v>
      </c>
      <c r="E215" s="9" t="s">
        <v>11</v>
      </c>
      <c r="F215" s="9" t="s">
        <v>12</v>
      </c>
      <c r="G215" s="11" t="s">
        <v>197</v>
      </c>
      <c r="H215" s="7" t="s">
        <v>14</v>
      </c>
      <c r="I215" s="27">
        <v>8313.74</v>
      </c>
      <c r="J215" s="13"/>
      <c r="K215"/>
      <c r="L215"/>
      <c r="M215" s="23"/>
    </row>
    <row r="216" spans="1:13" s="20" customFormat="1" x14ac:dyDescent="0.5">
      <c r="A216" s="7" t="s">
        <v>273</v>
      </c>
      <c r="B216" s="7" t="s">
        <v>393</v>
      </c>
      <c r="C216" s="8">
        <v>43368</v>
      </c>
      <c r="D216" s="9">
        <f t="shared" si="11"/>
        <v>43404</v>
      </c>
      <c r="E216" s="9" t="s">
        <v>11</v>
      </c>
      <c r="F216" s="9" t="s">
        <v>12</v>
      </c>
      <c r="G216" s="11" t="s">
        <v>274</v>
      </c>
      <c r="H216" s="7" t="s">
        <v>14</v>
      </c>
      <c r="I216" s="12">
        <v>10909.5</v>
      </c>
      <c r="J216" s="13"/>
      <c r="K216"/>
      <c r="L216"/>
      <c r="M216" s="23"/>
    </row>
    <row r="217" spans="1:13" s="20" customFormat="1" x14ac:dyDescent="0.5">
      <c r="A217" s="7" t="s">
        <v>273</v>
      </c>
      <c r="B217" s="7" t="s">
        <v>213</v>
      </c>
      <c r="C217" s="8">
        <v>43368</v>
      </c>
      <c r="D217" s="9">
        <f t="shared" si="11"/>
        <v>43404</v>
      </c>
      <c r="E217" s="9" t="s">
        <v>11</v>
      </c>
      <c r="F217" s="9" t="s">
        <v>12</v>
      </c>
      <c r="G217" s="11" t="s">
        <v>283</v>
      </c>
      <c r="H217" s="7" t="s">
        <v>14</v>
      </c>
      <c r="I217" s="12">
        <v>403.2</v>
      </c>
      <c r="J217" s="13"/>
      <c r="K217"/>
      <c r="L217"/>
      <c r="M217" s="23"/>
    </row>
    <row r="218" spans="1:13" s="20" customFormat="1" x14ac:dyDescent="0.5">
      <c r="A218" s="7" t="s">
        <v>273</v>
      </c>
      <c r="B218" s="7" t="s">
        <v>213</v>
      </c>
      <c r="C218" s="8">
        <v>43368</v>
      </c>
      <c r="D218" s="9">
        <f t="shared" si="11"/>
        <v>43404</v>
      </c>
      <c r="E218" s="9" t="s">
        <v>11</v>
      </c>
      <c r="F218" s="9" t="s">
        <v>12</v>
      </c>
      <c r="G218" s="11" t="s">
        <v>13</v>
      </c>
      <c r="H218" s="7" t="s">
        <v>14</v>
      </c>
      <c r="I218" s="12">
        <v>4255.84</v>
      </c>
      <c r="J218" s="13"/>
      <c r="K218"/>
      <c r="L218"/>
      <c r="M218" s="23"/>
    </row>
    <row r="219" spans="1:13" s="20" customFormat="1" x14ac:dyDescent="0.5">
      <c r="A219" s="7" t="s">
        <v>273</v>
      </c>
      <c r="B219" s="7" t="s">
        <v>227</v>
      </c>
      <c r="C219" s="8">
        <v>43368</v>
      </c>
      <c r="D219" s="9">
        <f t="shared" si="11"/>
        <v>43404</v>
      </c>
      <c r="E219" s="9" t="s">
        <v>11</v>
      </c>
      <c r="F219" s="9" t="s">
        <v>12</v>
      </c>
      <c r="G219" s="11" t="s">
        <v>283</v>
      </c>
      <c r="H219" s="7" t="s">
        <v>14</v>
      </c>
      <c r="I219" s="12">
        <v>277.2</v>
      </c>
      <c r="J219" s="13"/>
      <c r="K219"/>
      <c r="L219"/>
      <c r="M219" s="23"/>
    </row>
    <row r="220" spans="1:13" s="20" customFormat="1" x14ac:dyDescent="0.5">
      <c r="A220" s="7" t="s">
        <v>394</v>
      </c>
      <c r="B220" s="7" t="s">
        <v>395</v>
      </c>
      <c r="C220" s="8">
        <v>43368</v>
      </c>
      <c r="D220" s="9">
        <f t="shared" si="11"/>
        <v>43404</v>
      </c>
      <c r="E220" s="9" t="s">
        <v>11</v>
      </c>
      <c r="F220" s="9" t="s">
        <v>12</v>
      </c>
      <c r="G220" s="11" t="s">
        <v>211</v>
      </c>
      <c r="H220" s="7" t="s">
        <v>23</v>
      </c>
      <c r="I220" s="12">
        <v>33452.5</v>
      </c>
      <c r="J220" s="13"/>
      <c r="K220"/>
      <c r="L220"/>
      <c r="M220" s="23"/>
    </row>
    <row r="221" spans="1:13" s="20" customFormat="1" x14ac:dyDescent="0.5">
      <c r="A221" s="7" t="s">
        <v>279</v>
      </c>
      <c r="B221" s="7" t="s">
        <v>396</v>
      </c>
      <c r="C221" s="8">
        <v>43368</v>
      </c>
      <c r="D221" s="9">
        <f t="shared" si="11"/>
        <v>43404</v>
      </c>
      <c r="E221" s="9" t="s">
        <v>11</v>
      </c>
      <c r="F221" s="9" t="s">
        <v>21</v>
      </c>
      <c r="G221" s="11" t="s">
        <v>397</v>
      </c>
      <c r="H221" s="7" t="s">
        <v>23</v>
      </c>
      <c r="I221" s="12">
        <v>4994.3500000000004</v>
      </c>
      <c r="J221" s="13"/>
      <c r="K221"/>
      <c r="L221"/>
      <c r="M221" s="23"/>
    </row>
    <row r="222" spans="1:13" s="20" customFormat="1" x14ac:dyDescent="0.5">
      <c r="A222" s="7" t="s">
        <v>15</v>
      </c>
      <c r="B222" s="7" t="s">
        <v>398</v>
      </c>
      <c r="C222" s="8">
        <v>43368</v>
      </c>
      <c r="D222" s="9">
        <f t="shared" si="11"/>
        <v>43404</v>
      </c>
      <c r="E222" s="9" t="s">
        <v>11</v>
      </c>
      <c r="F222" s="9" t="s">
        <v>12</v>
      </c>
      <c r="G222" s="11" t="s">
        <v>399</v>
      </c>
      <c r="H222" s="9" t="s">
        <v>17</v>
      </c>
      <c r="I222" s="12">
        <v>12427.5</v>
      </c>
      <c r="J222" s="13"/>
      <c r="K222"/>
      <c r="L222"/>
      <c r="M222" s="23"/>
    </row>
    <row r="223" spans="1:13" s="20" customFormat="1" x14ac:dyDescent="0.5">
      <c r="A223" s="7" t="s">
        <v>15</v>
      </c>
      <c r="B223" s="7" t="s">
        <v>400</v>
      </c>
      <c r="C223" s="8">
        <v>43368</v>
      </c>
      <c r="D223" s="9">
        <f t="shared" si="11"/>
        <v>43404</v>
      </c>
      <c r="E223" s="9" t="s">
        <v>11</v>
      </c>
      <c r="F223" s="9" t="s">
        <v>12</v>
      </c>
      <c r="G223" s="11" t="s">
        <v>401</v>
      </c>
      <c r="H223" s="9" t="s">
        <v>17</v>
      </c>
      <c r="I223" s="12">
        <v>11290.75</v>
      </c>
      <c r="J223" s="13"/>
      <c r="K223"/>
      <c r="L223"/>
      <c r="M223" s="23"/>
    </row>
    <row r="224" spans="1:13" s="20" customFormat="1" x14ac:dyDescent="0.5">
      <c r="A224" s="7" t="s">
        <v>15</v>
      </c>
      <c r="B224" s="7" t="s">
        <v>402</v>
      </c>
      <c r="C224" s="8">
        <v>43368</v>
      </c>
      <c r="D224" s="9">
        <f t="shared" si="11"/>
        <v>43404</v>
      </c>
      <c r="E224" s="9" t="s">
        <v>11</v>
      </c>
      <c r="F224" s="9" t="s">
        <v>12</v>
      </c>
      <c r="G224" s="11" t="s">
        <v>121</v>
      </c>
      <c r="H224" s="9" t="s">
        <v>17</v>
      </c>
      <c r="I224" s="12">
        <v>759</v>
      </c>
      <c r="J224" s="13"/>
      <c r="K224"/>
      <c r="L224"/>
      <c r="M224" s="23"/>
    </row>
    <row r="225" spans="1:13" s="20" customFormat="1" x14ac:dyDescent="0.5">
      <c r="A225" s="7" t="s">
        <v>15</v>
      </c>
      <c r="B225" s="7" t="s">
        <v>402</v>
      </c>
      <c r="C225" s="8">
        <v>43368</v>
      </c>
      <c r="D225" s="9">
        <v>43404</v>
      </c>
      <c r="E225" s="9" t="s">
        <v>11</v>
      </c>
      <c r="F225" s="9" t="s">
        <v>12</v>
      </c>
      <c r="G225" s="11" t="s">
        <v>112</v>
      </c>
      <c r="H225" s="9" t="s">
        <v>17</v>
      </c>
      <c r="I225" s="12">
        <v>165</v>
      </c>
      <c r="J225" s="13"/>
      <c r="K225"/>
      <c r="L225"/>
      <c r="M225" s="23"/>
    </row>
    <row r="226" spans="1:13" s="20" customFormat="1" x14ac:dyDescent="0.5">
      <c r="A226" s="7" t="s">
        <v>15</v>
      </c>
      <c r="B226" s="7" t="s">
        <v>402</v>
      </c>
      <c r="C226" s="8">
        <v>43368</v>
      </c>
      <c r="D226" s="9">
        <v>43404</v>
      </c>
      <c r="E226" s="9" t="s">
        <v>11</v>
      </c>
      <c r="F226" s="9" t="s">
        <v>12</v>
      </c>
      <c r="G226" s="11" t="s">
        <v>113</v>
      </c>
      <c r="H226" s="9" t="s">
        <v>17</v>
      </c>
      <c r="I226" s="12">
        <v>649</v>
      </c>
      <c r="J226" s="13"/>
      <c r="K226"/>
      <c r="L226"/>
      <c r="M226" s="23"/>
    </row>
    <row r="227" spans="1:13" s="20" customFormat="1" x14ac:dyDescent="0.5">
      <c r="A227" s="7" t="s">
        <v>15</v>
      </c>
      <c r="B227" s="7" t="s">
        <v>402</v>
      </c>
      <c r="C227" s="8">
        <v>43368</v>
      </c>
      <c r="D227" s="9">
        <v>43404</v>
      </c>
      <c r="E227" s="9" t="s">
        <v>11</v>
      </c>
      <c r="F227" s="9" t="s">
        <v>12</v>
      </c>
      <c r="G227" s="11" t="s">
        <v>115</v>
      </c>
      <c r="H227" s="9" t="s">
        <v>17</v>
      </c>
      <c r="I227" s="12">
        <v>330</v>
      </c>
      <c r="J227" s="13"/>
      <c r="K227"/>
      <c r="L227"/>
      <c r="M227" s="23"/>
    </row>
    <row r="228" spans="1:13" s="20" customFormat="1" x14ac:dyDescent="0.5">
      <c r="A228" s="7" t="s">
        <v>15</v>
      </c>
      <c r="B228" s="7" t="s">
        <v>402</v>
      </c>
      <c r="C228" s="8">
        <v>43368</v>
      </c>
      <c r="D228" s="9">
        <v>43404</v>
      </c>
      <c r="E228" s="9" t="s">
        <v>11</v>
      </c>
      <c r="F228" s="9" t="s">
        <v>12</v>
      </c>
      <c r="G228" s="11" t="s">
        <v>114</v>
      </c>
      <c r="H228" s="9" t="s">
        <v>17</v>
      </c>
      <c r="I228" s="12">
        <v>231</v>
      </c>
      <c r="J228" s="13"/>
      <c r="K228"/>
      <c r="L228"/>
      <c r="M228" s="23"/>
    </row>
    <row r="229" spans="1:13" s="20" customFormat="1" x14ac:dyDescent="0.5">
      <c r="A229" s="7" t="s">
        <v>15</v>
      </c>
      <c r="B229" s="7" t="s">
        <v>402</v>
      </c>
      <c r="C229" s="8">
        <v>43368</v>
      </c>
      <c r="D229" s="9">
        <v>43404</v>
      </c>
      <c r="E229" s="9" t="s">
        <v>11</v>
      </c>
      <c r="F229" s="9" t="s">
        <v>12</v>
      </c>
      <c r="G229" s="11" t="s">
        <v>125</v>
      </c>
      <c r="H229" s="9" t="s">
        <v>17</v>
      </c>
      <c r="I229" s="12">
        <v>1397</v>
      </c>
      <c r="J229" s="13"/>
      <c r="K229"/>
      <c r="L229"/>
      <c r="M229" s="23"/>
    </row>
    <row r="230" spans="1:13" s="20" customFormat="1" x14ac:dyDescent="0.5">
      <c r="A230" s="7" t="s">
        <v>62</v>
      </c>
      <c r="B230" s="7" t="s">
        <v>403</v>
      </c>
      <c r="C230" s="8">
        <v>43369</v>
      </c>
      <c r="D230" s="9">
        <f t="shared" ref="D230:D240" si="12">EOMONTH(C230,1)</f>
        <v>43404</v>
      </c>
      <c r="E230" s="9" t="s">
        <v>11</v>
      </c>
      <c r="F230" s="9" t="s">
        <v>12</v>
      </c>
      <c r="G230" s="11" t="s">
        <v>404</v>
      </c>
      <c r="H230" s="7" t="s">
        <v>23</v>
      </c>
      <c r="I230" s="12">
        <f>290+696</f>
        <v>986</v>
      </c>
      <c r="J230" s="13"/>
      <c r="K230"/>
      <c r="L230"/>
      <c r="M230" s="23"/>
    </row>
    <row r="231" spans="1:13" s="20" customFormat="1" x14ac:dyDescent="0.5">
      <c r="A231" s="7" t="s">
        <v>62</v>
      </c>
      <c r="B231" s="7" t="s">
        <v>403</v>
      </c>
      <c r="C231" s="8">
        <v>43369</v>
      </c>
      <c r="D231" s="9">
        <f t="shared" si="12"/>
        <v>43404</v>
      </c>
      <c r="E231" s="9" t="s">
        <v>11</v>
      </c>
      <c r="F231" s="9" t="s">
        <v>21</v>
      </c>
      <c r="G231" s="11" t="s">
        <v>405</v>
      </c>
      <c r="H231" s="7" t="s">
        <v>23</v>
      </c>
      <c r="I231" s="12">
        <f>1062.66+2011.56</f>
        <v>3074.2200000000003</v>
      </c>
      <c r="J231" s="13"/>
      <c r="K231"/>
      <c r="L231"/>
      <c r="M231" s="23"/>
    </row>
    <row r="232" spans="1:13" s="20" customFormat="1" x14ac:dyDescent="0.5">
      <c r="A232" s="7" t="s">
        <v>62</v>
      </c>
      <c r="B232" s="7" t="s">
        <v>403</v>
      </c>
      <c r="C232" s="8">
        <v>43369</v>
      </c>
      <c r="D232" s="9">
        <f t="shared" si="12"/>
        <v>43404</v>
      </c>
      <c r="E232" s="9" t="s">
        <v>11</v>
      </c>
      <c r="F232" s="9" t="s">
        <v>12</v>
      </c>
      <c r="G232" s="11" t="s">
        <v>406</v>
      </c>
      <c r="H232" s="7" t="s">
        <v>23</v>
      </c>
      <c r="I232" s="12">
        <f>258.1+619.44+1560+300</f>
        <v>2737.54</v>
      </c>
      <c r="J232" s="13"/>
      <c r="K232"/>
      <c r="L232"/>
      <c r="M232" s="23"/>
    </row>
    <row r="233" spans="1:13" s="20" customFormat="1" x14ac:dyDescent="0.5">
      <c r="A233" s="7" t="s">
        <v>15</v>
      </c>
      <c r="B233" s="7" t="s">
        <v>407</v>
      </c>
      <c r="C233" s="8">
        <v>43370</v>
      </c>
      <c r="D233" s="9">
        <f t="shared" si="12"/>
        <v>43404</v>
      </c>
      <c r="E233" s="9" t="s">
        <v>11</v>
      </c>
      <c r="F233" s="9" t="s">
        <v>12</v>
      </c>
      <c r="G233" s="11" t="s">
        <v>274</v>
      </c>
      <c r="H233" s="7" t="s">
        <v>23</v>
      </c>
      <c r="I233" s="12">
        <v>1553.6</v>
      </c>
      <c r="J233" s="13"/>
      <c r="K233"/>
      <c r="L233"/>
      <c r="M233" s="23"/>
    </row>
    <row r="234" spans="1:13" s="20" customFormat="1" x14ac:dyDescent="0.5">
      <c r="A234" s="7" t="s">
        <v>62</v>
      </c>
      <c r="B234" s="7" t="s">
        <v>408</v>
      </c>
      <c r="C234" s="8">
        <v>43371</v>
      </c>
      <c r="D234" s="9">
        <f t="shared" si="12"/>
        <v>43404</v>
      </c>
      <c r="E234" s="9" t="s">
        <v>11</v>
      </c>
      <c r="F234" s="9" t="s">
        <v>12</v>
      </c>
      <c r="G234" s="11" t="s">
        <v>409</v>
      </c>
      <c r="H234" s="7" t="s">
        <v>23</v>
      </c>
      <c r="I234" s="12">
        <v>1105.82</v>
      </c>
      <c r="J234" s="13"/>
      <c r="K234"/>
      <c r="L234"/>
      <c r="M234" s="23"/>
    </row>
    <row r="235" spans="1:13" s="20" customFormat="1" x14ac:dyDescent="0.5">
      <c r="A235" s="7" t="s">
        <v>62</v>
      </c>
      <c r="B235" s="7" t="s">
        <v>408</v>
      </c>
      <c r="C235" s="8">
        <v>43371</v>
      </c>
      <c r="D235" s="9">
        <f t="shared" si="12"/>
        <v>43404</v>
      </c>
      <c r="E235" s="9" t="s">
        <v>11</v>
      </c>
      <c r="F235" s="9" t="s">
        <v>12</v>
      </c>
      <c r="G235" s="11" t="s">
        <v>410</v>
      </c>
      <c r="H235" s="7" t="s">
        <v>23</v>
      </c>
      <c r="I235" s="12">
        <v>2161.86</v>
      </c>
      <c r="J235" s="13"/>
      <c r="K235"/>
      <c r="L235"/>
      <c r="M235" s="23"/>
    </row>
    <row r="236" spans="1:13" s="20" customFormat="1" x14ac:dyDescent="0.5">
      <c r="A236" s="7" t="s">
        <v>62</v>
      </c>
      <c r="B236" s="7" t="s">
        <v>408</v>
      </c>
      <c r="C236" s="8">
        <v>43371</v>
      </c>
      <c r="D236" s="9">
        <f t="shared" si="12"/>
        <v>43404</v>
      </c>
      <c r="E236" s="9" t="s">
        <v>11</v>
      </c>
      <c r="F236" s="9" t="s">
        <v>12</v>
      </c>
      <c r="G236" s="11" t="s">
        <v>411</v>
      </c>
      <c r="H236" s="7" t="s">
        <v>23</v>
      </c>
      <c r="I236" s="12">
        <v>3547.88</v>
      </c>
      <c r="J236" s="13"/>
      <c r="K236"/>
      <c r="L236"/>
      <c r="M236" s="23"/>
    </row>
    <row r="237" spans="1:13" s="20" customFormat="1" x14ac:dyDescent="0.5">
      <c r="A237" s="7" t="s">
        <v>62</v>
      </c>
      <c r="B237" s="7" t="s">
        <v>408</v>
      </c>
      <c r="C237" s="8">
        <v>43371</v>
      </c>
      <c r="D237" s="9">
        <f t="shared" si="12"/>
        <v>43404</v>
      </c>
      <c r="E237" s="9" t="s">
        <v>11</v>
      </c>
      <c r="F237" s="9" t="s">
        <v>12</v>
      </c>
      <c r="G237" s="11" t="s">
        <v>209</v>
      </c>
      <c r="H237" s="7" t="s">
        <v>23</v>
      </c>
      <c r="I237" s="12">
        <v>908.28</v>
      </c>
      <c r="J237" s="13"/>
      <c r="K237"/>
      <c r="L237"/>
      <c r="M237" s="23"/>
    </row>
    <row r="238" spans="1:13" s="20" customFormat="1" x14ac:dyDescent="0.5">
      <c r="A238" s="7" t="s">
        <v>45</v>
      </c>
      <c r="B238" s="7" t="s">
        <v>285</v>
      </c>
      <c r="C238" s="8">
        <v>43371</v>
      </c>
      <c r="D238" s="9">
        <f t="shared" si="12"/>
        <v>43404</v>
      </c>
      <c r="E238" s="9" t="s">
        <v>11</v>
      </c>
      <c r="F238" s="9" t="s">
        <v>12</v>
      </c>
      <c r="G238" s="11" t="s">
        <v>412</v>
      </c>
      <c r="H238" s="7" t="s">
        <v>23</v>
      </c>
      <c r="I238" s="12">
        <v>3640</v>
      </c>
      <c r="J238" s="13"/>
      <c r="K238"/>
      <c r="L238"/>
      <c r="M238" s="23"/>
    </row>
    <row r="239" spans="1:13" s="20" customFormat="1" x14ac:dyDescent="0.5">
      <c r="A239" s="7" t="s">
        <v>45</v>
      </c>
      <c r="B239" s="7" t="s">
        <v>305</v>
      </c>
      <c r="C239" s="8">
        <v>43371</v>
      </c>
      <c r="D239" s="9">
        <f t="shared" si="12"/>
        <v>43404</v>
      </c>
      <c r="E239" s="9" t="s">
        <v>11</v>
      </c>
      <c r="F239" s="9" t="s">
        <v>12</v>
      </c>
      <c r="G239" s="11" t="s">
        <v>413</v>
      </c>
      <c r="H239" s="7" t="s">
        <v>23</v>
      </c>
      <c r="I239" s="12">
        <v>2472.8000000000002</v>
      </c>
      <c r="J239" s="13"/>
      <c r="K239"/>
      <c r="L239"/>
      <c r="M239" s="23"/>
    </row>
    <row r="240" spans="1:13" s="20" customFormat="1" x14ac:dyDescent="0.5">
      <c r="A240" s="7" t="s">
        <v>30</v>
      </c>
      <c r="B240" s="7" t="s">
        <v>414</v>
      </c>
      <c r="C240" s="8">
        <v>43373</v>
      </c>
      <c r="D240" s="9">
        <f t="shared" si="12"/>
        <v>43404</v>
      </c>
      <c r="E240" s="9" t="s">
        <v>11</v>
      </c>
      <c r="F240" s="9" t="s">
        <v>12</v>
      </c>
      <c r="G240" s="11" t="s">
        <v>197</v>
      </c>
      <c r="H240" s="7" t="s">
        <v>14</v>
      </c>
      <c r="I240" s="12">
        <v>631.64</v>
      </c>
      <c r="J240" s="13"/>
      <c r="K240"/>
      <c r="L240"/>
      <c r="M240" s="23"/>
    </row>
    <row r="241" spans="1:13" s="20" customFormat="1" x14ac:dyDescent="0.5">
      <c r="A241" s="7" t="s">
        <v>50</v>
      </c>
      <c r="B241" s="7" t="s">
        <v>415</v>
      </c>
      <c r="C241" s="8">
        <v>43373</v>
      </c>
      <c r="D241" s="9">
        <v>43404</v>
      </c>
      <c r="E241" s="9" t="s">
        <v>11</v>
      </c>
      <c r="F241" s="9" t="s">
        <v>12</v>
      </c>
      <c r="G241" s="11" t="s">
        <v>416</v>
      </c>
      <c r="H241" s="7" t="s">
        <v>23</v>
      </c>
      <c r="I241" s="12">
        <v>6842.5</v>
      </c>
      <c r="J241" s="28" t="s">
        <v>417</v>
      </c>
      <c r="K241"/>
      <c r="L241"/>
      <c r="M241" s="23"/>
    </row>
    <row r="242" spans="1:13" s="20" customFormat="1" x14ac:dyDescent="0.5">
      <c r="A242" s="7" t="s">
        <v>73</v>
      </c>
      <c r="B242" s="7" t="s">
        <v>418</v>
      </c>
      <c r="C242" s="8">
        <v>43373</v>
      </c>
      <c r="D242" s="9">
        <f t="shared" ref="D242:D262" si="13">EOMONTH(C242,1)</f>
        <v>43404</v>
      </c>
      <c r="E242" s="9" t="s">
        <v>11</v>
      </c>
      <c r="F242" s="9" t="s">
        <v>12</v>
      </c>
      <c r="G242" s="11" t="s">
        <v>419</v>
      </c>
      <c r="H242" s="7" t="s">
        <v>23</v>
      </c>
      <c r="I242" s="12">
        <v>3000.14</v>
      </c>
      <c r="J242" s="13"/>
      <c r="K242"/>
      <c r="L242"/>
      <c r="M242" s="23"/>
    </row>
    <row r="243" spans="1:13" s="20" customFormat="1" x14ac:dyDescent="0.5">
      <c r="A243" s="7" t="s">
        <v>73</v>
      </c>
      <c r="B243" s="7" t="s">
        <v>420</v>
      </c>
      <c r="C243" s="8">
        <v>43373</v>
      </c>
      <c r="D243" s="9">
        <f t="shared" si="13"/>
        <v>43404</v>
      </c>
      <c r="E243" s="9" t="s">
        <v>11</v>
      </c>
      <c r="F243" s="9" t="s">
        <v>12</v>
      </c>
      <c r="G243" s="11" t="s">
        <v>421</v>
      </c>
      <c r="H243" s="7" t="s">
        <v>23</v>
      </c>
      <c r="I243" s="12">
        <v>5721.76</v>
      </c>
      <c r="J243" s="13"/>
      <c r="K243"/>
      <c r="L243"/>
      <c r="M243" s="23"/>
    </row>
    <row r="244" spans="1:13" s="20" customFormat="1" x14ac:dyDescent="0.5">
      <c r="A244" s="7" t="s">
        <v>73</v>
      </c>
      <c r="B244" s="7" t="s">
        <v>422</v>
      </c>
      <c r="C244" s="8">
        <v>43373</v>
      </c>
      <c r="D244" s="9">
        <f t="shared" si="13"/>
        <v>43404</v>
      </c>
      <c r="E244" s="9" t="s">
        <v>11</v>
      </c>
      <c r="F244" s="9" t="s">
        <v>12</v>
      </c>
      <c r="G244" s="11" t="s">
        <v>423</v>
      </c>
      <c r="H244" s="7" t="s">
        <v>23</v>
      </c>
      <c r="I244" s="12">
        <v>6099.75</v>
      </c>
      <c r="J244" s="13"/>
      <c r="K244"/>
      <c r="L244"/>
      <c r="M244" s="23"/>
    </row>
    <row r="245" spans="1:13" s="20" customFormat="1" x14ac:dyDescent="0.5">
      <c r="A245" s="7" t="s">
        <v>73</v>
      </c>
      <c r="B245" s="7" t="s">
        <v>424</v>
      </c>
      <c r="C245" s="8">
        <v>43373</v>
      </c>
      <c r="D245" s="9">
        <f t="shared" si="13"/>
        <v>43404</v>
      </c>
      <c r="E245" s="9" t="s">
        <v>11</v>
      </c>
      <c r="F245" s="9" t="s">
        <v>12</v>
      </c>
      <c r="G245" s="11" t="s">
        <v>425</v>
      </c>
      <c r="H245" s="7" t="s">
        <v>23</v>
      </c>
      <c r="I245" s="12">
        <v>2964.55</v>
      </c>
      <c r="J245" s="13"/>
      <c r="K245"/>
      <c r="L245"/>
      <c r="M245" s="23"/>
    </row>
    <row r="246" spans="1:13" s="20" customFormat="1" x14ac:dyDescent="0.5">
      <c r="A246" s="7" t="s">
        <v>73</v>
      </c>
      <c r="B246" s="7" t="s">
        <v>426</v>
      </c>
      <c r="C246" s="8">
        <v>43373</v>
      </c>
      <c r="D246" s="9">
        <f t="shared" si="13"/>
        <v>43404</v>
      </c>
      <c r="E246" s="9" t="s">
        <v>11</v>
      </c>
      <c r="F246" s="9" t="s">
        <v>12</v>
      </c>
      <c r="G246" s="11" t="s">
        <v>427</v>
      </c>
      <c r="H246" s="7" t="s">
        <v>23</v>
      </c>
      <c r="I246" s="12">
        <v>3384.13</v>
      </c>
      <c r="J246" s="13"/>
      <c r="K246"/>
      <c r="L246"/>
      <c r="M246" s="23"/>
    </row>
    <row r="247" spans="1:13" s="20" customFormat="1" x14ac:dyDescent="0.5">
      <c r="A247" s="7" t="s">
        <v>73</v>
      </c>
      <c r="B247" s="7" t="s">
        <v>428</v>
      </c>
      <c r="C247" s="8">
        <v>43373</v>
      </c>
      <c r="D247" s="9">
        <f t="shared" si="13"/>
        <v>43404</v>
      </c>
      <c r="E247" s="9" t="s">
        <v>11</v>
      </c>
      <c r="F247" s="9" t="s">
        <v>12</v>
      </c>
      <c r="G247" s="11" t="s">
        <v>211</v>
      </c>
      <c r="H247" s="7" t="s">
        <v>23</v>
      </c>
      <c r="I247" s="12">
        <v>10871.67</v>
      </c>
      <c r="J247" s="13" t="s">
        <v>429</v>
      </c>
      <c r="K247"/>
      <c r="L247"/>
      <c r="M247" s="23"/>
    </row>
    <row r="248" spans="1:13" s="20" customFormat="1" x14ac:dyDescent="0.5">
      <c r="A248" s="7" t="s">
        <v>73</v>
      </c>
      <c r="B248" s="7" t="s">
        <v>430</v>
      </c>
      <c r="C248" s="8">
        <v>43373</v>
      </c>
      <c r="D248" s="9">
        <f t="shared" si="13"/>
        <v>43404</v>
      </c>
      <c r="E248" s="9" t="s">
        <v>11</v>
      </c>
      <c r="F248" s="9" t="s">
        <v>12</v>
      </c>
      <c r="G248" s="11" t="s">
        <v>431</v>
      </c>
      <c r="H248" s="7" t="s">
        <v>23</v>
      </c>
      <c r="I248" s="12">
        <v>706</v>
      </c>
      <c r="J248" s="13"/>
      <c r="K248"/>
      <c r="L248"/>
      <c r="M248" s="23"/>
    </row>
    <row r="249" spans="1:13" s="20" customFormat="1" x14ac:dyDescent="0.5">
      <c r="A249" s="7" t="s">
        <v>73</v>
      </c>
      <c r="B249" s="7" t="s">
        <v>432</v>
      </c>
      <c r="C249" s="8">
        <v>43373</v>
      </c>
      <c r="D249" s="9">
        <f t="shared" si="13"/>
        <v>43404</v>
      </c>
      <c r="E249" s="9" t="s">
        <v>11</v>
      </c>
      <c r="F249" s="9" t="s">
        <v>12</v>
      </c>
      <c r="G249" s="11" t="s">
        <v>433</v>
      </c>
      <c r="H249" s="7" t="s">
        <v>23</v>
      </c>
      <c r="I249" s="12">
        <v>300</v>
      </c>
      <c r="J249" s="13"/>
      <c r="K249"/>
      <c r="L249"/>
      <c r="M249" s="23"/>
    </row>
    <row r="250" spans="1:13" s="20" customFormat="1" x14ac:dyDescent="0.5">
      <c r="A250" s="7" t="s">
        <v>73</v>
      </c>
      <c r="B250" s="7" t="s">
        <v>434</v>
      </c>
      <c r="C250" s="8">
        <v>43373</v>
      </c>
      <c r="D250" s="9">
        <f t="shared" si="13"/>
        <v>43404</v>
      </c>
      <c r="E250" s="9" t="s">
        <v>11</v>
      </c>
      <c r="F250" s="9" t="s">
        <v>12</v>
      </c>
      <c r="G250" s="11" t="s">
        <v>435</v>
      </c>
      <c r="H250" s="7" t="s">
        <v>23</v>
      </c>
      <c r="I250" s="12">
        <v>3673.03</v>
      </c>
      <c r="J250" s="13"/>
      <c r="K250"/>
      <c r="L250"/>
      <c r="M250" s="23"/>
    </row>
    <row r="251" spans="1:13" s="20" customFormat="1" x14ac:dyDescent="0.5">
      <c r="A251" s="7" t="s">
        <v>73</v>
      </c>
      <c r="B251" s="7" t="s">
        <v>436</v>
      </c>
      <c r="C251" s="8">
        <v>43373</v>
      </c>
      <c r="D251" s="9">
        <f t="shared" si="13"/>
        <v>43404</v>
      </c>
      <c r="E251" s="9" t="s">
        <v>11</v>
      </c>
      <c r="F251" s="9" t="s">
        <v>12</v>
      </c>
      <c r="G251" s="11" t="s">
        <v>437</v>
      </c>
      <c r="H251" s="7" t="s">
        <v>23</v>
      </c>
      <c r="I251" s="12">
        <v>5869.67</v>
      </c>
      <c r="J251" s="13"/>
      <c r="K251"/>
      <c r="L251"/>
      <c r="M251" s="23"/>
    </row>
    <row r="252" spans="1:13" s="20" customFormat="1" x14ac:dyDescent="0.5">
      <c r="A252" s="7" t="s">
        <v>34</v>
      </c>
      <c r="B252" s="7" t="s">
        <v>438</v>
      </c>
      <c r="C252" s="8">
        <v>43373</v>
      </c>
      <c r="D252" s="9">
        <f t="shared" si="13"/>
        <v>43404</v>
      </c>
      <c r="E252" s="9" t="s">
        <v>11</v>
      </c>
      <c r="F252" s="9" t="s">
        <v>12</v>
      </c>
      <c r="G252" s="11" t="s">
        <v>380</v>
      </c>
      <c r="H252" s="7" t="s">
        <v>23</v>
      </c>
      <c r="I252" s="12">
        <v>1648.52</v>
      </c>
      <c r="J252" s="13"/>
      <c r="K252"/>
      <c r="L252"/>
      <c r="M252" s="23"/>
    </row>
    <row r="253" spans="1:13" s="20" customFormat="1" x14ac:dyDescent="0.5">
      <c r="A253" s="7" t="s">
        <v>34</v>
      </c>
      <c r="B253" s="7" t="s">
        <v>439</v>
      </c>
      <c r="C253" s="8">
        <v>43373</v>
      </c>
      <c r="D253" s="9">
        <f t="shared" si="13"/>
        <v>43404</v>
      </c>
      <c r="E253" s="9" t="s">
        <v>11</v>
      </c>
      <c r="F253" s="9" t="s">
        <v>12</v>
      </c>
      <c r="G253" s="11" t="s">
        <v>440</v>
      </c>
      <c r="H253" s="7" t="s">
        <v>23</v>
      </c>
      <c r="I253" s="12">
        <v>2817.58</v>
      </c>
      <c r="J253" s="13"/>
      <c r="K253"/>
      <c r="L253"/>
      <c r="M253" s="23"/>
    </row>
    <row r="254" spans="1:13" s="20" customFormat="1" x14ac:dyDescent="0.5">
      <c r="A254" s="7" t="s">
        <v>34</v>
      </c>
      <c r="B254" s="7" t="s">
        <v>441</v>
      </c>
      <c r="C254" s="8">
        <v>43373</v>
      </c>
      <c r="D254" s="9">
        <f t="shared" si="13"/>
        <v>43404</v>
      </c>
      <c r="E254" s="9" t="s">
        <v>11</v>
      </c>
      <c r="F254" s="9" t="s">
        <v>12</v>
      </c>
      <c r="G254" s="11" t="s">
        <v>442</v>
      </c>
      <c r="H254" s="7" t="s">
        <v>23</v>
      </c>
      <c r="I254" s="12">
        <v>3490.36</v>
      </c>
      <c r="J254" s="13"/>
      <c r="K254"/>
      <c r="L254"/>
      <c r="M254" s="23"/>
    </row>
    <row r="255" spans="1:13" s="20" customFormat="1" x14ac:dyDescent="0.5">
      <c r="A255" s="7" t="s">
        <v>34</v>
      </c>
      <c r="B255" s="7" t="s">
        <v>443</v>
      </c>
      <c r="C255" s="8">
        <v>43373</v>
      </c>
      <c r="D255" s="9">
        <f t="shared" si="13"/>
        <v>43404</v>
      </c>
      <c r="E255" s="9" t="s">
        <v>11</v>
      </c>
      <c r="F255" s="9" t="s">
        <v>12</v>
      </c>
      <c r="G255" s="11" t="s">
        <v>444</v>
      </c>
      <c r="H255" s="7" t="s">
        <v>23</v>
      </c>
      <c r="I255" s="12">
        <v>2985.23</v>
      </c>
      <c r="J255" s="13"/>
      <c r="K255"/>
      <c r="L255"/>
      <c r="M255" s="23"/>
    </row>
    <row r="256" spans="1:13" s="20" customFormat="1" x14ac:dyDescent="0.5">
      <c r="A256" s="7" t="s">
        <v>34</v>
      </c>
      <c r="B256" s="7" t="s">
        <v>445</v>
      </c>
      <c r="C256" s="8">
        <v>43373</v>
      </c>
      <c r="D256" s="9">
        <f t="shared" si="13"/>
        <v>43404</v>
      </c>
      <c r="E256" s="9" t="s">
        <v>11</v>
      </c>
      <c r="F256" s="9" t="s">
        <v>12</v>
      </c>
      <c r="G256" s="11" t="s">
        <v>446</v>
      </c>
      <c r="H256" s="7" t="s">
        <v>23</v>
      </c>
      <c r="I256" s="12">
        <v>1298.9100000000001</v>
      </c>
      <c r="J256" s="13"/>
      <c r="K256"/>
      <c r="L256"/>
      <c r="M256" s="23"/>
    </row>
    <row r="257" spans="1:13" s="20" customFormat="1" x14ac:dyDescent="0.5">
      <c r="A257" s="7" t="s">
        <v>34</v>
      </c>
      <c r="B257" s="7" t="s">
        <v>447</v>
      </c>
      <c r="C257" s="8">
        <v>43373</v>
      </c>
      <c r="D257" s="9">
        <f t="shared" si="13"/>
        <v>43404</v>
      </c>
      <c r="E257" s="9" t="s">
        <v>11</v>
      </c>
      <c r="F257" s="9" t="s">
        <v>12</v>
      </c>
      <c r="G257" s="11" t="s">
        <v>448</v>
      </c>
      <c r="H257" s="7" t="s">
        <v>23</v>
      </c>
      <c r="I257" s="12">
        <v>4043.06</v>
      </c>
      <c r="J257" s="13"/>
      <c r="K257"/>
      <c r="L257"/>
      <c r="M257" s="23"/>
    </row>
    <row r="258" spans="1:13" s="20" customFormat="1" x14ac:dyDescent="0.5">
      <c r="A258" s="7" t="s">
        <v>34</v>
      </c>
      <c r="B258" s="7" t="s">
        <v>449</v>
      </c>
      <c r="C258" s="8">
        <v>43373</v>
      </c>
      <c r="D258" s="9">
        <f t="shared" si="13"/>
        <v>43404</v>
      </c>
      <c r="E258" s="9" t="s">
        <v>11</v>
      </c>
      <c r="F258" s="9" t="s">
        <v>12</v>
      </c>
      <c r="G258" s="11" t="s">
        <v>197</v>
      </c>
      <c r="H258" s="7" t="s">
        <v>14</v>
      </c>
      <c r="I258" s="12">
        <v>2115.1999999999998</v>
      </c>
      <c r="J258" s="13"/>
      <c r="K258"/>
      <c r="L258"/>
      <c r="M258" s="23"/>
    </row>
    <row r="259" spans="1:13" s="20" customFormat="1" x14ac:dyDescent="0.5">
      <c r="A259" s="7" t="s">
        <v>34</v>
      </c>
      <c r="B259" s="7" t="s">
        <v>450</v>
      </c>
      <c r="C259" s="8">
        <v>43373</v>
      </c>
      <c r="D259" s="9">
        <f t="shared" si="13"/>
        <v>43404</v>
      </c>
      <c r="E259" s="9" t="s">
        <v>11</v>
      </c>
      <c r="F259" s="9" t="s">
        <v>12</v>
      </c>
      <c r="G259" s="11" t="s">
        <v>274</v>
      </c>
      <c r="H259" s="7" t="s">
        <v>14</v>
      </c>
      <c r="I259" s="12">
        <v>407.13</v>
      </c>
      <c r="J259" s="13"/>
      <c r="K259"/>
      <c r="L259"/>
      <c r="M259" s="23"/>
    </row>
    <row r="260" spans="1:13" s="20" customFormat="1" x14ac:dyDescent="0.5">
      <c r="A260" s="7" t="s">
        <v>34</v>
      </c>
      <c r="B260" s="7" t="s">
        <v>451</v>
      </c>
      <c r="C260" s="8">
        <v>43373</v>
      </c>
      <c r="D260" s="9">
        <f t="shared" si="13"/>
        <v>43404</v>
      </c>
      <c r="E260" s="9" t="s">
        <v>11</v>
      </c>
      <c r="F260" s="9" t="s">
        <v>12</v>
      </c>
      <c r="G260" s="11" t="s">
        <v>452</v>
      </c>
      <c r="H260" s="7" t="s">
        <v>23</v>
      </c>
      <c r="I260" s="12">
        <v>1787.25</v>
      </c>
      <c r="J260" s="13"/>
      <c r="K260"/>
      <c r="L260"/>
      <c r="M260" s="23"/>
    </row>
    <row r="261" spans="1:13" s="20" customFormat="1" x14ac:dyDescent="0.5">
      <c r="A261" s="7" t="s">
        <v>118</v>
      </c>
      <c r="B261" s="7" t="s">
        <v>453</v>
      </c>
      <c r="C261" s="8">
        <v>43375</v>
      </c>
      <c r="D261" s="9">
        <f t="shared" si="13"/>
        <v>43434</v>
      </c>
      <c r="E261" s="9" t="s">
        <v>11</v>
      </c>
      <c r="F261" s="9" t="s">
        <v>12</v>
      </c>
      <c r="G261" s="11" t="s">
        <v>197</v>
      </c>
      <c r="H261" s="9" t="s">
        <v>14</v>
      </c>
      <c r="I261" s="12">
        <v>20853.111872499998</v>
      </c>
      <c r="J261" s="13"/>
      <c r="K261"/>
      <c r="L261"/>
      <c r="M261" s="23"/>
    </row>
    <row r="262" spans="1:13" s="20" customFormat="1" x14ac:dyDescent="0.5">
      <c r="A262" s="7" t="s">
        <v>118</v>
      </c>
      <c r="B262" s="29" t="s">
        <v>454</v>
      </c>
      <c r="C262" s="8">
        <v>43375</v>
      </c>
      <c r="D262" s="9">
        <f t="shared" si="13"/>
        <v>43434</v>
      </c>
      <c r="E262" s="9" t="s">
        <v>11</v>
      </c>
      <c r="F262" s="9" t="s">
        <v>12</v>
      </c>
      <c r="G262" s="11" t="s">
        <v>274</v>
      </c>
      <c r="H262" s="9" t="s">
        <v>14</v>
      </c>
      <c r="I262" s="12">
        <v>4008.51</v>
      </c>
      <c r="J262" s="13"/>
      <c r="K262"/>
      <c r="L262"/>
      <c r="M262" s="23"/>
    </row>
    <row r="263" spans="1:13" s="20" customFormat="1" x14ac:dyDescent="0.5">
      <c r="A263" s="7" t="s">
        <v>261</v>
      </c>
      <c r="B263" s="7" t="s">
        <v>455</v>
      </c>
      <c r="C263" s="8">
        <v>43375</v>
      </c>
      <c r="D263" s="9">
        <f>C263+14</f>
        <v>43389</v>
      </c>
      <c r="E263" s="9" t="s">
        <v>11</v>
      </c>
      <c r="F263" s="9" t="s">
        <v>17</v>
      </c>
      <c r="G263" s="11" t="s">
        <v>151</v>
      </c>
      <c r="H263" s="9" t="s">
        <v>17</v>
      </c>
      <c r="I263" s="12">
        <v>9574</v>
      </c>
      <c r="J263" s="13"/>
      <c r="K263"/>
      <c r="L263"/>
      <c r="M263" s="23"/>
    </row>
    <row r="264" spans="1:13" s="20" customFormat="1" x14ac:dyDescent="0.5">
      <c r="A264" s="7" t="s">
        <v>261</v>
      </c>
      <c r="B264" s="7" t="s">
        <v>456</v>
      </c>
      <c r="C264" s="8">
        <v>43375</v>
      </c>
      <c r="D264" s="9">
        <f>C264+14</f>
        <v>43389</v>
      </c>
      <c r="E264" s="9" t="s">
        <v>11</v>
      </c>
      <c r="F264" s="9" t="s">
        <v>17</v>
      </c>
      <c r="G264" s="11" t="s">
        <v>123</v>
      </c>
      <c r="H264" s="9" t="s">
        <v>17</v>
      </c>
      <c r="I264" s="12">
        <v>67830</v>
      </c>
      <c r="J264" s="13"/>
      <c r="K264"/>
      <c r="L264"/>
      <c r="M264" s="23"/>
    </row>
    <row r="265" spans="1:13" s="20" customFormat="1" x14ac:dyDescent="0.5">
      <c r="A265" s="7" t="s">
        <v>261</v>
      </c>
      <c r="B265" s="7" t="s">
        <v>457</v>
      </c>
      <c r="C265" s="8">
        <v>43375</v>
      </c>
      <c r="D265" s="9">
        <f>C265+14</f>
        <v>43389</v>
      </c>
      <c r="E265" s="9" t="s">
        <v>11</v>
      </c>
      <c r="F265" s="9" t="s">
        <v>17</v>
      </c>
      <c r="G265" s="11" t="s">
        <v>458</v>
      </c>
      <c r="H265" s="9" t="s">
        <v>17</v>
      </c>
      <c r="I265" s="12">
        <v>13140</v>
      </c>
      <c r="J265" s="13"/>
      <c r="K265"/>
      <c r="L265"/>
      <c r="M265" s="23"/>
    </row>
    <row r="266" spans="1:13" s="20" customFormat="1" x14ac:dyDescent="0.5">
      <c r="A266" s="7" t="s">
        <v>261</v>
      </c>
      <c r="B266" s="7" t="s">
        <v>459</v>
      </c>
      <c r="C266" s="8">
        <v>43375</v>
      </c>
      <c r="D266" s="9">
        <f>C266+14</f>
        <v>43389</v>
      </c>
      <c r="E266" s="9" t="s">
        <v>11</v>
      </c>
      <c r="F266" s="9" t="s">
        <v>17</v>
      </c>
      <c r="G266" s="11" t="s">
        <v>460</v>
      </c>
      <c r="H266" s="9" t="s">
        <v>17</v>
      </c>
      <c r="I266" s="12">
        <v>1170</v>
      </c>
      <c r="J266" s="13"/>
      <c r="K266"/>
      <c r="L266"/>
      <c r="M266" s="23"/>
    </row>
    <row r="267" spans="1:13" s="20" customFormat="1" x14ac:dyDescent="0.5">
      <c r="A267" s="7" t="s">
        <v>261</v>
      </c>
      <c r="B267" s="7" t="s">
        <v>461</v>
      </c>
      <c r="C267" s="8">
        <v>43375</v>
      </c>
      <c r="D267" s="9">
        <f>C267+14</f>
        <v>43389</v>
      </c>
      <c r="E267" s="9" t="s">
        <v>11</v>
      </c>
      <c r="F267" s="9" t="s">
        <v>17</v>
      </c>
      <c r="G267" s="11" t="s">
        <v>132</v>
      </c>
      <c r="H267" s="9" t="s">
        <v>17</v>
      </c>
      <c r="I267" s="12">
        <v>33070</v>
      </c>
      <c r="J267" s="13"/>
      <c r="K267"/>
      <c r="L267"/>
      <c r="M267" s="23"/>
    </row>
    <row r="268" spans="1:13" s="20" customFormat="1" x14ac:dyDescent="0.5">
      <c r="A268" s="7" t="s">
        <v>261</v>
      </c>
      <c r="B268" s="7" t="s">
        <v>462</v>
      </c>
      <c r="C268" s="8">
        <v>43377</v>
      </c>
      <c r="D268" s="9">
        <f>C268+21</f>
        <v>43398</v>
      </c>
      <c r="E268" s="9" t="s">
        <v>11</v>
      </c>
      <c r="F268" s="9" t="s">
        <v>17</v>
      </c>
      <c r="G268" s="11" t="s">
        <v>189</v>
      </c>
      <c r="H268" s="9" t="s">
        <v>17</v>
      </c>
      <c r="I268" s="12">
        <v>145617</v>
      </c>
      <c r="J268" s="13"/>
      <c r="K268"/>
      <c r="L268"/>
      <c r="M268" s="23"/>
    </row>
    <row r="269" spans="1:13" s="20" customFormat="1" x14ac:dyDescent="0.5">
      <c r="A269" s="7" t="s">
        <v>15</v>
      </c>
      <c r="B269" s="7" t="s">
        <v>463</v>
      </c>
      <c r="C269" s="8">
        <v>43384</v>
      </c>
      <c r="D269" s="9">
        <f t="shared" ref="D269:D279" si="14">C269+14</f>
        <v>43398</v>
      </c>
      <c r="E269" s="9" t="s">
        <v>11</v>
      </c>
      <c r="F269" s="9" t="s">
        <v>17</v>
      </c>
      <c r="G269" s="11" t="s">
        <v>130</v>
      </c>
      <c r="H269" s="9" t="s">
        <v>17</v>
      </c>
      <c r="I269" s="12">
        <v>110</v>
      </c>
      <c r="J269" s="13"/>
      <c r="K269"/>
      <c r="L269"/>
      <c r="M269" s="23"/>
    </row>
    <row r="270" spans="1:13" s="20" customFormat="1" x14ac:dyDescent="0.5">
      <c r="A270" s="7" t="s">
        <v>15</v>
      </c>
      <c r="B270" s="7" t="s">
        <v>463</v>
      </c>
      <c r="C270" s="8">
        <v>43384</v>
      </c>
      <c r="D270" s="9">
        <f t="shared" si="14"/>
        <v>43398</v>
      </c>
      <c r="E270" s="9" t="s">
        <v>11</v>
      </c>
      <c r="F270" s="9" t="s">
        <v>17</v>
      </c>
      <c r="G270" s="11" t="s">
        <v>44</v>
      </c>
      <c r="H270" s="9" t="s">
        <v>17</v>
      </c>
      <c r="I270" s="12">
        <v>2420</v>
      </c>
      <c r="J270" s="13"/>
      <c r="K270"/>
      <c r="L270"/>
      <c r="M270" s="23"/>
    </row>
    <row r="271" spans="1:13" s="20" customFormat="1" x14ac:dyDescent="0.5">
      <c r="A271" s="7" t="s">
        <v>15</v>
      </c>
      <c r="B271" s="7" t="s">
        <v>463</v>
      </c>
      <c r="C271" s="8">
        <v>43384</v>
      </c>
      <c r="D271" s="9">
        <f t="shared" si="14"/>
        <v>43398</v>
      </c>
      <c r="E271" s="9" t="s">
        <v>11</v>
      </c>
      <c r="F271" s="9" t="s">
        <v>17</v>
      </c>
      <c r="G271" s="11" t="s">
        <v>123</v>
      </c>
      <c r="H271" s="9" t="s">
        <v>17</v>
      </c>
      <c r="I271" s="12">
        <v>2013</v>
      </c>
      <c r="J271" s="13"/>
      <c r="K271"/>
      <c r="L271"/>
      <c r="M271" s="23"/>
    </row>
    <row r="272" spans="1:13" s="20" customFormat="1" x14ac:dyDescent="0.5">
      <c r="A272" s="7" t="s">
        <v>15</v>
      </c>
      <c r="B272" s="7" t="s">
        <v>463</v>
      </c>
      <c r="C272" s="8">
        <v>43384</v>
      </c>
      <c r="D272" s="9">
        <f t="shared" si="14"/>
        <v>43398</v>
      </c>
      <c r="E272" s="9" t="s">
        <v>11</v>
      </c>
      <c r="F272" s="9" t="s">
        <v>17</v>
      </c>
      <c r="G272" s="11" t="s">
        <v>458</v>
      </c>
      <c r="H272" s="9" t="s">
        <v>17</v>
      </c>
      <c r="I272" s="12">
        <v>594</v>
      </c>
      <c r="J272" s="13"/>
      <c r="K272"/>
      <c r="L272"/>
      <c r="M272" s="23"/>
    </row>
    <row r="273" spans="1:13" s="20" customFormat="1" x14ac:dyDescent="0.5">
      <c r="A273" s="7" t="s">
        <v>15</v>
      </c>
      <c r="B273" s="7" t="s">
        <v>463</v>
      </c>
      <c r="C273" s="8">
        <v>43384</v>
      </c>
      <c r="D273" s="9">
        <f t="shared" si="14"/>
        <v>43398</v>
      </c>
      <c r="E273" s="9" t="s">
        <v>11</v>
      </c>
      <c r="F273" s="9" t="s">
        <v>17</v>
      </c>
      <c r="G273" s="11" t="s">
        <v>128</v>
      </c>
      <c r="H273" s="9" t="s">
        <v>17</v>
      </c>
      <c r="I273" s="12">
        <v>165</v>
      </c>
      <c r="J273" s="13"/>
      <c r="K273"/>
      <c r="L273"/>
      <c r="M273" s="23"/>
    </row>
    <row r="274" spans="1:13" s="20" customFormat="1" x14ac:dyDescent="0.5">
      <c r="A274" s="7" t="s">
        <v>15</v>
      </c>
      <c r="B274" s="7" t="s">
        <v>463</v>
      </c>
      <c r="C274" s="8">
        <v>43384</v>
      </c>
      <c r="D274" s="9">
        <f t="shared" si="14"/>
        <v>43398</v>
      </c>
      <c r="E274" s="9" t="s">
        <v>11</v>
      </c>
      <c r="F274" s="9" t="s">
        <v>17</v>
      </c>
      <c r="G274" s="11" t="s">
        <v>464</v>
      </c>
      <c r="H274" s="9" t="s">
        <v>17</v>
      </c>
      <c r="I274" s="12">
        <v>1628</v>
      </c>
      <c r="J274" s="13"/>
      <c r="K274"/>
      <c r="L274"/>
      <c r="M274" s="23"/>
    </row>
    <row r="275" spans="1:13" s="20" customFormat="1" x14ac:dyDescent="0.5">
      <c r="A275" s="7" t="s">
        <v>15</v>
      </c>
      <c r="B275" s="7" t="s">
        <v>465</v>
      </c>
      <c r="C275" s="8">
        <v>43384</v>
      </c>
      <c r="D275" s="9">
        <f t="shared" si="14"/>
        <v>43398</v>
      </c>
      <c r="E275" s="9" t="s">
        <v>11</v>
      </c>
      <c r="F275" s="9" t="s">
        <v>12</v>
      </c>
      <c r="G275" s="11" t="s">
        <v>13</v>
      </c>
      <c r="H275" s="7" t="s">
        <v>14</v>
      </c>
      <c r="I275" s="12">
        <v>1500</v>
      </c>
      <c r="J275" s="13"/>
      <c r="K275"/>
      <c r="L275"/>
      <c r="M275" s="23"/>
    </row>
    <row r="276" spans="1:13" s="20" customFormat="1" x14ac:dyDescent="0.5">
      <c r="A276" s="7" t="s">
        <v>15</v>
      </c>
      <c r="B276" s="7" t="s">
        <v>465</v>
      </c>
      <c r="C276" s="8">
        <v>43384</v>
      </c>
      <c r="D276" s="9">
        <f t="shared" si="14"/>
        <v>43398</v>
      </c>
      <c r="E276" s="9" t="s">
        <v>11</v>
      </c>
      <c r="F276" s="9" t="s">
        <v>12</v>
      </c>
      <c r="G276" s="11" t="s">
        <v>466</v>
      </c>
      <c r="H276" s="7" t="s">
        <v>14</v>
      </c>
      <c r="I276" s="12">
        <v>1500</v>
      </c>
      <c r="J276" s="13"/>
      <c r="K276"/>
      <c r="L276"/>
      <c r="M276" s="23"/>
    </row>
    <row r="277" spans="1:13" s="20" customFormat="1" x14ac:dyDescent="0.5">
      <c r="A277" s="7" t="s">
        <v>15</v>
      </c>
      <c r="B277" s="7" t="s">
        <v>467</v>
      </c>
      <c r="C277" s="8">
        <v>43388</v>
      </c>
      <c r="D277" s="9">
        <f t="shared" si="14"/>
        <v>43402</v>
      </c>
      <c r="E277" s="9" t="s">
        <v>11</v>
      </c>
      <c r="F277" s="9" t="s">
        <v>17</v>
      </c>
      <c r="G277" s="11" t="s">
        <v>151</v>
      </c>
      <c r="H277" s="9" t="s">
        <v>17</v>
      </c>
      <c r="I277" s="12">
        <v>2860</v>
      </c>
      <c r="J277" s="13"/>
      <c r="K277"/>
      <c r="L277"/>
      <c r="M277" s="23"/>
    </row>
    <row r="278" spans="1:13" s="20" customFormat="1" x14ac:dyDescent="0.5">
      <c r="A278" s="7" t="s">
        <v>15</v>
      </c>
      <c r="B278" s="7" t="s">
        <v>467</v>
      </c>
      <c r="C278" s="8">
        <v>43388</v>
      </c>
      <c r="D278" s="9">
        <f t="shared" si="14"/>
        <v>43402</v>
      </c>
      <c r="E278" s="9" t="s">
        <v>11</v>
      </c>
      <c r="F278" s="9" t="s">
        <v>17</v>
      </c>
      <c r="G278" s="11" t="s">
        <v>29</v>
      </c>
      <c r="H278" s="9" t="s">
        <v>17</v>
      </c>
      <c r="I278" s="12">
        <v>2090</v>
      </c>
      <c r="J278" s="13"/>
      <c r="K278"/>
      <c r="L278"/>
      <c r="M278" s="23"/>
    </row>
    <row r="279" spans="1:13" s="20" customFormat="1" x14ac:dyDescent="0.5">
      <c r="A279" s="7" t="s">
        <v>15</v>
      </c>
      <c r="B279" s="7" t="s">
        <v>467</v>
      </c>
      <c r="C279" s="8">
        <v>43388</v>
      </c>
      <c r="D279" s="9">
        <f t="shared" si="14"/>
        <v>43402</v>
      </c>
      <c r="E279" s="9" t="s">
        <v>11</v>
      </c>
      <c r="F279" s="9" t="s">
        <v>17</v>
      </c>
      <c r="G279" s="11" t="s">
        <v>153</v>
      </c>
      <c r="H279" s="9" t="s">
        <v>17</v>
      </c>
      <c r="I279" s="12">
        <v>1881</v>
      </c>
      <c r="J279" s="13"/>
      <c r="K279"/>
      <c r="L279"/>
      <c r="M279" s="23"/>
    </row>
    <row r="280" spans="1:13" s="20" customFormat="1" x14ac:dyDescent="0.5">
      <c r="A280" s="7" t="s">
        <v>468</v>
      </c>
      <c r="B280" s="7" t="s">
        <v>469</v>
      </c>
      <c r="C280" s="8">
        <v>43391</v>
      </c>
      <c r="D280" s="9">
        <v>43496</v>
      </c>
      <c r="E280" s="9" t="s">
        <v>11</v>
      </c>
      <c r="F280" s="9" t="s">
        <v>12</v>
      </c>
      <c r="G280" s="11" t="s">
        <v>470</v>
      </c>
      <c r="H280" s="9" t="s">
        <v>372</v>
      </c>
      <c r="I280" s="12">
        <v>1301.67</v>
      </c>
      <c r="J280" s="13"/>
      <c r="K280"/>
      <c r="L280"/>
      <c r="M280" s="23"/>
    </row>
    <row r="281" spans="1:13" s="20" customFormat="1" x14ac:dyDescent="0.5">
      <c r="A281" s="7" t="s">
        <v>161</v>
      </c>
      <c r="B281" s="7" t="s">
        <v>471</v>
      </c>
      <c r="C281" s="8">
        <v>43391</v>
      </c>
      <c r="D281" s="9">
        <f>C281+14</f>
        <v>43405</v>
      </c>
      <c r="E281" s="9" t="s">
        <v>11</v>
      </c>
      <c r="F281" s="9" t="s">
        <v>12</v>
      </c>
      <c r="G281" s="11" t="s">
        <v>211</v>
      </c>
      <c r="H281" s="7" t="s">
        <v>23</v>
      </c>
      <c r="I281" s="12">
        <v>9106</v>
      </c>
      <c r="J281" s="13"/>
      <c r="K281"/>
      <c r="L281"/>
      <c r="M281" s="23"/>
    </row>
    <row r="282" spans="1:13" s="20" customFormat="1" x14ac:dyDescent="0.5">
      <c r="A282" s="7" t="s">
        <v>15</v>
      </c>
      <c r="B282" s="7" t="s">
        <v>472</v>
      </c>
      <c r="C282" s="8">
        <v>43391</v>
      </c>
      <c r="D282" s="9">
        <f>EOMONTH(C282,1)</f>
        <v>43434</v>
      </c>
      <c r="E282" s="9" t="s">
        <v>11</v>
      </c>
      <c r="F282" s="9" t="s">
        <v>12</v>
      </c>
      <c r="G282" s="11" t="s">
        <v>197</v>
      </c>
      <c r="H282" s="7" t="s">
        <v>14</v>
      </c>
      <c r="I282" s="12">
        <v>480</v>
      </c>
      <c r="J282" s="13"/>
      <c r="K282"/>
      <c r="L282"/>
      <c r="M282" s="23"/>
    </row>
    <row r="283" spans="1:13" s="20" customFormat="1" x14ac:dyDescent="0.5">
      <c r="A283" s="26" t="s">
        <v>473</v>
      </c>
      <c r="B283" s="26" t="s">
        <v>474</v>
      </c>
      <c r="C283" s="9">
        <v>43395</v>
      </c>
      <c r="D283" s="9">
        <f>EOMONTH(C283,1)</f>
        <v>43434</v>
      </c>
      <c r="E283" s="9" t="s">
        <v>11</v>
      </c>
      <c r="F283" s="9" t="s">
        <v>12</v>
      </c>
      <c r="G283" s="17" t="s">
        <v>165</v>
      </c>
      <c r="H283" s="26" t="s">
        <v>23</v>
      </c>
      <c r="I283" s="27">
        <v>1036.8</v>
      </c>
      <c r="J283" s="13"/>
      <c r="K283"/>
      <c r="L283"/>
      <c r="M283" s="23"/>
    </row>
    <row r="284" spans="1:13" s="20" customFormat="1" x14ac:dyDescent="0.5">
      <c r="A284" s="7" t="s">
        <v>475</v>
      </c>
      <c r="B284" s="7" t="s">
        <v>476</v>
      </c>
      <c r="C284" s="8">
        <v>43395</v>
      </c>
      <c r="D284" s="9">
        <f>EOMONTH(C284,1)</f>
        <v>43434</v>
      </c>
      <c r="E284" s="9" t="s">
        <v>11</v>
      </c>
      <c r="F284" s="9" t="s">
        <v>12</v>
      </c>
      <c r="G284" s="11" t="s">
        <v>444</v>
      </c>
      <c r="H284" s="26" t="s">
        <v>23</v>
      </c>
      <c r="I284" s="12">
        <v>600</v>
      </c>
      <c r="J284" s="13"/>
      <c r="K284"/>
      <c r="L284"/>
      <c r="M284" s="23"/>
    </row>
    <row r="285" spans="1:13" s="20" customFormat="1" x14ac:dyDescent="0.5">
      <c r="A285" s="7" t="s">
        <v>100</v>
      </c>
      <c r="B285" s="7" t="s">
        <v>477</v>
      </c>
      <c r="C285" s="8">
        <v>43396</v>
      </c>
      <c r="D285" s="9">
        <f>C285+30</f>
        <v>43426</v>
      </c>
      <c r="E285" s="9" t="s">
        <v>11</v>
      </c>
      <c r="F285" s="9" t="s">
        <v>12</v>
      </c>
      <c r="G285" s="11" t="s">
        <v>478</v>
      </c>
      <c r="H285" s="26" t="s">
        <v>23</v>
      </c>
      <c r="I285" s="12">
        <v>1070.25</v>
      </c>
      <c r="J285" s="13"/>
      <c r="K285"/>
      <c r="L285"/>
      <c r="M285" s="23"/>
    </row>
    <row r="286" spans="1:13" s="20" customFormat="1" x14ac:dyDescent="0.5">
      <c r="A286" s="7" t="s">
        <v>479</v>
      </c>
      <c r="B286" s="7" t="s">
        <v>480</v>
      </c>
      <c r="C286" s="8">
        <v>43396</v>
      </c>
      <c r="D286" s="9">
        <f>C286+14</f>
        <v>43410</v>
      </c>
      <c r="E286" s="9" t="s">
        <v>11</v>
      </c>
      <c r="F286" s="9" t="s">
        <v>12</v>
      </c>
      <c r="G286" s="11" t="s">
        <v>481</v>
      </c>
      <c r="H286" s="7" t="s">
        <v>23</v>
      </c>
      <c r="I286" s="12">
        <v>300</v>
      </c>
      <c r="J286" s="13"/>
      <c r="K286"/>
      <c r="L286"/>
      <c r="M286" s="23"/>
    </row>
    <row r="287" spans="1:13" s="20" customFormat="1" x14ac:dyDescent="0.5">
      <c r="A287" s="7" t="s">
        <v>50</v>
      </c>
      <c r="B287" s="7" t="s">
        <v>482</v>
      </c>
      <c r="C287" s="8">
        <v>43396</v>
      </c>
      <c r="D287" s="9">
        <f>EOMONTH(C287,1)</f>
        <v>43434</v>
      </c>
      <c r="E287" s="9" t="s">
        <v>11</v>
      </c>
      <c r="F287" s="9" t="s">
        <v>12</v>
      </c>
      <c r="G287" s="11" t="s">
        <v>416</v>
      </c>
      <c r="H287" s="7" t="s">
        <v>23</v>
      </c>
      <c r="I287" s="12">
        <v>275.83</v>
      </c>
      <c r="J287" s="13"/>
      <c r="K287"/>
      <c r="L287"/>
      <c r="M287" s="23"/>
    </row>
    <row r="288" spans="1:13" s="20" customFormat="1" x14ac:dyDescent="0.5">
      <c r="A288" s="7" t="s">
        <v>15</v>
      </c>
      <c r="B288" s="7" t="s">
        <v>483</v>
      </c>
      <c r="C288" s="8">
        <v>43396</v>
      </c>
      <c r="D288" s="9">
        <f t="shared" ref="D288:D293" si="15">C288+14</f>
        <v>43410</v>
      </c>
      <c r="E288" s="9" t="s">
        <v>11</v>
      </c>
      <c r="F288" s="9" t="s">
        <v>12</v>
      </c>
      <c r="G288" s="11" t="s">
        <v>13</v>
      </c>
      <c r="H288" s="7" t="s">
        <v>14</v>
      </c>
      <c r="I288" s="12">
        <v>1740</v>
      </c>
      <c r="J288" s="13"/>
      <c r="K288"/>
      <c r="L288"/>
      <c r="M288" s="23"/>
    </row>
    <row r="289" spans="1:13" s="20" customFormat="1" x14ac:dyDescent="0.5">
      <c r="A289" s="7" t="s">
        <v>15</v>
      </c>
      <c r="B289" s="7" t="s">
        <v>484</v>
      </c>
      <c r="C289" s="8">
        <v>43396</v>
      </c>
      <c r="D289" s="9">
        <f t="shared" si="15"/>
        <v>43410</v>
      </c>
      <c r="E289" s="9" t="s">
        <v>11</v>
      </c>
      <c r="F289" s="9" t="s">
        <v>12</v>
      </c>
      <c r="G289" s="11" t="s">
        <v>485</v>
      </c>
      <c r="H289" s="7" t="s">
        <v>14</v>
      </c>
      <c r="I289" s="12">
        <v>1500</v>
      </c>
      <c r="J289" s="13"/>
      <c r="K289"/>
      <c r="L289"/>
      <c r="M289" s="23"/>
    </row>
    <row r="290" spans="1:13" s="20" customFormat="1" x14ac:dyDescent="0.5">
      <c r="A290" s="7" t="s">
        <v>15</v>
      </c>
      <c r="B290" s="7" t="s">
        <v>484</v>
      </c>
      <c r="C290" s="8">
        <v>43396</v>
      </c>
      <c r="D290" s="9">
        <f t="shared" si="15"/>
        <v>43410</v>
      </c>
      <c r="E290" s="9" t="s">
        <v>11</v>
      </c>
      <c r="F290" s="9" t="s">
        <v>12</v>
      </c>
      <c r="G290" s="11" t="s">
        <v>486</v>
      </c>
      <c r="H290" s="7" t="s">
        <v>14</v>
      </c>
      <c r="I290" s="12">
        <v>1500</v>
      </c>
      <c r="J290" s="13"/>
      <c r="K290"/>
      <c r="L290"/>
      <c r="M290" s="23"/>
    </row>
    <row r="291" spans="1:13" s="20" customFormat="1" x14ac:dyDescent="0.5">
      <c r="A291" s="7" t="s">
        <v>15</v>
      </c>
      <c r="B291" s="7" t="s">
        <v>487</v>
      </c>
      <c r="C291" s="8">
        <v>43396</v>
      </c>
      <c r="D291" s="9">
        <f t="shared" si="15"/>
        <v>43410</v>
      </c>
      <c r="E291" s="9" t="s">
        <v>11</v>
      </c>
      <c r="F291" s="9" t="s">
        <v>17</v>
      </c>
      <c r="G291" s="11" t="s">
        <v>155</v>
      </c>
      <c r="H291" s="9" t="s">
        <v>17</v>
      </c>
      <c r="I291" s="12">
        <v>1518</v>
      </c>
      <c r="J291" s="13"/>
      <c r="K291"/>
      <c r="L291"/>
      <c r="M291" s="23"/>
    </row>
    <row r="292" spans="1:13" s="20" customFormat="1" x14ac:dyDescent="0.5">
      <c r="A292" s="7" t="s">
        <v>15</v>
      </c>
      <c r="B292" s="7" t="s">
        <v>487</v>
      </c>
      <c r="C292" s="8">
        <v>43396</v>
      </c>
      <c r="D292" s="9">
        <f t="shared" si="15"/>
        <v>43410</v>
      </c>
      <c r="E292" s="9" t="s">
        <v>11</v>
      </c>
      <c r="F292" s="9" t="s">
        <v>17</v>
      </c>
      <c r="G292" s="11" t="s">
        <v>201</v>
      </c>
      <c r="H292" s="9" t="s">
        <v>17</v>
      </c>
      <c r="I292" s="12">
        <v>3619</v>
      </c>
      <c r="J292" s="13"/>
      <c r="K292"/>
      <c r="L292"/>
      <c r="M292" s="23"/>
    </row>
    <row r="293" spans="1:13" s="20" customFormat="1" x14ac:dyDescent="0.5">
      <c r="A293" s="7" t="s">
        <v>15</v>
      </c>
      <c r="B293" s="7" t="s">
        <v>487</v>
      </c>
      <c r="C293" s="8">
        <v>43396</v>
      </c>
      <c r="D293" s="9">
        <f t="shared" si="15"/>
        <v>43410</v>
      </c>
      <c r="E293" s="9" t="s">
        <v>11</v>
      </c>
      <c r="F293" s="9" t="s">
        <v>17</v>
      </c>
      <c r="G293" s="11" t="s">
        <v>218</v>
      </c>
      <c r="H293" s="9" t="s">
        <v>17</v>
      </c>
      <c r="I293" s="12">
        <v>1001</v>
      </c>
      <c r="J293" s="13"/>
      <c r="K293"/>
      <c r="L293"/>
      <c r="M293" s="23"/>
    </row>
    <row r="294" spans="1:13" s="20" customFormat="1" x14ac:dyDescent="0.5">
      <c r="A294" s="7" t="s">
        <v>488</v>
      </c>
      <c r="B294" s="7" t="s">
        <v>489</v>
      </c>
      <c r="C294" s="8">
        <v>43397</v>
      </c>
      <c r="D294" s="9">
        <f>C294+30</f>
        <v>43427</v>
      </c>
      <c r="E294" s="9" t="s">
        <v>11</v>
      </c>
      <c r="F294" s="9" t="s">
        <v>12</v>
      </c>
      <c r="G294" s="11" t="s">
        <v>197</v>
      </c>
      <c r="H294" s="7" t="s">
        <v>14</v>
      </c>
      <c r="I294" s="12">
        <v>4025</v>
      </c>
      <c r="J294" s="13"/>
      <c r="K294"/>
      <c r="L294"/>
      <c r="M294" s="23"/>
    </row>
    <row r="295" spans="1:13" s="20" customFormat="1" x14ac:dyDescent="0.5">
      <c r="A295" s="7" t="s">
        <v>490</v>
      </c>
      <c r="B295" s="7" t="s">
        <v>491</v>
      </c>
      <c r="C295" s="8">
        <v>43397</v>
      </c>
      <c r="D295" s="9">
        <f>C295+30</f>
        <v>43427</v>
      </c>
      <c r="E295" s="9" t="s">
        <v>11</v>
      </c>
      <c r="F295" s="9" t="s">
        <v>21</v>
      </c>
      <c r="G295" s="11" t="s">
        <v>375</v>
      </c>
      <c r="H295" s="26" t="s">
        <v>23</v>
      </c>
      <c r="I295" s="12">
        <v>612.64</v>
      </c>
      <c r="J295" s="13"/>
      <c r="K295"/>
      <c r="L295"/>
      <c r="M295" s="23"/>
    </row>
    <row r="296" spans="1:13" s="20" customFormat="1" x14ac:dyDescent="0.5">
      <c r="A296" s="7" t="s">
        <v>492</v>
      </c>
      <c r="B296" s="7" t="s">
        <v>493</v>
      </c>
      <c r="C296" s="8">
        <v>43397</v>
      </c>
      <c r="D296" s="9">
        <f t="shared" ref="D296:D321" si="16">EOMONTH(C296,1)</f>
        <v>43434</v>
      </c>
      <c r="E296" s="9" t="s">
        <v>11</v>
      </c>
      <c r="F296" s="9" t="s">
        <v>12</v>
      </c>
      <c r="G296" s="11" t="s">
        <v>485</v>
      </c>
      <c r="H296" s="7" t="s">
        <v>14</v>
      </c>
      <c r="I296" s="12">
        <v>20221.330000000002</v>
      </c>
      <c r="J296" s="13"/>
      <c r="K296"/>
      <c r="L296"/>
      <c r="M296" s="23"/>
    </row>
    <row r="297" spans="1:13" s="20" customFormat="1" x14ac:dyDescent="0.5">
      <c r="A297" s="7" t="s">
        <v>273</v>
      </c>
      <c r="B297" s="7" t="s">
        <v>228</v>
      </c>
      <c r="C297" s="8">
        <v>43398</v>
      </c>
      <c r="D297" s="9">
        <f t="shared" si="16"/>
        <v>43434</v>
      </c>
      <c r="E297" s="9" t="s">
        <v>11</v>
      </c>
      <c r="F297" s="9" t="s">
        <v>12</v>
      </c>
      <c r="G297" s="11" t="s">
        <v>466</v>
      </c>
      <c r="H297" s="7" t="s">
        <v>14</v>
      </c>
      <c r="I297" s="12">
        <v>9725.6</v>
      </c>
      <c r="J297" s="13"/>
      <c r="K297"/>
      <c r="L297"/>
      <c r="M297" s="23"/>
    </row>
    <row r="298" spans="1:13" s="20" customFormat="1" x14ac:dyDescent="0.5">
      <c r="A298" s="7" t="s">
        <v>273</v>
      </c>
      <c r="B298" s="7" t="s">
        <v>494</v>
      </c>
      <c r="C298" s="8">
        <v>43399</v>
      </c>
      <c r="D298" s="9">
        <f t="shared" si="16"/>
        <v>43434</v>
      </c>
      <c r="E298" s="9" t="s">
        <v>11</v>
      </c>
      <c r="F298" s="9" t="s">
        <v>12</v>
      </c>
      <c r="G298" s="11" t="s">
        <v>495</v>
      </c>
      <c r="H298" s="26" t="s">
        <v>23</v>
      </c>
      <c r="I298" s="12">
        <v>2258.4</v>
      </c>
      <c r="J298" s="13"/>
      <c r="K298"/>
      <c r="L298"/>
      <c r="M298" s="23"/>
    </row>
    <row r="299" spans="1:13" s="20" customFormat="1" x14ac:dyDescent="0.5">
      <c r="A299" s="7" t="s">
        <v>273</v>
      </c>
      <c r="B299" s="7" t="s">
        <v>496</v>
      </c>
      <c r="C299" s="8">
        <v>43399</v>
      </c>
      <c r="D299" s="9">
        <f t="shared" si="16"/>
        <v>43434</v>
      </c>
      <c r="E299" s="9" t="s">
        <v>11</v>
      </c>
      <c r="F299" s="9" t="s">
        <v>12</v>
      </c>
      <c r="G299" s="11" t="s">
        <v>283</v>
      </c>
      <c r="H299" s="7" t="s">
        <v>14</v>
      </c>
      <c r="I299" s="12">
        <v>18899.43</v>
      </c>
      <c r="J299" s="13"/>
      <c r="K299"/>
      <c r="L299"/>
      <c r="M299" s="23"/>
    </row>
    <row r="300" spans="1:13" s="20" customFormat="1" x14ac:dyDescent="0.5">
      <c r="A300" s="7" t="s">
        <v>279</v>
      </c>
      <c r="B300" s="7" t="s">
        <v>497</v>
      </c>
      <c r="C300" s="8">
        <v>43399</v>
      </c>
      <c r="D300" s="9">
        <f t="shared" si="16"/>
        <v>43434</v>
      </c>
      <c r="E300" s="9" t="s">
        <v>11</v>
      </c>
      <c r="F300" s="9" t="s">
        <v>21</v>
      </c>
      <c r="G300" s="11" t="s">
        <v>498</v>
      </c>
      <c r="H300" s="26" t="s">
        <v>23</v>
      </c>
      <c r="I300" s="12">
        <v>14222.52</v>
      </c>
      <c r="J300" s="13"/>
      <c r="K300"/>
      <c r="L300"/>
      <c r="M300" s="23"/>
    </row>
    <row r="301" spans="1:13" s="20" customFormat="1" x14ac:dyDescent="0.5">
      <c r="A301" s="7" t="s">
        <v>499</v>
      </c>
      <c r="B301" s="7" t="s">
        <v>212</v>
      </c>
      <c r="C301" s="8">
        <v>43400</v>
      </c>
      <c r="D301" s="9">
        <f t="shared" si="16"/>
        <v>43434</v>
      </c>
      <c r="E301" s="9" t="s">
        <v>11</v>
      </c>
      <c r="F301" s="9" t="s">
        <v>21</v>
      </c>
      <c r="G301" s="11" t="s">
        <v>375</v>
      </c>
      <c r="H301" s="26" t="s">
        <v>23</v>
      </c>
      <c r="I301" s="12">
        <v>6007.94</v>
      </c>
      <c r="J301" s="13"/>
      <c r="K301"/>
      <c r="L301"/>
      <c r="M301" s="23"/>
    </row>
    <row r="302" spans="1:13" s="20" customFormat="1" x14ac:dyDescent="0.5">
      <c r="A302" s="7" t="s">
        <v>499</v>
      </c>
      <c r="B302" s="7" t="s">
        <v>210</v>
      </c>
      <c r="C302" s="8">
        <v>43400</v>
      </c>
      <c r="D302" s="9">
        <f t="shared" si="16"/>
        <v>43434</v>
      </c>
      <c r="E302" s="9" t="s">
        <v>11</v>
      </c>
      <c r="F302" s="9" t="s">
        <v>12</v>
      </c>
      <c r="G302" s="11" t="s">
        <v>500</v>
      </c>
      <c r="H302" s="26" t="s">
        <v>23</v>
      </c>
      <c r="I302" s="12">
        <v>2564.38</v>
      </c>
      <c r="J302" s="13"/>
      <c r="K302"/>
      <c r="L302"/>
      <c r="M302" s="23"/>
    </row>
    <row r="303" spans="1:13" s="20" customFormat="1" x14ac:dyDescent="0.5">
      <c r="A303" s="7" t="s">
        <v>499</v>
      </c>
      <c r="B303" s="7" t="s">
        <v>206</v>
      </c>
      <c r="C303" s="8">
        <v>43400</v>
      </c>
      <c r="D303" s="9">
        <f t="shared" si="16"/>
        <v>43434</v>
      </c>
      <c r="E303" s="9" t="s">
        <v>11</v>
      </c>
      <c r="F303" s="9" t="s">
        <v>21</v>
      </c>
      <c r="G303" s="11" t="s">
        <v>501</v>
      </c>
      <c r="H303" s="26" t="s">
        <v>23</v>
      </c>
      <c r="I303" s="12">
        <v>3333.25</v>
      </c>
      <c r="J303" s="13"/>
      <c r="K303"/>
      <c r="L303"/>
      <c r="M303" s="23"/>
    </row>
    <row r="304" spans="1:13" s="20" customFormat="1" x14ac:dyDescent="0.5">
      <c r="A304" s="7" t="s">
        <v>499</v>
      </c>
      <c r="B304" s="7" t="s">
        <v>208</v>
      </c>
      <c r="C304" s="8">
        <v>43400</v>
      </c>
      <c r="D304" s="9">
        <f t="shared" si="16"/>
        <v>43434</v>
      </c>
      <c r="E304" s="9" t="s">
        <v>11</v>
      </c>
      <c r="F304" s="9" t="s">
        <v>12</v>
      </c>
      <c r="G304" s="11" t="s">
        <v>421</v>
      </c>
      <c r="H304" s="26" t="s">
        <v>23</v>
      </c>
      <c r="I304" s="12">
        <v>443.7</v>
      </c>
      <c r="J304" s="13"/>
      <c r="K304"/>
      <c r="L304"/>
      <c r="M304" s="23"/>
    </row>
    <row r="305" spans="1:13" s="20" customFormat="1" x14ac:dyDescent="0.5">
      <c r="A305" s="7" t="s">
        <v>499</v>
      </c>
      <c r="B305" s="7" t="s">
        <v>393</v>
      </c>
      <c r="C305" s="8">
        <v>43400</v>
      </c>
      <c r="D305" s="9">
        <f t="shared" si="16"/>
        <v>43434</v>
      </c>
      <c r="E305" s="9" t="s">
        <v>11</v>
      </c>
      <c r="F305" s="9" t="s">
        <v>12</v>
      </c>
      <c r="G305" s="11" t="s">
        <v>433</v>
      </c>
      <c r="H305" s="26" t="s">
        <v>23</v>
      </c>
      <c r="I305" s="12">
        <v>5124.09</v>
      </c>
      <c r="J305" s="13"/>
      <c r="K305"/>
      <c r="L305"/>
      <c r="M305" s="23"/>
    </row>
    <row r="306" spans="1:13" s="20" customFormat="1" x14ac:dyDescent="0.5">
      <c r="A306" s="7" t="s">
        <v>499</v>
      </c>
      <c r="B306" s="7" t="s">
        <v>213</v>
      </c>
      <c r="C306" s="8">
        <v>43400</v>
      </c>
      <c r="D306" s="9">
        <f t="shared" si="16"/>
        <v>43434</v>
      </c>
      <c r="E306" s="9" t="s">
        <v>11</v>
      </c>
      <c r="F306" s="9" t="s">
        <v>12</v>
      </c>
      <c r="G306" s="11" t="s">
        <v>502</v>
      </c>
      <c r="H306" s="26" t="s">
        <v>23</v>
      </c>
      <c r="I306" s="12">
        <v>3453.83</v>
      </c>
      <c r="J306" s="13"/>
      <c r="K306"/>
      <c r="L306"/>
      <c r="M306" s="23"/>
    </row>
    <row r="307" spans="1:13" s="20" customFormat="1" x14ac:dyDescent="0.5">
      <c r="A307" s="7" t="s">
        <v>499</v>
      </c>
      <c r="B307" s="7" t="s">
        <v>227</v>
      </c>
      <c r="C307" s="8">
        <v>43400</v>
      </c>
      <c r="D307" s="9">
        <f t="shared" si="16"/>
        <v>43434</v>
      </c>
      <c r="E307" s="9" t="s">
        <v>11</v>
      </c>
      <c r="F307" s="9" t="s">
        <v>12</v>
      </c>
      <c r="G307" s="11" t="s">
        <v>503</v>
      </c>
      <c r="H307" s="26" t="s">
        <v>23</v>
      </c>
      <c r="I307" s="12">
        <v>11292.03</v>
      </c>
      <c r="J307" s="13"/>
      <c r="K307"/>
      <c r="L307"/>
      <c r="M307" s="23"/>
    </row>
    <row r="308" spans="1:13" s="20" customFormat="1" x14ac:dyDescent="0.5">
      <c r="A308" s="7" t="s">
        <v>30</v>
      </c>
      <c r="B308" s="7" t="s">
        <v>504</v>
      </c>
      <c r="C308" s="8">
        <v>43401</v>
      </c>
      <c r="D308" s="9">
        <f t="shared" si="16"/>
        <v>43434</v>
      </c>
      <c r="E308" s="9" t="s">
        <v>11</v>
      </c>
      <c r="F308" s="9" t="s">
        <v>12</v>
      </c>
      <c r="G308" s="11" t="s">
        <v>505</v>
      </c>
      <c r="H308" s="26" t="s">
        <v>23</v>
      </c>
      <c r="I308" s="12">
        <v>599.54999999999995</v>
      </c>
      <c r="J308" s="13"/>
      <c r="K308"/>
      <c r="L308"/>
      <c r="M308" s="23"/>
    </row>
    <row r="309" spans="1:13" s="20" customFormat="1" x14ac:dyDescent="0.5">
      <c r="A309" s="7" t="s">
        <v>45</v>
      </c>
      <c r="B309" s="7" t="s">
        <v>506</v>
      </c>
      <c r="C309" s="8">
        <v>43402</v>
      </c>
      <c r="D309" s="9">
        <f t="shared" si="16"/>
        <v>43434</v>
      </c>
      <c r="E309" s="9" t="s">
        <v>11</v>
      </c>
      <c r="F309" s="9" t="s">
        <v>12</v>
      </c>
      <c r="G309" s="11" t="s">
        <v>507</v>
      </c>
      <c r="H309" s="26" t="s">
        <v>23</v>
      </c>
      <c r="I309" s="12">
        <v>1770.88</v>
      </c>
      <c r="J309" s="13"/>
      <c r="K309"/>
      <c r="L309"/>
      <c r="M309" s="23"/>
    </row>
    <row r="310" spans="1:13" s="20" customFormat="1" x14ac:dyDescent="0.5">
      <c r="A310" s="7" t="s">
        <v>45</v>
      </c>
      <c r="B310" s="7" t="s">
        <v>508</v>
      </c>
      <c r="C310" s="8">
        <v>43402</v>
      </c>
      <c r="D310" s="9">
        <f t="shared" si="16"/>
        <v>43434</v>
      </c>
      <c r="E310" s="9" t="s">
        <v>11</v>
      </c>
      <c r="F310" s="9" t="s">
        <v>12</v>
      </c>
      <c r="G310" s="11" t="s">
        <v>13</v>
      </c>
      <c r="H310" s="9" t="s">
        <v>14</v>
      </c>
      <c r="I310" s="12">
        <v>7817.09</v>
      </c>
      <c r="J310" s="13"/>
      <c r="K310"/>
      <c r="L310"/>
      <c r="M310" s="23"/>
    </row>
    <row r="311" spans="1:13" s="20" customFormat="1" x14ac:dyDescent="0.5">
      <c r="A311" s="7" t="s">
        <v>62</v>
      </c>
      <c r="B311" s="7" t="s">
        <v>509</v>
      </c>
      <c r="C311" s="8">
        <v>43403</v>
      </c>
      <c r="D311" s="9">
        <f t="shared" si="16"/>
        <v>43434</v>
      </c>
      <c r="E311" s="9" t="s">
        <v>11</v>
      </c>
      <c r="F311" s="9" t="s">
        <v>12</v>
      </c>
      <c r="G311" s="11" t="s">
        <v>510</v>
      </c>
      <c r="H311" s="26" t="s">
        <v>23</v>
      </c>
      <c r="I311" s="12">
        <v>680.69</v>
      </c>
      <c r="J311" s="13"/>
      <c r="K311"/>
      <c r="L311"/>
      <c r="M311" s="23"/>
    </row>
    <row r="312" spans="1:13" s="20" customFormat="1" x14ac:dyDescent="0.5">
      <c r="A312" s="7" t="s">
        <v>62</v>
      </c>
      <c r="B312" s="7" t="s">
        <v>509</v>
      </c>
      <c r="C312" s="8">
        <v>43403</v>
      </c>
      <c r="D312" s="9">
        <f t="shared" si="16"/>
        <v>43434</v>
      </c>
      <c r="E312" s="9" t="s">
        <v>11</v>
      </c>
      <c r="F312" s="9" t="s">
        <v>12</v>
      </c>
      <c r="G312" s="11" t="s">
        <v>511</v>
      </c>
      <c r="H312" s="26" t="s">
        <v>23</v>
      </c>
      <c r="I312" s="12">
        <v>1384.6</v>
      </c>
      <c r="J312" s="13"/>
      <c r="K312"/>
      <c r="L312"/>
      <c r="M312" s="23"/>
    </row>
    <row r="313" spans="1:13" s="20" customFormat="1" x14ac:dyDescent="0.5">
      <c r="A313" s="7" t="s">
        <v>62</v>
      </c>
      <c r="B313" s="7" t="s">
        <v>509</v>
      </c>
      <c r="C313" s="8">
        <v>43403</v>
      </c>
      <c r="D313" s="9">
        <f t="shared" si="16"/>
        <v>43434</v>
      </c>
      <c r="E313" s="9" t="s">
        <v>11</v>
      </c>
      <c r="F313" s="9" t="s">
        <v>12</v>
      </c>
      <c r="G313" s="11" t="s">
        <v>512</v>
      </c>
      <c r="H313" s="26" t="s">
        <v>23</v>
      </c>
      <c r="I313" s="12">
        <v>2929.97</v>
      </c>
      <c r="J313" s="13"/>
      <c r="K313"/>
      <c r="L313"/>
      <c r="M313" s="23"/>
    </row>
    <row r="314" spans="1:13" s="20" customFormat="1" x14ac:dyDescent="0.5">
      <c r="A314" s="7" t="s">
        <v>513</v>
      </c>
      <c r="B314" s="7" t="s">
        <v>514</v>
      </c>
      <c r="C314" s="8">
        <v>43403</v>
      </c>
      <c r="D314" s="9">
        <f t="shared" si="16"/>
        <v>43434</v>
      </c>
      <c r="E314" s="9" t="s">
        <v>11</v>
      </c>
      <c r="F314" s="9" t="s">
        <v>12</v>
      </c>
      <c r="G314" s="11" t="s">
        <v>286</v>
      </c>
      <c r="H314" s="9" t="s">
        <v>17</v>
      </c>
      <c r="I314" s="12">
        <v>68555</v>
      </c>
      <c r="J314" s="13"/>
      <c r="K314"/>
      <c r="L314"/>
      <c r="M314" s="23"/>
    </row>
    <row r="315" spans="1:13" s="20" customFormat="1" x14ac:dyDescent="0.5">
      <c r="A315" s="7" t="s">
        <v>513</v>
      </c>
      <c r="B315" s="7" t="s">
        <v>515</v>
      </c>
      <c r="C315" s="8">
        <v>43403</v>
      </c>
      <c r="D315" s="9">
        <f t="shared" si="16"/>
        <v>43434</v>
      </c>
      <c r="E315" s="9" t="s">
        <v>11</v>
      </c>
      <c r="F315" s="9" t="s">
        <v>12</v>
      </c>
      <c r="G315" s="11" t="s">
        <v>516</v>
      </c>
      <c r="H315" s="26" t="s">
        <v>23</v>
      </c>
      <c r="I315" s="12">
        <v>2722.8</v>
      </c>
      <c r="J315" s="13"/>
      <c r="K315"/>
      <c r="L315"/>
      <c r="M315" s="23"/>
    </row>
    <row r="316" spans="1:13" s="20" customFormat="1" x14ac:dyDescent="0.5">
      <c r="A316" s="7" t="s">
        <v>513</v>
      </c>
      <c r="B316" s="7" t="s">
        <v>515</v>
      </c>
      <c r="C316" s="8">
        <v>43403</v>
      </c>
      <c r="D316" s="9">
        <f t="shared" si="16"/>
        <v>43434</v>
      </c>
      <c r="E316" s="9" t="s">
        <v>11</v>
      </c>
      <c r="F316" s="9" t="s">
        <v>12</v>
      </c>
      <c r="G316" s="11" t="s">
        <v>517</v>
      </c>
      <c r="H316" s="26" t="s">
        <v>23</v>
      </c>
      <c r="I316" s="12">
        <v>560</v>
      </c>
      <c r="J316" s="30" t="s">
        <v>518</v>
      </c>
      <c r="K316"/>
      <c r="L316"/>
      <c r="M316" s="23"/>
    </row>
    <row r="317" spans="1:13" s="20" customFormat="1" x14ac:dyDescent="0.5">
      <c r="A317" s="7" t="s">
        <v>513</v>
      </c>
      <c r="B317" s="7" t="s">
        <v>515</v>
      </c>
      <c r="C317" s="8">
        <v>43403</v>
      </c>
      <c r="D317" s="9">
        <f t="shared" si="16"/>
        <v>43434</v>
      </c>
      <c r="E317" s="9" t="s">
        <v>11</v>
      </c>
      <c r="F317" s="9" t="s">
        <v>12</v>
      </c>
      <c r="G317" s="11" t="s">
        <v>519</v>
      </c>
      <c r="H317" s="26" t="s">
        <v>23</v>
      </c>
      <c r="I317" s="12">
        <v>1960.5</v>
      </c>
      <c r="J317" s="30" t="s">
        <v>518</v>
      </c>
      <c r="K317"/>
      <c r="L317"/>
      <c r="M317" s="23"/>
    </row>
    <row r="318" spans="1:13" s="20" customFormat="1" x14ac:dyDescent="0.5">
      <c r="A318" s="7" t="s">
        <v>513</v>
      </c>
      <c r="B318" s="7" t="s">
        <v>515</v>
      </c>
      <c r="C318" s="8">
        <v>43403</v>
      </c>
      <c r="D318" s="9">
        <f t="shared" si="16"/>
        <v>43434</v>
      </c>
      <c r="E318" s="9" t="s">
        <v>11</v>
      </c>
      <c r="F318" s="9" t="s">
        <v>12</v>
      </c>
      <c r="G318" s="11" t="s">
        <v>520</v>
      </c>
      <c r="H318" s="26" t="s">
        <v>23</v>
      </c>
      <c r="I318" s="12">
        <v>1532.1</v>
      </c>
      <c r="J318" s="30" t="s">
        <v>518</v>
      </c>
      <c r="K318"/>
      <c r="L318"/>
      <c r="M318" s="23"/>
    </row>
    <row r="319" spans="1:13" s="20" customFormat="1" x14ac:dyDescent="0.5">
      <c r="A319" s="7" t="s">
        <v>513</v>
      </c>
      <c r="B319" s="7" t="s">
        <v>515</v>
      </c>
      <c r="C319" s="8">
        <v>43403</v>
      </c>
      <c r="D319" s="9">
        <f t="shared" si="16"/>
        <v>43434</v>
      </c>
      <c r="E319" s="9" t="s">
        <v>11</v>
      </c>
      <c r="F319" s="9" t="s">
        <v>12</v>
      </c>
      <c r="G319" s="11" t="s">
        <v>495</v>
      </c>
      <c r="H319" s="26" t="s">
        <v>23</v>
      </c>
      <c r="I319" s="12">
        <v>774.2</v>
      </c>
      <c r="J319" s="30" t="s">
        <v>518</v>
      </c>
      <c r="K319"/>
      <c r="L319"/>
      <c r="M319" s="23"/>
    </row>
    <row r="320" spans="1:13" s="20" customFormat="1" x14ac:dyDescent="0.5">
      <c r="A320" s="7" t="s">
        <v>513</v>
      </c>
      <c r="B320" s="7" t="s">
        <v>521</v>
      </c>
      <c r="C320" s="8">
        <v>43403</v>
      </c>
      <c r="D320" s="9">
        <f t="shared" si="16"/>
        <v>43434</v>
      </c>
      <c r="E320" s="9" t="s">
        <v>11</v>
      </c>
      <c r="F320" s="9" t="s">
        <v>12</v>
      </c>
      <c r="G320" s="11" t="s">
        <v>288</v>
      </c>
      <c r="H320" s="9" t="s">
        <v>17</v>
      </c>
      <c r="I320" s="12">
        <v>11575</v>
      </c>
      <c r="J320" s="30" t="s">
        <v>518</v>
      </c>
      <c r="K320"/>
      <c r="L320"/>
      <c r="M320" s="23"/>
    </row>
    <row r="321" spans="1:13" s="20" customFormat="1" x14ac:dyDescent="0.5">
      <c r="A321" s="7" t="s">
        <v>30</v>
      </c>
      <c r="B321" s="7" t="s">
        <v>522</v>
      </c>
      <c r="C321" s="8">
        <v>43408</v>
      </c>
      <c r="D321" s="9">
        <f t="shared" si="16"/>
        <v>43465</v>
      </c>
      <c r="E321" s="9" t="s">
        <v>11</v>
      </c>
      <c r="F321" s="9" t="s">
        <v>12</v>
      </c>
      <c r="G321" s="11" t="s">
        <v>283</v>
      </c>
      <c r="H321" s="9" t="s">
        <v>14</v>
      </c>
      <c r="I321" s="12">
        <v>1880</v>
      </c>
      <c r="J321" s="30" t="s">
        <v>518</v>
      </c>
      <c r="K321"/>
      <c r="L321"/>
      <c r="M321" s="23"/>
    </row>
    <row r="322" spans="1:13" s="20" customFormat="1" x14ac:dyDescent="0.5">
      <c r="A322" s="7" t="s">
        <v>261</v>
      </c>
      <c r="B322" s="7" t="s">
        <v>523</v>
      </c>
      <c r="C322" s="8">
        <v>43410</v>
      </c>
      <c r="D322" s="9">
        <v>43447</v>
      </c>
      <c r="E322" s="9" t="s">
        <v>11</v>
      </c>
      <c r="F322" s="9" t="s">
        <v>17</v>
      </c>
      <c r="G322" s="11" t="s">
        <v>349</v>
      </c>
      <c r="H322" s="9" t="s">
        <v>17</v>
      </c>
      <c r="I322" s="12">
        <v>17305</v>
      </c>
      <c r="J322" s="30" t="s">
        <v>518</v>
      </c>
      <c r="K322"/>
      <c r="L322"/>
      <c r="M322" s="23"/>
    </row>
    <row r="323" spans="1:13" s="20" customFormat="1" x14ac:dyDescent="0.5">
      <c r="A323" s="7" t="s">
        <v>279</v>
      </c>
      <c r="B323" s="7" t="s">
        <v>524</v>
      </c>
      <c r="C323" s="8">
        <v>43411</v>
      </c>
      <c r="D323" s="9">
        <f>EOMONTH(C323,1)</f>
        <v>43465</v>
      </c>
      <c r="E323" s="9" t="s">
        <v>11</v>
      </c>
      <c r="F323" s="9" t="s">
        <v>21</v>
      </c>
      <c r="G323" s="11" t="s">
        <v>498</v>
      </c>
      <c r="H323" s="26" t="s">
        <v>23</v>
      </c>
      <c r="I323" s="12">
        <v>300</v>
      </c>
      <c r="J323" s="30" t="s">
        <v>518</v>
      </c>
      <c r="K323"/>
      <c r="L323"/>
      <c r="M323" s="23"/>
    </row>
    <row r="324" spans="1:13" s="20" customFormat="1" x14ac:dyDescent="0.5">
      <c r="A324" s="7" t="s">
        <v>57</v>
      </c>
      <c r="B324" s="7" t="s">
        <v>525</v>
      </c>
      <c r="C324" s="8">
        <v>43412</v>
      </c>
      <c r="D324" s="9">
        <f>EOMONTH(C324,1)</f>
        <v>43465</v>
      </c>
      <c r="E324" s="9" t="s">
        <v>11</v>
      </c>
      <c r="F324" s="9" t="s">
        <v>21</v>
      </c>
      <c r="G324" s="11" t="s">
        <v>526</v>
      </c>
      <c r="H324" s="26" t="s">
        <v>23</v>
      </c>
      <c r="I324" s="12">
        <v>2508.04</v>
      </c>
      <c r="J324" s="13"/>
      <c r="K324"/>
      <c r="L324"/>
      <c r="M324" s="23"/>
    </row>
    <row r="325" spans="1:13" s="20" customFormat="1" x14ac:dyDescent="0.5">
      <c r="A325" s="7" t="s">
        <v>527</v>
      </c>
      <c r="B325" s="7" t="s">
        <v>528</v>
      </c>
      <c r="C325" s="8">
        <v>43412</v>
      </c>
      <c r="D325" s="9">
        <f>EOMONTH(C325,1)</f>
        <v>43465</v>
      </c>
      <c r="E325" s="9" t="s">
        <v>11</v>
      </c>
      <c r="F325" s="9" t="s">
        <v>12</v>
      </c>
      <c r="G325" s="24" t="s">
        <v>444</v>
      </c>
      <c r="H325" s="26" t="s">
        <v>23</v>
      </c>
      <c r="I325" s="12">
        <v>928.18</v>
      </c>
      <c r="J325" s="13"/>
      <c r="K325"/>
      <c r="L325"/>
      <c r="M325" s="23"/>
    </row>
    <row r="326" spans="1:13" s="20" customFormat="1" x14ac:dyDescent="0.5">
      <c r="A326" s="7" t="s">
        <v>30</v>
      </c>
      <c r="B326" s="7" t="s">
        <v>529</v>
      </c>
      <c r="C326" s="8">
        <v>43415</v>
      </c>
      <c r="D326" s="9">
        <f>EOMONTH(C326,1)</f>
        <v>43465</v>
      </c>
      <c r="E326" s="9" t="s">
        <v>11</v>
      </c>
      <c r="F326" s="9" t="s">
        <v>12</v>
      </c>
      <c r="G326" s="11" t="s">
        <v>530</v>
      </c>
      <c r="H326" s="26" t="s">
        <v>23</v>
      </c>
      <c r="I326" s="12">
        <v>1053.3699999999999</v>
      </c>
      <c r="J326" s="13"/>
      <c r="K326"/>
      <c r="L326"/>
      <c r="M326" s="23"/>
    </row>
    <row r="327" spans="1:13" s="20" customFormat="1" x14ac:dyDescent="0.5">
      <c r="A327" s="7" t="s">
        <v>261</v>
      </c>
      <c r="B327" s="7" t="s">
        <v>531</v>
      </c>
      <c r="C327" s="8">
        <v>43416</v>
      </c>
      <c r="D327" s="9">
        <v>43447</v>
      </c>
      <c r="E327" s="9" t="s">
        <v>11</v>
      </c>
      <c r="F327" s="9" t="s">
        <v>17</v>
      </c>
      <c r="G327" s="11" t="s">
        <v>220</v>
      </c>
      <c r="H327" s="9" t="s">
        <v>17</v>
      </c>
      <c r="I327" s="12">
        <v>8790</v>
      </c>
      <c r="J327" s="13"/>
      <c r="K327"/>
      <c r="L327"/>
      <c r="M327" s="23"/>
    </row>
    <row r="328" spans="1:13" s="20" customFormat="1" x14ac:dyDescent="0.5">
      <c r="A328" s="7" t="s">
        <v>261</v>
      </c>
      <c r="B328" s="7" t="s">
        <v>532</v>
      </c>
      <c r="C328" s="8">
        <v>43416</v>
      </c>
      <c r="D328" s="9">
        <v>43447</v>
      </c>
      <c r="E328" s="9" t="s">
        <v>11</v>
      </c>
      <c r="F328" s="9" t="s">
        <v>17</v>
      </c>
      <c r="G328" s="11" t="s">
        <v>399</v>
      </c>
      <c r="H328" s="9" t="s">
        <v>17</v>
      </c>
      <c r="I328" s="12">
        <v>13370</v>
      </c>
      <c r="J328" s="13"/>
      <c r="K328"/>
      <c r="L328"/>
      <c r="M328" s="23"/>
    </row>
    <row r="329" spans="1:13" s="20" customFormat="1" x14ac:dyDescent="0.5">
      <c r="A329" s="7" t="s">
        <v>261</v>
      </c>
      <c r="B329" s="7" t="s">
        <v>533</v>
      </c>
      <c r="C329" s="8">
        <v>43416</v>
      </c>
      <c r="D329" s="9">
        <v>43447</v>
      </c>
      <c r="E329" s="9" t="s">
        <v>11</v>
      </c>
      <c r="F329" s="9" t="s">
        <v>17</v>
      </c>
      <c r="G329" s="11" t="s">
        <v>218</v>
      </c>
      <c r="H329" s="9" t="s">
        <v>17</v>
      </c>
      <c r="I329" s="12">
        <v>37040</v>
      </c>
      <c r="J329" s="13"/>
      <c r="K329"/>
      <c r="L329"/>
      <c r="M329" s="23"/>
    </row>
    <row r="330" spans="1:13" s="20" customFormat="1" x14ac:dyDescent="0.5">
      <c r="A330" s="7" t="s">
        <v>261</v>
      </c>
      <c r="B330" s="7" t="s">
        <v>534</v>
      </c>
      <c r="C330" s="8">
        <v>43416</v>
      </c>
      <c r="D330" s="9">
        <v>43447</v>
      </c>
      <c r="E330" s="9" t="s">
        <v>11</v>
      </c>
      <c r="F330" s="9" t="s">
        <v>17</v>
      </c>
      <c r="G330" s="11" t="s">
        <v>201</v>
      </c>
      <c r="H330" s="9" t="s">
        <v>17</v>
      </c>
      <c r="I330" s="12">
        <v>59195</v>
      </c>
      <c r="J330" s="13"/>
      <c r="K330"/>
      <c r="L330"/>
      <c r="M330" s="23"/>
    </row>
    <row r="331" spans="1:13" s="20" customFormat="1" x14ac:dyDescent="0.5">
      <c r="A331" s="7" t="s">
        <v>261</v>
      </c>
      <c r="B331" s="7" t="s">
        <v>535</v>
      </c>
      <c r="C331" s="8">
        <v>43416</v>
      </c>
      <c r="D331" s="9">
        <v>43447</v>
      </c>
      <c r="E331" s="9" t="s">
        <v>11</v>
      </c>
      <c r="F331" s="9" t="s">
        <v>17</v>
      </c>
      <c r="G331" s="11" t="s">
        <v>128</v>
      </c>
      <c r="H331" s="9" t="s">
        <v>17</v>
      </c>
      <c r="I331" s="12">
        <v>7520</v>
      </c>
      <c r="J331" s="13"/>
      <c r="K331"/>
      <c r="L331"/>
      <c r="M331" s="23"/>
    </row>
    <row r="332" spans="1:13" s="20" customFormat="1" x14ac:dyDescent="0.5">
      <c r="A332" s="7" t="s">
        <v>30</v>
      </c>
      <c r="B332" s="7" t="s">
        <v>536</v>
      </c>
      <c r="C332" s="8">
        <v>43422</v>
      </c>
      <c r="D332" s="9">
        <f t="shared" ref="D332:D353" si="17">EOMONTH(C332,1)</f>
        <v>43465</v>
      </c>
      <c r="E332" s="9" t="s">
        <v>11</v>
      </c>
      <c r="F332" s="9" t="s">
        <v>12</v>
      </c>
      <c r="G332" s="11" t="s">
        <v>486</v>
      </c>
      <c r="H332" s="9" t="s">
        <v>14</v>
      </c>
      <c r="I332" s="12">
        <v>2025</v>
      </c>
      <c r="J332" s="13"/>
      <c r="K332"/>
      <c r="L332"/>
      <c r="M332" s="23"/>
    </row>
    <row r="333" spans="1:13" s="20" customFormat="1" x14ac:dyDescent="0.5">
      <c r="A333" s="7" t="s">
        <v>30</v>
      </c>
      <c r="B333" s="7" t="s">
        <v>537</v>
      </c>
      <c r="C333" s="8">
        <v>43422</v>
      </c>
      <c r="D333" s="9">
        <f t="shared" si="17"/>
        <v>43465</v>
      </c>
      <c r="E333" s="9" t="s">
        <v>11</v>
      </c>
      <c r="F333" s="9" t="s">
        <v>12</v>
      </c>
      <c r="G333" s="11" t="s">
        <v>13</v>
      </c>
      <c r="H333" s="9" t="s">
        <v>14</v>
      </c>
      <c r="I333" s="12">
        <v>1855</v>
      </c>
      <c r="J333" s="13" t="s">
        <v>538</v>
      </c>
      <c r="K333"/>
      <c r="L333"/>
      <c r="M333" s="23"/>
    </row>
    <row r="334" spans="1:13" s="20" customFormat="1" x14ac:dyDescent="0.5">
      <c r="A334" s="7" t="s">
        <v>30</v>
      </c>
      <c r="B334" s="7" t="s">
        <v>539</v>
      </c>
      <c r="C334" s="8">
        <v>43422</v>
      </c>
      <c r="D334" s="9">
        <f t="shared" si="17"/>
        <v>43465</v>
      </c>
      <c r="E334" s="9" t="s">
        <v>11</v>
      </c>
      <c r="F334" s="9" t="s">
        <v>12</v>
      </c>
      <c r="G334" s="11" t="s">
        <v>283</v>
      </c>
      <c r="H334" s="9" t="s">
        <v>14</v>
      </c>
      <c r="I334" s="12">
        <v>1880</v>
      </c>
      <c r="J334" s="13" t="s">
        <v>540</v>
      </c>
      <c r="K334"/>
      <c r="L334"/>
      <c r="M334" s="23"/>
    </row>
    <row r="335" spans="1:13" s="20" customFormat="1" x14ac:dyDescent="0.5">
      <c r="A335" s="7" t="s">
        <v>30</v>
      </c>
      <c r="B335" s="7" t="s">
        <v>541</v>
      </c>
      <c r="C335" s="8">
        <v>43422</v>
      </c>
      <c r="D335" s="9">
        <f t="shared" si="17"/>
        <v>43465</v>
      </c>
      <c r="E335" s="9" t="s">
        <v>11</v>
      </c>
      <c r="F335" s="9" t="s">
        <v>12</v>
      </c>
      <c r="G335" s="11" t="s">
        <v>13</v>
      </c>
      <c r="H335" s="9" t="s">
        <v>14</v>
      </c>
      <c r="I335" s="12">
        <v>4749.72</v>
      </c>
      <c r="J335" s="13" t="s">
        <v>542</v>
      </c>
      <c r="K335"/>
      <c r="L335"/>
      <c r="M335" s="23"/>
    </row>
    <row r="336" spans="1:13" s="20" customFormat="1" x14ac:dyDescent="0.5">
      <c r="A336" s="7" t="s">
        <v>279</v>
      </c>
      <c r="B336" s="7" t="s">
        <v>543</v>
      </c>
      <c r="C336" s="8">
        <v>43423</v>
      </c>
      <c r="D336" s="9">
        <f t="shared" si="17"/>
        <v>43465</v>
      </c>
      <c r="E336" s="9" t="s">
        <v>11</v>
      </c>
      <c r="F336" s="9" t="s">
        <v>21</v>
      </c>
      <c r="G336" s="11" t="s">
        <v>498</v>
      </c>
      <c r="H336" s="26" t="s">
        <v>23</v>
      </c>
      <c r="I336" s="12">
        <v>3372.96</v>
      </c>
      <c r="J336" s="13" t="s">
        <v>544</v>
      </c>
      <c r="K336"/>
      <c r="L336"/>
      <c r="M336" s="23"/>
    </row>
    <row r="337" spans="1:13" s="20" customFormat="1" x14ac:dyDescent="0.5">
      <c r="A337" s="7" t="s">
        <v>279</v>
      </c>
      <c r="B337" s="7" t="s">
        <v>545</v>
      </c>
      <c r="C337" s="8">
        <v>43423</v>
      </c>
      <c r="D337" s="9">
        <f t="shared" si="17"/>
        <v>43465</v>
      </c>
      <c r="E337" s="9" t="s">
        <v>11</v>
      </c>
      <c r="F337" s="9" t="s">
        <v>12</v>
      </c>
      <c r="G337" s="11" t="s">
        <v>546</v>
      </c>
      <c r="H337" s="26" t="s">
        <v>23</v>
      </c>
      <c r="I337" s="12">
        <v>14453.19</v>
      </c>
      <c r="J337" s="13" t="s">
        <v>547</v>
      </c>
      <c r="K337"/>
      <c r="L337"/>
      <c r="M337" s="23"/>
    </row>
    <row r="338" spans="1:13" s="20" customFormat="1" x14ac:dyDescent="0.5">
      <c r="A338" s="7" t="s">
        <v>118</v>
      </c>
      <c r="B338" s="7" t="s">
        <v>548</v>
      </c>
      <c r="C338" s="8">
        <v>43427</v>
      </c>
      <c r="D338" s="9">
        <f t="shared" si="17"/>
        <v>43465</v>
      </c>
      <c r="E338" s="9" t="s">
        <v>11</v>
      </c>
      <c r="F338" s="9" t="s">
        <v>12</v>
      </c>
      <c r="G338" s="11" t="s">
        <v>549</v>
      </c>
      <c r="H338" s="9" t="s">
        <v>372</v>
      </c>
      <c r="I338" s="12">
        <v>5106.1380000000008</v>
      </c>
      <c r="J338" s="13" t="s">
        <v>550</v>
      </c>
      <c r="K338"/>
      <c r="L338"/>
      <c r="M338" s="23"/>
    </row>
    <row r="339" spans="1:13" s="20" customFormat="1" x14ac:dyDescent="0.5">
      <c r="A339" s="7" t="s">
        <v>118</v>
      </c>
      <c r="B339" s="7" t="s">
        <v>551</v>
      </c>
      <c r="C339" s="8">
        <v>43427</v>
      </c>
      <c r="D339" s="9">
        <f t="shared" si="17"/>
        <v>43465</v>
      </c>
      <c r="E339" s="9" t="s">
        <v>11</v>
      </c>
      <c r="F339" s="9" t="s">
        <v>12</v>
      </c>
      <c r="G339" s="11" t="s">
        <v>552</v>
      </c>
      <c r="H339" s="9" t="s">
        <v>372</v>
      </c>
      <c r="I339" s="12">
        <v>10825.08</v>
      </c>
      <c r="J339" s="13" t="s">
        <v>553</v>
      </c>
      <c r="K339"/>
      <c r="L339"/>
      <c r="M339" s="23"/>
    </row>
    <row r="340" spans="1:13" s="20" customFormat="1" x14ac:dyDescent="0.5">
      <c r="A340" s="7" t="s">
        <v>118</v>
      </c>
      <c r="B340" s="7" t="s">
        <v>554</v>
      </c>
      <c r="C340" s="8">
        <v>43427</v>
      </c>
      <c r="D340" s="9">
        <f t="shared" si="17"/>
        <v>43465</v>
      </c>
      <c r="E340" s="9" t="s">
        <v>11</v>
      </c>
      <c r="F340" s="9" t="s">
        <v>12</v>
      </c>
      <c r="G340" s="11" t="s">
        <v>555</v>
      </c>
      <c r="H340" s="9" t="s">
        <v>372</v>
      </c>
      <c r="I340" s="12">
        <v>12998.037</v>
      </c>
      <c r="J340" s="13" t="s">
        <v>556</v>
      </c>
      <c r="K340"/>
      <c r="L340"/>
      <c r="M340" s="23"/>
    </row>
    <row r="341" spans="1:13" s="20" customFormat="1" x14ac:dyDescent="0.5">
      <c r="A341" s="7" t="s">
        <v>118</v>
      </c>
      <c r="B341" s="7" t="s">
        <v>557</v>
      </c>
      <c r="C341" s="8">
        <v>43427</v>
      </c>
      <c r="D341" s="9">
        <f t="shared" si="17"/>
        <v>43465</v>
      </c>
      <c r="E341" s="9" t="s">
        <v>11</v>
      </c>
      <c r="F341" s="9" t="s">
        <v>12</v>
      </c>
      <c r="G341" s="11" t="s">
        <v>558</v>
      </c>
      <c r="H341" s="9" t="s">
        <v>372</v>
      </c>
      <c r="I341" s="12">
        <v>5927.9</v>
      </c>
      <c r="J341" s="13" t="s">
        <v>559</v>
      </c>
      <c r="K341"/>
      <c r="L341"/>
      <c r="M341" s="23"/>
    </row>
    <row r="342" spans="1:13" s="20" customFormat="1" x14ac:dyDescent="0.5">
      <c r="A342" s="7" t="s">
        <v>118</v>
      </c>
      <c r="B342" s="7" t="s">
        <v>560</v>
      </c>
      <c r="C342" s="8">
        <v>43427</v>
      </c>
      <c r="D342" s="9">
        <f t="shared" si="17"/>
        <v>43465</v>
      </c>
      <c r="E342" s="9" t="s">
        <v>11</v>
      </c>
      <c r="F342" s="9" t="s">
        <v>12</v>
      </c>
      <c r="G342" s="11" t="s">
        <v>561</v>
      </c>
      <c r="H342" s="9" t="s">
        <v>372</v>
      </c>
      <c r="I342" s="12">
        <v>3577.12</v>
      </c>
      <c r="J342" s="13" t="s">
        <v>562</v>
      </c>
      <c r="K342"/>
      <c r="L342"/>
      <c r="M342" s="23"/>
    </row>
    <row r="343" spans="1:13" s="20" customFormat="1" x14ac:dyDescent="0.5">
      <c r="A343" s="7" t="s">
        <v>118</v>
      </c>
      <c r="B343" s="7" t="s">
        <v>563</v>
      </c>
      <c r="C343" s="8">
        <v>43427</v>
      </c>
      <c r="D343" s="9">
        <f t="shared" si="17"/>
        <v>43465</v>
      </c>
      <c r="E343" s="9" t="s">
        <v>11</v>
      </c>
      <c r="F343" s="9" t="s">
        <v>12</v>
      </c>
      <c r="G343" s="11" t="s">
        <v>371</v>
      </c>
      <c r="H343" s="9" t="s">
        <v>372</v>
      </c>
      <c r="I343" s="12">
        <v>2000.69</v>
      </c>
      <c r="J343" s="13"/>
      <c r="K343"/>
      <c r="L343"/>
      <c r="M343" s="23"/>
    </row>
    <row r="344" spans="1:13" s="20" customFormat="1" x14ac:dyDescent="0.5">
      <c r="A344" s="7" t="s">
        <v>118</v>
      </c>
      <c r="B344" s="7" t="s">
        <v>564</v>
      </c>
      <c r="C344" s="8">
        <v>43427</v>
      </c>
      <c r="D344" s="9">
        <f t="shared" si="17"/>
        <v>43465</v>
      </c>
      <c r="E344" s="9" t="s">
        <v>11</v>
      </c>
      <c r="F344" s="9" t="s">
        <v>12</v>
      </c>
      <c r="G344" s="11" t="s">
        <v>565</v>
      </c>
      <c r="H344" s="9" t="s">
        <v>372</v>
      </c>
      <c r="I344" s="12">
        <v>7245.8956000000007</v>
      </c>
      <c r="J344" s="13"/>
      <c r="K344"/>
      <c r="L344"/>
      <c r="M344" s="23"/>
    </row>
    <row r="345" spans="1:13" s="20" customFormat="1" x14ac:dyDescent="0.5">
      <c r="A345" s="7" t="s">
        <v>118</v>
      </c>
      <c r="B345" s="7" t="s">
        <v>566</v>
      </c>
      <c r="C345" s="8">
        <v>43427</v>
      </c>
      <c r="D345" s="9">
        <f t="shared" si="17"/>
        <v>43465</v>
      </c>
      <c r="E345" s="9" t="s">
        <v>11</v>
      </c>
      <c r="F345" s="9" t="s">
        <v>12</v>
      </c>
      <c r="G345" s="11" t="s">
        <v>567</v>
      </c>
      <c r="H345" s="9" t="s">
        <v>372</v>
      </c>
      <c r="I345" s="12">
        <v>4841.6215999999995</v>
      </c>
      <c r="J345" s="13"/>
      <c r="K345"/>
      <c r="L345"/>
      <c r="M345" s="23"/>
    </row>
    <row r="346" spans="1:13" s="20" customFormat="1" x14ac:dyDescent="0.5">
      <c r="A346" s="7" t="s">
        <v>118</v>
      </c>
      <c r="B346" s="7" t="s">
        <v>568</v>
      </c>
      <c r="C346" s="8">
        <v>43427</v>
      </c>
      <c r="D346" s="9">
        <f t="shared" si="17"/>
        <v>43465</v>
      </c>
      <c r="E346" s="9" t="s">
        <v>11</v>
      </c>
      <c r="F346" s="9" t="s">
        <v>12</v>
      </c>
      <c r="G346" s="11" t="s">
        <v>569</v>
      </c>
      <c r="H346" s="9" t="s">
        <v>372</v>
      </c>
      <c r="I346" s="12">
        <v>6773.2364000000007</v>
      </c>
      <c r="J346" s="13"/>
      <c r="K346"/>
      <c r="L346"/>
      <c r="M346" s="23"/>
    </row>
    <row r="347" spans="1:13" s="20" customFormat="1" x14ac:dyDescent="0.5">
      <c r="A347" s="7" t="s">
        <v>118</v>
      </c>
      <c r="B347" s="7" t="s">
        <v>570</v>
      </c>
      <c r="C347" s="8">
        <v>43427</v>
      </c>
      <c r="D347" s="9">
        <f t="shared" si="17"/>
        <v>43465</v>
      </c>
      <c r="E347" s="9" t="s">
        <v>11</v>
      </c>
      <c r="F347" s="9" t="s">
        <v>12</v>
      </c>
      <c r="G347" s="11" t="s">
        <v>571</v>
      </c>
      <c r="H347" s="9" t="s">
        <v>372</v>
      </c>
      <c r="I347" s="12">
        <v>7903.2479999999987</v>
      </c>
      <c r="J347" s="13"/>
      <c r="K347"/>
      <c r="L347"/>
      <c r="M347" s="23"/>
    </row>
    <row r="348" spans="1:13" s="20" customFormat="1" x14ac:dyDescent="0.5">
      <c r="A348" s="7" t="s">
        <v>273</v>
      </c>
      <c r="B348" s="7" t="s">
        <v>572</v>
      </c>
      <c r="C348" s="8">
        <v>43429</v>
      </c>
      <c r="D348" s="9">
        <f t="shared" si="17"/>
        <v>43465</v>
      </c>
      <c r="E348" s="9" t="s">
        <v>11</v>
      </c>
      <c r="F348" s="9" t="s">
        <v>12</v>
      </c>
      <c r="G348" s="11" t="s">
        <v>573</v>
      </c>
      <c r="H348" s="26" t="s">
        <v>23</v>
      </c>
      <c r="I348" s="12">
        <v>2683</v>
      </c>
      <c r="J348" s="13"/>
      <c r="K348"/>
      <c r="L348"/>
      <c r="M348" s="23"/>
    </row>
    <row r="349" spans="1:13" s="20" customFormat="1" x14ac:dyDescent="0.5">
      <c r="A349" s="7" t="s">
        <v>273</v>
      </c>
      <c r="B349" s="7" t="s">
        <v>574</v>
      </c>
      <c r="C349" s="8">
        <v>43429</v>
      </c>
      <c r="D349" s="9">
        <f t="shared" si="17"/>
        <v>43465</v>
      </c>
      <c r="E349" s="9" t="s">
        <v>11</v>
      </c>
      <c r="F349" s="9" t="s">
        <v>12</v>
      </c>
      <c r="G349" s="11" t="s">
        <v>575</v>
      </c>
      <c r="H349" s="26" t="s">
        <v>23</v>
      </c>
      <c r="I349" s="12">
        <v>4174</v>
      </c>
      <c r="J349" s="13"/>
      <c r="K349"/>
      <c r="L349"/>
      <c r="M349" s="23"/>
    </row>
    <row r="350" spans="1:13" s="20" customFormat="1" x14ac:dyDescent="0.5">
      <c r="A350" s="7" t="s">
        <v>273</v>
      </c>
      <c r="B350" s="7" t="s">
        <v>576</v>
      </c>
      <c r="C350" s="8">
        <v>43429</v>
      </c>
      <c r="D350" s="9">
        <f t="shared" si="17"/>
        <v>43465</v>
      </c>
      <c r="E350" s="9" t="s">
        <v>11</v>
      </c>
      <c r="F350" s="9" t="s">
        <v>12</v>
      </c>
      <c r="G350" s="11" t="s">
        <v>577</v>
      </c>
      <c r="H350" s="9" t="s">
        <v>14</v>
      </c>
      <c r="I350" s="12">
        <v>12572.88</v>
      </c>
      <c r="J350" s="13"/>
      <c r="K350"/>
      <c r="L350"/>
      <c r="M350" s="23"/>
    </row>
    <row r="351" spans="1:13" s="20" customFormat="1" x14ac:dyDescent="0.5">
      <c r="A351" s="7" t="s">
        <v>273</v>
      </c>
      <c r="B351" s="7" t="s">
        <v>578</v>
      </c>
      <c r="C351" s="8">
        <v>43429</v>
      </c>
      <c r="D351" s="9">
        <f t="shared" si="17"/>
        <v>43465</v>
      </c>
      <c r="E351" s="9" t="s">
        <v>11</v>
      </c>
      <c r="F351" s="9" t="s">
        <v>12</v>
      </c>
      <c r="G351" s="11" t="s">
        <v>283</v>
      </c>
      <c r="H351" s="9" t="s">
        <v>14</v>
      </c>
      <c r="I351" s="12">
        <v>16385.55</v>
      </c>
      <c r="J351" s="13"/>
      <c r="K351"/>
      <c r="L351"/>
      <c r="M351" s="23"/>
    </row>
    <row r="352" spans="1:13" s="20" customFormat="1" x14ac:dyDescent="0.5">
      <c r="A352" s="7" t="s">
        <v>273</v>
      </c>
      <c r="B352" s="7" t="s">
        <v>579</v>
      </c>
      <c r="C352" s="8">
        <v>43429</v>
      </c>
      <c r="D352" s="9">
        <f t="shared" si="17"/>
        <v>43465</v>
      </c>
      <c r="E352" s="9" t="s">
        <v>11</v>
      </c>
      <c r="F352" s="9" t="s">
        <v>12</v>
      </c>
      <c r="G352" s="11" t="s">
        <v>13</v>
      </c>
      <c r="H352" s="9" t="s">
        <v>14</v>
      </c>
      <c r="I352" s="12">
        <v>551.20000000000005</v>
      </c>
      <c r="J352" s="13"/>
      <c r="K352"/>
      <c r="L352"/>
      <c r="M352" s="23"/>
    </row>
    <row r="353" spans="1:13" s="20" customFormat="1" x14ac:dyDescent="0.5">
      <c r="A353" s="7" t="s">
        <v>279</v>
      </c>
      <c r="B353" s="7" t="s">
        <v>580</v>
      </c>
      <c r="C353" s="8">
        <v>43429</v>
      </c>
      <c r="D353" s="9">
        <f t="shared" si="17"/>
        <v>43465</v>
      </c>
      <c r="E353" s="9" t="s">
        <v>11</v>
      </c>
      <c r="F353" s="9" t="s">
        <v>12</v>
      </c>
      <c r="G353" s="11" t="s">
        <v>526</v>
      </c>
      <c r="H353" s="26" t="s">
        <v>23</v>
      </c>
      <c r="I353" s="12">
        <v>4482.5200000000004</v>
      </c>
      <c r="J353" s="13"/>
      <c r="K353"/>
      <c r="L353"/>
      <c r="M353" s="23"/>
    </row>
    <row r="354" spans="1:13" s="20" customFormat="1" x14ac:dyDescent="0.5">
      <c r="A354" s="7" t="s">
        <v>62</v>
      </c>
      <c r="B354" s="7" t="s">
        <v>581</v>
      </c>
      <c r="C354" s="8">
        <v>43430</v>
      </c>
      <c r="D354" s="9">
        <f>C354+14</f>
        <v>43444</v>
      </c>
      <c r="E354" s="9" t="s">
        <v>11</v>
      </c>
      <c r="F354" s="9" t="s">
        <v>12</v>
      </c>
      <c r="G354" s="11" t="s">
        <v>582</v>
      </c>
      <c r="H354" s="26" t="s">
        <v>23</v>
      </c>
      <c r="I354" s="12">
        <v>3171.2</v>
      </c>
      <c r="J354" s="13"/>
      <c r="K354"/>
      <c r="L354"/>
      <c r="M354" s="23"/>
    </row>
    <row r="355" spans="1:13" s="20" customFormat="1" x14ac:dyDescent="0.5">
      <c r="A355" s="7" t="s">
        <v>62</v>
      </c>
      <c r="B355" s="7" t="s">
        <v>583</v>
      </c>
      <c r="C355" s="8">
        <v>43430</v>
      </c>
      <c r="D355" s="9">
        <f>C355+14</f>
        <v>43444</v>
      </c>
      <c r="E355" s="9" t="s">
        <v>11</v>
      </c>
      <c r="F355" s="9" t="s">
        <v>12</v>
      </c>
      <c r="G355" s="11" t="s">
        <v>584</v>
      </c>
      <c r="H355" s="26" t="s">
        <v>23</v>
      </c>
      <c r="I355" s="12">
        <v>2911.43</v>
      </c>
      <c r="J355" s="13"/>
      <c r="K355"/>
      <c r="L355"/>
      <c r="M355" s="23"/>
    </row>
    <row r="356" spans="1:13" s="20" customFormat="1" x14ac:dyDescent="0.5">
      <c r="A356" s="7" t="s">
        <v>15</v>
      </c>
      <c r="B356" s="7" t="s">
        <v>585</v>
      </c>
      <c r="C356" s="8">
        <v>43430</v>
      </c>
      <c r="D356" s="9">
        <f>C356+14</f>
        <v>43444</v>
      </c>
      <c r="E356" s="9" t="s">
        <v>11</v>
      </c>
      <c r="F356" s="9" t="s">
        <v>12</v>
      </c>
      <c r="G356" s="11" t="s">
        <v>577</v>
      </c>
      <c r="H356" s="9" t="s">
        <v>14</v>
      </c>
      <c r="I356" s="12">
        <v>1500</v>
      </c>
      <c r="J356" s="13"/>
      <c r="K356"/>
      <c r="L356"/>
      <c r="M356" s="23"/>
    </row>
    <row r="357" spans="1:13" s="20" customFormat="1" x14ac:dyDescent="0.5">
      <c r="A357" s="7" t="s">
        <v>273</v>
      </c>
      <c r="B357" s="7" t="s">
        <v>586</v>
      </c>
      <c r="C357" s="8">
        <v>43431</v>
      </c>
      <c r="D357" s="9">
        <f>EOMONTH(C357,1)</f>
        <v>43465</v>
      </c>
      <c r="E357" s="9" t="s">
        <v>11</v>
      </c>
      <c r="F357" s="9" t="s">
        <v>12</v>
      </c>
      <c r="G357" s="11" t="s">
        <v>587</v>
      </c>
      <c r="H357" s="26" t="s">
        <v>23</v>
      </c>
      <c r="I357" s="12">
        <v>3539.2</v>
      </c>
      <c r="J357" s="13"/>
      <c r="K357"/>
      <c r="L357"/>
      <c r="M357" s="23"/>
    </row>
    <row r="358" spans="1:13" s="20" customFormat="1" x14ac:dyDescent="0.5">
      <c r="A358" s="7" t="s">
        <v>45</v>
      </c>
      <c r="B358" s="7" t="s">
        <v>483</v>
      </c>
      <c r="C358" s="8">
        <v>43431</v>
      </c>
      <c r="D358" s="9">
        <f>EOMONTH(C358,1)</f>
        <v>43465</v>
      </c>
      <c r="E358" s="9" t="s">
        <v>11</v>
      </c>
      <c r="F358" s="9" t="s">
        <v>12</v>
      </c>
      <c r="G358" s="11" t="s">
        <v>588</v>
      </c>
      <c r="H358" s="26" t="s">
        <v>23</v>
      </c>
      <c r="I358" s="12">
        <v>2538</v>
      </c>
      <c r="J358" s="13"/>
      <c r="K358"/>
      <c r="L358"/>
      <c r="M358" s="23"/>
    </row>
    <row r="359" spans="1:13" s="20" customFormat="1" x14ac:dyDescent="0.5">
      <c r="A359" s="7" t="s">
        <v>261</v>
      </c>
      <c r="B359" s="7" t="s">
        <v>589</v>
      </c>
      <c r="C359" s="8">
        <v>43433</v>
      </c>
      <c r="D359" s="9">
        <v>43447</v>
      </c>
      <c r="E359" s="9" t="s">
        <v>11</v>
      </c>
      <c r="F359" s="9" t="s">
        <v>17</v>
      </c>
      <c r="G359" s="11" t="s">
        <v>383</v>
      </c>
      <c r="H359" s="9" t="s">
        <v>17</v>
      </c>
      <c r="I359" s="12">
        <v>10110</v>
      </c>
      <c r="J359" s="13"/>
      <c r="K359"/>
      <c r="L359"/>
      <c r="M359" s="23"/>
    </row>
    <row r="360" spans="1:13" s="20" customFormat="1" x14ac:dyDescent="0.5">
      <c r="A360" s="7" t="s">
        <v>261</v>
      </c>
      <c r="B360" s="7" t="s">
        <v>590</v>
      </c>
      <c r="C360" s="8">
        <v>43433</v>
      </c>
      <c r="D360" s="9">
        <v>43447</v>
      </c>
      <c r="E360" s="9" t="s">
        <v>11</v>
      </c>
      <c r="F360" s="9" t="s">
        <v>17</v>
      </c>
      <c r="G360" s="11" t="s">
        <v>156</v>
      </c>
      <c r="H360" s="9" t="s">
        <v>17</v>
      </c>
      <c r="I360" s="12">
        <v>100608</v>
      </c>
      <c r="J360" s="13"/>
      <c r="K360"/>
      <c r="L360"/>
      <c r="M360" s="23"/>
    </row>
    <row r="361" spans="1:13" s="20" customFormat="1" x14ac:dyDescent="0.5">
      <c r="A361" s="7" t="s">
        <v>57</v>
      </c>
      <c r="B361" s="7" t="s">
        <v>591</v>
      </c>
      <c r="C361" s="8">
        <v>43433</v>
      </c>
      <c r="D361" s="9">
        <f t="shared" ref="D361:D383" si="18">EOMONTH(C361,1)</f>
        <v>43465</v>
      </c>
      <c r="E361" s="9" t="s">
        <v>11</v>
      </c>
      <c r="F361" s="9" t="s">
        <v>12</v>
      </c>
      <c r="G361" s="11" t="s">
        <v>485</v>
      </c>
      <c r="H361" s="9" t="s">
        <v>14</v>
      </c>
      <c r="I361" s="12">
        <v>5760</v>
      </c>
      <c r="J361" s="13"/>
      <c r="K361"/>
      <c r="L361"/>
      <c r="M361" s="23"/>
    </row>
    <row r="362" spans="1:13" s="20" customFormat="1" x14ac:dyDescent="0.5">
      <c r="A362" s="7" t="s">
        <v>499</v>
      </c>
      <c r="B362" s="7" t="s">
        <v>20</v>
      </c>
      <c r="C362" s="8">
        <v>43433</v>
      </c>
      <c r="D362" s="9">
        <f t="shared" si="18"/>
        <v>43465</v>
      </c>
      <c r="E362" s="9" t="s">
        <v>11</v>
      </c>
      <c r="F362" s="9" t="s">
        <v>12</v>
      </c>
      <c r="G362" s="11" t="s">
        <v>295</v>
      </c>
      <c r="H362" s="26" t="s">
        <v>23</v>
      </c>
      <c r="I362" s="12">
        <v>1934.04</v>
      </c>
      <c r="J362" s="13"/>
      <c r="K362"/>
      <c r="L362"/>
      <c r="M362" s="23"/>
    </row>
    <row r="363" spans="1:13" s="20" customFormat="1" x14ac:dyDescent="0.5">
      <c r="A363" s="7" t="s">
        <v>499</v>
      </c>
      <c r="B363" s="7" t="s">
        <v>24</v>
      </c>
      <c r="C363" s="8">
        <v>43433</v>
      </c>
      <c r="D363" s="9">
        <f t="shared" si="18"/>
        <v>43465</v>
      </c>
      <c r="E363" s="9" t="s">
        <v>11</v>
      </c>
      <c r="F363" s="9" t="s">
        <v>12</v>
      </c>
      <c r="G363" s="11" t="s">
        <v>433</v>
      </c>
      <c r="H363" s="26" t="s">
        <v>23</v>
      </c>
      <c r="I363" s="12">
        <v>861.75</v>
      </c>
      <c r="J363" s="13"/>
      <c r="K363"/>
      <c r="L363"/>
      <c r="M363" s="23"/>
    </row>
    <row r="364" spans="1:13" s="20" customFormat="1" x14ac:dyDescent="0.5">
      <c r="A364" s="7" t="s">
        <v>499</v>
      </c>
      <c r="B364" s="7" t="s">
        <v>26</v>
      </c>
      <c r="C364" s="8">
        <v>43433</v>
      </c>
      <c r="D364" s="9">
        <f t="shared" si="18"/>
        <v>43465</v>
      </c>
      <c r="E364" s="9" t="s">
        <v>11</v>
      </c>
      <c r="F364" s="9" t="s">
        <v>12</v>
      </c>
      <c r="G364" s="11" t="s">
        <v>283</v>
      </c>
      <c r="H364" s="9" t="s">
        <v>14</v>
      </c>
      <c r="I364" s="12">
        <v>1179.1400000000001</v>
      </c>
      <c r="J364" s="13"/>
      <c r="K364"/>
      <c r="L364"/>
      <c r="M364" s="23"/>
    </row>
    <row r="365" spans="1:13" s="20" customFormat="1" x14ac:dyDescent="0.5">
      <c r="A365" s="7" t="s">
        <v>499</v>
      </c>
      <c r="B365" s="7" t="s">
        <v>231</v>
      </c>
      <c r="C365" s="8">
        <v>43433</v>
      </c>
      <c r="D365" s="9">
        <f t="shared" si="18"/>
        <v>43465</v>
      </c>
      <c r="E365" s="9" t="s">
        <v>11</v>
      </c>
      <c r="F365" s="9" t="s">
        <v>12</v>
      </c>
      <c r="G365" s="11" t="s">
        <v>592</v>
      </c>
      <c r="H365" s="26" t="s">
        <v>23</v>
      </c>
      <c r="I365" s="12">
        <v>3111.48</v>
      </c>
      <c r="J365" s="13"/>
      <c r="K365"/>
      <c r="L365"/>
      <c r="M365" s="23"/>
    </row>
    <row r="366" spans="1:13" s="20" customFormat="1" x14ac:dyDescent="0.5">
      <c r="A366" s="7" t="s">
        <v>499</v>
      </c>
      <c r="B366" s="7" t="s">
        <v>232</v>
      </c>
      <c r="C366" s="8">
        <v>43433</v>
      </c>
      <c r="D366" s="9">
        <f t="shared" si="18"/>
        <v>43465</v>
      </c>
      <c r="E366" s="9" t="s">
        <v>11</v>
      </c>
      <c r="F366" s="9" t="s">
        <v>12</v>
      </c>
      <c r="G366" s="11" t="s">
        <v>421</v>
      </c>
      <c r="H366" s="26" t="s">
        <v>23</v>
      </c>
      <c r="I366" s="12">
        <v>1938.67</v>
      </c>
      <c r="J366" s="13"/>
      <c r="K366"/>
      <c r="L366"/>
      <c r="M366" s="23"/>
    </row>
    <row r="367" spans="1:13" s="20" customFormat="1" x14ac:dyDescent="0.5">
      <c r="A367" s="7" t="s">
        <v>499</v>
      </c>
      <c r="B367" s="7" t="s">
        <v>593</v>
      </c>
      <c r="C367" s="8">
        <v>43433</v>
      </c>
      <c r="D367" s="9">
        <f t="shared" si="18"/>
        <v>43465</v>
      </c>
      <c r="E367" s="9" t="s">
        <v>11</v>
      </c>
      <c r="F367" s="9" t="s">
        <v>12</v>
      </c>
      <c r="G367" s="11" t="s">
        <v>594</v>
      </c>
      <c r="H367" s="26" t="s">
        <v>23</v>
      </c>
      <c r="I367" s="12">
        <v>693.05</v>
      </c>
      <c r="J367" s="13"/>
      <c r="K367"/>
      <c r="L367"/>
      <c r="M367" s="23"/>
    </row>
    <row r="368" spans="1:13" s="20" customFormat="1" x14ac:dyDescent="0.5">
      <c r="A368" s="7" t="s">
        <v>499</v>
      </c>
      <c r="B368" s="7" t="s">
        <v>595</v>
      </c>
      <c r="C368" s="8">
        <v>43433</v>
      </c>
      <c r="D368" s="9">
        <f t="shared" si="18"/>
        <v>43465</v>
      </c>
      <c r="E368" s="9" t="s">
        <v>11</v>
      </c>
      <c r="F368" s="9" t="s">
        <v>12</v>
      </c>
      <c r="G368" s="11" t="s">
        <v>517</v>
      </c>
      <c r="H368" s="26" t="s">
        <v>23</v>
      </c>
      <c r="I368" s="12">
        <v>415.27</v>
      </c>
      <c r="J368" s="13"/>
      <c r="K368"/>
      <c r="L368"/>
      <c r="M368" s="23"/>
    </row>
    <row r="369" spans="1:13" s="20" customFormat="1" x14ac:dyDescent="0.5">
      <c r="A369" s="7" t="s">
        <v>499</v>
      </c>
      <c r="B369" s="7" t="s">
        <v>596</v>
      </c>
      <c r="C369" s="8">
        <v>43433</v>
      </c>
      <c r="D369" s="9">
        <f t="shared" si="18"/>
        <v>43465</v>
      </c>
      <c r="E369" s="9" t="s">
        <v>11</v>
      </c>
      <c r="F369" s="9" t="s">
        <v>12</v>
      </c>
      <c r="G369" s="11" t="s">
        <v>597</v>
      </c>
      <c r="H369" s="26" t="s">
        <v>23</v>
      </c>
      <c r="I369" s="12">
        <v>3068.74</v>
      </c>
      <c r="J369" s="31" t="s">
        <v>598</v>
      </c>
      <c r="K369" s="32"/>
      <c r="L369"/>
      <c r="M369" s="23"/>
    </row>
    <row r="370" spans="1:13" s="16" customFormat="1" x14ac:dyDescent="0.5">
      <c r="A370" s="7" t="s">
        <v>499</v>
      </c>
      <c r="B370" s="7" t="s">
        <v>292</v>
      </c>
      <c r="C370" s="8">
        <v>43433</v>
      </c>
      <c r="D370" s="9">
        <f t="shared" si="18"/>
        <v>43465</v>
      </c>
      <c r="E370" s="9" t="s">
        <v>11</v>
      </c>
      <c r="F370" s="9" t="s">
        <v>12</v>
      </c>
      <c r="G370" s="11" t="s">
        <v>425</v>
      </c>
      <c r="H370" s="26" t="s">
        <v>23</v>
      </c>
      <c r="I370" s="12">
        <v>836.09</v>
      </c>
      <c r="J370" s="31" t="s">
        <v>598</v>
      </c>
      <c r="K370" s="32"/>
      <c r="L370" s="32"/>
      <c r="M370" s="33"/>
    </row>
    <row r="371" spans="1:13" s="20" customFormat="1" x14ac:dyDescent="0.5">
      <c r="A371" s="7" t="s">
        <v>499</v>
      </c>
      <c r="B371" s="7" t="s">
        <v>294</v>
      </c>
      <c r="C371" s="8">
        <v>43433</v>
      </c>
      <c r="D371" s="9">
        <f t="shared" si="18"/>
        <v>43465</v>
      </c>
      <c r="E371" s="9" t="s">
        <v>11</v>
      </c>
      <c r="F371" s="9" t="s">
        <v>12</v>
      </c>
      <c r="G371" s="11" t="s">
        <v>599</v>
      </c>
      <c r="H371" s="26" t="s">
        <v>23</v>
      </c>
      <c r="I371" s="12">
        <v>3749.57</v>
      </c>
      <c r="J371" s="31" t="s">
        <v>600</v>
      </c>
      <c r="K371" s="32"/>
      <c r="L371"/>
      <c r="M371" s="23"/>
    </row>
    <row r="372" spans="1:13" s="20" customFormat="1" x14ac:dyDescent="0.5">
      <c r="A372" s="7" t="s">
        <v>499</v>
      </c>
      <c r="B372" s="7" t="s">
        <v>601</v>
      </c>
      <c r="C372" s="8">
        <v>43433</v>
      </c>
      <c r="D372" s="9">
        <f t="shared" si="18"/>
        <v>43465</v>
      </c>
      <c r="E372" s="9" t="s">
        <v>11</v>
      </c>
      <c r="F372" s="9" t="s">
        <v>12</v>
      </c>
      <c r="G372" s="11" t="s">
        <v>602</v>
      </c>
      <c r="H372" s="26" t="s">
        <v>23</v>
      </c>
      <c r="I372" s="12">
        <v>2289.3200000000002</v>
      </c>
      <c r="J372" s="13"/>
      <c r="K372"/>
      <c r="L372"/>
      <c r="M372" s="23"/>
    </row>
    <row r="373" spans="1:13" s="20" customFormat="1" x14ac:dyDescent="0.5">
      <c r="A373" s="7" t="s">
        <v>118</v>
      </c>
      <c r="B373" s="7" t="s">
        <v>603</v>
      </c>
      <c r="C373" s="8">
        <v>43434</v>
      </c>
      <c r="D373" s="9">
        <f t="shared" si="18"/>
        <v>43465</v>
      </c>
      <c r="E373" s="9" t="s">
        <v>11</v>
      </c>
      <c r="F373" s="9" t="s">
        <v>21</v>
      </c>
      <c r="G373" s="11" t="s">
        <v>59</v>
      </c>
      <c r="H373" s="26" t="s">
        <v>23</v>
      </c>
      <c r="I373" s="12">
        <v>8438.75</v>
      </c>
      <c r="J373" s="13"/>
      <c r="K373"/>
      <c r="L373"/>
      <c r="M373" s="23"/>
    </row>
    <row r="374" spans="1:13" s="20" customFormat="1" x14ac:dyDescent="0.5">
      <c r="A374" s="7" t="s">
        <v>118</v>
      </c>
      <c r="B374" s="7" t="s">
        <v>604</v>
      </c>
      <c r="C374" s="8">
        <v>43434</v>
      </c>
      <c r="D374" s="9">
        <f t="shared" si="18"/>
        <v>43465</v>
      </c>
      <c r="E374" s="9" t="s">
        <v>11</v>
      </c>
      <c r="F374" s="9" t="s">
        <v>12</v>
      </c>
      <c r="G374" s="11" t="s">
        <v>526</v>
      </c>
      <c r="H374" s="9" t="s">
        <v>372</v>
      </c>
      <c r="I374" s="12">
        <v>4972.09</v>
      </c>
      <c r="J374" s="13"/>
      <c r="K374"/>
      <c r="L374"/>
      <c r="M374" s="23"/>
    </row>
    <row r="375" spans="1:13" s="20" customFormat="1" x14ac:dyDescent="0.5">
      <c r="A375" s="7" t="s">
        <v>118</v>
      </c>
      <c r="B375" s="7" t="s">
        <v>605</v>
      </c>
      <c r="C375" s="8">
        <v>43434</v>
      </c>
      <c r="D375" s="9">
        <f t="shared" si="18"/>
        <v>43465</v>
      </c>
      <c r="E375" s="9" t="s">
        <v>11</v>
      </c>
      <c r="F375" s="9" t="s">
        <v>12</v>
      </c>
      <c r="G375" s="11" t="s">
        <v>224</v>
      </c>
      <c r="H375" s="26" t="s">
        <v>23</v>
      </c>
      <c r="I375" s="12">
        <v>1504.64</v>
      </c>
      <c r="J375" s="13"/>
      <c r="K375"/>
      <c r="L375"/>
      <c r="M375" s="23"/>
    </row>
    <row r="376" spans="1:13" s="20" customFormat="1" x14ac:dyDescent="0.5">
      <c r="A376" s="7" t="s">
        <v>73</v>
      </c>
      <c r="B376" s="7" t="s">
        <v>606</v>
      </c>
      <c r="C376" s="8">
        <v>43434</v>
      </c>
      <c r="D376" s="9">
        <f t="shared" si="18"/>
        <v>43465</v>
      </c>
      <c r="E376" s="9" t="s">
        <v>11</v>
      </c>
      <c r="F376" s="9" t="s">
        <v>12</v>
      </c>
      <c r="G376" s="11" t="s">
        <v>283</v>
      </c>
      <c r="H376" s="9" t="s">
        <v>14</v>
      </c>
      <c r="I376" s="12">
        <v>5388.89</v>
      </c>
      <c r="J376" s="13"/>
      <c r="K376"/>
      <c r="L376"/>
      <c r="M376" s="23"/>
    </row>
    <row r="377" spans="1:13" s="20" customFormat="1" x14ac:dyDescent="0.5">
      <c r="A377" s="7" t="s">
        <v>62</v>
      </c>
      <c r="B377" s="7" t="s">
        <v>607</v>
      </c>
      <c r="C377" s="8">
        <v>43434</v>
      </c>
      <c r="D377" s="9">
        <f t="shared" si="18"/>
        <v>43465</v>
      </c>
      <c r="E377" s="9" t="s">
        <v>11</v>
      </c>
      <c r="F377" s="9" t="s">
        <v>12</v>
      </c>
      <c r="G377" s="11" t="s">
        <v>283</v>
      </c>
      <c r="H377" s="9" t="s">
        <v>14</v>
      </c>
      <c r="I377" s="12">
        <v>1372.96</v>
      </c>
      <c r="J377" s="13"/>
      <c r="K377"/>
      <c r="L377"/>
      <c r="M377" s="23"/>
    </row>
    <row r="378" spans="1:13" s="20" customFormat="1" x14ac:dyDescent="0.5">
      <c r="A378" s="7" t="s">
        <v>62</v>
      </c>
      <c r="B378" s="7" t="s">
        <v>607</v>
      </c>
      <c r="C378" s="8">
        <v>43434</v>
      </c>
      <c r="D378" s="9">
        <f t="shared" si="18"/>
        <v>43465</v>
      </c>
      <c r="E378" s="9" t="s">
        <v>11</v>
      </c>
      <c r="F378" s="9" t="s">
        <v>12</v>
      </c>
      <c r="G378" s="11" t="s">
        <v>530</v>
      </c>
      <c r="H378" s="26" t="s">
        <v>23</v>
      </c>
      <c r="I378" s="12">
        <v>2131.48</v>
      </c>
      <c r="J378" s="13"/>
      <c r="K378"/>
      <c r="L378"/>
      <c r="M378" s="23"/>
    </row>
    <row r="379" spans="1:13" s="20" customFormat="1" x14ac:dyDescent="0.5">
      <c r="A379" s="7" t="s">
        <v>62</v>
      </c>
      <c r="B379" s="7" t="s">
        <v>607</v>
      </c>
      <c r="C379" s="8">
        <v>43434</v>
      </c>
      <c r="D379" s="9">
        <f t="shared" si="18"/>
        <v>43465</v>
      </c>
      <c r="E379" s="9" t="s">
        <v>11</v>
      </c>
      <c r="F379" s="9" t="s">
        <v>12</v>
      </c>
      <c r="G379" s="24" t="s">
        <v>608</v>
      </c>
      <c r="H379" s="26" t="s">
        <v>23</v>
      </c>
      <c r="I379" s="12">
        <v>761.2</v>
      </c>
      <c r="J379" s="13"/>
      <c r="K379"/>
      <c r="L379"/>
      <c r="M379" s="23"/>
    </row>
    <row r="380" spans="1:13" s="20" customFormat="1" x14ac:dyDescent="0.5">
      <c r="A380" s="7" t="s">
        <v>62</v>
      </c>
      <c r="B380" s="7" t="s">
        <v>607</v>
      </c>
      <c r="C380" s="8">
        <v>43434</v>
      </c>
      <c r="D380" s="9">
        <f t="shared" si="18"/>
        <v>43465</v>
      </c>
      <c r="E380" s="9" t="s">
        <v>11</v>
      </c>
      <c r="F380" s="9" t="s">
        <v>12</v>
      </c>
      <c r="G380" s="11" t="s">
        <v>380</v>
      </c>
      <c r="H380" s="26" t="s">
        <v>23</v>
      </c>
      <c r="I380" s="12">
        <v>1749.78</v>
      </c>
      <c r="J380" s="13"/>
      <c r="K380"/>
      <c r="L380"/>
      <c r="M380" s="23"/>
    </row>
    <row r="381" spans="1:13" s="20" customFormat="1" x14ac:dyDescent="0.5">
      <c r="A381" s="7" t="s">
        <v>513</v>
      </c>
      <c r="B381" s="7" t="s">
        <v>609</v>
      </c>
      <c r="C381" s="8">
        <v>43434</v>
      </c>
      <c r="D381" s="9">
        <f t="shared" si="18"/>
        <v>43465</v>
      </c>
      <c r="E381" s="9" t="s">
        <v>11</v>
      </c>
      <c r="F381" s="9" t="s">
        <v>12</v>
      </c>
      <c r="G381" s="11" t="s">
        <v>610</v>
      </c>
      <c r="H381" s="9" t="s">
        <v>17</v>
      </c>
      <c r="I381" s="12">
        <v>5980</v>
      </c>
      <c r="J381" s="13"/>
      <c r="K381"/>
      <c r="L381"/>
      <c r="M381" s="23"/>
    </row>
    <row r="382" spans="1:13" s="20" customFormat="1" x14ac:dyDescent="0.5">
      <c r="A382" s="7" t="s">
        <v>513</v>
      </c>
      <c r="B382" s="7" t="s">
        <v>611</v>
      </c>
      <c r="C382" s="8">
        <v>43434</v>
      </c>
      <c r="D382" s="9">
        <f t="shared" si="18"/>
        <v>43465</v>
      </c>
      <c r="E382" s="9" t="s">
        <v>11</v>
      </c>
      <c r="F382" s="9" t="s">
        <v>12</v>
      </c>
      <c r="G382" s="11" t="s">
        <v>612</v>
      </c>
      <c r="H382" s="9" t="s">
        <v>17</v>
      </c>
      <c r="I382" s="12">
        <v>1495</v>
      </c>
      <c r="J382" s="13"/>
      <c r="K382"/>
      <c r="L382"/>
      <c r="M382" s="23"/>
    </row>
    <row r="383" spans="1:13" s="20" customFormat="1" x14ac:dyDescent="0.5">
      <c r="A383" s="7" t="s">
        <v>279</v>
      </c>
      <c r="B383" s="7" t="s">
        <v>613</v>
      </c>
      <c r="C383" s="8">
        <v>43436</v>
      </c>
      <c r="D383" s="9">
        <f t="shared" si="18"/>
        <v>43496</v>
      </c>
      <c r="E383" s="9" t="s">
        <v>11</v>
      </c>
      <c r="F383" s="9" t="s">
        <v>12</v>
      </c>
      <c r="G383" s="11" t="s">
        <v>614</v>
      </c>
      <c r="H383" s="26" t="s">
        <v>23</v>
      </c>
      <c r="I383" s="12">
        <v>5642.98</v>
      </c>
      <c r="J383" s="13"/>
      <c r="K383"/>
      <c r="L383"/>
      <c r="M383" s="23"/>
    </row>
    <row r="384" spans="1:13" s="20" customFormat="1" x14ac:dyDescent="0.5">
      <c r="A384" s="26" t="s">
        <v>261</v>
      </c>
      <c r="B384" s="26" t="s">
        <v>615</v>
      </c>
      <c r="C384" s="9">
        <v>43437</v>
      </c>
      <c r="D384" s="9">
        <v>43488</v>
      </c>
      <c r="E384" s="9" t="s">
        <v>11</v>
      </c>
      <c r="F384" s="9" t="s">
        <v>17</v>
      </c>
      <c r="G384" s="17" t="s">
        <v>346</v>
      </c>
      <c r="H384" s="9" t="s">
        <v>17</v>
      </c>
      <c r="I384" s="27">
        <v>24866</v>
      </c>
      <c r="J384" s="13"/>
      <c r="K384"/>
      <c r="L384"/>
      <c r="M384" s="23"/>
    </row>
    <row r="385" spans="1:13" s="20" customFormat="1" x14ac:dyDescent="0.5">
      <c r="A385" s="26" t="s">
        <v>261</v>
      </c>
      <c r="B385" s="26" t="s">
        <v>616</v>
      </c>
      <c r="C385" s="9">
        <v>43437</v>
      </c>
      <c r="D385" s="9">
        <v>43488</v>
      </c>
      <c r="E385" s="9" t="s">
        <v>11</v>
      </c>
      <c r="F385" s="9" t="s">
        <v>17</v>
      </c>
      <c r="G385" s="17" t="s">
        <v>401</v>
      </c>
      <c r="H385" s="9" t="s">
        <v>17</v>
      </c>
      <c r="I385" s="27">
        <v>22816</v>
      </c>
      <c r="J385" s="13"/>
      <c r="K385"/>
      <c r="L385"/>
      <c r="M385" s="23"/>
    </row>
    <row r="386" spans="1:13" s="20" customFormat="1" x14ac:dyDescent="0.5">
      <c r="A386" s="26" t="s">
        <v>261</v>
      </c>
      <c r="B386" s="26" t="s">
        <v>617</v>
      </c>
      <c r="C386" s="9">
        <v>43437</v>
      </c>
      <c r="D386" s="9">
        <v>43504</v>
      </c>
      <c r="E386" s="9" t="s">
        <v>11</v>
      </c>
      <c r="F386" s="9" t="s">
        <v>17</v>
      </c>
      <c r="G386" s="17" t="s">
        <v>304</v>
      </c>
      <c r="H386" s="9" t="s">
        <v>17</v>
      </c>
      <c r="I386" s="27">
        <v>14790</v>
      </c>
      <c r="J386" s="13"/>
      <c r="K386"/>
      <c r="L386"/>
      <c r="M386" s="23"/>
    </row>
    <row r="387" spans="1:13" s="20" customFormat="1" x14ac:dyDescent="0.5">
      <c r="A387" s="7" t="s">
        <v>279</v>
      </c>
      <c r="B387" s="7" t="s">
        <v>618</v>
      </c>
      <c r="C387" s="8">
        <v>43438</v>
      </c>
      <c r="D387" s="9">
        <f t="shared" ref="D387:D394" si="19">EOMONTH(C387,1)</f>
        <v>43496</v>
      </c>
      <c r="E387" s="9" t="s">
        <v>11</v>
      </c>
      <c r="F387" s="9" t="s">
        <v>12</v>
      </c>
      <c r="G387" s="11" t="s">
        <v>619</v>
      </c>
      <c r="H387" s="26" t="s">
        <v>23</v>
      </c>
      <c r="I387" s="12">
        <v>1063.78</v>
      </c>
      <c r="J387" s="13"/>
      <c r="K387"/>
      <c r="L387"/>
      <c r="M387" s="23"/>
    </row>
    <row r="388" spans="1:13" s="20" customFormat="1" x14ac:dyDescent="0.5">
      <c r="A388" s="7" t="s">
        <v>268</v>
      </c>
      <c r="B388" s="7" t="s">
        <v>620</v>
      </c>
      <c r="C388" s="8">
        <v>43441</v>
      </c>
      <c r="D388" s="9">
        <f t="shared" si="19"/>
        <v>43496</v>
      </c>
      <c r="E388" s="9" t="s">
        <v>11</v>
      </c>
      <c r="F388" s="9" t="s">
        <v>21</v>
      </c>
      <c r="G388" s="11" t="s">
        <v>621</v>
      </c>
      <c r="H388" s="26" t="s">
        <v>23</v>
      </c>
      <c r="I388" s="12">
        <v>3510</v>
      </c>
      <c r="J388" s="13"/>
      <c r="K388"/>
      <c r="L388"/>
      <c r="M388" s="23"/>
    </row>
    <row r="389" spans="1:13" s="20" customFormat="1" x14ac:dyDescent="0.5">
      <c r="A389" s="7" t="s">
        <v>30</v>
      </c>
      <c r="B389" s="7" t="s">
        <v>622</v>
      </c>
      <c r="C389" s="8">
        <v>43443</v>
      </c>
      <c r="D389" s="9">
        <f t="shared" si="19"/>
        <v>43496</v>
      </c>
      <c r="E389" s="9" t="s">
        <v>11</v>
      </c>
      <c r="F389" s="9" t="s">
        <v>12</v>
      </c>
      <c r="G389" s="11" t="s">
        <v>623</v>
      </c>
      <c r="H389" s="26" t="s">
        <v>23</v>
      </c>
      <c r="I389" s="12">
        <v>2006.31</v>
      </c>
      <c r="J389" s="13"/>
      <c r="K389"/>
      <c r="L389"/>
      <c r="M389" s="23"/>
    </row>
    <row r="390" spans="1:13" s="20" customFormat="1" x14ac:dyDescent="0.5">
      <c r="A390" s="7" t="s">
        <v>30</v>
      </c>
      <c r="B390" s="7" t="s">
        <v>624</v>
      </c>
      <c r="C390" s="8">
        <v>43443</v>
      </c>
      <c r="D390" s="9">
        <f t="shared" si="19"/>
        <v>43496</v>
      </c>
      <c r="E390" s="9" t="s">
        <v>11</v>
      </c>
      <c r="F390" s="9" t="s">
        <v>12</v>
      </c>
      <c r="G390" s="11" t="s">
        <v>587</v>
      </c>
      <c r="H390" s="26" t="s">
        <v>23</v>
      </c>
      <c r="I390" s="12">
        <v>1100.72</v>
      </c>
      <c r="J390" s="13"/>
      <c r="K390"/>
      <c r="L390"/>
      <c r="M390" s="23"/>
    </row>
    <row r="391" spans="1:13" s="20" customFormat="1" x14ac:dyDescent="0.5">
      <c r="A391" s="7" t="s">
        <v>30</v>
      </c>
      <c r="B391" s="7" t="s">
        <v>625</v>
      </c>
      <c r="C391" s="8">
        <v>43443</v>
      </c>
      <c r="D391" s="9">
        <f t="shared" si="19"/>
        <v>43496</v>
      </c>
      <c r="E391" s="9" t="s">
        <v>11</v>
      </c>
      <c r="F391" s="9" t="s">
        <v>12</v>
      </c>
      <c r="G391" s="11" t="s">
        <v>626</v>
      </c>
      <c r="H391" s="26" t="s">
        <v>23</v>
      </c>
      <c r="I391" s="12">
        <v>200</v>
      </c>
      <c r="J391" s="13" t="s">
        <v>627</v>
      </c>
      <c r="K391"/>
      <c r="L391"/>
      <c r="M391" s="23"/>
    </row>
    <row r="392" spans="1:13" s="20" customFormat="1" x14ac:dyDescent="0.5">
      <c r="A392" s="7" t="s">
        <v>30</v>
      </c>
      <c r="B392" s="7" t="s">
        <v>625</v>
      </c>
      <c r="C392" s="8">
        <v>43443</v>
      </c>
      <c r="D392" s="9">
        <f t="shared" si="19"/>
        <v>43496</v>
      </c>
      <c r="E392" s="9" t="s">
        <v>11</v>
      </c>
      <c r="F392" s="9" t="s">
        <v>12</v>
      </c>
      <c r="G392" s="11" t="s">
        <v>628</v>
      </c>
      <c r="H392" s="26" t="s">
        <v>23</v>
      </c>
      <c r="I392" s="12">
        <v>200</v>
      </c>
      <c r="J392" s="13"/>
      <c r="K392"/>
      <c r="L392"/>
      <c r="M392" s="23"/>
    </row>
    <row r="393" spans="1:13" s="20" customFormat="1" x14ac:dyDescent="0.5">
      <c r="A393" s="7" t="s">
        <v>30</v>
      </c>
      <c r="B393" s="7" t="s">
        <v>625</v>
      </c>
      <c r="C393" s="8">
        <v>43443</v>
      </c>
      <c r="D393" s="9">
        <f t="shared" si="19"/>
        <v>43496</v>
      </c>
      <c r="E393" s="9" t="s">
        <v>11</v>
      </c>
      <c r="F393" s="9" t="s">
        <v>12</v>
      </c>
      <c r="G393" s="11" t="s">
        <v>13</v>
      </c>
      <c r="H393" s="9" t="s">
        <v>14</v>
      </c>
      <c r="I393" s="12">
        <v>680</v>
      </c>
      <c r="J393" s="13"/>
      <c r="K393"/>
      <c r="L393"/>
      <c r="M393" s="23"/>
    </row>
    <row r="394" spans="1:13" s="20" customFormat="1" x14ac:dyDescent="0.5">
      <c r="A394" s="7" t="s">
        <v>279</v>
      </c>
      <c r="B394" s="7" t="s">
        <v>629</v>
      </c>
      <c r="C394" s="8">
        <v>43443</v>
      </c>
      <c r="D394" s="9">
        <f t="shared" si="19"/>
        <v>43496</v>
      </c>
      <c r="E394" s="9" t="s">
        <v>11</v>
      </c>
      <c r="F394" s="9" t="s">
        <v>12</v>
      </c>
      <c r="G394" s="11" t="s">
        <v>401</v>
      </c>
      <c r="H394" s="9" t="s">
        <v>17</v>
      </c>
      <c r="I394" s="12">
        <v>703.5</v>
      </c>
      <c r="J394" s="13"/>
      <c r="K394"/>
      <c r="L394"/>
      <c r="M394" s="23"/>
    </row>
    <row r="395" spans="1:13" s="20" customFormat="1" x14ac:dyDescent="0.5">
      <c r="A395" s="7" t="s">
        <v>15</v>
      </c>
      <c r="B395" s="7" t="s">
        <v>630</v>
      </c>
      <c r="C395" s="8">
        <v>43443</v>
      </c>
      <c r="D395" s="9">
        <f>C395+14</f>
        <v>43457</v>
      </c>
      <c r="E395" s="9" t="s">
        <v>11</v>
      </c>
      <c r="F395" s="9" t="s">
        <v>12</v>
      </c>
      <c r="G395" s="11" t="s">
        <v>631</v>
      </c>
      <c r="H395" s="9" t="s">
        <v>14</v>
      </c>
      <c r="I395" s="12">
        <v>1500</v>
      </c>
      <c r="J395" s="13"/>
      <c r="K395"/>
      <c r="L395"/>
      <c r="M395" s="23"/>
    </row>
    <row r="396" spans="1:13" s="20" customFormat="1" x14ac:dyDescent="0.5">
      <c r="A396" s="7" t="s">
        <v>15</v>
      </c>
      <c r="B396" s="7" t="s">
        <v>630</v>
      </c>
      <c r="C396" s="8">
        <v>43443</v>
      </c>
      <c r="D396" s="9">
        <f>C396+14</f>
        <v>43457</v>
      </c>
      <c r="E396" s="9" t="s">
        <v>11</v>
      </c>
      <c r="F396" s="9" t="s">
        <v>12</v>
      </c>
      <c r="G396" s="11" t="s">
        <v>632</v>
      </c>
      <c r="H396" s="9" t="s">
        <v>14</v>
      </c>
      <c r="I396" s="12">
        <v>1500</v>
      </c>
      <c r="J396" s="13"/>
      <c r="K396"/>
      <c r="L396"/>
      <c r="M396" s="23"/>
    </row>
    <row r="397" spans="1:13" s="20" customFormat="1" x14ac:dyDescent="0.5">
      <c r="A397" s="7" t="s">
        <v>15</v>
      </c>
      <c r="B397" s="7" t="s">
        <v>633</v>
      </c>
      <c r="C397" s="8">
        <v>43444</v>
      </c>
      <c r="D397" s="9">
        <f t="shared" ref="D397:D438" si="20">EOMONTH(C397,1)</f>
        <v>43496</v>
      </c>
      <c r="E397" s="9" t="s">
        <v>11</v>
      </c>
      <c r="F397" s="9" t="s">
        <v>12</v>
      </c>
      <c r="G397" s="11" t="s">
        <v>466</v>
      </c>
      <c r="H397" s="9" t="s">
        <v>14</v>
      </c>
      <c r="I397" s="12">
        <v>1237.4000000000001</v>
      </c>
      <c r="J397" s="13"/>
      <c r="K397"/>
      <c r="L397"/>
      <c r="M397" s="23"/>
    </row>
    <row r="398" spans="1:13" s="20" customFormat="1" x14ac:dyDescent="0.5">
      <c r="A398" s="7" t="s">
        <v>73</v>
      </c>
      <c r="B398" s="7" t="s">
        <v>634</v>
      </c>
      <c r="C398" s="8">
        <v>43445</v>
      </c>
      <c r="D398" s="9">
        <f t="shared" si="20"/>
        <v>43496</v>
      </c>
      <c r="E398" s="9" t="s">
        <v>11</v>
      </c>
      <c r="F398" s="9" t="s">
        <v>12</v>
      </c>
      <c r="G398" s="11" t="s">
        <v>575</v>
      </c>
      <c r="H398" s="26" t="s">
        <v>23</v>
      </c>
      <c r="I398" s="12">
        <v>2299.5</v>
      </c>
      <c r="J398" s="13"/>
      <c r="K398"/>
      <c r="L398"/>
      <c r="M398" s="23"/>
    </row>
    <row r="399" spans="1:13" s="20" customFormat="1" x14ac:dyDescent="0.5">
      <c r="A399" s="7" t="s">
        <v>30</v>
      </c>
      <c r="B399" s="7" t="s">
        <v>635</v>
      </c>
      <c r="C399" s="8">
        <v>43450</v>
      </c>
      <c r="D399" s="9">
        <f t="shared" si="20"/>
        <v>43496</v>
      </c>
      <c r="E399" s="9" t="s">
        <v>11</v>
      </c>
      <c r="F399" s="9" t="s">
        <v>12</v>
      </c>
      <c r="G399" s="11" t="s">
        <v>628</v>
      </c>
      <c r="H399" s="26" t="s">
        <v>23</v>
      </c>
      <c r="I399" s="12">
        <v>1941.26</v>
      </c>
      <c r="J399" s="13"/>
      <c r="K399"/>
      <c r="L399"/>
      <c r="M399" s="23"/>
    </row>
    <row r="400" spans="1:13" s="20" customFormat="1" x14ac:dyDescent="0.5">
      <c r="A400" s="7" t="s">
        <v>279</v>
      </c>
      <c r="B400" s="7" t="s">
        <v>636</v>
      </c>
      <c r="C400" s="8">
        <v>43451</v>
      </c>
      <c r="D400" s="9">
        <f t="shared" si="20"/>
        <v>43496</v>
      </c>
      <c r="E400" s="9" t="s">
        <v>11</v>
      </c>
      <c r="F400" s="9" t="s">
        <v>12</v>
      </c>
      <c r="G400" s="11" t="s">
        <v>343</v>
      </c>
      <c r="H400" s="9" t="s">
        <v>17</v>
      </c>
      <c r="I400" s="12">
        <v>506.5</v>
      </c>
      <c r="J400" s="13"/>
      <c r="K400"/>
      <c r="L400"/>
      <c r="M400" s="23"/>
    </row>
    <row r="401" spans="1:13" s="20" customFormat="1" x14ac:dyDescent="0.5">
      <c r="A401" s="7" t="s">
        <v>490</v>
      </c>
      <c r="B401" s="7" t="s">
        <v>637</v>
      </c>
      <c r="C401" s="8">
        <v>43451</v>
      </c>
      <c r="D401" s="9">
        <f t="shared" si="20"/>
        <v>43496</v>
      </c>
      <c r="E401" s="9" t="s">
        <v>11</v>
      </c>
      <c r="F401" s="9" t="s">
        <v>12</v>
      </c>
      <c r="G401" s="11" t="s">
        <v>608</v>
      </c>
      <c r="H401" s="26" t="s">
        <v>23</v>
      </c>
      <c r="I401" s="12">
        <v>1000.6</v>
      </c>
      <c r="J401" s="13"/>
      <c r="K401"/>
      <c r="L401"/>
      <c r="M401" s="23"/>
    </row>
    <row r="402" spans="1:13" s="20" customFormat="1" x14ac:dyDescent="0.5">
      <c r="A402" s="7" t="s">
        <v>15</v>
      </c>
      <c r="B402" s="7" t="s">
        <v>638</v>
      </c>
      <c r="C402" s="8">
        <v>43451</v>
      </c>
      <c r="D402" s="9">
        <f t="shared" si="20"/>
        <v>43496</v>
      </c>
      <c r="E402" s="9" t="s">
        <v>11</v>
      </c>
      <c r="F402" s="9" t="s">
        <v>12</v>
      </c>
      <c r="G402" s="11" t="s">
        <v>587</v>
      </c>
      <c r="H402" s="26" t="s">
        <v>23</v>
      </c>
      <c r="I402" s="12">
        <v>490</v>
      </c>
      <c r="J402" s="13"/>
      <c r="K402"/>
      <c r="L402"/>
      <c r="M402" s="23"/>
    </row>
    <row r="403" spans="1:13" s="20" customFormat="1" x14ac:dyDescent="0.5">
      <c r="A403" s="7" t="s">
        <v>57</v>
      </c>
      <c r="B403" s="7" t="s">
        <v>639</v>
      </c>
      <c r="C403" s="8">
        <v>43451</v>
      </c>
      <c r="D403" s="9">
        <f t="shared" si="20"/>
        <v>43496</v>
      </c>
      <c r="E403" s="9" t="s">
        <v>11</v>
      </c>
      <c r="F403" s="9" t="s">
        <v>12</v>
      </c>
      <c r="G403" s="11" t="s">
        <v>640</v>
      </c>
      <c r="H403" s="9" t="s">
        <v>372</v>
      </c>
      <c r="I403" s="12">
        <v>3108.26</v>
      </c>
      <c r="J403" s="13"/>
      <c r="K403"/>
      <c r="L403"/>
      <c r="M403" s="23"/>
    </row>
    <row r="404" spans="1:13" s="20" customFormat="1" x14ac:dyDescent="0.5">
      <c r="A404" s="7" t="s">
        <v>57</v>
      </c>
      <c r="B404" s="7" t="s">
        <v>641</v>
      </c>
      <c r="C404" s="8">
        <v>43452</v>
      </c>
      <c r="D404" s="9">
        <f t="shared" si="20"/>
        <v>43496</v>
      </c>
      <c r="E404" s="9" t="s">
        <v>11</v>
      </c>
      <c r="F404" s="9" t="s">
        <v>12</v>
      </c>
      <c r="G404" s="11" t="s">
        <v>642</v>
      </c>
      <c r="H404" s="9" t="s">
        <v>372</v>
      </c>
      <c r="I404" s="12">
        <v>3244.86</v>
      </c>
      <c r="J404" s="13"/>
      <c r="K404"/>
      <c r="L404"/>
      <c r="M404" s="23"/>
    </row>
    <row r="405" spans="1:13" s="20" customFormat="1" x14ac:dyDescent="0.5">
      <c r="A405" s="7" t="s">
        <v>499</v>
      </c>
      <c r="B405" s="7" t="s">
        <v>643</v>
      </c>
      <c r="C405" s="8">
        <v>43452</v>
      </c>
      <c r="D405" s="9">
        <f t="shared" si="20"/>
        <v>43496</v>
      </c>
      <c r="E405" s="9" t="s">
        <v>11</v>
      </c>
      <c r="F405" s="9" t="s">
        <v>12</v>
      </c>
      <c r="G405" s="11" t="s">
        <v>505</v>
      </c>
      <c r="H405" s="26" t="s">
        <v>23</v>
      </c>
      <c r="I405" s="12">
        <v>951.5</v>
      </c>
      <c r="J405" s="13"/>
      <c r="K405"/>
      <c r="L405"/>
      <c r="M405" s="23"/>
    </row>
    <row r="406" spans="1:13" s="20" customFormat="1" x14ac:dyDescent="0.5">
      <c r="A406" s="7" t="s">
        <v>499</v>
      </c>
      <c r="B406" s="7" t="s">
        <v>644</v>
      </c>
      <c r="C406" s="8">
        <v>43452</v>
      </c>
      <c r="D406" s="9">
        <f t="shared" si="20"/>
        <v>43496</v>
      </c>
      <c r="E406" s="9" t="s">
        <v>11</v>
      </c>
      <c r="F406" s="9" t="s">
        <v>12</v>
      </c>
      <c r="G406" s="11" t="s">
        <v>466</v>
      </c>
      <c r="H406" s="7" t="s">
        <v>14</v>
      </c>
      <c r="I406" s="12">
        <v>3130.38</v>
      </c>
      <c r="J406" s="13"/>
      <c r="K406"/>
      <c r="L406"/>
      <c r="M406" s="23"/>
    </row>
    <row r="407" spans="1:13" s="20" customFormat="1" x14ac:dyDescent="0.5">
      <c r="A407" s="7" t="s">
        <v>499</v>
      </c>
      <c r="B407" s="7" t="s">
        <v>645</v>
      </c>
      <c r="C407" s="8">
        <v>43452</v>
      </c>
      <c r="D407" s="9">
        <f t="shared" si="20"/>
        <v>43496</v>
      </c>
      <c r="E407" s="9" t="s">
        <v>11</v>
      </c>
      <c r="F407" s="9" t="s">
        <v>12</v>
      </c>
      <c r="G407" s="11" t="s">
        <v>139</v>
      </c>
      <c r="H407" s="26" t="s">
        <v>23</v>
      </c>
      <c r="I407" s="12">
        <v>1890.78</v>
      </c>
      <c r="J407" s="13"/>
      <c r="K407"/>
      <c r="L407"/>
      <c r="M407" s="23"/>
    </row>
    <row r="408" spans="1:13" s="20" customFormat="1" x14ac:dyDescent="0.5">
      <c r="A408" s="7" t="s">
        <v>499</v>
      </c>
      <c r="B408" s="7" t="s">
        <v>451</v>
      </c>
      <c r="C408" s="8">
        <v>43452</v>
      </c>
      <c r="D408" s="9">
        <f t="shared" si="20"/>
        <v>43496</v>
      </c>
      <c r="E408" s="9" t="s">
        <v>11</v>
      </c>
      <c r="F408" s="9" t="s">
        <v>12</v>
      </c>
      <c r="G408" s="11" t="s">
        <v>646</v>
      </c>
      <c r="H408" s="26" t="s">
        <v>23</v>
      </c>
      <c r="I408" s="12">
        <v>728.14</v>
      </c>
      <c r="J408" s="13"/>
      <c r="K408"/>
      <c r="L408"/>
      <c r="M408" s="23"/>
    </row>
    <row r="409" spans="1:13" s="20" customFormat="1" x14ac:dyDescent="0.5">
      <c r="A409" s="7" t="s">
        <v>499</v>
      </c>
      <c r="B409" s="7" t="s">
        <v>447</v>
      </c>
      <c r="C409" s="8">
        <v>43452</v>
      </c>
      <c r="D409" s="9">
        <f t="shared" si="20"/>
        <v>43496</v>
      </c>
      <c r="E409" s="9" t="s">
        <v>11</v>
      </c>
      <c r="F409" s="9" t="s">
        <v>12</v>
      </c>
      <c r="G409" s="11" t="s">
        <v>597</v>
      </c>
      <c r="H409" s="26" t="s">
        <v>23</v>
      </c>
      <c r="I409" s="12">
        <v>1941.68</v>
      </c>
      <c r="J409" s="13"/>
      <c r="K409"/>
      <c r="L409"/>
      <c r="M409" s="23"/>
    </row>
    <row r="410" spans="1:13" s="20" customFormat="1" x14ac:dyDescent="0.5">
      <c r="A410" s="7" t="s">
        <v>499</v>
      </c>
      <c r="B410" s="7" t="s">
        <v>439</v>
      </c>
      <c r="C410" s="8">
        <v>43452</v>
      </c>
      <c r="D410" s="9">
        <f t="shared" si="20"/>
        <v>43496</v>
      </c>
      <c r="E410" s="9" t="s">
        <v>11</v>
      </c>
      <c r="F410" s="9" t="s">
        <v>12</v>
      </c>
      <c r="G410" s="11" t="s">
        <v>293</v>
      </c>
      <c r="H410" s="26" t="s">
        <v>23</v>
      </c>
      <c r="I410" s="12">
        <v>1758.37</v>
      </c>
      <c r="J410" s="13"/>
      <c r="K410"/>
      <c r="L410"/>
      <c r="M410" s="23"/>
    </row>
    <row r="411" spans="1:13" s="20" customFormat="1" x14ac:dyDescent="0.5">
      <c r="A411" s="7" t="s">
        <v>499</v>
      </c>
      <c r="B411" s="7" t="s">
        <v>438</v>
      </c>
      <c r="C411" s="8">
        <v>43452</v>
      </c>
      <c r="D411" s="9">
        <f t="shared" si="20"/>
        <v>43496</v>
      </c>
      <c r="E411" s="9" t="s">
        <v>11</v>
      </c>
      <c r="F411" s="9" t="s">
        <v>12</v>
      </c>
      <c r="G411" s="11" t="s">
        <v>647</v>
      </c>
      <c r="H411" s="26" t="s">
        <v>23</v>
      </c>
      <c r="I411" s="12">
        <v>3411.2</v>
      </c>
      <c r="J411" s="13"/>
      <c r="K411"/>
      <c r="L411"/>
      <c r="M411" s="23"/>
    </row>
    <row r="412" spans="1:13" s="20" customFormat="1" x14ac:dyDescent="0.5">
      <c r="A412" s="7" t="s">
        <v>499</v>
      </c>
      <c r="B412" s="7" t="s">
        <v>441</v>
      </c>
      <c r="C412" s="8">
        <v>43452</v>
      </c>
      <c r="D412" s="9">
        <f t="shared" si="20"/>
        <v>43496</v>
      </c>
      <c r="E412" s="9" t="s">
        <v>11</v>
      </c>
      <c r="F412" s="9" t="s">
        <v>12</v>
      </c>
      <c r="G412" s="11" t="s">
        <v>648</v>
      </c>
      <c r="H412" s="26" t="s">
        <v>23</v>
      </c>
      <c r="I412" s="12">
        <v>300</v>
      </c>
      <c r="J412" s="13"/>
      <c r="K412"/>
      <c r="L412"/>
      <c r="M412" s="23"/>
    </row>
    <row r="413" spans="1:13" s="20" customFormat="1" x14ac:dyDescent="0.5">
      <c r="A413" s="7" t="s">
        <v>499</v>
      </c>
      <c r="B413" s="7" t="s">
        <v>443</v>
      </c>
      <c r="C413" s="8">
        <v>43452</v>
      </c>
      <c r="D413" s="9">
        <f t="shared" si="20"/>
        <v>43496</v>
      </c>
      <c r="E413" s="9" t="s">
        <v>11</v>
      </c>
      <c r="F413" s="9" t="s">
        <v>12</v>
      </c>
      <c r="G413" s="11" t="s">
        <v>649</v>
      </c>
      <c r="H413" s="26" t="s">
        <v>23</v>
      </c>
      <c r="I413" s="12">
        <v>300</v>
      </c>
      <c r="J413" s="13"/>
      <c r="K413"/>
      <c r="L413"/>
      <c r="M413" s="23"/>
    </row>
    <row r="414" spans="1:13" s="20" customFormat="1" x14ac:dyDescent="0.5">
      <c r="A414" s="7" t="s">
        <v>499</v>
      </c>
      <c r="B414" s="7" t="s">
        <v>450</v>
      </c>
      <c r="C414" s="8">
        <v>43452</v>
      </c>
      <c r="D414" s="9">
        <f t="shared" si="20"/>
        <v>43496</v>
      </c>
      <c r="E414" s="9" t="s">
        <v>11</v>
      </c>
      <c r="F414" s="9" t="s">
        <v>12</v>
      </c>
      <c r="G414" s="11" t="s">
        <v>650</v>
      </c>
      <c r="H414" s="26" t="s">
        <v>23</v>
      </c>
      <c r="I414" s="12">
        <v>300</v>
      </c>
      <c r="J414" s="13"/>
      <c r="K414"/>
      <c r="L414"/>
      <c r="M414" s="23"/>
    </row>
    <row r="415" spans="1:13" s="20" customFormat="1" x14ac:dyDescent="0.5">
      <c r="A415" s="7" t="s">
        <v>499</v>
      </c>
      <c r="B415" s="7" t="s">
        <v>449</v>
      </c>
      <c r="C415" s="8">
        <v>43452</v>
      </c>
      <c r="D415" s="9">
        <f t="shared" si="20"/>
        <v>43496</v>
      </c>
      <c r="E415" s="9" t="s">
        <v>11</v>
      </c>
      <c r="F415" s="9" t="s">
        <v>12</v>
      </c>
      <c r="G415" s="11" t="s">
        <v>587</v>
      </c>
      <c r="H415" s="26" t="s">
        <v>23</v>
      </c>
      <c r="I415" s="12">
        <v>1717.4</v>
      </c>
      <c r="J415" s="13"/>
      <c r="K415"/>
      <c r="L415"/>
      <c r="M415" s="23"/>
    </row>
    <row r="416" spans="1:13" s="20" customFormat="1" x14ac:dyDescent="0.5">
      <c r="A416" s="7" t="s">
        <v>499</v>
      </c>
      <c r="B416" s="7" t="s">
        <v>651</v>
      </c>
      <c r="C416" s="8">
        <v>43452</v>
      </c>
      <c r="D416" s="9">
        <f t="shared" si="20"/>
        <v>43496</v>
      </c>
      <c r="E416" s="9" t="s">
        <v>11</v>
      </c>
      <c r="F416" s="9" t="s">
        <v>12</v>
      </c>
      <c r="G416" s="11" t="s">
        <v>652</v>
      </c>
      <c r="H416" s="26" t="s">
        <v>23</v>
      </c>
      <c r="I416" s="12">
        <v>1102.3800000000001</v>
      </c>
      <c r="J416" s="13"/>
      <c r="K416"/>
      <c r="L416"/>
      <c r="M416" s="23"/>
    </row>
    <row r="417" spans="1:13" s="20" customFormat="1" x14ac:dyDescent="0.5">
      <c r="A417" s="7" t="s">
        <v>499</v>
      </c>
      <c r="B417" s="7" t="s">
        <v>653</v>
      </c>
      <c r="C417" s="8">
        <v>43452</v>
      </c>
      <c r="D417" s="9">
        <f t="shared" si="20"/>
        <v>43496</v>
      </c>
      <c r="E417" s="9" t="s">
        <v>11</v>
      </c>
      <c r="F417" s="9" t="s">
        <v>12</v>
      </c>
      <c r="G417" s="11" t="s">
        <v>466</v>
      </c>
      <c r="H417" s="7" t="s">
        <v>14</v>
      </c>
      <c r="I417" s="12">
        <v>1126.43</v>
      </c>
      <c r="J417" s="13"/>
      <c r="K417"/>
      <c r="L417"/>
      <c r="M417" s="23"/>
    </row>
    <row r="418" spans="1:13" s="20" customFormat="1" x14ac:dyDescent="0.5">
      <c r="A418" s="7" t="s">
        <v>499</v>
      </c>
      <c r="B418" s="7" t="s">
        <v>654</v>
      </c>
      <c r="C418" s="8">
        <v>43452</v>
      </c>
      <c r="D418" s="9">
        <f t="shared" si="20"/>
        <v>43496</v>
      </c>
      <c r="E418" s="9" t="s">
        <v>11</v>
      </c>
      <c r="F418" s="9" t="s">
        <v>12</v>
      </c>
      <c r="G418" s="11" t="s">
        <v>655</v>
      </c>
      <c r="H418" s="26" t="s">
        <v>23</v>
      </c>
      <c r="I418" s="12">
        <v>2049.8000000000002</v>
      </c>
      <c r="J418" s="13"/>
      <c r="K418"/>
      <c r="L418"/>
      <c r="M418" s="23"/>
    </row>
    <row r="419" spans="1:13" s="20" customFormat="1" x14ac:dyDescent="0.5">
      <c r="A419" s="7" t="s">
        <v>492</v>
      </c>
      <c r="B419" s="7" t="s">
        <v>656</v>
      </c>
      <c r="C419" s="8">
        <v>43452</v>
      </c>
      <c r="D419" s="9">
        <f t="shared" si="20"/>
        <v>43496</v>
      </c>
      <c r="E419" s="9" t="s">
        <v>11</v>
      </c>
      <c r="F419" s="9" t="s">
        <v>12</v>
      </c>
      <c r="G419" s="11" t="s">
        <v>485</v>
      </c>
      <c r="H419" s="7" t="s">
        <v>14</v>
      </c>
      <c r="I419" s="12">
        <v>881.79</v>
      </c>
      <c r="J419" s="13"/>
      <c r="K419"/>
      <c r="L419"/>
      <c r="M419" s="23"/>
    </row>
    <row r="420" spans="1:13" s="20" customFormat="1" x14ac:dyDescent="0.5">
      <c r="A420" s="7" t="s">
        <v>279</v>
      </c>
      <c r="B420" s="7" t="s">
        <v>657</v>
      </c>
      <c r="C420" s="8">
        <v>43453</v>
      </c>
      <c r="D420" s="9">
        <f t="shared" si="20"/>
        <v>43496</v>
      </c>
      <c r="E420" s="9" t="s">
        <v>11</v>
      </c>
      <c r="F420" s="9" t="s">
        <v>12</v>
      </c>
      <c r="G420" s="11" t="s">
        <v>346</v>
      </c>
      <c r="H420" s="9" t="s">
        <v>17</v>
      </c>
      <c r="I420" s="12">
        <f>5175/4</f>
        <v>1293.75</v>
      </c>
      <c r="J420" s="13"/>
      <c r="K420"/>
      <c r="L420"/>
      <c r="M420" s="23"/>
    </row>
    <row r="421" spans="1:13" s="20" customFormat="1" x14ac:dyDescent="0.5">
      <c r="A421" s="7" t="s">
        <v>279</v>
      </c>
      <c r="B421" s="7" t="s">
        <v>657</v>
      </c>
      <c r="C421" s="8">
        <v>43453</v>
      </c>
      <c r="D421" s="9">
        <f t="shared" si="20"/>
        <v>43496</v>
      </c>
      <c r="E421" s="9" t="s">
        <v>11</v>
      </c>
      <c r="F421" s="9" t="s">
        <v>12</v>
      </c>
      <c r="G421" s="11" t="s">
        <v>337</v>
      </c>
      <c r="H421" s="9" t="s">
        <v>17</v>
      </c>
      <c r="I421" s="12">
        <f>5175/4</f>
        <v>1293.75</v>
      </c>
      <c r="J421" s="13"/>
      <c r="K421"/>
      <c r="L421"/>
      <c r="M421" s="23"/>
    </row>
    <row r="422" spans="1:13" s="20" customFormat="1" x14ac:dyDescent="0.5">
      <c r="A422" s="7" t="s">
        <v>279</v>
      </c>
      <c r="B422" s="7" t="s">
        <v>657</v>
      </c>
      <c r="C422" s="8">
        <v>43453</v>
      </c>
      <c r="D422" s="9">
        <f t="shared" si="20"/>
        <v>43496</v>
      </c>
      <c r="E422" s="9" t="s">
        <v>11</v>
      </c>
      <c r="F422" s="9" t="s">
        <v>12</v>
      </c>
      <c r="G422" s="11" t="s">
        <v>304</v>
      </c>
      <c r="H422" s="9" t="s">
        <v>17</v>
      </c>
      <c r="I422" s="12">
        <f>5175/4</f>
        <v>1293.75</v>
      </c>
      <c r="J422" s="13"/>
      <c r="K422"/>
      <c r="L422"/>
      <c r="M422" s="23"/>
    </row>
    <row r="423" spans="1:13" s="20" customFormat="1" x14ac:dyDescent="0.5">
      <c r="A423" s="7" t="s">
        <v>279</v>
      </c>
      <c r="B423" s="7" t="s">
        <v>657</v>
      </c>
      <c r="C423" s="8">
        <v>43453</v>
      </c>
      <c r="D423" s="9">
        <f t="shared" si="20"/>
        <v>43496</v>
      </c>
      <c r="E423" s="9" t="s">
        <v>11</v>
      </c>
      <c r="F423" s="9" t="s">
        <v>12</v>
      </c>
      <c r="G423" s="11" t="s">
        <v>385</v>
      </c>
      <c r="H423" s="9" t="s">
        <v>17</v>
      </c>
      <c r="I423" s="12">
        <f>5175/4</f>
        <v>1293.75</v>
      </c>
      <c r="J423" s="13"/>
      <c r="K423"/>
      <c r="L423"/>
      <c r="M423" s="23"/>
    </row>
    <row r="424" spans="1:13" s="20" customFormat="1" x14ac:dyDescent="0.5">
      <c r="A424" s="7" t="s">
        <v>658</v>
      </c>
      <c r="B424" s="7" t="s">
        <v>659</v>
      </c>
      <c r="C424" s="8">
        <v>43454</v>
      </c>
      <c r="D424" s="9">
        <f t="shared" si="20"/>
        <v>43496</v>
      </c>
      <c r="E424" s="9" t="s">
        <v>11</v>
      </c>
      <c r="F424" s="9" t="s">
        <v>12</v>
      </c>
      <c r="G424" s="11" t="s">
        <v>610</v>
      </c>
      <c r="H424" s="9" t="s">
        <v>17</v>
      </c>
      <c r="I424" s="12">
        <v>7280</v>
      </c>
      <c r="J424" s="13"/>
      <c r="K424"/>
      <c r="L424"/>
      <c r="M424" s="23"/>
    </row>
    <row r="425" spans="1:13" s="20" customFormat="1" x14ac:dyDescent="0.5">
      <c r="A425" s="7" t="s">
        <v>658</v>
      </c>
      <c r="B425" s="7" t="s">
        <v>660</v>
      </c>
      <c r="C425" s="8">
        <v>43454</v>
      </c>
      <c r="D425" s="9">
        <f t="shared" si="20"/>
        <v>43496</v>
      </c>
      <c r="E425" s="9" t="s">
        <v>11</v>
      </c>
      <c r="F425" s="9" t="s">
        <v>12</v>
      </c>
      <c r="G425" s="11" t="s">
        <v>661</v>
      </c>
      <c r="H425" s="9" t="s">
        <v>17</v>
      </c>
      <c r="I425" s="12">
        <v>10205</v>
      </c>
      <c r="J425" s="13"/>
      <c r="K425"/>
      <c r="L425"/>
      <c r="M425" s="23"/>
    </row>
    <row r="426" spans="1:13" s="20" customFormat="1" x14ac:dyDescent="0.5">
      <c r="A426" s="7" t="s">
        <v>658</v>
      </c>
      <c r="B426" s="7" t="s">
        <v>662</v>
      </c>
      <c r="C426" s="8">
        <v>43454</v>
      </c>
      <c r="D426" s="9">
        <f t="shared" si="20"/>
        <v>43496</v>
      </c>
      <c r="E426" s="9" t="s">
        <v>11</v>
      </c>
      <c r="F426" s="9" t="s">
        <v>12</v>
      </c>
      <c r="G426" s="11" t="s">
        <v>663</v>
      </c>
      <c r="H426" s="9" t="s">
        <v>17</v>
      </c>
      <c r="I426" s="12">
        <v>2145</v>
      </c>
      <c r="J426" s="13"/>
      <c r="K426"/>
      <c r="L426"/>
      <c r="M426" s="23"/>
    </row>
    <row r="427" spans="1:13" s="20" customFormat="1" x14ac:dyDescent="0.5">
      <c r="A427" s="7" t="s">
        <v>513</v>
      </c>
      <c r="B427" s="7" t="s">
        <v>664</v>
      </c>
      <c r="C427" s="8">
        <v>43454</v>
      </c>
      <c r="D427" s="9">
        <f t="shared" si="20"/>
        <v>43496</v>
      </c>
      <c r="E427" s="9" t="s">
        <v>11</v>
      </c>
      <c r="F427" s="9" t="s">
        <v>12</v>
      </c>
      <c r="G427" s="11" t="s">
        <v>610</v>
      </c>
      <c r="H427" s="9" t="s">
        <v>17</v>
      </c>
      <c r="I427" s="12">
        <v>8025</v>
      </c>
      <c r="J427" s="13"/>
      <c r="K427"/>
      <c r="L427"/>
      <c r="M427" s="23"/>
    </row>
    <row r="428" spans="1:13" s="20" customFormat="1" x14ac:dyDescent="0.5">
      <c r="A428" s="7" t="s">
        <v>513</v>
      </c>
      <c r="B428" s="7" t="s">
        <v>665</v>
      </c>
      <c r="C428" s="8">
        <v>43454</v>
      </c>
      <c r="D428" s="9">
        <f t="shared" si="20"/>
        <v>43496</v>
      </c>
      <c r="E428" s="9" t="s">
        <v>11</v>
      </c>
      <c r="F428" s="9" t="s">
        <v>12</v>
      </c>
      <c r="G428" s="11" t="s">
        <v>663</v>
      </c>
      <c r="H428" s="9" t="s">
        <v>17</v>
      </c>
      <c r="I428" s="12">
        <v>4225</v>
      </c>
      <c r="J428" s="13"/>
      <c r="K428"/>
      <c r="L428"/>
      <c r="M428" s="23"/>
    </row>
    <row r="429" spans="1:13" s="20" customFormat="1" x14ac:dyDescent="0.5">
      <c r="A429" s="7" t="s">
        <v>513</v>
      </c>
      <c r="B429" s="7" t="s">
        <v>666</v>
      </c>
      <c r="C429" s="8">
        <v>43454</v>
      </c>
      <c r="D429" s="9">
        <f t="shared" si="20"/>
        <v>43496</v>
      </c>
      <c r="E429" s="9" t="s">
        <v>11</v>
      </c>
      <c r="F429" s="9" t="s">
        <v>12</v>
      </c>
      <c r="G429" s="11" t="s">
        <v>667</v>
      </c>
      <c r="H429" s="9" t="s">
        <v>17</v>
      </c>
      <c r="I429" s="12">
        <v>12935</v>
      </c>
      <c r="J429" s="13"/>
      <c r="K429"/>
      <c r="L429"/>
      <c r="M429" s="23"/>
    </row>
    <row r="430" spans="1:13" s="20" customFormat="1" x14ac:dyDescent="0.5">
      <c r="A430" s="7" t="s">
        <v>513</v>
      </c>
      <c r="B430" s="7" t="s">
        <v>668</v>
      </c>
      <c r="C430" s="8">
        <v>43454</v>
      </c>
      <c r="D430" s="9">
        <f t="shared" si="20"/>
        <v>43496</v>
      </c>
      <c r="E430" s="9" t="s">
        <v>11</v>
      </c>
      <c r="F430" s="9" t="s">
        <v>12</v>
      </c>
      <c r="G430" s="11" t="s">
        <v>661</v>
      </c>
      <c r="H430" s="9" t="s">
        <v>17</v>
      </c>
      <c r="I430" s="12">
        <v>11440</v>
      </c>
      <c r="J430" s="13"/>
      <c r="K430"/>
      <c r="L430"/>
      <c r="M430" s="23"/>
    </row>
    <row r="431" spans="1:13" s="20" customFormat="1" x14ac:dyDescent="0.5">
      <c r="A431" s="7" t="s">
        <v>273</v>
      </c>
      <c r="B431" s="7" t="s">
        <v>669</v>
      </c>
      <c r="C431" s="8">
        <v>43459</v>
      </c>
      <c r="D431" s="9">
        <f t="shared" si="20"/>
        <v>43496</v>
      </c>
      <c r="E431" s="9" t="s">
        <v>11</v>
      </c>
      <c r="F431" s="9" t="s">
        <v>12</v>
      </c>
      <c r="G431" s="11" t="s">
        <v>632</v>
      </c>
      <c r="H431" s="7" t="s">
        <v>14</v>
      </c>
      <c r="I431" s="12">
        <v>16158.72</v>
      </c>
      <c r="J431" s="13"/>
      <c r="K431"/>
      <c r="L431"/>
      <c r="M431" s="23"/>
    </row>
    <row r="432" spans="1:13" s="20" customFormat="1" x14ac:dyDescent="0.5">
      <c r="A432" s="7" t="s">
        <v>273</v>
      </c>
      <c r="B432" s="7" t="s">
        <v>670</v>
      </c>
      <c r="C432" s="8">
        <v>43459</v>
      </c>
      <c r="D432" s="9">
        <f t="shared" si="20"/>
        <v>43496</v>
      </c>
      <c r="E432" s="9" t="s">
        <v>11</v>
      </c>
      <c r="F432" s="9" t="s">
        <v>12</v>
      </c>
      <c r="G432" s="11" t="s">
        <v>466</v>
      </c>
      <c r="H432" s="7" t="s">
        <v>14</v>
      </c>
      <c r="I432" s="12">
        <v>8714.11</v>
      </c>
      <c r="J432" s="13"/>
      <c r="K432"/>
      <c r="L432"/>
      <c r="M432" s="23"/>
    </row>
    <row r="433" spans="1:13" s="20" customFormat="1" x14ac:dyDescent="0.5">
      <c r="A433" s="7" t="s">
        <v>273</v>
      </c>
      <c r="B433" s="7" t="s">
        <v>671</v>
      </c>
      <c r="C433" s="8">
        <v>43459</v>
      </c>
      <c r="D433" s="9">
        <f t="shared" si="20"/>
        <v>43496</v>
      </c>
      <c r="E433" s="9" t="s">
        <v>11</v>
      </c>
      <c r="F433" s="9" t="s">
        <v>12</v>
      </c>
      <c r="G433" s="11" t="s">
        <v>283</v>
      </c>
      <c r="H433" s="7" t="s">
        <v>14</v>
      </c>
      <c r="I433" s="12">
        <v>820</v>
      </c>
      <c r="J433" s="13"/>
      <c r="K433"/>
      <c r="L433"/>
      <c r="M433" s="23"/>
    </row>
    <row r="434" spans="1:13" s="20" customFormat="1" x14ac:dyDescent="0.5">
      <c r="A434" s="7" t="s">
        <v>118</v>
      </c>
      <c r="B434" s="7" t="s">
        <v>672</v>
      </c>
      <c r="C434" s="8">
        <v>43462</v>
      </c>
      <c r="D434" s="9">
        <f t="shared" si="20"/>
        <v>43496</v>
      </c>
      <c r="E434" s="9" t="s">
        <v>11</v>
      </c>
      <c r="F434" s="9" t="s">
        <v>12</v>
      </c>
      <c r="G434" s="11" t="s">
        <v>466</v>
      </c>
      <c r="H434" s="7" t="s">
        <v>14</v>
      </c>
      <c r="I434" s="12">
        <v>3621.92</v>
      </c>
      <c r="J434" s="13"/>
      <c r="K434"/>
      <c r="L434"/>
      <c r="M434" s="23"/>
    </row>
    <row r="435" spans="1:13" s="20" customFormat="1" x14ac:dyDescent="0.5">
      <c r="A435" s="7" t="s">
        <v>118</v>
      </c>
      <c r="B435" s="7" t="s">
        <v>673</v>
      </c>
      <c r="C435" s="8">
        <v>43462</v>
      </c>
      <c r="D435" s="9">
        <f t="shared" si="20"/>
        <v>43496</v>
      </c>
      <c r="E435" s="9" t="s">
        <v>11</v>
      </c>
      <c r="F435" s="9" t="s">
        <v>12</v>
      </c>
      <c r="G435" s="11" t="s">
        <v>13</v>
      </c>
      <c r="H435" s="7" t="s">
        <v>14</v>
      </c>
      <c r="I435" s="12">
        <v>9984.09</v>
      </c>
      <c r="J435" s="13"/>
      <c r="K435"/>
      <c r="L435"/>
      <c r="M435" s="23"/>
    </row>
    <row r="436" spans="1:13" s="20" customFormat="1" x14ac:dyDescent="0.5">
      <c r="A436" s="7" t="s">
        <v>118</v>
      </c>
      <c r="B436" s="7" t="s">
        <v>674</v>
      </c>
      <c r="C436" s="8">
        <v>43462</v>
      </c>
      <c r="D436" s="9">
        <f t="shared" si="20"/>
        <v>43496</v>
      </c>
      <c r="E436" s="9" t="s">
        <v>11</v>
      </c>
      <c r="F436" s="9" t="s">
        <v>12</v>
      </c>
      <c r="G436" s="11" t="s">
        <v>13</v>
      </c>
      <c r="H436" s="7" t="s">
        <v>14</v>
      </c>
      <c r="I436" s="12">
        <v>48221.21</v>
      </c>
      <c r="J436" s="13" t="s">
        <v>675</v>
      </c>
      <c r="K436"/>
      <c r="L436"/>
      <c r="M436" s="23"/>
    </row>
    <row r="437" spans="1:13" s="20" customFormat="1" x14ac:dyDescent="0.5">
      <c r="A437" s="7" t="s">
        <v>118</v>
      </c>
      <c r="B437" s="7" t="s">
        <v>676</v>
      </c>
      <c r="C437" s="8">
        <v>43462</v>
      </c>
      <c r="D437" s="9">
        <f t="shared" si="20"/>
        <v>43496</v>
      </c>
      <c r="E437" s="9" t="s">
        <v>11</v>
      </c>
      <c r="F437" s="9" t="s">
        <v>12</v>
      </c>
      <c r="G437" s="11" t="s">
        <v>486</v>
      </c>
      <c r="H437" s="7" t="s">
        <v>14</v>
      </c>
      <c r="I437" s="12">
        <v>12830.22</v>
      </c>
      <c r="J437" s="13" t="s">
        <v>675</v>
      </c>
      <c r="K437"/>
      <c r="L437"/>
      <c r="M437" s="23"/>
    </row>
    <row r="438" spans="1:13" s="20" customFormat="1" x14ac:dyDescent="0.5">
      <c r="A438" s="7" t="s">
        <v>118</v>
      </c>
      <c r="B438" s="7" t="s">
        <v>677</v>
      </c>
      <c r="C438" s="8">
        <v>43462</v>
      </c>
      <c r="D438" s="9">
        <f t="shared" si="20"/>
        <v>43496</v>
      </c>
      <c r="E438" s="9" t="s">
        <v>11</v>
      </c>
      <c r="F438" s="9" t="s">
        <v>12</v>
      </c>
      <c r="G438" s="11" t="s">
        <v>631</v>
      </c>
      <c r="H438" s="7" t="s">
        <v>14</v>
      </c>
      <c r="I438" s="12">
        <v>5699.52</v>
      </c>
      <c r="J438" s="13"/>
      <c r="K438"/>
      <c r="L438"/>
      <c r="M438" s="23"/>
    </row>
    <row r="439" spans="1:13" s="20" customFormat="1" x14ac:dyDescent="0.5">
      <c r="A439" s="7" t="s">
        <v>261</v>
      </c>
      <c r="B439" s="7" t="s">
        <v>678</v>
      </c>
      <c r="C439" s="8">
        <v>43466</v>
      </c>
      <c r="D439" s="9">
        <v>43509</v>
      </c>
      <c r="E439" s="9" t="s">
        <v>11</v>
      </c>
      <c r="F439" s="9" t="s">
        <v>17</v>
      </c>
      <c r="G439" s="11" t="s">
        <v>385</v>
      </c>
      <c r="H439" s="9" t="s">
        <v>17</v>
      </c>
      <c r="I439" s="12">
        <v>93060</v>
      </c>
      <c r="J439" s="13"/>
      <c r="K439"/>
      <c r="L439"/>
      <c r="M439" s="23"/>
    </row>
    <row r="440" spans="1:13" s="20" customFormat="1" x14ac:dyDescent="0.5">
      <c r="A440" s="7" t="s">
        <v>15</v>
      </c>
      <c r="B440" s="7" t="s">
        <v>679</v>
      </c>
      <c r="C440" s="8">
        <v>43472</v>
      </c>
      <c r="D440" s="9">
        <f>C440+14</f>
        <v>43486</v>
      </c>
      <c r="E440" s="9" t="s">
        <v>11</v>
      </c>
      <c r="F440" s="9" t="s">
        <v>12</v>
      </c>
      <c r="G440" s="11" t="s">
        <v>680</v>
      </c>
      <c r="H440" s="7" t="s">
        <v>14</v>
      </c>
      <c r="I440" s="12">
        <v>1500</v>
      </c>
      <c r="J440" s="13" t="s">
        <v>681</v>
      </c>
      <c r="K440"/>
      <c r="L440"/>
      <c r="M440" s="23"/>
    </row>
    <row r="441" spans="1:13" s="20" customFormat="1" x14ac:dyDescent="0.5">
      <c r="A441" s="7" t="s">
        <v>261</v>
      </c>
      <c r="B441" s="7" t="s">
        <v>682</v>
      </c>
      <c r="C441" s="8">
        <v>43473</v>
      </c>
      <c r="D441" s="9">
        <f>C441+15</f>
        <v>43488</v>
      </c>
      <c r="E441" s="9" t="s">
        <v>11</v>
      </c>
      <c r="F441" s="9" t="s">
        <v>17</v>
      </c>
      <c r="G441" s="11" t="s">
        <v>661</v>
      </c>
      <c r="H441" s="9" t="s">
        <v>17</v>
      </c>
      <c r="I441" s="12">
        <v>11895</v>
      </c>
      <c r="J441" s="13" t="s">
        <v>683</v>
      </c>
      <c r="K441"/>
      <c r="L441"/>
      <c r="M441" s="23"/>
    </row>
    <row r="442" spans="1:13" s="20" customFormat="1" x14ac:dyDescent="0.5">
      <c r="A442" s="7" t="s">
        <v>261</v>
      </c>
      <c r="B442" s="7" t="s">
        <v>684</v>
      </c>
      <c r="C442" s="8">
        <v>43473</v>
      </c>
      <c r="D442" s="9">
        <f>C442+15</f>
        <v>43488</v>
      </c>
      <c r="E442" s="9" t="s">
        <v>11</v>
      </c>
      <c r="F442" s="9" t="s">
        <v>17</v>
      </c>
      <c r="G442" s="11" t="s">
        <v>667</v>
      </c>
      <c r="H442" s="9" t="s">
        <v>17</v>
      </c>
      <c r="I442" s="12">
        <v>2210</v>
      </c>
      <c r="J442" s="13" t="s">
        <v>685</v>
      </c>
      <c r="K442"/>
      <c r="L442"/>
      <c r="M442" s="23"/>
    </row>
    <row r="443" spans="1:13" s="20" customFormat="1" x14ac:dyDescent="0.5">
      <c r="A443" s="7" t="s">
        <v>686</v>
      </c>
      <c r="B443" s="7" t="s">
        <v>687</v>
      </c>
      <c r="C443" s="8">
        <v>43475</v>
      </c>
      <c r="D443" s="9">
        <f>EOMONTH(C443,1)</f>
        <v>43524</v>
      </c>
      <c r="E443" s="9" t="s">
        <v>11</v>
      </c>
      <c r="F443" s="9" t="s">
        <v>12</v>
      </c>
      <c r="G443" s="11" t="s">
        <v>688</v>
      </c>
      <c r="H443" s="26" t="s">
        <v>23</v>
      </c>
      <c r="I443" s="12">
        <v>700</v>
      </c>
      <c r="J443" s="13" t="s">
        <v>689</v>
      </c>
      <c r="K443"/>
      <c r="L443"/>
      <c r="M443" s="23"/>
    </row>
    <row r="444" spans="1:13" s="20" customFormat="1" x14ac:dyDescent="0.5">
      <c r="A444" s="7" t="s">
        <v>261</v>
      </c>
      <c r="B444" s="7" t="s">
        <v>690</v>
      </c>
      <c r="C444" s="8">
        <v>43475</v>
      </c>
      <c r="D444" s="9">
        <v>43493</v>
      </c>
      <c r="E444" s="9" t="s">
        <v>11</v>
      </c>
      <c r="F444" s="9" t="s">
        <v>17</v>
      </c>
      <c r="G444" s="11" t="s">
        <v>155</v>
      </c>
      <c r="H444" s="9" t="s">
        <v>17</v>
      </c>
      <c r="I444" s="12">
        <v>41120</v>
      </c>
      <c r="J444" s="13"/>
      <c r="K444"/>
      <c r="L444"/>
      <c r="M444" s="23"/>
    </row>
    <row r="445" spans="1:13" s="20" customFormat="1" x14ac:dyDescent="0.5">
      <c r="A445" s="7" t="s">
        <v>261</v>
      </c>
      <c r="B445" s="7" t="s">
        <v>691</v>
      </c>
      <c r="C445" s="8">
        <v>43476</v>
      </c>
      <c r="D445" s="9">
        <v>43497</v>
      </c>
      <c r="E445" s="9" t="s">
        <v>11</v>
      </c>
      <c r="F445" s="9" t="s">
        <v>17</v>
      </c>
      <c r="G445" s="11" t="s">
        <v>337</v>
      </c>
      <c r="H445" s="9" t="s">
        <v>17</v>
      </c>
      <c r="I445" s="12">
        <v>55640</v>
      </c>
      <c r="J445" s="13"/>
      <c r="K445"/>
      <c r="L445"/>
      <c r="M445" s="23"/>
    </row>
    <row r="446" spans="1:13" s="20" customFormat="1" x14ac:dyDescent="0.5">
      <c r="A446" s="7" t="s">
        <v>261</v>
      </c>
      <c r="B446" s="7" t="s">
        <v>692</v>
      </c>
      <c r="C446" s="8">
        <v>43479</v>
      </c>
      <c r="D446" s="9">
        <v>43508</v>
      </c>
      <c r="E446" s="9" t="s">
        <v>11</v>
      </c>
      <c r="F446" s="9" t="s">
        <v>17</v>
      </c>
      <c r="G446" s="11" t="s">
        <v>153</v>
      </c>
      <c r="H446" s="9" t="s">
        <v>17</v>
      </c>
      <c r="I446" s="12">
        <v>16800</v>
      </c>
      <c r="J446" s="13"/>
      <c r="K446"/>
      <c r="L446"/>
      <c r="M446" s="23"/>
    </row>
    <row r="447" spans="1:13" s="20" customFormat="1" x14ac:dyDescent="0.5">
      <c r="A447" s="7" t="s">
        <v>261</v>
      </c>
      <c r="B447" s="7" t="s">
        <v>693</v>
      </c>
      <c r="C447" s="8">
        <v>43480</v>
      </c>
      <c r="D447" s="9">
        <v>43511</v>
      </c>
      <c r="E447" s="9" t="s">
        <v>11</v>
      </c>
      <c r="F447" s="9" t="s">
        <v>17</v>
      </c>
      <c r="G447" s="11" t="s">
        <v>29</v>
      </c>
      <c r="H447" s="9" t="s">
        <v>17</v>
      </c>
      <c r="I447" s="12">
        <v>14035</v>
      </c>
      <c r="J447" s="21" t="s">
        <v>694</v>
      </c>
      <c r="K447"/>
      <c r="L447"/>
      <c r="M447" s="23"/>
    </row>
    <row r="448" spans="1:13" s="20" customFormat="1" x14ac:dyDescent="0.5">
      <c r="A448" s="7" t="s">
        <v>376</v>
      </c>
      <c r="B448" s="7" t="s">
        <v>695</v>
      </c>
      <c r="C448" s="8">
        <v>43481</v>
      </c>
      <c r="D448" s="9">
        <f>EOMONTH(C448,1)</f>
        <v>43524</v>
      </c>
      <c r="E448" s="9" t="s">
        <v>11</v>
      </c>
      <c r="F448" s="9" t="s">
        <v>12</v>
      </c>
      <c r="G448" s="11" t="s">
        <v>696</v>
      </c>
      <c r="H448" s="26" t="s">
        <v>23</v>
      </c>
      <c r="I448" s="12">
        <v>203.64</v>
      </c>
      <c r="J448" s="21" t="s">
        <v>697</v>
      </c>
      <c r="K448"/>
      <c r="L448"/>
      <c r="M448" s="23"/>
    </row>
    <row r="449" spans="1:13" s="20" customFormat="1" x14ac:dyDescent="0.5">
      <c r="A449" s="7" t="s">
        <v>698</v>
      </c>
      <c r="B449" s="7" t="s">
        <v>206</v>
      </c>
      <c r="C449" s="8">
        <v>43482</v>
      </c>
      <c r="D449" s="9">
        <f>EOMONTH(C449,1)</f>
        <v>43524</v>
      </c>
      <c r="E449" s="9" t="s">
        <v>11</v>
      </c>
      <c r="F449" s="9" t="s">
        <v>12</v>
      </c>
      <c r="G449" s="11" t="s">
        <v>631</v>
      </c>
      <c r="H449" s="9" t="s">
        <v>14</v>
      </c>
      <c r="I449" s="12">
        <v>1031.74</v>
      </c>
      <c r="J449" s="13"/>
      <c r="K449"/>
      <c r="L449"/>
      <c r="M449" s="23"/>
    </row>
    <row r="450" spans="1:13" s="20" customFormat="1" x14ac:dyDescent="0.5">
      <c r="A450" s="7" t="s">
        <v>698</v>
      </c>
      <c r="B450" s="7" t="s">
        <v>208</v>
      </c>
      <c r="C450" s="8">
        <v>43482</v>
      </c>
      <c r="D450" s="9">
        <f>EOMONTH(C450,1)</f>
        <v>43524</v>
      </c>
      <c r="E450" s="9" t="s">
        <v>11</v>
      </c>
      <c r="F450" s="9" t="s">
        <v>12</v>
      </c>
      <c r="G450" s="11" t="s">
        <v>699</v>
      </c>
      <c r="H450" s="9" t="s">
        <v>14</v>
      </c>
      <c r="I450" s="12">
        <v>2941.82</v>
      </c>
      <c r="J450" s="13"/>
      <c r="K450"/>
      <c r="L450"/>
      <c r="M450" s="23"/>
    </row>
    <row r="451" spans="1:13" s="20" customFormat="1" x14ac:dyDescent="0.5">
      <c r="A451" s="7" t="s">
        <v>279</v>
      </c>
      <c r="B451" s="7" t="s">
        <v>700</v>
      </c>
      <c r="C451" s="8">
        <v>43482</v>
      </c>
      <c r="D451" s="9">
        <f>EOMONTH(C451,1)</f>
        <v>43524</v>
      </c>
      <c r="E451" s="9" t="s">
        <v>11</v>
      </c>
      <c r="F451" s="9" t="s">
        <v>12</v>
      </c>
      <c r="G451" s="11" t="s">
        <v>701</v>
      </c>
      <c r="H451" s="26" t="s">
        <v>23</v>
      </c>
      <c r="I451" s="12">
        <v>798.67</v>
      </c>
      <c r="J451" s="13"/>
      <c r="K451"/>
      <c r="L451"/>
      <c r="M451" s="23"/>
    </row>
    <row r="452" spans="1:13" s="20" customFormat="1" x14ac:dyDescent="0.5">
      <c r="A452" s="7" t="s">
        <v>279</v>
      </c>
      <c r="B452" s="7" t="s">
        <v>702</v>
      </c>
      <c r="C452" s="8">
        <v>43482</v>
      </c>
      <c r="D452" s="9">
        <f>C452+14</f>
        <v>43496</v>
      </c>
      <c r="E452" s="9" t="s">
        <v>11</v>
      </c>
      <c r="F452" s="9" t="s">
        <v>12</v>
      </c>
      <c r="G452" s="11" t="s">
        <v>401</v>
      </c>
      <c r="H452" s="9" t="str">
        <f>$H$447</f>
        <v>NBN Project Fusion</v>
      </c>
      <c r="I452" s="12">
        <v>700</v>
      </c>
      <c r="J452" s="13"/>
      <c r="K452"/>
      <c r="L452"/>
      <c r="M452" s="23"/>
    </row>
    <row r="453" spans="1:13" s="20" customFormat="1" x14ac:dyDescent="0.5">
      <c r="A453" s="7" t="s">
        <v>15</v>
      </c>
      <c r="B453" s="7" t="s">
        <v>703</v>
      </c>
      <c r="C453" s="8">
        <v>43482</v>
      </c>
      <c r="D453" s="9">
        <f>C453+14</f>
        <v>43496</v>
      </c>
      <c r="E453" s="9" t="s">
        <v>11</v>
      </c>
      <c r="F453" s="9" t="s">
        <v>12</v>
      </c>
      <c r="G453" s="11" t="s">
        <v>466</v>
      </c>
      <c r="H453" s="7" t="s">
        <v>14</v>
      </c>
      <c r="I453" s="12">
        <v>960</v>
      </c>
      <c r="J453" s="13"/>
      <c r="K453"/>
      <c r="L453"/>
      <c r="M453" s="23"/>
    </row>
    <row r="454" spans="1:13" s="20" customFormat="1" x14ac:dyDescent="0.5">
      <c r="A454" s="7" t="s">
        <v>704</v>
      </c>
      <c r="B454" s="7" t="s">
        <v>705</v>
      </c>
      <c r="C454" s="8">
        <v>43482</v>
      </c>
      <c r="D454" s="9">
        <f>C454+14</f>
        <v>43496</v>
      </c>
      <c r="E454" s="9" t="s">
        <v>11</v>
      </c>
      <c r="F454" s="9" t="s">
        <v>12</v>
      </c>
      <c r="G454" s="11" t="s">
        <v>640</v>
      </c>
      <c r="H454" s="26" t="s">
        <v>372</v>
      </c>
      <c r="I454" s="12">
        <v>31029.95</v>
      </c>
      <c r="J454" s="13"/>
      <c r="K454"/>
      <c r="L454"/>
      <c r="M454" s="23"/>
    </row>
    <row r="455" spans="1:13" s="20" customFormat="1" x14ac:dyDescent="0.5">
      <c r="A455" s="7" t="s">
        <v>376</v>
      </c>
      <c r="B455" s="7" t="s">
        <v>706</v>
      </c>
      <c r="C455" s="8">
        <v>43483</v>
      </c>
      <c r="D455" s="9">
        <f>EOMONTH(C455,1)</f>
        <v>43524</v>
      </c>
      <c r="E455" s="9" t="s">
        <v>11</v>
      </c>
      <c r="F455" s="9" t="s">
        <v>12</v>
      </c>
      <c r="G455" s="11" t="s">
        <v>696</v>
      </c>
      <c r="H455" s="26" t="s">
        <v>23</v>
      </c>
      <c r="I455" s="12">
        <v>246.36</v>
      </c>
      <c r="J455" s="13"/>
      <c r="K455"/>
      <c r="L455"/>
      <c r="M455" s="23"/>
    </row>
    <row r="456" spans="1:13" s="20" customFormat="1" x14ac:dyDescent="0.5">
      <c r="A456" s="7" t="s">
        <v>30</v>
      </c>
      <c r="B456" s="7" t="s">
        <v>707</v>
      </c>
      <c r="C456" s="8">
        <v>43485</v>
      </c>
      <c r="D456" s="9">
        <f t="shared" ref="D456:D465" si="21">C456+14</f>
        <v>43499</v>
      </c>
      <c r="E456" s="9" t="s">
        <v>11</v>
      </c>
      <c r="F456" s="9" t="s">
        <v>12</v>
      </c>
      <c r="G456" s="11" t="s">
        <v>626</v>
      </c>
      <c r="H456" s="26" t="s">
        <v>23</v>
      </c>
      <c r="I456" s="12">
        <v>988.33</v>
      </c>
      <c r="J456" s="13"/>
      <c r="K456"/>
      <c r="L456"/>
      <c r="M456" s="23"/>
    </row>
    <row r="457" spans="1:13" s="20" customFormat="1" x14ac:dyDescent="0.5">
      <c r="A457" s="7" t="s">
        <v>30</v>
      </c>
      <c r="B457" s="7" t="s">
        <v>708</v>
      </c>
      <c r="C457" s="8">
        <v>43485</v>
      </c>
      <c r="D457" s="9">
        <f t="shared" si="21"/>
        <v>43499</v>
      </c>
      <c r="E457" s="9" t="s">
        <v>11</v>
      </c>
      <c r="F457" s="9" t="s">
        <v>12</v>
      </c>
      <c r="G457" s="11" t="s">
        <v>696</v>
      </c>
      <c r="H457" s="26" t="s">
        <v>23</v>
      </c>
      <c r="I457" s="12">
        <v>1297.74</v>
      </c>
      <c r="J457" s="21" t="s">
        <v>694</v>
      </c>
      <c r="K457"/>
      <c r="L457"/>
      <c r="M457" s="23"/>
    </row>
    <row r="458" spans="1:13" s="20" customFormat="1" x14ac:dyDescent="0.5">
      <c r="A458" s="7" t="s">
        <v>30</v>
      </c>
      <c r="B458" s="7" t="s">
        <v>708</v>
      </c>
      <c r="C458" s="8">
        <v>43485</v>
      </c>
      <c r="D458" s="9">
        <f t="shared" si="21"/>
        <v>43499</v>
      </c>
      <c r="E458" s="9" t="s">
        <v>11</v>
      </c>
      <c r="F458" s="9" t="s">
        <v>12</v>
      </c>
      <c r="G458" s="11" t="s">
        <v>500</v>
      </c>
      <c r="H458" s="26" t="s">
        <v>23</v>
      </c>
      <c r="I458" s="12">
        <v>1155.42</v>
      </c>
      <c r="J458" s="13"/>
      <c r="K458"/>
      <c r="L458"/>
      <c r="M458" s="23"/>
    </row>
    <row r="459" spans="1:13" s="20" customFormat="1" x14ac:dyDescent="0.5">
      <c r="A459" s="7" t="s">
        <v>30</v>
      </c>
      <c r="B459" s="7" t="s">
        <v>708</v>
      </c>
      <c r="C459" s="8">
        <v>43485</v>
      </c>
      <c r="D459" s="9">
        <f t="shared" si="21"/>
        <v>43499</v>
      </c>
      <c r="E459" s="9" t="s">
        <v>11</v>
      </c>
      <c r="F459" s="9" t="s">
        <v>12</v>
      </c>
      <c r="G459" s="11" t="s">
        <v>623</v>
      </c>
      <c r="H459" s="26" t="s">
        <v>23</v>
      </c>
      <c r="I459" s="12">
        <v>1301.67</v>
      </c>
      <c r="J459" s="13"/>
      <c r="K459"/>
      <c r="L459"/>
      <c r="M459" s="23"/>
    </row>
    <row r="460" spans="1:13" s="20" customFormat="1" x14ac:dyDescent="0.5">
      <c r="A460" s="7" t="s">
        <v>479</v>
      </c>
      <c r="B460" s="7" t="s">
        <v>709</v>
      </c>
      <c r="C460" s="8">
        <v>43486</v>
      </c>
      <c r="D460" s="9">
        <f t="shared" si="21"/>
        <v>43500</v>
      </c>
      <c r="E460" s="9" t="s">
        <v>11</v>
      </c>
      <c r="F460" s="9" t="s">
        <v>12</v>
      </c>
      <c r="G460" s="11" t="s">
        <v>710</v>
      </c>
      <c r="H460" s="26" t="s">
        <v>23</v>
      </c>
      <c r="I460" s="12">
        <v>150</v>
      </c>
      <c r="J460" s="13"/>
      <c r="K460"/>
      <c r="L460"/>
      <c r="M460" s="23"/>
    </row>
    <row r="461" spans="1:13" s="20" customFormat="1" x14ac:dyDescent="0.5">
      <c r="A461" s="7" t="s">
        <v>15</v>
      </c>
      <c r="B461" s="7" t="s">
        <v>711</v>
      </c>
      <c r="C461" s="8">
        <v>43486</v>
      </c>
      <c r="D461" s="9">
        <f t="shared" si="21"/>
        <v>43500</v>
      </c>
      <c r="E461" s="9" t="s">
        <v>11</v>
      </c>
      <c r="F461" s="9" t="s">
        <v>12</v>
      </c>
      <c r="G461" s="11" t="s">
        <v>623</v>
      </c>
      <c r="H461" s="26" t="s">
        <v>23</v>
      </c>
      <c r="I461" s="12">
        <v>640</v>
      </c>
      <c r="J461" s="13"/>
      <c r="K461"/>
      <c r="L461"/>
      <c r="M461" s="23"/>
    </row>
    <row r="462" spans="1:13" s="20" customFormat="1" x14ac:dyDescent="0.5">
      <c r="A462" s="7" t="s">
        <v>15</v>
      </c>
      <c r="B462" s="7" t="s">
        <v>712</v>
      </c>
      <c r="C462" s="8">
        <v>43486</v>
      </c>
      <c r="D462" s="9">
        <f t="shared" si="21"/>
        <v>43500</v>
      </c>
      <c r="E462" s="9" t="s">
        <v>11</v>
      </c>
      <c r="F462" s="9" t="s">
        <v>12</v>
      </c>
      <c r="G462" s="11" t="s">
        <v>713</v>
      </c>
      <c r="H462" s="7" t="s">
        <v>14</v>
      </c>
      <c r="I462" s="12">
        <v>1500</v>
      </c>
      <c r="J462" s="13"/>
      <c r="K462"/>
      <c r="L462"/>
      <c r="M462" s="23"/>
    </row>
    <row r="463" spans="1:13" s="20" customFormat="1" x14ac:dyDescent="0.5">
      <c r="A463" s="7" t="s">
        <v>15</v>
      </c>
      <c r="B463" s="7" t="s">
        <v>712</v>
      </c>
      <c r="C463" s="8">
        <v>43486</v>
      </c>
      <c r="D463" s="9">
        <f t="shared" si="21"/>
        <v>43500</v>
      </c>
      <c r="E463" s="9" t="s">
        <v>11</v>
      </c>
      <c r="F463" s="9" t="s">
        <v>12</v>
      </c>
      <c r="G463" s="11" t="s">
        <v>714</v>
      </c>
      <c r="H463" s="7" t="s">
        <v>14</v>
      </c>
      <c r="I463" s="12">
        <v>1500</v>
      </c>
      <c r="J463" s="13"/>
      <c r="K463"/>
      <c r="L463"/>
      <c r="M463" s="23"/>
    </row>
    <row r="464" spans="1:13" s="20" customFormat="1" x14ac:dyDescent="0.5">
      <c r="A464" s="7" t="s">
        <v>15</v>
      </c>
      <c r="B464" s="7" t="s">
        <v>712</v>
      </c>
      <c r="C464" s="8">
        <v>43486</v>
      </c>
      <c r="D464" s="9">
        <f t="shared" si="21"/>
        <v>43500</v>
      </c>
      <c r="E464" s="9" t="s">
        <v>11</v>
      </c>
      <c r="F464" s="9" t="s">
        <v>12</v>
      </c>
      <c r="G464" s="11" t="s">
        <v>715</v>
      </c>
      <c r="H464" s="7" t="s">
        <v>14</v>
      </c>
      <c r="I464" s="12">
        <v>1500</v>
      </c>
      <c r="J464" s="13"/>
      <c r="K464"/>
      <c r="L464"/>
      <c r="M464" s="23"/>
    </row>
    <row r="465" spans="1:13" s="20" customFormat="1" x14ac:dyDescent="0.5">
      <c r="A465" s="7" t="s">
        <v>15</v>
      </c>
      <c r="B465" s="7" t="s">
        <v>716</v>
      </c>
      <c r="C465" s="8">
        <v>43486</v>
      </c>
      <c r="D465" s="9">
        <f t="shared" si="21"/>
        <v>43500</v>
      </c>
      <c r="E465" s="9" t="s">
        <v>11</v>
      </c>
      <c r="F465" s="9" t="s">
        <v>12</v>
      </c>
      <c r="G465" s="11" t="s">
        <v>642</v>
      </c>
      <c r="H465" s="26" t="s">
        <v>372</v>
      </c>
      <c r="I465" s="12">
        <v>720</v>
      </c>
      <c r="J465" s="13"/>
      <c r="K465"/>
      <c r="L465"/>
      <c r="M465" s="23"/>
    </row>
    <row r="466" spans="1:13" s="20" customFormat="1" x14ac:dyDescent="0.5">
      <c r="A466" s="7" t="s">
        <v>261</v>
      </c>
      <c r="B466" s="7" t="s">
        <v>717</v>
      </c>
      <c r="C466" s="8">
        <v>43487</v>
      </c>
      <c r="D466" s="9">
        <v>43511</v>
      </c>
      <c r="E466" s="9" t="s">
        <v>11</v>
      </c>
      <c r="F466" s="9" t="s">
        <v>17</v>
      </c>
      <c r="G466" s="11" t="s">
        <v>387</v>
      </c>
      <c r="H466" s="9" t="str">
        <f>$H$447</f>
        <v>NBN Project Fusion</v>
      </c>
      <c r="I466" s="12">
        <v>2010</v>
      </c>
      <c r="J466" s="13"/>
      <c r="K466"/>
      <c r="L466"/>
      <c r="M466" s="23"/>
    </row>
    <row r="467" spans="1:13" s="20" customFormat="1" x14ac:dyDescent="0.5">
      <c r="A467" s="7" t="s">
        <v>718</v>
      </c>
      <c r="B467" s="7" t="s">
        <v>719</v>
      </c>
      <c r="C467" s="8">
        <v>43488</v>
      </c>
      <c r="D467" s="9">
        <f>C467+14</f>
        <v>43502</v>
      </c>
      <c r="E467" s="9" t="s">
        <v>11</v>
      </c>
      <c r="F467" s="9" t="s">
        <v>12</v>
      </c>
      <c r="G467" s="11" t="s">
        <v>470</v>
      </c>
      <c r="H467" s="9" t="s">
        <v>372</v>
      </c>
      <c r="I467" s="12">
        <v>46.9</v>
      </c>
      <c r="J467" s="13"/>
      <c r="K467"/>
      <c r="L467"/>
      <c r="M467" s="23"/>
    </row>
    <row r="468" spans="1:13" s="20" customFormat="1" x14ac:dyDescent="0.5">
      <c r="A468" s="7" t="s">
        <v>720</v>
      </c>
      <c r="B468" s="7" t="s">
        <v>721</v>
      </c>
      <c r="C468" s="8">
        <v>43488</v>
      </c>
      <c r="D468" s="9">
        <f>C468+14</f>
        <v>43502</v>
      </c>
      <c r="E468" s="9" t="s">
        <v>11</v>
      </c>
      <c r="F468" s="9" t="s">
        <v>12</v>
      </c>
      <c r="G468" s="11" t="s">
        <v>722</v>
      </c>
      <c r="H468" s="26" t="s">
        <v>23</v>
      </c>
      <c r="I468" s="12">
        <v>54.05</v>
      </c>
      <c r="J468" s="13"/>
      <c r="K468"/>
      <c r="L468"/>
      <c r="M468" s="23"/>
    </row>
    <row r="469" spans="1:13" s="20" customFormat="1" x14ac:dyDescent="0.5">
      <c r="A469" s="7" t="s">
        <v>720</v>
      </c>
      <c r="B469" s="7" t="s">
        <v>723</v>
      </c>
      <c r="C469" s="8">
        <v>43488</v>
      </c>
      <c r="D469" s="9">
        <f>C469+14</f>
        <v>43502</v>
      </c>
      <c r="E469" s="9" t="s">
        <v>11</v>
      </c>
      <c r="F469" s="9" t="s">
        <v>12</v>
      </c>
      <c r="G469" s="11" t="s">
        <v>722</v>
      </c>
      <c r="H469" s="26" t="s">
        <v>23</v>
      </c>
      <c r="I469" s="12">
        <v>92.86</v>
      </c>
      <c r="J469" s="13"/>
      <c r="K469"/>
      <c r="L469"/>
      <c r="M469" s="23"/>
    </row>
    <row r="470" spans="1:13" s="20" customFormat="1" x14ac:dyDescent="0.5">
      <c r="A470" s="7" t="s">
        <v>724</v>
      </c>
      <c r="B470" s="7" t="s">
        <v>725</v>
      </c>
      <c r="C470" s="8">
        <v>43490</v>
      </c>
      <c r="D470" s="9">
        <f t="shared" ref="D470:D486" si="22">EOMONTH(C470,1)</f>
        <v>43524</v>
      </c>
      <c r="E470" s="9" t="s">
        <v>11</v>
      </c>
      <c r="F470" s="9" t="s">
        <v>12</v>
      </c>
      <c r="G470" s="11" t="s">
        <v>680</v>
      </c>
      <c r="H470" s="9" t="s">
        <v>14</v>
      </c>
      <c r="I470" s="12">
        <v>9915.6299999999992</v>
      </c>
      <c r="J470" s="13"/>
      <c r="K470"/>
      <c r="L470"/>
      <c r="M470" s="23"/>
    </row>
    <row r="471" spans="1:13" s="20" customFormat="1" x14ac:dyDescent="0.5">
      <c r="A471" s="7" t="s">
        <v>724</v>
      </c>
      <c r="B471" s="7" t="s">
        <v>726</v>
      </c>
      <c r="C471" s="8">
        <v>43490</v>
      </c>
      <c r="D471" s="9">
        <f t="shared" si="22"/>
        <v>43524</v>
      </c>
      <c r="E471" s="9" t="s">
        <v>11</v>
      </c>
      <c r="F471" s="9" t="s">
        <v>12</v>
      </c>
      <c r="G471" s="11" t="s">
        <v>661</v>
      </c>
      <c r="H471" s="9" t="str">
        <f>$H$447</f>
        <v>NBN Project Fusion</v>
      </c>
      <c r="I471" s="12">
        <v>3250</v>
      </c>
      <c r="J471" s="13"/>
      <c r="K471"/>
      <c r="L471"/>
      <c r="M471" s="23"/>
    </row>
    <row r="472" spans="1:13" s="20" customFormat="1" x14ac:dyDescent="0.5">
      <c r="A472" s="7" t="s">
        <v>724</v>
      </c>
      <c r="B472" s="7" t="s">
        <v>727</v>
      </c>
      <c r="C472" s="8">
        <v>43490</v>
      </c>
      <c r="D472" s="9">
        <f t="shared" si="22"/>
        <v>43524</v>
      </c>
      <c r="E472" s="9" t="s">
        <v>11</v>
      </c>
      <c r="F472" s="9" t="s">
        <v>12</v>
      </c>
      <c r="G472" s="11" t="s">
        <v>667</v>
      </c>
      <c r="H472" s="9" t="str">
        <f>$H$447</f>
        <v>NBN Project Fusion</v>
      </c>
      <c r="I472" s="12">
        <v>2080</v>
      </c>
      <c r="J472" s="13"/>
      <c r="K472"/>
      <c r="L472"/>
      <c r="M472" s="23"/>
    </row>
    <row r="473" spans="1:13" s="20" customFormat="1" x14ac:dyDescent="0.5">
      <c r="A473" s="7" t="s">
        <v>492</v>
      </c>
      <c r="B473" s="7" t="s">
        <v>728</v>
      </c>
      <c r="C473" s="8">
        <v>43490</v>
      </c>
      <c r="D473" s="9">
        <f t="shared" si="22"/>
        <v>43524</v>
      </c>
      <c r="E473" s="9" t="s">
        <v>11</v>
      </c>
      <c r="F473" s="9" t="s">
        <v>12</v>
      </c>
      <c r="G473" s="11" t="s">
        <v>485</v>
      </c>
      <c r="H473" s="9" t="s">
        <v>14</v>
      </c>
      <c r="I473" s="12">
        <v>39752.97</v>
      </c>
      <c r="J473" s="13"/>
      <c r="K473"/>
      <c r="L473"/>
      <c r="M473" s="23"/>
    </row>
    <row r="474" spans="1:13" s="20" customFormat="1" x14ac:dyDescent="0.5">
      <c r="A474" s="7" t="s">
        <v>499</v>
      </c>
      <c r="B474" s="34" t="s">
        <v>729</v>
      </c>
      <c r="C474" s="8">
        <v>43493</v>
      </c>
      <c r="D474" s="9">
        <f t="shared" si="22"/>
        <v>43524</v>
      </c>
      <c r="E474" s="9" t="s">
        <v>11</v>
      </c>
      <c r="F474" s="9" t="s">
        <v>12</v>
      </c>
      <c r="G474" s="11" t="s">
        <v>730</v>
      </c>
      <c r="H474" s="26" t="s">
        <v>23</v>
      </c>
      <c r="I474" s="12">
        <v>2148.38</v>
      </c>
      <c r="J474" s="13"/>
      <c r="K474"/>
      <c r="L474"/>
      <c r="M474" s="23"/>
    </row>
    <row r="475" spans="1:13" s="20" customFormat="1" x14ac:dyDescent="0.5">
      <c r="A475" s="7" t="s">
        <v>499</v>
      </c>
      <c r="B475" s="34" t="s">
        <v>731</v>
      </c>
      <c r="C475" s="8">
        <v>43493</v>
      </c>
      <c r="D475" s="9">
        <f t="shared" si="22"/>
        <v>43524</v>
      </c>
      <c r="E475" s="9" t="s">
        <v>11</v>
      </c>
      <c r="F475" s="9" t="s">
        <v>12</v>
      </c>
      <c r="G475" s="11" t="s">
        <v>732</v>
      </c>
      <c r="H475" s="26" t="s">
        <v>23</v>
      </c>
      <c r="I475" s="12">
        <v>3575.35</v>
      </c>
      <c r="J475" s="13"/>
      <c r="K475"/>
      <c r="L475"/>
      <c r="M475" s="23"/>
    </row>
    <row r="476" spans="1:13" s="20" customFormat="1" x14ac:dyDescent="0.5">
      <c r="A476" s="7" t="s">
        <v>499</v>
      </c>
      <c r="B476" s="34" t="s">
        <v>733</v>
      </c>
      <c r="C476" s="8">
        <v>43493</v>
      </c>
      <c r="D476" s="9">
        <f t="shared" si="22"/>
        <v>43524</v>
      </c>
      <c r="E476" s="9" t="s">
        <v>11</v>
      </c>
      <c r="F476" s="9" t="s">
        <v>12</v>
      </c>
      <c r="G476" s="11" t="s">
        <v>734</v>
      </c>
      <c r="H476" s="26" t="s">
        <v>23</v>
      </c>
      <c r="I476" s="12">
        <v>2271.88</v>
      </c>
      <c r="J476" s="13"/>
      <c r="K476"/>
      <c r="L476"/>
      <c r="M476" s="23"/>
    </row>
    <row r="477" spans="1:13" s="20" customFormat="1" x14ac:dyDescent="0.5">
      <c r="A477" s="7" t="s">
        <v>499</v>
      </c>
      <c r="B477" s="34" t="s">
        <v>735</v>
      </c>
      <c r="C477" s="8">
        <v>43493</v>
      </c>
      <c r="D477" s="9">
        <f t="shared" si="22"/>
        <v>43524</v>
      </c>
      <c r="E477" s="9" t="s">
        <v>11</v>
      </c>
      <c r="F477" s="9" t="s">
        <v>12</v>
      </c>
      <c r="G477" s="11" t="s">
        <v>736</v>
      </c>
      <c r="H477" s="26" t="s">
        <v>23</v>
      </c>
      <c r="I477" s="12">
        <v>2892.42</v>
      </c>
      <c r="J477" s="13"/>
      <c r="K477"/>
      <c r="L477"/>
      <c r="M477" s="23"/>
    </row>
    <row r="478" spans="1:13" s="20" customFormat="1" x14ac:dyDescent="0.5">
      <c r="A478" s="7" t="s">
        <v>499</v>
      </c>
      <c r="B478" s="34" t="s">
        <v>737</v>
      </c>
      <c r="C478" s="8">
        <v>43493</v>
      </c>
      <c r="D478" s="9">
        <f t="shared" si="22"/>
        <v>43524</v>
      </c>
      <c r="E478" s="9" t="s">
        <v>11</v>
      </c>
      <c r="F478" s="9" t="s">
        <v>12</v>
      </c>
      <c r="G478" s="11" t="s">
        <v>738</v>
      </c>
      <c r="H478" s="26" t="s">
        <v>23</v>
      </c>
      <c r="I478" s="12">
        <v>1303.3499999999999</v>
      </c>
      <c r="J478" s="13"/>
      <c r="K478"/>
      <c r="L478"/>
      <c r="M478" s="23"/>
    </row>
    <row r="479" spans="1:13" s="20" customFormat="1" x14ac:dyDescent="0.5">
      <c r="A479" s="7" t="s">
        <v>499</v>
      </c>
      <c r="B479" s="34" t="s">
        <v>739</v>
      </c>
      <c r="C479" s="8">
        <v>43493</v>
      </c>
      <c r="D479" s="9">
        <f t="shared" si="22"/>
        <v>43524</v>
      </c>
      <c r="E479" s="9" t="s">
        <v>11</v>
      </c>
      <c r="F479" s="9" t="s">
        <v>12</v>
      </c>
      <c r="G479" s="11" t="s">
        <v>626</v>
      </c>
      <c r="H479" s="26" t="s">
        <v>23</v>
      </c>
      <c r="I479" s="12">
        <v>479.76</v>
      </c>
      <c r="J479" s="13"/>
      <c r="K479"/>
      <c r="L479"/>
      <c r="M479" s="23"/>
    </row>
    <row r="480" spans="1:13" s="20" customFormat="1" x14ac:dyDescent="0.5">
      <c r="A480" s="7" t="s">
        <v>499</v>
      </c>
      <c r="B480" s="34" t="s">
        <v>740</v>
      </c>
      <c r="C480" s="8">
        <v>43493</v>
      </c>
      <c r="D480" s="9">
        <f t="shared" si="22"/>
        <v>43524</v>
      </c>
      <c r="E480" s="9" t="s">
        <v>11</v>
      </c>
      <c r="F480" s="9" t="s">
        <v>12</v>
      </c>
      <c r="G480" s="11" t="s">
        <v>500</v>
      </c>
      <c r="H480" s="26" t="s">
        <v>23</v>
      </c>
      <c r="I480" s="12">
        <v>2089.81</v>
      </c>
      <c r="J480" s="31" t="s">
        <v>741</v>
      </c>
      <c r="K480" s="13"/>
      <c r="L480"/>
      <c r="M480" s="23"/>
    </row>
    <row r="481" spans="1:13" s="20" customFormat="1" x14ac:dyDescent="0.5">
      <c r="A481" s="7" t="s">
        <v>499</v>
      </c>
      <c r="B481" s="34" t="s">
        <v>742</v>
      </c>
      <c r="C481" s="8">
        <v>43493</v>
      </c>
      <c r="D481" s="9">
        <f t="shared" si="22"/>
        <v>43524</v>
      </c>
      <c r="E481" s="9" t="s">
        <v>11</v>
      </c>
      <c r="F481" s="9" t="s">
        <v>12</v>
      </c>
      <c r="G481" s="11" t="s">
        <v>743</v>
      </c>
      <c r="H481" s="26" t="s">
        <v>23</v>
      </c>
      <c r="I481" s="12">
        <v>1001.75</v>
      </c>
      <c r="J481" s="13"/>
      <c r="K481"/>
      <c r="L481"/>
      <c r="M481" s="23"/>
    </row>
    <row r="482" spans="1:13" s="20" customFormat="1" x14ac:dyDescent="0.5">
      <c r="A482" s="7" t="s">
        <v>499</v>
      </c>
      <c r="B482" s="34" t="s">
        <v>744</v>
      </c>
      <c r="C482" s="8">
        <v>43493</v>
      </c>
      <c r="D482" s="9">
        <f t="shared" si="22"/>
        <v>43524</v>
      </c>
      <c r="E482" s="9" t="s">
        <v>11</v>
      </c>
      <c r="F482" s="9" t="s">
        <v>12</v>
      </c>
      <c r="G482" s="11" t="s">
        <v>485</v>
      </c>
      <c r="H482" s="9" t="s">
        <v>14</v>
      </c>
      <c r="I482" s="12">
        <v>1986.95</v>
      </c>
      <c r="J482" s="13"/>
      <c r="K482"/>
      <c r="L482"/>
      <c r="M482" s="23"/>
    </row>
    <row r="483" spans="1:13" s="20" customFormat="1" x14ac:dyDescent="0.5">
      <c r="A483" s="7" t="s">
        <v>499</v>
      </c>
      <c r="B483" s="34" t="s">
        <v>745</v>
      </c>
      <c r="C483" s="8">
        <v>43493</v>
      </c>
      <c r="D483" s="9">
        <f t="shared" si="22"/>
        <v>43524</v>
      </c>
      <c r="E483" s="9" t="s">
        <v>11</v>
      </c>
      <c r="F483" s="9" t="s">
        <v>12</v>
      </c>
      <c r="G483" s="11" t="s">
        <v>466</v>
      </c>
      <c r="H483" s="9" t="s">
        <v>14</v>
      </c>
      <c r="I483" s="12">
        <v>911.47</v>
      </c>
      <c r="J483" s="13" t="s">
        <v>697</v>
      </c>
      <c r="K483"/>
      <c r="L483"/>
      <c r="M483" s="23"/>
    </row>
    <row r="484" spans="1:13" s="20" customFormat="1" x14ac:dyDescent="0.5">
      <c r="A484" s="7" t="s">
        <v>62</v>
      </c>
      <c r="B484" s="7" t="s">
        <v>746</v>
      </c>
      <c r="C484" s="8">
        <v>43494</v>
      </c>
      <c r="D484" s="9">
        <f t="shared" si="22"/>
        <v>43524</v>
      </c>
      <c r="E484" s="9" t="s">
        <v>11</v>
      </c>
      <c r="F484" s="9" t="s">
        <v>12</v>
      </c>
      <c r="G484" s="35" t="s">
        <v>747</v>
      </c>
      <c r="H484" s="26" t="s">
        <v>23</v>
      </c>
      <c r="I484" s="12">
        <v>4647.1499999999996</v>
      </c>
      <c r="J484" s="13"/>
      <c r="K484"/>
      <c r="L484"/>
      <c r="M484" s="23"/>
    </row>
    <row r="485" spans="1:13" s="20" customFormat="1" x14ac:dyDescent="0.5">
      <c r="A485" s="7" t="s">
        <v>62</v>
      </c>
      <c r="B485" s="7" t="s">
        <v>746</v>
      </c>
      <c r="C485" s="8">
        <v>43494</v>
      </c>
      <c r="D485" s="9">
        <f t="shared" si="22"/>
        <v>43524</v>
      </c>
      <c r="E485" s="9" t="s">
        <v>11</v>
      </c>
      <c r="F485" s="9" t="s">
        <v>12</v>
      </c>
      <c r="G485" s="11" t="s">
        <v>640</v>
      </c>
      <c r="H485" s="9" t="s">
        <v>372</v>
      </c>
      <c r="I485" s="12">
        <v>4199.3</v>
      </c>
      <c r="J485" s="13"/>
      <c r="K485"/>
      <c r="L485"/>
      <c r="M485" s="23"/>
    </row>
    <row r="486" spans="1:13" s="20" customFormat="1" x14ac:dyDescent="0.5">
      <c r="A486" s="7" t="s">
        <v>279</v>
      </c>
      <c r="B486" s="7" t="s">
        <v>748</v>
      </c>
      <c r="C486" s="8">
        <v>43494</v>
      </c>
      <c r="D486" s="9">
        <f t="shared" si="22"/>
        <v>43524</v>
      </c>
      <c r="E486" s="9" t="s">
        <v>11</v>
      </c>
      <c r="F486" s="9" t="s">
        <v>12</v>
      </c>
      <c r="G486" s="11" t="s">
        <v>701</v>
      </c>
      <c r="H486" s="26" t="s">
        <v>23</v>
      </c>
      <c r="I486" s="12">
        <v>546.46</v>
      </c>
      <c r="J486" s="13"/>
      <c r="K486"/>
      <c r="L486"/>
      <c r="M486" s="23"/>
    </row>
    <row r="487" spans="1:13" s="20" customFormat="1" x14ac:dyDescent="0.5">
      <c r="A487" s="7" t="s">
        <v>261</v>
      </c>
      <c r="B487" s="7" t="s">
        <v>749</v>
      </c>
      <c r="C487" s="8">
        <v>43494</v>
      </c>
      <c r="D487" s="9">
        <f>C487+14</f>
        <v>43508</v>
      </c>
      <c r="E487" s="9" t="s">
        <v>11</v>
      </c>
      <c r="F487" s="9" t="s">
        <v>17</v>
      </c>
      <c r="G487" s="11" t="s">
        <v>343</v>
      </c>
      <c r="H487" s="9" t="str">
        <f t="shared" ref="H487:H494" si="23">$H$447</f>
        <v>NBN Project Fusion</v>
      </c>
      <c r="I487" s="12">
        <v>49820</v>
      </c>
      <c r="J487" s="13"/>
      <c r="K487"/>
      <c r="L487"/>
      <c r="M487" s="23"/>
    </row>
    <row r="488" spans="1:13" s="20" customFormat="1" x14ac:dyDescent="0.5">
      <c r="A488" s="7" t="s">
        <v>658</v>
      </c>
      <c r="B488" s="7" t="s">
        <v>750</v>
      </c>
      <c r="C488" s="8">
        <v>43495</v>
      </c>
      <c r="D488" s="9">
        <f t="shared" ref="D488:D511" si="24">EOMONTH(C488,1)</f>
        <v>43524</v>
      </c>
      <c r="E488" s="9" t="s">
        <v>11</v>
      </c>
      <c r="F488" s="9" t="s">
        <v>12</v>
      </c>
      <c r="G488" s="11" t="s">
        <v>751</v>
      </c>
      <c r="H488" s="9" t="str">
        <f t="shared" si="23"/>
        <v>NBN Project Fusion</v>
      </c>
      <c r="I488" s="12">
        <v>4740.68</v>
      </c>
      <c r="J488" s="13"/>
      <c r="K488"/>
      <c r="L488"/>
      <c r="M488" s="23"/>
    </row>
    <row r="489" spans="1:13" s="20" customFormat="1" x14ac:dyDescent="0.5">
      <c r="A489" s="7" t="s">
        <v>658</v>
      </c>
      <c r="B489" s="7" t="s">
        <v>752</v>
      </c>
      <c r="C489" s="8">
        <v>43495</v>
      </c>
      <c r="D489" s="9">
        <f t="shared" si="24"/>
        <v>43524</v>
      </c>
      <c r="E489" s="9" t="s">
        <v>11</v>
      </c>
      <c r="F489" s="9" t="s">
        <v>12</v>
      </c>
      <c r="G489" s="11" t="s">
        <v>753</v>
      </c>
      <c r="H489" s="9" t="str">
        <f t="shared" si="23"/>
        <v>NBN Project Fusion</v>
      </c>
      <c r="I489" s="12">
        <v>8930</v>
      </c>
      <c r="J489" s="13"/>
      <c r="K489"/>
      <c r="L489"/>
      <c r="M489" s="23"/>
    </row>
    <row r="490" spans="1:13" s="20" customFormat="1" x14ac:dyDescent="0.5">
      <c r="A490" s="7" t="s">
        <v>513</v>
      </c>
      <c r="B490" s="7" t="s">
        <v>754</v>
      </c>
      <c r="C490" s="8">
        <v>43495</v>
      </c>
      <c r="D490" s="9">
        <f t="shared" si="24"/>
        <v>43524</v>
      </c>
      <c r="E490" s="9" t="s">
        <v>11</v>
      </c>
      <c r="F490" s="9" t="s">
        <v>12</v>
      </c>
      <c r="G490" s="11" t="s">
        <v>751</v>
      </c>
      <c r="H490" s="9" t="str">
        <f t="shared" si="23"/>
        <v>NBN Project Fusion</v>
      </c>
      <c r="I490" s="12">
        <v>9490</v>
      </c>
      <c r="J490" s="13"/>
      <c r="K490"/>
      <c r="L490"/>
      <c r="M490" s="23"/>
    </row>
    <row r="491" spans="1:13" s="20" customFormat="1" x14ac:dyDescent="0.5">
      <c r="A491" s="7" t="s">
        <v>513</v>
      </c>
      <c r="B491" s="7" t="s">
        <v>755</v>
      </c>
      <c r="C491" s="8">
        <v>43495</v>
      </c>
      <c r="D491" s="9">
        <f t="shared" si="24"/>
        <v>43524</v>
      </c>
      <c r="E491" s="9" t="s">
        <v>11</v>
      </c>
      <c r="F491" s="9" t="s">
        <v>12</v>
      </c>
      <c r="G491" s="11" t="s">
        <v>756</v>
      </c>
      <c r="H491" s="9" t="str">
        <f t="shared" si="23"/>
        <v>NBN Project Fusion</v>
      </c>
      <c r="I491" s="12">
        <v>2600</v>
      </c>
      <c r="J491" s="13"/>
      <c r="K491"/>
      <c r="L491"/>
      <c r="M491" s="23"/>
    </row>
    <row r="492" spans="1:13" s="20" customFormat="1" x14ac:dyDescent="0.5">
      <c r="A492" s="7" t="s">
        <v>513</v>
      </c>
      <c r="B492" s="7" t="s">
        <v>757</v>
      </c>
      <c r="C492" s="8">
        <v>43495</v>
      </c>
      <c r="D492" s="9">
        <f t="shared" si="24"/>
        <v>43524</v>
      </c>
      <c r="E492" s="9" t="s">
        <v>11</v>
      </c>
      <c r="F492" s="9" t="s">
        <v>12</v>
      </c>
      <c r="G492" s="11" t="s">
        <v>758</v>
      </c>
      <c r="H492" s="9" t="str">
        <f t="shared" si="23"/>
        <v>NBN Project Fusion</v>
      </c>
      <c r="I492" s="12">
        <v>1358.5</v>
      </c>
      <c r="J492" s="13"/>
      <c r="K492"/>
      <c r="L492"/>
      <c r="M492" s="23"/>
    </row>
    <row r="493" spans="1:13" s="20" customFormat="1" x14ac:dyDescent="0.5">
      <c r="A493" s="7" t="s">
        <v>513</v>
      </c>
      <c r="B493" s="7" t="s">
        <v>759</v>
      </c>
      <c r="C493" s="8">
        <v>43495</v>
      </c>
      <c r="D493" s="9">
        <f t="shared" si="24"/>
        <v>43524</v>
      </c>
      <c r="E493" s="9" t="s">
        <v>11</v>
      </c>
      <c r="F493" s="9" t="s">
        <v>12</v>
      </c>
      <c r="G493" s="11" t="s">
        <v>760</v>
      </c>
      <c r="H493" s="9" t="str">
        <f t="shared" si="23"/>
        <v>NBN Project Fusion</v>
      </c>
      <c r="I493" s="12">
        <v>6663.5</v>
      </c>
      <c r="J493" s="13"/>
      <c r="K493"/>
      <c r="L493"/>
      <c r="M493" s="23"/>
    </row>
    <row r="494" spans="1:13" s="20" customFormat="1" x14ac:dyDescent="0.5">
      <c r="A494" s="7" t="s">
        <v>513</v>
      </c>
      <c r="B494" s="7" t="s">
        <v>761</v>
      </c>
      <c r="C494" s="8">
        <v>43495</v>
      </c>
      <c r="D494" s="9">
        <f t="shared" si="24"/>
        <v>43524</v>
      </c>
      <c r="E494" s="9" t="s">
        <v>11</v>
      </c>
      <c r="F494" s="9" t="s">
        <v>12</v>
      </c>
      <c r="G494" s="11" t="s">
        <v>661</v>
      </c>
      <c r="H494" s="9" t="str">
        <f t="shared" si="23"/>
        <v>NBN Project Fusion</v>
      </c>
      <c r="I494" s="12">
        <v>2405</v>
      </c>
      <c r="J494" s="13"/>
      <c r="K494"/>
      <c r="L494"/>
      <c r="M494" s="23"/>
    </row>
    <row r="495" spans="1:13" s="20" customFormat="1" x14ac:dyDescent="0.5">
      <c r="A495" s="7" t="s">
        <v>273</v>
      </c>
      <c r="B495" s="34" t="s">
        <v>762</v>
      </c>
      <c r="C495" s="8">
        <v>43496</v>
      </c>
      <c r="D495" s="9">
        <f t="shared" si="24"/>
        <v>43524</v>
      </c>
      <c r="E495" s="9" t="s">
        <v>11</v>
      </c>
      <c r="F495" s="9" t="s">
        <v>12</v>
      </c>
      <c r="G495" s="11" t="s">
        <v>466</v>
      </c>
      <c r="H495" s="9" t="s">
        <v>14</v>
      </c>
      <c r="I495" s="12">
        <v>6300.73</v>
      </c>
      <c r="J495" s="13"/>
      <c r="K495"/>
      <c r="L495"/>
      <c r="M495" s="23"/>
    </row>
    <row r="496" spans="1:13" s="20" customFormat="1" x14ac:dyDescent="0.5">
      <c r="A496" s="7" t="s">
        <v>273</v>
      </c>
      <c r="B496" s="34" t="s">
        <v>763</v>
      </c>
      <c r="C496" s="8">
        <v>43496</v>
      </c>
      <c r="D496" s="9">
        <f t="shared" si="24"/>
        <v>43524</v>
      </c>
      <c r="E496" s="9" t="s">
        <v>11</v>
      </c>
      <c r="F496" s="9" t="s">
        <v>12</v>
      </c>
      <c r="G496" s="11" t="s">
        <v>764</v>
      </c>
      <c r="H496" s="26" t="s">
        <v>23</v>
      </c>
      <c r="I496" s="12">
        <v>3613.52</v>
      </c>
      <c r="J496" s="13"/>
      <c r="K496"/>
      <c r="L496"/>
      <c r="M496" s="23"/>
    </row>
    <row r="497" spans="1:13" s="20" customFormat="1" x14ac:dyDescent="0.5">
      <c r="A497" s="7" t="s">
        <v>273</v>
      </c>
      <c r="B497" s="34" t="s">
        <v>765</v>
      </c>
      <c r="C497" s="8">
        <v>43496</v>
      </c>
      <c r="D497" s="9">
        <f t="shared" si="24"/>
        <v>43524</v>
      </c>
      <c r="E497" s="9" t="s">
        <v>11</v>
      </c>
      <c r="F497" s="9" t="s">
        <v>12</v>
      </c>
      <c r="G497" s="11" t="s">
        <v>649</v>
      </c>
      <c r="H497" s="26" t="s">
        <v>23</v>
      </c>
      <c r="I497" s="12">
        <v>2505.1999999999998</v>
      </c>
      <c r="J497" s="13"/>
      <c r="K497"/>
      <c r="L497"/>
      <c r="M497" s="23"/>
    </row>
    <row r="498" spans="1:13" s="20" customFormat="1" x14ac:dyDescent="0.5">
      <c r="A498" s="7" t="s">
        <v>273</v>
      </c>
      <c r="B498" s="34" t="s">
        <v>439</v>
      </c>
      <c r="C498" s="8">
        <v>43496</v>
      </c>
      <c r="D498" s="9">
        <f t="shared" si="24"/>
        <v>43524</v>
      </c>
      <c r="E498" s="9" t="s">
        <v>11</v>
      </c>
      <c r="F498" s="9" t="s">
        <v>12</v>
      </c>
      <c r="G498" s="11" t="s">
        <v>766</v>
      </c>
      <c r="H498" s="26" t="s">
        <v>23</v>
      </c>
      <c r="I498" s="12">
        <v>474.4</v>
      </c>
      <c r="J498" s="13"/>
      <c r="K498"/>
      <c r="L498"/>
      <c r="M498" s="23"/>
    </row>
    <row r="499" spans="1:13" s="20" customFormat="1" x14ac:dyDescent="0.5">
      <c r="A499" s="7" t="s">
        <v>273</v>
      </c>
      <c r="B499" s="34" t="s">
        <v>767</v>
      </c>
      <c r="C499" s="8">
        <v>43496</v>
      </c>
      <c r="D499" s="9">
        <f t="shared" si="24"/>
        <v>43524</v>
      </c>
      <c r="E499" s="9" t="s">
        <v>11</v>
      </c>
      <c r="F499" s="9" t="s">
        <v>12</v>
      </c>
      <c r="G499" s="11" t="s">
        <v>768</v>
      </c>
      <c r="H499" s="26" t="s">
        <v>23</v>
      </c>
      <c r="I499" s="12">
        <v>1415.2</v>
      </c>
      <c r="J499" s="13"/>
      <c r="K499"/>
      <c r="L499"/>
      <c r="M499" s="23"/>
    </row>
    <row r="500" spans="1:13" s="20" customFormat="1" x14ac:dyDescent="0.5">
      <c r="A500" s="7" t="s">
        <v>273</v>
      </c>
      <c r="B500" s="34" t="s">
        <v>769</v>
      </c>
      <c r="C500" s="8">
        <v>43496</v>
      </c>
      <c r="D500" s="9">
        <f t="shared" si="24"/>
        <v>43524</v>
      </c>
      <c r="E500" s="9" t="s">
        <v>11</v>
      </c>
      <c r="F500" s="9" t="s">
        <v>12</v>
      </c>
      <c r="G500" s="11" t="s">
        <v>646</v>
      </c>
      <c r="H500" s="26" t="s">
        <v>23</v>
      </c>
      <c r="I500" s="12">
        <v>2439.1999999999998</v>
      </c>
      <c r="J500" s="13"/>
      <c r="K500"/>
      <c r="L500"/>
      <c r="M500" s="23"/>
    </row>
    <row r="501" spans="1:13" s="20" customFormat="1" x14ac:dyDescent="0.5">
      <c r="A501" s="7" t="s">
        <v>273</v>
      </c>
      <c r="B501" s="34" t="s">
        <v>770</v>
      </c>
      <c r="C501" s="8">
        <v>43496</v>
      </c>
      <c r="D501" s="9">
        <f t="shared" si="24"/>
        <v>43524</v>
      </c>
      <c r="E501" s="9" t="s">
        <v>11</v>
      </c>
      <c r="F501" s="9" t="s">
        <v>12</v>
      </c>
      <c r="G501" s="11" t="s">
        <v>466</v>
      </c>
      <c r="H501" s="9" t="s">
        <v>14</v>
      </c>
      <c r="I501" s="12">
        <v>2298</v>
      </c>
      <c r="J501" s="13"/>
      <c r="K501"/>
      <c r="L501"/>
      <c r="M501" s="23"/>
    </row>
    <row r="502" spans="1:13" s="20" customFormat="1" x14ac:dyDescent="0.5">
      <c r="A502" s="7" t="s">
        <v>273</v>
      </c>
      <c r="B502" s="34" t="s">
        <v>771</v>
      </c>
      <c r="C502" s="8">
        <v>43496</v>
      </c>
      <c r="D502" s="9">
        <f t="shared" si="24"/>
        <v>43524</v>
      </c>
      <c r="E502" s="9" t="s">
        <v>11</v>
      </c>
      <c r="F502" s="9" t="s">
        <v>12</v>
      </c>
      <c r="G502" s="11" t="s">
        <v>577</v>
      </c>
      <c r="H502" s="9" t="s">
        <v>14</v>
      </c>
      <c r="I502" s="12">
        <v>2725.85</v>
      </c>
      <c r="J502" s="13"/>
      <c r="K502"/>
      <c r="L502"/>
      <c r="M502" s="23"/>
    </row>
    <row r="503" spans="1:13" s="20" customFormat="1" x14ac:dyDescent="0.5">
      <c r="A503" s="7" t="s">
        <v>273</v>
      </c>
      <c r="B503" s="34" t="s">
        <v>772</v>
      </c>
      <c r="C503" s="8">
        <v>43496</v>
      </c>
      <c r="D503" s="9">
        <f t="shared" si="24"/>
        <v>43524</v>
      </c>
      <c r="E503" s="9" t="s">
        <v>11</v>
      </c>
      <c r="F503" s="9" t="s">
        <v>12</v>
      </c>
      <c r="G503" s="11" t="s">
        <v>713</v>
      </c>
      <c r="H503" s="9" t="s">
        <v>14</v>
      </c>
      <c r="I503" s="12">
        <v>15020.51</v>
      </c>
      <c r="J503" s="13"/>
      <c r="K503"/>
      <c r="L503"/>
      <c r="M503" s="23"/>
    </row>
    <row r="504" spans="1:13" s="20" customFormat="1" x14ac:dyDescent="0.5">
      <c r="A504" s="7" t="s">
        <v>30</v>
      </c>
      <c r="B504" s="7" t="s">
        <v>773</v>
      </c>
      <c r="C504" s="8">
        <v>43496</v>
      </c>
      <c r="D504" s="9">
        <f t="shared" si="24"/>
        <v>43524</v>
      </c>
      <c r="E504" s="9" t="s">
        <v>11</v>
      </c>
      <c r="F504" s="9" t="s">
        <v>12</v>
      </c>
      <c r="G504" s="11" t="s">
        <v>466</v>
      </c>
      <c r="H504" s="7" t="s">
        <v>14</v>
      </c>
      <c r="I504" s="12">
        <v>1879.79</v>
      </c>
      <c r="J504" s="13"/>
      <c r="K504"/>
      <c r="L504"/>
      <c r="M504" s="23"/>
    </row>
    <row r="505" spans="1:13" s="20" customFormat="1" x14ac:dyDescent="0.5">
      <c r="A505" s="7" t="s">
        <v>118</v>
      </c>
      <c r="B505" s="7" t="s">
        <v>774</v>
      </c>
      <c r="C505" s="8">
        <v>43496</v>
      </c>
      <c r="D505" s="9">
        <f t="shared" si="24"/>
        <v>43524</v>
      </c>
      <c r="E505" s="9" t="s">
        <v>11</v>
      </c>
      <c r="F505" s="9" t="s">
        <v>12</v>
      </c>
      <c r="G505" s="11" t="s">
        <v>13</v>
      </c>
      <c r="H505" s="9" t="s">
        <v>14</v>
      </c>
      <c r="I505" s="12">
        <v>23756.799999999999</v>
      </c>
      <c r="J505" s="13"/>
      <c r="K505"/>
      <c r="L505"/>
      <c r="M505" s="23"/>
    </row>
    <row r="506" spans="1:13" s="20" customFormat="1" x14ac:dyDescent="0.5">
      <c r="A506" s="7" t="s">
        <v>118</v>
      </c>
      <c r="B506" s="7" t="s">
        <v>775</v>
      </c>
      <c r="C506" s="8">
        <v>43496</v>
      </c>
      <c r="D506" s="9">
        <f t="shared" si="24"/>
        <v>43524</v>
      </c>
      <c r="E506" s="9" t="s">
        <v>11</v>
      </c>
      <c r="F506" s="9" t="s">
        <v>12</v>
      </c>
      <c r="G506" s="11" t="s">
        <v>631</v>
      </c>
      <c r="H506" s="9" t="s">
        <v>14</v>
      </c>
      <c r="I506" s="12">
        <v>6665.33</v>
      </c>
      <c r="J506" s="13"/>
      <c r="K506"/>
      <c r="L506"/>
      <c r="M506" s="23"/>
    </row>
    <row r="507" spans="1:13" s="20" customFormat="1" x14ac:dyDescent="0.5">
      <c r="A507" s="7" t="s">
        <v>118</v>
      </c>
      <c r="B507" s="7" t="s">
        <v>776</v>
      </c>
      <c r="C507" s="8">
        <v>43496</v>
      </c>
      <c r="D507" s="9">
        <f t="shared" si="24"/>
        <v>43524</v>
      </c>
      <c r="E507" s="9" t="s">
        <v>11</v>
      </c>
      <c r="F507" s="9" t="s">
        <v>12</v>
      </c>
      <c r="G507" s="11" t="s">
        <v>486</v>
      </c>
      <c r="H507" s="9" t="s">
        <v>14</v>
      </c>
      <c r="I507" s="12">
        <v>24753.67</v>
      </c>
      <c r="J507" s="13"/>
      <c r="K507"/>
      <c r="L507"/>
      <c r="M507" s="23"/>
    </row>
    <row r="508" spans="1:13" s="20" customFormat="1" x14ac:dyDescent="0.5">
      <c r="A508" s="7" t="s">
        <v>279</v>
      </c>
      <c r="B508" s="7" t="s">
        <v>777</v>
      </c>
      <c r="C508" s="8">
        <v>43498</v>
      </c>
      <c r="D508" s="9">
        <f t="shared" si="24"/>
        <v>43555</v>
      </c>
      <c r="E508" s="9" t="s">
        <v>11</v>
      </c>
      <c r="F508" s="9" t="s">
        <v>21</v>
      </c>
      <c r="G508" s="11" t="s">
        <v>520</v>
      </c>
      <c r="H508" s="26" t="s">
        <v>23</v>
      </c>
      <c r="I508" s="12" t="s">
        <v>778</v>
      </c>
      <c r="J508" s="13"/>
      <c r="K508"/>
      <c r="L508"/>
      <c r="M508" s="23"/>
    </row>
    <row r="509" spans="1:13" s="20" customFormat="1" x14ac:dyDescent="0.5">
      <c r="A509" s="7" t="s">
        <v>279</v>
      </c>
      <c r="B509" s="7" t="s">
        <v>779</v>
      </c>
      <c r="C509" s="8">
        <v>43498</v>
      </c>
      <c r="D509" s="9">
        <f t="shared" si="24"/>
        <v>43555</v>
      </c>
      <c r="E509" s="9" t="s">
        <v>11</v>
      </c>
      <c r="F509" s="9" t="s">
        <v>21</v>
      </c>
      <c r="G509" s="11" t="s">
        <v>519</v>
      </c>
      <c r="H509" s="26" t="s">
        <v>23</v>
      </c>
      <c r="I509" s="12">
        <v>9928.94</v>
      </c>
      <c r="J509" s="13"/>
      <c r="K509"/>
      <c r="L509"/>
      <c r="M509" s="23"/>
    </row>
    <row r="510" spans="1:13" s="20" customFormat="1" x14ac:dyDescent="0.5">
      <c r="A510" s="7" t="s">
        <v>698</v>
      </c>
      <c r="B510" s="7" t="s">
        <v>213</v>
      </c>
      <c r="C510" s="8">
        <v>43499</v>
      </c>
      <c r="D510" s="9">
        <f t="shared" si="24"/>
        <v>43555</v>
      </c>
      <c r="E510" s="9" t="s">
        <v>11</v>
      </c>
      <c r="F510" s="9" t="s">
        <v>12</v>
      </c>
      <c r="G510" s="11" t="s">
        <v>631</v>
      </c>
      <c r="H510" s="9" t="s">
        <v>14</v>
      </c>
      <c r="I510" s="12">
        <v>5297</v>
      </c>
      <c r="J510" s="13"/>
      <c r="K510"/>
      <c r="L510"/>
      <c r="M510" s="23"/>
    </row>
    <row r="511" spans="1:13" s="20" customFormat="1" x14ac:dyDescent="0.5">
      <c r="A511" s="7" t="s">
        <v>279</v>
      </c>
      <c r="B511" s="7" t="s">
        <v>780</v>
      </c>
      <c r="C511" s="8">
        <v>43499</v>
      </c>
      <c r="D511" s="9">
        <f t="shared" si="24"/>
        <v>43555</v>
      </c>
      <c r="E511" s="9" t="s">
        <v>11</v>
      </c>
      <c r="F511" s="9" t="s">
        <v>12</v>
      </c>
      <c r="G511" s="11" t="s">
        <v>304</v>
      </c>
      <c r="H511" s="9" t="str">
        <f>$H$447</f>
        <v>NBN Project Fusion</v>
      </c>
      <c r="I511" s="12">
        <v>3240</v>
      </c>
      <c r="J511" s="13"/>
      <c r="K511"/>
      <c r="L511"/>
      <c r="M511" s="23"/>
    </row>
    <row r="512" spans="1:13" s="20" customFormat="1" x14ac:dyDescent="0.5">
      <c r="A512" s="7" t="s">
        <v>15</v>
      </c>
      <c r="B512" s="7" t="s">
        <v>781</v>
      </c>
      <c r="C512" s="8">
        <v>43500</v>
      </c>
      <c r="D512" s="9">
        <f t="shared" ref="D512:D518" si="25">C512+14</f>
        <v>43514</v>
      </c>
      <c r="E512" s="9" t="s">
        <v>11</v>
      </c>
      <c r="F512" s="9" t="s">
        <v>12</v>
      </c>
      <c r="G512" s="11" t="s">
        <v>782</v>
      </c>
      <c r="H512" s="9" t="s">
        <v>14</v>
      </c>
      <c r="I512" s="12">
        <v>1500</v>
      </c>
      <c r="J512" s="13"/>
      <c r="K512"/>
      <c r="L512"/>
      <c r="M512" s="23"/>
    </row>
    <row r="513" spans="1:13" s="20" customFormat="1" x14ac:dyDescent="0.5">
      <c r="A513" s="7" t="s">
        <v>15</v>
      </c>
      <c r="B513" s="7" t="s">
        <v>781</v>
      </c>
      <c r="C513" s="8">
        <v>43500</v>
      </c>
      <c r="D513" s="9">
        <f t="shared" si="25"/>
        <v>43514</v>
      </c>
      <c r="E513" s="9" t="s">
        <v>11</v>
      </c>
      <c r="F513" s="9" t="s">
        <v>12</v>
      </c>
      <c r="G513" s="11" t="s">
        <v>783</v>
      </c>
      <c r="H513" s="9" t="s">
        <v>14</v>
      </c>
      <c r="I513" s="12">
        <v>1500</v>
      </c>
      <c r="J513" s="13"/>
      <c r="K513"/>
      <c r="L513"/>
      <c r="M513" s="23"/>
    </row>
    <row r="514" spans="1:13" s="20" customFormat="1" x14ac:dyDescent="0.5">
      <c r="A514" s="7" t="s">
        <v>15</v>
      </c>
      <c r="B514" s="7" t="s">
        <v>784</v>
      </c>
      <c r="C514" s="8">
        <v>43500</v>
      </c>
      <c r="D514" s="9">
        <f t="shared" si="25"/>
        <v>43514</v>
      </c>
      <c r="E514" s="9" t="s">
        <v>11</v>
      </c>
      <c r="F514" s="9" t="s">
        <v>12</v>
      </c>
      <c r="G514" s="11" t="s">
        <v>680</v>
      </c>
      <c r="H514" s="9" t="s">
        <v>14</v>
      </c>
      <c r="I514" s="12">
        <v>4239.8999999999996</v>
      </c>
      <c r="J514" s="13"/>
      <c r="K514"/>
      <c r="L514"/>
      <c r="M514" s="23"/>
    </row>
    <row r="515" spans="1:13" s="20" customFormat="1" x14ac:dyDescent="0.5">
      <c r="A515" s="7" t="s">
        <v>15</v>
      </c>
      <c r="B515" s="7" t="s">
        <v>785</v>
      </c>
      <c r="C515" s="8">
        <v>43500</v>
      </c>
      <c r="D515" s="9">
        <f t="shared" si="25"/>
        <v>43514</v>
      </c>
      <c r="E515" s="9" t="s">
        <v>11</v>
      </c>
      <c r="F515" s="9" t="s">
        <v>12</v>
      </c>
      <c r="G515" s="11" t="s">
        <v>632</v>
      </c>
      <c r="H515" s="9" t="s">
        <v>14</v>
      </c>
      <c r="I515" s="12">
        <v>2050.56</v>
      </c>
      <c r="J515" s="13"/>
      <c r="K515"/>
      <c r="L515"/>
      <c r="M515" s="23"/>
    </row>
    <row r="516" spans="1:13" s="20" customFormat="1" x14ac:dyDescent="0.5">
      <c r="A516" s="7" t="s">
        <v>15</v>
      </c>
      <c r="B516" s="7" t="s">
        <v>786</v>
      </c>
      <c r="C516" s="8">
        <v>43500</v>
      </c>
      <c r="D516" s="9">
        <f t="shared" si="25"/>
        <v>43514</v>
      </c>
      <c r="E516" s="9" t="s">
        <v>11</v>
      </c>
      <c r="F516" s="9" t="s">
        <v>12</v>
      </c>
      <c r="G516" s="11" t="s">
        <v>632</v>
      </c>
      <c r="H516" s="9" t="s">
        <v>14</v>
      </c>
      <c r="I516" s="12">
        <v>1820</v>
      </c>
      <c r="J516" s="13"/>
      <c r="K516"/>
      <c r="L516"/>
      <c r="M516" s="23"/>
    </row>
    <row r="517" spans="1:13" s="20" customFormat="1" x14ac:dyDescent="0.5">
      <c r="A517" s="7" t="s">
        <v>15</v>
      </c>
      <c r="B517" s="7" t="s">
        <v>787</v>
      </c>
      <c r="C517" s="8">
        <v>43500</v>
      </c>
      <c r="D517" s="9">
        <f t="shared" si="25"/>
        <v>43514</v>
      </c>
      <c r="E517" s="9" t="s">
        <v>11</v>
      </c>
      <c r="F517" s="9" t="s">
        <v>12</v>
      </c>
      <c r="G517" s="11" t="s">
        <v>485</v>
      </c>
      <c r="H517" s="9" t="s">
        <v>14</v>
      </c>
      <c r="I517" s="12">
        <v>720</v>
      </c>
      <c r="J517" s="13"/>
      <c r="K517"/>
      <c r="L517"/>
      <c r="M517" s="23"/>
    </row>
    <row r="518" spans="1:13" s="20" customFormat="1" x14ac:dyDescent="0.5">
      <c r="A518" s="7" t="s">
        <v>788</v>
      </c>
      <c r="B518" s="7" t="s">
        <v>789</v>
      </c>
      <c r="C518" s="8">
        <v>43501</v>
      </c>
      <c r="D518" s="9">
        <f t="shared" si="25"/>
        <v>43515</v>
      </c>
      <c r="E518" s="9" t="s">
        <v>11</v>
      </c>
      <c r="F518" s="9" t="s">
        <v>21</v>
      </c>
      <c r="G518" s="11" t="s">
        <v>790</v>
      </c>
      <c r="H518" s="26" t="s">
        <v>23</v>
      </c>
      <c r="I518" s="12">
        <v>850</v>
      </c>
      <c r="J518" s="13"/>
      <c r="K518"/>
      <c r="L518"/>
      <c r="M518" s="23"/>
    </row>
    <row r="519" spans="1:13" s="20" customFormat="1" x14ac:dyDescent="0.5">
      <c r="A519" s="7" t="s">
        <v>698</v>
      </c>
      <c r="B519" s="34" t="s">
        <v>227</v>
      </c>
      <c r="C519" s="8">
        <v>43501</v>
      </c>
      <c r="D519" s="9">
        <f t="shared" ref="D519:D528" si="26">EOMONTH(C519,1)</f>
        <v>43555</v>
      </c>
      <c r="E519" s="9" t="s">
        <v>11</v>
      </c>
      <c r="F519" s="9" t="s">
        <v>12</v>
      </c>
      <c r="G519" s="11" t="s">
        <v>642</v>
      </c>
      <c r="H519" s="9" t="s">
        <v>372</v>
      </c>
      <c r="I519" s="12">
        <v>5647</v>
      </c>
      <c r="J519" s="13"/>
      <c r="K519"/>
      <c r="L519"/>
      <c r="M519" s="23"/>
    </row>
    <row r="520" spans="1:13" s="20" customFormat="1" x14ac:dyDescent="0.5">
      <c r="A520" s="7" t="s">
        <v>30</v>
      </c>
      <c r="B520" s="7" t="s">
        <v>791</v>
      </c>
      <c r="C520" s="8">
        <v>43506</v>
      </c>
      <c r="D520" s="9">
        <f t="shared" si="26"/>
        <v>43555</v>
      </c>
      <c r="E520" s="9" t="s">
        <v>11</v>
      </c>
      <c r="F520" s="9" t="s">
        <v>12</v>
      </c>
      <c r="G520" s="11" t="s">
        <v>792</v>
      </c>
      <c r="H520" s="26" t="s">
        <v>23</v>
      </c>
      <c r="I520" s="12">
        <v>1394.87</v>
      </c>
      <c r="J520" s="13"/>
      <c r="K520"/>
      <c r="L520"/>
      <c r="M520" s="23"/>
    </row>
    <row r="521" spans="1:13" s="20" customFormat="1" x14ac:dyDescent="0.5">
      <c r="A521" s="7" t="s">
        <v>30</v>
      </c>
      <c r="B521" s="7" t="s">
        <v>793</v>
      </c>
      <c r="C521" s="8">
        <v>43506</v>
      </c>
      <c r="D521" s="9">
        <f t="shared" si="26"/>
        <v>43555</v>
      </c>
      <c r="E521" s="9" t="s">
        <v>11</v>
      </c>
      <c r="F521" s="9" t="s">
        <v>12</v>
      </c>
      <c r="G521" s="11" t="s">
        <v>485</v>
      </c>
      <c r="H521" s="9" t="s">
        <v>14</v>
      </c>
      <c r="I521" s="12">
        <v>1508.59</v>
      </c>
      <c r="J521" s="13"/>
      <c r="K521"/>
      <c r="L521"/>
      <c r="M521" s="23"/>
    </row>
    <row r="522" spans="1:13" s="20" customFormat="1" x14ac:dyDescent="0.5">
      <c r="A522" s="7" t="s">
        <v>794</v>
      </c>
      <c r="B522" s="7" t="s">
        <v>795</v>
      </c>
      <c r="C522" s="8">
        <v>43506</v>
      </c>
      <c r="D522" s="9">
        <f t="shared" si="26"/>
        <v>43555</v>
      </c>
      <c r="E522" s="9" t="s">
        <v>11</v>
      </c>
      <c r="F522" s="9" t="s">
        <v>12</v>
      </c>
      <c r="G522" s="11" t="s">
        <v>485</v>
      </c>
      <c r="H522" s="9" t="s">
        <v>14</v>
      </c>
      <c r="I522" s="12">
        <v>13508.12</v>
      </c>
      <c r="J522" s="13"/>
      <c r="K522"/>
      <c r="L522"/>
      <c r="M522" s="23"/>
    </row>
    <row r="523" spans="1:13" s="20" customFormat="1" x14ac:dyDescent="0.5">
      <c r="A523" s="7" t="s">
        <v>794</v>
      </c>
      <c r="B523" s="7" t="s">
        <v>796</v>
      </c>
      <c r="C523" s="8">
        <v>43506</v>
      </c>
      <c r="D523" s="9">
        <f t="shared" si="26"/>
        <v>43555</v>
      </c>
      <c r="E523" s="9" t="s">
        <v>11</v>
      </c>
      <c r="F523" s="9" t="s">
        <v>12</v>
      </c>
      <c r="G523" s="11" t="s">
        <v>229</v>
      </c>
      <c r="H523" s="26" t="s">
        <v>23</v>
      </c>
      <c r="I523" s="12">
        <v>7703.3</v>
      </c>
      <c r="J523" s="13"/>
      <c r="K523"/>
      <c r="L523"/>
      <c r="M523" s="23"/>
    </row>
    <row r="524" spans="1:13" s="20" customFormat="1" x14ac:dyDescent="0.5">
      <c r="A524" s="7" t="s">
        <v>797</v>
      </c>
      <c r="B524" s="7" t="s">
        <v>798</v>
      </c>
      <c r="C524" s="8">
        <v>43511</v>
      </c>
      <c r="D524" s="9">
        <f t="shared" si="26"/>
        <v>43555</v>
      </c>
      <c r="E524" s="9" t="s">
        <v>11</v>
      </c>
      <c r="F524" s="9" t="s">
        <v>12</v>
      </c>
      <c r="G524" s="11" t="s">
        <v>648</v>
      </c>
      <c r="H524" s="26" t="s">
        <v>23</v>
      </c>
      <c r="I524" s="12">
        <v>1440</v>
      </c>
      <c r="J524" s="13"/>
      <c r="K524"/>
      <c r="L524"/>
      <c r="M524" s="23"/>
    </row>
    <row r="525" spans="1:13" s="20" customFormat="1" x14ac:dyDescent="0.5">
      <c r="A525" s="7" t="s">
        <v>279</v>
      </c>
      <c r="B525" s="7" t="s">
        <v>799</v>
      </c>
      <c r="C525" s="8">
        <v>43512</v>
      </c>
      <c r="D525" s="9">
        <f t="shared" si="26"/>
        <v>43555</v>
      </c>
      <c r="E525" s="9" t="s">
        <v>11</v>
      </c>
      <c r="F525" s="9" t="s">
        <v>21</v>
      </c>
      <c r="G525" s="11" t="s">
        <v>800</v>
      </c>
      <c r="H525" s="26" t="s">
        <v>23</v>
      </c>
      <c r="I525" s="12">
        <v>1456</v>
      </c>
      <c r="J525" s="13"/>
      <c r="K525"/>
      <c r="L525"/>
      <c r="M525" s="23"/>
    </row>
    <row r="526" spans="1:13" s="20" customFormat="1" x14ac:dyDescent="0.5">
      <c r="A526" s="7" t="s">
        <v>279</v>
      </c>
      <c r="B526" s="7" t="s">
        <v>801</v>
      </c>
      <c r="C526" s="8">
        <v>43512</v>
      </c>
      <c r="D526" s="9">
        <f t="shared" si="26"/>
        <v>43555</v>
      </c>
      <c r="E526" s="9" t="s">
        <v>11</v>
      </c>
      <c r="F526" s="9" t="s">
        <v>21</v>
      </c>
      <c r="G526" s="11" t="s">
        <v>790</v>
      </c>
      <c r="H526" s="26" t="s">
        <v>23</v>
      </c>
      <c r="I526" s="12">
        <v>4084.31</v>
      </c>
      <c r="J526" s="13"/>
      <c r="K526"/>
      <c r="L526"/>
      <c r="M526" s="23"/>
    </row>
    <row r="527" spans="1:13" s="20" customFormat="1" x14ac:dyDescent="0.5">
      <c r="A527" s="7" t="s">
        <v>279</v>
      </c>
      <c r="B527" s="7" t="s">
        <v>802</v>
      </c>
      <c r="C527" s="8">
        <v>43512</v>
      </c>
      <c r="D527" s="9">
        <f t="shared" si="26"/>
        <v>43555</v>
      </c>
      <c r="E527" s="9" t="s">
        <v>11</v>
      </c>
      <c r="F527" s="9" t="s">
        <v>21</v>
      </c>
      <c r="G527" s="11" t="s">
        <v>546</v>
      </c>
      <c r="H527" s="26" t="s">
        <v>23</v>
      </c>
      <c r="I527" s="12">
        <v>5689.38</v>
      </c>
      <c r="J527" s="13"/>
      <c r="K527"/>
      <c r="L527"/>
      <c r="M527" s="23"/>
    </row>
    <row r="528" spans="1:13" s="20" customFormat="1" x14ac:dyDescent="0.5">
      <c r="A528" s="7" t="s">
        <v>30</v>
      </c>
      <c r="B528" s="7" t="s">
        <v>803</v>
      </c>
      <c r="C528" s="8">
        <v>43513</v>
      </c>
      <c r="D528" s="9">
        <f t="shared" si="26"/>
        <v>43555</v>
      </c>
      <c r="E528" s="9" t="s">
        <v>11</v>
      </c>
      <c r="F528" s="9" t="s">
        <v>12</v>
      </c>
      <c r="G528" s="11" t="s">
        <v>792</v>
      </c>
      <c r="H528" s="26" t="s">
        <v>23</v>
      </c>
      <c r="I528" s="12">
        <v>2323.7199999999998</v>
      </c>
      <c r="J528" s="13"/>
      <c r="K528"/>
      <c r="L528"/>
      <c r="M528" s="23"/>
    </row>
    <row r="529" spans="1:13" s="20" customFormat="1" x14ac:dyDescent="0.5">
      <c r="A529" s="7" t="s">
        <v>15</v>
      </c>
      <c r="B529" s="7" t="s">
        <v>804</v>
      </c>
      <c r="C529" s="8">
        <v>43514</v>
      </c>
      <c r="D529" s="9">
        <f>C529+14</f>
        <v>43528</v>
      </c>
      <c r="E529" s="9" t="s">
        <v>11</v>
      </c>
      <c r="F529" s="9" t="s">
        <v>12</v>
      </c>
      <c r="G529" s="11" t="s">
        <v>805</v>
      </c>
      <c r="H529" s="9" t="s">
        <v>14</v>
      </c>
      <c r="I529" s="12">
        <v>1500</v>
      </c>
      <c r="J529" s="13"/>
      <c r="K529"/>
      <c r="L529"/>
      <c r="M529" s="23"/>
    </row>
    <row r="530" spans="1:13" s="20" customFormat="1" x14ac:dyDescent="0.5">
      <c r="A530" s="7" t="s">
        <v>15</v>
      </c>
      <c r="B530" s="7" t="s">
        <v>804</v>
      </c>
      <c r="C530" s="8">
        <v>43514</v>
      </c>
      <c r="D530" s="9">
        <f>C530+14</f>
        <v>43528</v>
      </c>
      <c r="E530" s="9" t="s">
        <v>11</v>
      </c>
      <c r="F530" s="9" t="s">
        <v>12</v>
      </c>
      <c r="G530" s="11" t="s">
        <v>806</v>
      </c>
      <c r="H530" s="9" t="s">
        <v>14</v>
      </c>
      <c r="I530" s="12">
        <v>1500</v>
      </c>
      <c r="J530" s="13"/>
      <c r="K530"/>
      <c r="L530"/>
      <c r="M530" s="23"/>
    </row>
    <row r="531" spans="1:13" s="20" customFormat="1" x14ac:dyDescent="0.5">
      <c r="A531" s="7" t="s">
        <v>15</v>
      </c>
      <c r="B531" s="7" t="s">
        <v>804</v>
      </c>
      <c r="C531" s="8">
        <v>43514</v>
      </c>
      <c r="D531" s="9">
        <f>C531+14</f>
        <v>43528</v>
      </c>
      <c r="E531" s="9" t="s">
        <v>11</v>
      </c>
      <c r="F531" s="9" t="s">
        <v>12</v>
      </c>
      <c r="G531" s="11" t="s">
        <v>807</v>
      </c>
      <c r="H531" s="9" t="s">
        <v>14</v>
      </c>
      <c r="I531" s="12">
        <v>1500</v>
      </c>
      <c r="J531" s="13"/>
      <c r="K531"/>
      <c r="L531"/>
      <c r="M531" s="23"/>
    </row>
    <row r="532" spans="1:13" s="20" customFormat="1" x14ac:dyDescent="0.5">
      <c r="A532" s="7" t="s">
        <v>15</v>
      </c>
      <c r="B532" s="7" t="s">
        <v>808</v>
      </c>
      <c r="C532" s="8">
        <v>43514</v>
      </c>
      <c r="D532" s="9">
        <f>C532+14</f>
        <v>43528</v>
      </c>
      <c r="E532" s="9" t="s">
        <v>11</v>
      </c>
      <c r="F532" s="9" t="s">
        <v>12</v>
      </c>
      <c r="G532" s="11" t="s">
        <v>792</v>
      </c>
      <c r="H532" s="26" t="s">
        <v>23</v>
      </c>
      <c r="I532" s="12">
        <v>1045</v>
      </c>
      <c r="J532" s="13"/>
      <c r="K532"/>
      <c r="L532"/>
      <c r="M532" s="23"/>
    </row>
    <row r="533" spans="1:13" s="20" customFormat="1" x14ac:dyDescent="0.5">
      <c r="A533" s="7" t="s">
        <v>118</v>
      </c>
      <c r="B533" s="7" t="s">
        <v>809</v>
      </c>
      <c r="C533" s="8">
        <v>43515</v>
      </c>
      <c r="D533" s="9">
        <f t="shared" ref="D533:D544" si="27">EOMONTH(C533,1)</f>
        <v>43555</v>
      </c>
      <c r="E533" s="9" t="s">
        <v>11</v>
      </c>
      <c r="F533" s="9" t="s">
        <v>21</v>
      </c>
      <c r="G533" s="11" t="s">
        <v>519</v>
      </c>
      <c r="H533" s="9" t="s">
        <v>23</v>
      </c>
      <c r="I533" s="12">
        <v>3410.43</v>
      </c>
      <c r="J533" s="13"/>
      <c r="K533"/>
      <c r="L533"/>
      <c r="M533" s="23"/>
    </row>
    <row r="534" spans="1:13" s="20" customFormat="1" x14ac:dyDescent="0.5">
      <c r="A534" s="7" t="s">
        <v>118</v>
      </c>
      <c r="B534" s="7" t="s">
        <v>810</v>
      </c>
      <c r="C534" s="8">
        <v>43515</v>
      </c>
      <c r="D534" s="9">
        <f t="shared" si="27"/>
        <v>43555</v>
      </c>
      <c r="E534" s="9" t="s">
        <v>11</v>
      </c>
      <c r="F534" s="9" t="s">
        <v>12</v>
      </c>
      <c r="G534" s="11" t="s">
        <v>619</v>
      </c>
      <c r="H534" s="9" t="s">
        <v>23</v>
      </c>
      <c r="I534" s="12">
        <v>2520.65</v>
      </c>
      <c r="J534" s="13"/>
      <c r="K534"/>
      <c r="L534"/>
      <c r="M534" s="23"/>
    </row>
    <row r="535" spans="1:13" s="20" customFormat="1" x14ac:dyDescent="0.5">
      <c r="A535" s="7" t="s">
        <v>118</v>
      </c>
      <c r="B535" s="7" t="s">
        <v>811</v>
      </c>
      <c r="C535" s="8">
        <v>43515</v>
      </c>
      <c r="D535" s="9">
        <f t="shared" si="27"/>
        <v>43555</v>
      </c>
      <c r="E535" s="9" t="s">
        <v>11</v>
      </c>
      <c r="F535" s="9" t="s">
        <v>12</v>
      </c>
      <c r="G535" s="11" t="s">
        <v>614</v>
      </c>
      <c r="H535" s="9" t="s">
        <v>23</v>
      </c>
      <c r="I535" s="12">
        <v>427.15</v>
      </c>
      <c r="J535" s="13"/>
      <c r="K535"/>
      <c r="L535"/>
      <c r="M535" s="23"/>
    </row>
    <row r="536" spans="1:13" s="20" customFormat="1" x14ac:dyDescent="0.5">
      <c r="A536" s="7" t="s">
        <v>118</v>
      </c>
      <c r="B536" s="7" t="s">
        <v>812</v>
      </c>
      <c r="C536" s="8">
        <v>43515</v>
      </c>
      <c r="D536" s="9">
        <f t="shared" si="27"/>
        <v>43555</v>
      </c>
      <c r="E536" s="9" t="s">
        <v>11</v>
      </c>
      <c r="F536" s="9" t="s">
        <v>21</v>
      </c>
      <c r="G536" s="11" t="s">
        <v>701</v>
      </c>
      <c r="H536" s="9" t="s">
        <v>23</v>
      </c>
      <c r="I536" s="12">
        <v>491.22</v>
      </c>
      <c r="J536" s="13"/>
      <c r="K536"/>
      <c r="L536"/>
      <c r="M536" s="23"/>
    </row>
    <row r="537" spans="1:13" s="20" customFormat="1" x14ac:dyDescent="0.5">
      <c r="A537" s="7" t="s">
        <v>118</v>
      </c>
      <c r="B537" s="7" t="s">
        <v>813</v>
      </c>
      <c r="C537" s="8">
        <v>43515</v>
      </c>
      <c r="D537" s="9">
        <f t="shared" si="27"/>
        <v>43555</v>
      </c>
      <c r="E537" s="9" t="s">
        <v>11</v>
      </c>
      <c r="F537" s="9" t="s">
        <v>12</v>
      </c>
      <c r="G537" s="11" t="s">
        <v>466</v>
      </c>
      <c r="H537" s="9" t="s">
        <v>14</v>
      </c>
      <c r="I537" s="12">
        <v>9410.14</v>
      </c>
      <c r="J537" s="13"/>
      <c r="K537"/>
      <c r="L537"/>
      <c r="M537" s="23"/>
    </row>
    <row r="538" spans="1:13" s="20" customFormat="1" x14ac:dyDescent="0.5">
      <c r="A538" s="7" t="s">
        <v>118</v>
      </c>
      <c r="B538" s="7" t="s">
        <v>814</v>
      </c>
      <c r="C538" s="8">
        <v>43515</v>
      </c>
      <c r="D538" s="9">
        <f t="shared" si="27"/>
        <v>43555</v>
      </c>
      <c r="E538" s="9" t="s">
        <v>11</v>
      </c>
      <c r="F538" s="9" t="s">
        <v>12</v>
      </c>
      <c r="G538" s="11" t="s">
        <v>577</v>
      </c>
      <c r="H538" s="9" t="s">
        <v>14</v>
      </c>
      <c r="I538" s="12">
        <v>7728.13</v>
      </c>
      <c r="J538" s="13"/>
      <c r="K538"/>
      <c r="L538"/>
      <c r="M538" s="23"/>
    </row>
    <row r="539" spans="1:13" s="20" customFormat="1" x14ac:dyDescent="0.5">
      <c r="A539" s="7" t="s">
        <v>118</v>
      </c>
      <c r="B539" s="7" t="s">
        <v>815</v>
      </c>
      <c r="C539" s="8">
        <v>43515</v>
      </c>
      <c r="D539" s="9">
        <f t="shared" si="27"/>
        <v>43555</v>
      </c>
      <c r="E539" s="9" t="s">
        <v>11</v>
      </c>
      <c r="F539" s="9" t="s">
        <v>12</v>
      </c>
      <c r="G539" s="11" t="s">
        <v>466</v>
      </c>
      <c r="H539" s="9" t="s">
        <v>14</v>
      </c>
      <c r="I539" s="12">
        <v>7403.79</v>
      </c>
      <c r="J539" s="13"/>
      <c r="K539"/>
      <c r="L539"/>
      <c r="M539" s="23"/>
    </row>
    <row r="540" spans="1:13" s="20" customFormat="1" x14ac:dyDescent="0.5">
      <c r="A540" s="7" t="s">
        <v>118</v>
      </c>
      <c r="B540" s="7" t="s">
        <v>816</v>
      </c>
      <c r="C540" s="8">
        <v>43515</v>
      </c>
      <c r="D540" s="9">
        <f t="shared" si="27"/>
        <v>43555</v>
      </c>
      <c r="E540" s="9" t="s">
        <v>11</v>
      </c>
      <c r="F540" s="9" t="s">
        <v>12</v>
      </c>
      <c r="G540" s="11" t="s">
        <v>631</v>
      </c>
      <c r="H540" s="9" t="s">
        <v>14</v>
      </c>
      <c r="I540" s="12">
        <v>364.05</v>
      </c>
      <c r="J540" s="13"/>
      <c r="K540"/>
      <c r="L540"/>
      <c r="M540" s="23"/>
    </row>
    <row r="541" spans="1:13" s="20" customFormat="1" x14ac:dyDescent="0.5">
      <c r="A541" s="7" t="s">
        <v>118</v>
      </c>
      <c r="B541" s="7" t="s">
        <v>817</v>
      </c>
      <c r="C541" s="8">
        <v>43515</v>
      </c>
      <c r="D541" s="9">
        <f t="shared" si="27"/>
        <v>43555</v>
      </c>
      <c r="E541" s="9" t="s">
        <v>11</v>
      </c>
      <c r="F541" s="9" t="s">
        <v>12</v>
      </c>
      <c r="G541" s="11" t="s">
        <v>732</v>
      </c>
      <c r="H541" s="9" t="s">
        <v>23</v>
      </c>
      <c r="I541" s="12">
        <v>197.91</v>
      </c>
      <c r="J541" s="13"/>
      <c r="K541"/>
      <c r="L541"/>
      <c r="M541" s="23"/>
    </row>
    <row r="542" spans="1:13" s="20" customFormat="1" x14ac:dyDescent="0.5">
      <c r="A542" s="7" t="s">
        <v>118</v>
      </c>
      <c r="B542" s="7" t="s">
        <v>818</v>
      </c>
      <c r="C542" s="8">
        <v>43515</v>
      </c>
      <c r="D542" s="9">
        <f t="shared" si="27"/>
        <v>43555</v>
      </c>
      <c r="E542" s="9" t="s">
        <v>11</v>
      </c>
      <c r="F542" s="9" t="s">
        <v>12</v>
      </c>
      <c r="G542" s="11" t="s">
        <v>293</v>
      </c>
      <c r="H542" s="9" t="s">
        <v>23</v>
      </c>
      <c r="I542" s="12">
        <v>939.85</v>
      </c>
      <c r="J542" s="13"/>
      <c r="K542"/>
      <c r="L542"/>
      <c r="M542" s="23"/>
    </row>
    <row r="543" spans="1:13" s="20" customFormat="1" x14ac:dyDescent="0.5">
      <c r="A543" s="7" t="s">
        <v>118</v>
      </c>
      <c r="B543" s="7" t="s">
        <v>819</v>
      </c>
      <c r="C543" s="8">
        <v>43515</v>
      </c>
      <c r="D543" s="9">
        <f t="shared" si="27"/>
        <v>43555</v>
      </c>
      <c r="E543" s="9" t="s">
        <v>11</v>
      </c>
      <c r="F543" s="9" t="s">
        <v>12</v>
      </c>
      <c r="G543" s="11" t="s">
        <v>730</v>
      </c>
      <c r="H543" s="9" t="s">
        <v>23</v>
      </c>
      <c r="I543" s="12">
        <v>1113.1300000000001</v>
      </c>
      <c r="J543" s="13"/>
      <c r="K543"/>
      <c r="L543"/>
      <c r="M543" s="23"/>
    </row>
    <row r="544" spans="1:13" s="20" customFormat="1" x14ac:dyDescent="0.5">
      <c r="A544" s="7" t="s">
        <v>475</v>
      </c>
      <c r="B544" s="7" t="s">
        <v>820</v>
      </c>
      <c r="C544" s="8">
        <v>43516</v>
      </c>
      <c r="D544" s="9">
        <f t="shared" si="27"/>
        <v>43555</v>
      </c>
      <c r="E544" s="9" t="s">
        <v>11</v>
      </c>
      <c r="F544" s="9" t="s">
        <v>12</v>
      </c>
      <c r="G544" s="11" t="s">
        <v>485</v>
      </c>
      <c r="H544" s="9" t="s">
        <v>14</v>
      </c>
      <c r="I544" s="12">
        <v>405</v>
      </c>
      <c r="J544" s="13"/>
      <c r="K544"/>
      <c r="L544"/>
      <c r="M544" s="23"/>
    </row>
    <row r="545" spans="1:13" s="20" customFormat="1" x14ac:dyDescent="0.5">
      <c r="A545" s="7" t="s">
        <v>15</v>
      </c>
      <c r="B545" s="7" t="s">
        <v>821</v>
      </c>
      <c r="C545" s="8">
        <v>43516</v>
      </c>
      <c r="D545" s="9">
        <f>C545+14</f>
        <v>43530</v>
      </c>
      <c r="E545" s="9" t="s">
        <v>11</v>
      </c>
      <c r="F545" s="9" t="s">
        <v>12</v>
      </c>
      <c r="G545" s="11" t="s">
        <v>713</v>
      </c>
      <c r="H545" s="9" t="s">
        <v>14</v>
      </c>
      <c r="I545" s="12">
        <v>1680.9</v>
      </c>
      <c r="J545" s="13"/>
      <c r="K545"/>
      <c r="L545"/>
      <c r="M545" s="23"/>
    </row>
    <row r="546" spans="1:13" s="20" customFormat="1" x14ac:dyDescent="0.5">
      <c r="A546" s="7" t="s">
        <v>822</v>
      </c>
      <c r="B546" s="7" t="s">
        <v>823</v>
      </c>
      <c r="C546" s="8">
        <v>43517</v>
      </c>
      <c r="D546" s="9">
        <f t="shared" ref="D546:D567" si="28">EOMONTH(C546,1)</f>
        <v>43555</v>
      </c>
      <c r="E546" s="9" t="s">
        <v>11</v>
      </c>
      <c r="F546" s="9" t="s">
        <v>12</v>
      </c>
      <c r="G546" s="11" t="s">
        <v>722</v>
      </c>
      <c r="H546" s="26" t="s">
        <v>23</v>
      </c>
      <c r="I546" s="12">
        <v>2825.46</v>
      </c>
      <c r="J546" s="13"/>
      <c r="K546"/>
      <c r="L546"/>
      <c r="M546" s="23"/>
    </row>
    <row r="547" spans="1:13" s="20" customFormat="1" x14ac:dyDescent="0.5">
      <c r="A547" s="7" t="s">
        <v>822</v>
      </c>
      <c r="B547" s="7" t="s">
        <v>824</v>
      </c>
      <c r="C547" s="8">
        <v>43517</v>
      </c>
      <c r="D547" s="9">
        <f t="shared" si="28"/>
        <v>43555</v>
      </c>
      <c r="E547" s="9" t="s">
        <v>11</v>
      </c>
      <c r="F547" s="9" t="s">
        <v>12</v>
      </c>
      <c r="G547" s="11" t="s">
        <v>825</v>
      </c>
      <c r="H547" s="26" t="s">
        <v>23</v>
      </c>
      <c r="I547" s="12">
        <v>2831.75</v>
      </c>
      <c r="J547" s="13"/>
      <c r="K547"/>
      <c r="L547"/>
      <c r="M547" s="23"/>
    </row>
    <row r="548" spans="1:13" s="20" customFormat="1" x14ac:dyDescent="0.5">
      <c r="A548" s="7" t="s">
        <v>492</v>
      </c>
      <c r="B548" s="7" t="s">
        <v>826</v>
      </c>
      <c r="C548" s="8">
        <v>43517</v>
      </c>
      <c r="D548" s="9">
        <f t="shared" si="28"/>
        <v>43555</v>
      </c>
      <c r="E548" s="9" t="s">
        <v>11</v>
      </c>
      <c r="F548" s="9" t="s">
        <v>12</v>
      </c>
      <c r="G548" s="11" t="s">
        <v>827</v>
      </c>
      <c r="H548" s="26" t="s">
        <v>23</v>
      </c>
      <c r="I548" s="12">
        <v>802.42</v>
      </c>
      <c r="J548" s="13"/>
      <c r="K548"/>
      <c r="L548"/>
      <c r="M548" s="23"/>
    </row>
    <row r="549" spans="1:13" s="20" customFormat="1" x14ac:dyDescent="0.5">
      <c r="A549" s="7" t="s">
        <v>828</v>
      </c>
      <c r="B549" s="7" t="s">
        <v>829</v>
      </c>
      <c r="C549" s="8">
        <v>43518</v>
      </c>
      <c r="D549" s="9">
        <f t="shared" si="28"/>
        <v>43555</v>
      </c>
      <c r="E549" s="9" t="s">
        <v>11</v>
      </c>
      <c r="F549" s="9" t="s">
        <v>12</v>
      </c>
      <c r="G549" s="11" t="s">
        <v>283</v>
      </c>
      <c r="H549" s="9" t="s">
        <v>14</v>
      </c>
      <c r="I549" s="12">
        <v>6617.1</v>
      </c>
      <c r="J549" s="13"/>
      <c r="K549"/>
      <c r="L549"/>
      <c r="M549" s="23"/>
    </row>
    <row r="550" spans="1:13" s="20" customFormat="1" x14ac:dyDescent="0.5">
      <c r="A550" s="7" t="s">
        <v>492</v>
      </c>
      <c r="B550" s="7" t="s">
        <v>830</v>
      </c>
      <c r="C550" s="8">
        <v>43519</v>
      </c>
      <c r="D550" s="9">
        <f t="shared" si="28"/>
        <v>43555</v>
      </c>
      <c r="E550" s="9" t="s">
        <v>11</v>
      </c>
      <c r="F550" s="9" t="s">
        <v>12</v>
      </c>
      <c r="G550" s="11" t="s">
        <v>485</v>
      </c>
      <c r="H550" s="9" t="s">
        <v>14</v>
      </c>
      <c r="I550" s="12">
        <v>3478.48</v>
      </c>
      <c r="J550" s="13"/>
      <c r="K550"/>
      <c r="L550"/>
      <c r="M550" s="23"/>
    </row>
    <row r="551" spans="1:13" s="20" customFormat="1" x14ac:dyDescent="0.5">
      <c r="A551" s="7" t="s">
        <v>492</v>
      </c>
      <c r="B551" s="7" t="s">
        <v>830</v>
      </c>
      <c r="C551" s="8">
        <v>43519</v>
      </c>
      <c r="D551" s="9">
        <f t="shared" si="28"/>
        <v>43555</v>
      </c>
      <c r="E551" s="9" t="s">
        <v>11</v>
      </c>
      <c r="F551" s="9" t="s">
        <v>12</v>
      </c>
      <c r="G551" s="11" t="s">
        <v>783</v>
      </c>
      <c r="H551" s="9" t="s">
        <v>14</v>
      </c>
      <c r="I551" s="12">
        <v>17224.759999999998</v>
      </c>
      <c r="J551" s="13"/>
      <c r="K551"/>
      <c r="L551"/>
      <c r="M551" s="23"/>
    </row>
    <row r="552" spans="1:13" s="20" customFormat="1" x14ac:dyDescent="0.5">
      <c r="A552" s="7" t="s">
        <v>499</v>
      </c>
      <c r="B552" s="34" t="s">
        <v>831</v>
      </c>
      <c r="C552" s="8">
        <v>43520</v>
      </c>
      <c r="D552" s="9">
        <f t="shared" si="28"/>
        <v>43555</v>
      </c>
      <c r="E552" s="9" t="s">
        <v>11</v>
      </c>
      <c r="F552" s="9" t="s">
        <v>12</v>
      </c>
      <c r="G552" s="11" t="s">
        <v>626</v>
      </c>
      <c r="H552" s="9" t="s">
        <v>23</v>
      </c>
      <c r="I552" s="12">
        <v>1591.42</v>
      </c>
      <c r="J552" s="13"/>
      <c r="K552"/>
      <c r="L552"/>
      <c r="M552" s="23"/>
    </row>
    <row r="553" spans="1:13" s="20" customFormat="1" x14ac:dyDescent="0.5">
      <c r="A553" s="7" t="s">
        <v>499</v>
      </c>
      <c r="B553" s="34" t="s">
        <v>832</v>
      </c>
      <c r="C553" s="8">
        <v>43520</v>
      </c>
      <c r="D553" s="9">
        <f t="shared" si="28"/>
        <v>43555</v>
      </c>
      <c r="E553" s="9" t="s">
        <v>11</v>
      </c>
      <c r="F553" s="9" t="s">
        <v>12</v>
      </c>
      <c r="G553" s="11" t="s">
        <v>833</v>
      </c>
      <c r="H553" s="9" t="s">
        <v>23</v>
      </c>
      <c r="I553" s="12">
        <v>2061.17</v>
      </c>
      <c r="J553" s="13"/>
      <c r="K553"/>
      <c r="L553"/>
      <c r="M553" s="23"/>
    </row>
    <row r="554" spans="1:13" s="20" customFormat="1" x14ac:dyDescent="0.5">
      <c r="A554" s="7" t="s">
        <v>499</v>
      </c>
      <c r="B554" s="34" t="s">
        <v>834</v>
      </c>
      <c r="C554" s="8">
        <v>43520</v>
      </c>
      <c r="D554" s="9">
        <f t="shared" si="28"/>
        <v>43555</v>
      </c>
      <c r="E554" s="9" t="s">
        <v>11</v>
      </c>
      <c r="F554" s="9" t="s">
        <v>12</v>
      </c>
      <c r="G554" s="11" t="s">
        <v>835</v>
      </c>
      <c r="H554" s="9" t="s">
        <v>23</v>
      </c>
      <c r="I554" s="12">
        <v>516</v>
      </c>
      <c r="J554" s="13"/>
      <c r="K554"/>
      <c r="L554"/>
      <c r="M554" s="23"/>
    </row>
    <row r="555" spans="1:13" s="20" customFormat="1" x14ac:dyDescent="0.5">
      <c r="A555" s="7" t="s">
        <v>499</v>
      </c>
      <c r="B555" s="34" t="s">
        <v>836</v>
      </c>
      <c r="C555" s="8">
        <v>43520</v>
      </c>
      <c r="D555" s="9">
        <f t="shared" si="28"/>
        <v>43555</v>
      </c>
      <c r="E555" s="9" t="s">
        <v>11</v>
      </c>
      <c r="F555" s="9" t="s">
        <v>12</v>
      </c>
      <c r="G555" s="11" t="s">
        <v>837</v>
      </c>
      <c r="H555" s="9" t="s">
        <v>23</v>
      </c>
      <c r="I555" s="12">
        <v>980.9</v>
      </c>
      <c r="J555" s="13"/>
      <c r="K555"/>
      <c r="L555"/>
      <c r="M555" s="23"/>
    </row>
    <row r="556" spans="1:13" s="20" customFormat="1" x14ac:dyDescent="0.5">
      <c r="A556" s="7" t="s">
        <v>499</v>
      </c>
      <c r="B556" s="34" t="s">
        <v>838</v>
      </c>
      <c r="C556" s="8">
        <v>43520</v>
      </c>
      <c r="D556" s="9">
        <f t="shared" si="28"/>
        <v>43555</v>
      </c>
      <c r="E556" s="9" t="s">
        <v>11</v>
      </c>
      <c r="F556" s="9" t="s">
        <v>12</v>
      </c>
      <c r="G556" s="11" t="s">
        <v>839</v>
      </c>
      <c r="H556" s="9" t="s">
        <v>23</v>
      </c>
      <c r="I556" s="12">
        <v>1609.84</v>
      </c>
      <c r="J556" s="13"/>
      <c r="K556"/>
      <c r="L556"/>
      <c r="M556" s="23"/>
    </row>
    <row r="557" spans="1:13" s="20" customFormat="1" x14ac:dyDescent="0.5">
      <c r="A557" s="7" t="s">
        <v>499</v>
      </c>
      <c r="B557" s="34" t="s">
        <v>840</v>
      </c>
      <c r="C557" s="8">
        <v>43520</v>
      </c>
      <c r="D557" s="9">
        <f t="shared" si="28"/>
        <v>43555</v>
      </c>
      <c r="E557" s="9" t="s">
        <v>11</v>
      </c>
      <c r="F557" s="9" t="s">
        <v>12</v>
      </c>
      <c r="G557" s="11" t="s">
        <v>764</v>
      </c>
      <c r="H557" s="9" t="s">
        <v>23</v>
      </c>
      <c r="I557" s="12">
        <v>1218.32</v>
      </c>
      <c r="J557" s="13"/>
      <c r="K557"/>
      <c r="L557"/>
      <c r="M557" s="23"/>
    </row>
    <row r="558" spans="1:13" s="20" customFormat="1" x14ac:dyDescent="0.5">
      <c r="A558" s="7" t="s">
        <v>499</v>
      </c>
      <c r="B558" s="34" t="s">
        <v>841</v>
      </c>
      <c r="C558" s="8">
        <v>43520</v>
      </c>
      <c r="D558" s="9">
        <f t="shared" si="28"/>
        <v>43555</v>
      </c>
      <c r="E558" s="9" t="s">
        <v>11</v>
      </c>
      <c r="F558" s="9" t="s">
        <v>12</v>
      </c>
      <c r="G558" s="11" t="s">
        <v>792</v>
      </c>
      <c r="H558" s="9" t="s">
        <v>23</v>
      </c>
      <c r="I558" s="12">
        <v>4173.0600000000004</v>
      </c>
      <c r="J558" s="13"/>
      <c r="K558"/>
      <c r="L558"/>
      <c r="M558" s="23"/>
    </row>
    <row r="559" spans="1:13" s="20" customFormat="1" x14ac:dyDescent="0.5">
      <c r="A559" s="7" t="s">
        <v>499</v>
      </c>
      <c r="B559" s="34" t="s">
        <v>842</v>
      </c>
      <c r="C559" s="8">
        <v>43520</v>
      </c>
      <c r="D559" s="9">
        <f t="shared" si="28"/>
        <v>43555</v>
      </c>
      <c r="E559" s="9" t="s">
        <v>11</v>
      </c>
      <c r="F559" s="9" t="s">
        <v>12</v>
      </c>
      <c r="G559" s="11" t="s">
        <v>843</v>
      </c>
      <c r="H559" s="9" t="s">
        <v>23</v>
      </c>
      <c r="I559" s="12">
        <v>2046.14</v>
      </c>
      <c r="J559" s="13"/>
      <c r="K559"/>
      <c r="L559"/>
      <c r="M559" s="23"/>
    </row>
    <row r="560" spans="1:13" s="20" customFormat="1" x14ac:dyDescent="0.5">
      <c r="A560" s="7" t="s">
        <v>499</v>
      </c>
      <c r="B560" s="34" t="s">
        <v>844</v>
      </c>
      <c r="C560" s="8">
        <v>43520</v>
      </c>
      <c r="D560" s="9">
        <f t="shared" si="28"/>
        <v>43555</v>
      </c>
      <c r="E560" s="9" t="s">
        <v>11</v>
      </c>
      <c r="F560" s="9" t="s">
        <v>12</v>
      </c>
      <c r="G560" s="11" t="s">
        <v>845</v>
      </c>
      <c r="H560" s="9" t="s">
        <v>23</v>
      </c>
      <c r="I560" s="12">
        <v>2011.3</v>
      </c>
      <c r="J560" s="13"/>
      <c r="K560"/>
      <c r="L560"/>
      <c r="M560" s="23"/>
    </row>
    <row r="561" spans="1:13" s="20" customFormat="1" x14ac:dyDescent="0.5">
      <c r="A561" s="7" t="s">
        <v>499</v>
      </c>
      <c r="B561" s="34" t="s">
        <v>846</v>
      </c>
      <c r="C561" s="8">
        <v>43520</v>
      </c>
      <c r="D561" s="9">
        <f t="shared" si="28"/>
        <v>43555</v>
      </c>
      <c r="E561" s="9" t="s">
        <v>11</v>
      </c>
      <c r="F561" s="9" t="s">
        <v>12</v>
      </c>
      <c r="G561" s="11" t="s">
        <v>736</v>
      </c>
      <c r="H561" s="9" t="s">
        <v>23</v>
      </c>
      <c r="I561" s="12">
        <v>1419.36</v>
      </c>
      <c r="J561" s="13"/>
      <c r="K561"/>
      <c r="L561"/>
      <c r="M561" s="23"/>
    </row>
    <row r="562" spans="1:13" s="20" customFormat="1" x14ac:dyDescent="0.5">
      <c r="A562" s="7" t="s">
        <v>499</v>
      </c>
      <c r="B562" s="34" t="s">
        <v>847</v>
      </c>
      <c r="C562" s="8">
        <v>43520</v>
      </c>
      <c r="D562" s="9">
        <f t="shared" si="28"/>
        <v>43555</v>
      </c>
      <c r="E562" s="9" t="s">
        <v>11</v>
      </c>
      <c r="F562" s="9" t="s">
        <v>12</v>
      </c>
      <c r="G562" s="11" t="s">
        <v>848</v>
      </c>
      <c r="H562" s="9" t="s">
        <v>23</v>
      </c>
      <c r="I562" s="12">
        <v>2617.08</v>
      </c>
      <c r="J562" s="13"/>
      <c r="K562"/>
      <c r="L562"/>
      <c r="M562" s="23"/>
    </row>
    <row r="563" spans="1:13" s="20" customFormat="1" x14ac:dyDescent="0.5">
      <c r="A563" s="7" t="s">
        <v>499</v>
      </c>
      <c r="B563" s="34" t="s">
        <v>849</v>
      </c>
      <c r="C563" s="8">
        <v>43520</v>
      </c>
      <c r="D563" s="9">
        <f t="shared" si="28"/>
        <v>43555</v>
      </c>
      <c r="E563" s="9" t="s">
        <v>11</v>
      </c>
      <c r="F563" s="9" t="s">
        <v>12</v>
      </c>
      <c r="G563" s="11" t="s">
        <v>850</v>
      </c>
      <c r="H563" s="9" t="s">
        <v>23</v>
      </c>
      <c r="I563" s="12">
        <v>1917.8</v>
      </c>
      <c r="J563" s="13"/>
      <c r="K563"/>
      <c r="L563"/>
      <c r="M563" s="23"/>
    </row>
    <row r="564" spans="1:13" s="20" customFormat="1" x14ac:dyDescent="0.5">
      <c r="A564" s="7" t="s">
        <v>499</v>
      </c>
      <c r="B564" s="34" t="s">
        <v>851</v>
      </c>
      <c r="C564" s="8">
        <v>43520</v>
      </c>
      <c r="D564" s="9">
        <f t="shared" si="28"/>
        <v>43555</v>
      </c>
      <c r="E564" s="9" t="s">
        <v>11</v>
      </c>
      <c r="F564" s="9" t="s">
        <v>12</v>
      </c>
      <c r="G564" s="11" t="s">
        <v>852</v>
      </c>
      <c r="H564" s="9" t="s">
        <v>23</v>
      </c>
      <c r="I564" s="12">
        <v>3510.43</v>
      </c>
      <c r="J564" s="13"/>
      <c r="K564"/>
      <c r="L564"/>
      <c r="M564" s="23"/>
    </row>
    <row r="565" spans="1:13" s="20" customFormat="1" x14ac:dyDescent="0.5">
      <c r="A565" s="7" t="s">
        <v>499</v>
      </c>
      <c r="B565" s="34" t="s">
        <v>853</v>
      </c>
      <c r="C565" s="8">
        <v>43520</v>
      </c>
      <c r="D565" s="9">
        <f t="shared" si="28"/>
        <v>43555</v>
      </c>
      <c r="E565" s="9" t="s">
        <v>11</v>
      </c>
      <c r="F565" s="9" t="s">
        <v>12</v>
      </c>
      <c r="G565" s="11" t="s">
        <v>854</v>
      </c>
      <c r="H565" s="9" t="s">
        <v>23</v>
      </c>
      <c r="I565" s="12">
        <v>1650.08</v>
      </c>
      <c r="J565" s="13"/>
      <c r="K565"/>
      <c r="L565"/>
      <c r="M565" s="23"/>
    </row>
    <row r="566" spans="1:13" s="20" customFormat="1" x14ac:dyDescent="0.5">
      <c r="A566" s="7" t="s">
        <v>499</v>
      </c>
      <c r="B566" s="34" t="s">
        <v>855</v>
      </c>
      <c r="C566" s="8">
        <v>43520</v>
      </c>
      <c r="D566" s="9">
        <f t="shared" si="28"/>
        <v>43555</v>
      </c>
      <c r="E566" s="9" t="s">
        <v>11</v>
      </c>
      <c r="F566" s="9" t="s">
        <v>12</v>
      </c>
      <c r="G566" s="11" t="s">
        <v>827</v>
      </c>
      <c r="H566" s="9" t="s">
        <v>23</v>
      </c>
      <c r="I566" s="12">
        <v>932.4</v>
      </c>
      <c r="J566" s="13"/>
      <c r="K566"/>
      <c r="L566"/>
      <c r="M566" s="23"/>
    </row>
    <row r="567" spans="1:13" s="20" customFormat="1" x14ac:dyDescent="0.5">
      <c r="A567" s="7" t="s">
        <v>499</v>
      </c>
      <c r="B567" s="34" t="s">
        <v>856</v>
      </c>
      <c r="C567" s="8">
        <v>43520</v>
      </c>
      <c r="D567" s="9">
        <f t="shared" si="28"/>
        <v>43555</v>
      </c>
      <c r="E567" s="9" t="s">
        <v>11</v>
      </c>
      <c r="F567" s="9" t="s">
        <v>12</v>
      </c>
      <c r="G567" s="11" t="s">
        <v>768</v>
      </c>
      <c r="H567" s="9" t="s">
        <v>23</v>
      </c>
      <c r="I567" s="12">
        <v>451.63</v>
      </c>
      <c r="J567" s="13"/>
      <c r="K567"/>
      <c r="L567"/>
      <c r="M567" s="23"/>
    </row>
    <row r="568" spans="1:13" s="20" customFormat="1" x14ac:dyDescent="0.5">
      <c r="A568" s="7" t="s">
        <v>15</v>
      </c>
      <c r="B568" s="7" t="s">
        <v>857</v>
      </c>
      <c r="C568" s="8">
        <v>43521</v>
      </c>
      <c r="D568" s="9">
        <f>C568+14</f>
        <v>43535</v>
      </c>
      <c r="E568" s="9" t="s">
        <v>11</v>
      </c>
      <c r="F568" s="9" t="s">
        <v>12</v>
      </c>
      <c r="G568" s="11" t="s">
        <v>632</v>
      </c>
      <c r="H568" s="9" t="s">
        <v>14</v>
      </c>
      <c r="I568" s="12">
        <v>2848.8</v>
      </c>
      <c r="J568" s="13"/>
      <c r="K568"/>
      <c r="L568"/>
      <c r="M568" s="23"/>
    </row>
    <row r="569" spans="1:13" s="20" customFormat="1" x14ac:dyDescent="0.5">
      <c r="A569" s="7" t="s">
        <v>15</v>
      </c>
      <c r="B569" s="7" t="s">
        <v>858</v>
      </c>
      <c r="C569" s="8">
        <v>43521</v>
      </c>
      <c r="D569" s="9">
        <f>C569+14</f>
        <v>43535</v>
      </c>
      <c r="E569" s="9" t="s">
        <v>11</v>
      </c>
      <c r="F569" s="9" t="s">
        <v>12</v>
      </c>
      <c r="G569" s="11" t="s">
        <v>859</v>
      </c>
      <c r="H569" s="9" t="s">
        <v>14</v>
      </c>
      <c r="I569" s="12">
        <v>1500</v>
      </c>
      <c r="J569" s="13"/>
      <c r="K569"/>
      <c r="L569"/>
      <c r="M569" s="23"/>
    </row>
    <row r="570" spans="1:13" s="20" customFormat="1" x14ac:dyDescent="0.5">
      <c r="A570" s="7" t="s">
        <v>15</v>
      </c>
      <c r="B570" s="7" t="s">
        <v>858</v>
      </c>
      <c r="C570" s="8">
        <v>43521</v>
      </c>
      <c r="D570" s="9">
        <f>C570+14</f>
        <v>43535</v>
      </c>
      <c r="E570" s="9" t="s">
        <v>11</v>
      </c>
      <c r="F570" s="9" t="s">
        <v>12</v>
      </c>
      <c r="G570" s="11" t="s">
        <v>860</v>
      </c>
      <c r="H570" s="9" t="s">
        <v>14</v>
      </c>
      <c r="I570" s="12">
        <v>1500</v>
      </c>
      <c r="J570" s="13"/>
      <c r="K570"/>
      <c r="L570"/>
      <c r="M570" s="23"/>
    </row>
    <row r="571" spans="1:13" s="20" customFormat="1" x14ac:dyDescent="0.5">
      <c r="A571" s="7" t="s">
        <v>15</v>
      </c>
      <c r="B571" s="7" t="s">
        <v>858</v>
      </c>
      <c r="C571" s="8">
        <v>43521</v>
      </c>
      <c r="D571" s="9">
        <f>C571+14</f>
        <v>43535</v>
      </c>
      <c r="E571" s="9" t="s">
        <v>11</v>
      </c>
      <c r="F571" s="9" t="s">
        <v>12</v>
      </c>
      <c r="G571" s="11" t="s">
        <v>861</v>
      </c>
      <c r="H571" s="9" t="s">
        <v>14</v>
      </c>
      <c r="I571" s="12">
        <v>1500</v>
      </c>
      <c r="J571" s="13"/>
      <c r="K571"/>
      <c r="L571"/>
      <c r="M571" s="23"/>
    </row>
    <row r="572" spans="1:13" s="20" customFormat="1" x14ac:dyDescent="0.5">
      <c r="A572" s="7" t="s">
        <v>658</v>
      </c>
      <c r="B572" s="7" t="s">
        <v>862</v>
      </c>
      <c r="C572" s="8">
        <v>43522</v>
      </c>
      <c r="D572" s="9">
        <f t="shared" ref="D572:D577" si="29">EOMONTH(C572,1)</f>
        <v>43555</v>
      </c>
      <c r="E572" s="9" t="s">
        <v>11</v>
      </c>
      <c r="F572" s="9" t="s">
        <v>863</v>
      </c>
      <c r="G572" s="24" t="s">
        <v>864</v>
      </c>
      <c r="H572" s="9" t="s">
        <v>865</v>
      </c>
      <c r="I572" s="12">
        <v>1150</v>
      </c>
      <c r="J572" s="13"/>
      <c r="K572"/>
      <c r="L572"/>
      <c r="M572" s="23"/>
    </row>
    <row r="573" spans="1:13" s="20" customFormat="1" x14ac:dyDescent="0.5">
      <c r="A573" s="7" t="s">
        <v>822</v>
      </c>
      <c r="B573" s="7" t="s">
        <v>866</v>
      </c>
      <c r="C573" s="8">
        <v>43523</v>
      </c>
      <c r="D573" s="9">
        <f t="shared" si="29"/>
        <v>43555</v>
      </c>
      <c r="E573" s="9" t="s">
        <v>11</v>
      </c>
      <c r="F573" s="9" t="s">
        <v>21</v>
      </c>
      <c r="G573" s="11" t="s">
        <v>867</v>
      </c>
      <c r="H573" s="9" t="s">
        <v>23</v>
      </c>
      <c r="I573" s="12">
        <v>1106.74</v>
      </c>
      <c r="J573" s="13"/>
      <c r="K573"/>
      <c r="L573"/>
      <c r="M573" s="23"/>
    </row>
    <row r="574" spans="1:13" s="20" customFormat="1" x14ac:dyDescent="0.5">
      <c r="A574" s="7" t="s">
        <v>475</v>
      </c>
      <c r="B574" s="7" t="s">
        <v>868</v>
      </c>
      <c r="C574" s="8">
        <v>43523</v>
      </c>
      <c r="D574" s="9">
        <f t="shared" si="29"/>
        <v>43555</v>
      </c>
      <c r="E574" s="9" t="s">
        <v>11</v>
      </c>
      <c r="F574" s="9" t="s">
        <v>12</v>
      </c>
      <c r="G574" s="11" t="s">
        <v>485</v>
      </c>
      <c r="H574" s="9" t="s">
        <v>14</v>
      </c>
      <c r="I574" s="12">
        <v>450</v>
      </c>
      <c r="J574" s="13"/>
      <c r="K574"/>
      <c r="L574"/>
      <c r="M574" s="23"/>
    </row>
    <row r="575" spans="1:13" s="20" customFormat="1" x14ac:dyDescent="0.5">
      <c r="A575" s="7" t="s">
        <v>279</v>
      </c>
      <c r="B575" s="7" t="s">
        <v>869</v>
      </c>
      <c r="C575" s="8">
        <v>43523</v>
      </c>
      <c r="D575" s="9">
        <f t="shared" si="29"/>
        <v>43555</v>
      </c>
      <c r="E575" s="9" t="s">
        <v>11</v>
      </c>
      <c r="F575" s="9" t="s">
        <v>12</v>
      </c>
      <c r="G575" s="11" t="s">
        <v>870</v>
      </c>
      <c r="H575" s="9" t="s">
        <v>23</v>
      </c>
      <c r="I575" s="12">
        <v>7685.34</v>
      </c>
      <c r="J575" s="13"/>
      <c r="K575"/>
      <c r="L575"/>
      <c r="M575" s="23"/>
    </row>
    <row r="576" spans="1:13" s="20" customFormat="1" x14ac:dyDescent="0.5">
      <c r="A576" s="7" t="s">
        <v>724</v>
      </c>
      <c r="B576" s="7" t="s">
        <v>871</v>
      </c>
      <c r="C576" s="8">
        <v>43523</v>
      </c>
      <c r="D576" s="9">
        <f t="shared" si="29"/>
        <v>43555</v>
      </c>
      <c r="E576" s="9" t="s">
        <v>11</v>
      </c>
      <c r="F576" s="9" t="s">
        <v>12</v>
      </c>
      <c r="G576" s="11" t="s">
        <v>715</v>
      </c>
      <c r="H576" s="9" t="s">
        <v>14</v>
      </c>
      <c r="I576" s="12">
        <v>10781.92</v>
      </c>
      <c r="J576" s="13"/>
      <c r="K576"/>
      <c r="L576"/>
      <c r="M576" s="23"/>
    </row>
    <row r="577" spans="1:13" s="20" customFormat="1" x14ac:dyDescent="0.5">
      <c r="A577" s="7" t="s">
        <v>724</v>
      </c>
      <c r="B577" s="7" t="s">
        <v>872</v>
      </c>
      <c r="C577" s="8">
        <v>43523</v>
      </c>
      <c r="D577" s="9">
        <f t="shared" si="29"/>
        <v>43555</v>
      </c>
      <c r="E577" s="9" t="s">
        <v>11</v>
      </c>
      <c r="F577" s="9" t="s">
        <v>12</v>
      </c>
      <c r="G577" s="11" t="s">
        <v>715</v>
      </c>
      <c r="H577" s="9" t="s">
        <v>14</v>
      </c>
      <c r="I577" s="12">
        <v>7700.34</v>
      </c>
      <c r="J577" s="13"/>
      <c r="K577"/>
      <c r="L577"/>
      <c r="M577" s="23"/>
    </row>
    <row r="578" spans="1:13" s="20" customFormat="1" x14ac:dyDescent="0.5">
      <c r="A578" s="7" t="s">
        <v>873</v>
      </c>
      <c r="B578" s="7" t="s">
        <v>874</v>
      </c>
      <c r="C578" s="8">
        <v>43523</v>
      </c>
      <c r="D578" s="9">
        <f>C578+14</f>
        <v>43537</v>
      </c>
      <c r="E578" s="9" t="s">
        <v>11</v>
      </c>
      <c r="F578" s="9" t="s">
        <v>21</v>
      </c>
      <c r="G578" s="11" t="s">
        <v>498</v>
      </c>
      <c r="H578" s="9" t="s">
        <v>23</v>
      </c>
      <c r="I578" s="12">
        <v>565.5</v>
      </c>
      <c r="J578" s="13"/>
      <c r="K578"/>
      <c r="L578"/>
      <c r="M578" s="23"/>
    </row>
    <row r="579" spans="1:13" s="20" customFormat="1" x14ac:dyDescent="0.5">
      <c r="A579" s="7" t="s">
        <v>513</v>
      </c>
      <c r="B579" s="7" t="s">
        <v>875</v>
      </c>
      <c r="C579" s="8">
        <v>43523</v>
      </c>
      <c r="D579" s="9">
        <f t="shared" ref="D579:D612" si="30">EOMONTH(C579,1)</f>
        <v>43555</v>
      </c>
      <c r="E579" s="9" t="s">
        <v>11</v>
      </c>
      <c r="F579" s="9" t="s">
        <v>12</v>
      </c>
      <c r="G579" s="11" t="s">
        <v>876</v>
      </c>
      <c r="H579" s="9" t="s">
        <v>23</v>
      </c>
      <c r="I579" s="12">
        <v>300</v>
      </c>
      <c r="J579" s="13"/>
      <c r="K579"/>
      <c r="L579"/>
      <c r="M579" s="23"/>
    </row>
    <row r="580" spans="1:13" s="20" customFormat="1" x14ac:dyDescent="0.5">
      <c r="A580" s="7" t="s">
        <v>513</v>
      </c>
      <c r="B580" s="7" t="s">
        <v>875</v>
      </c>
      <c r="C580" s="8">
        <v>43523</v>
      </c>
      <c r="D580" s="9">
        <f t="shared" si="30"/>
        <v>43555</v>
      </c>
      <c r="E580" s="9" t="s">
        <v>11</v>
      </c>
      <c r="F580" s="9" t="s">
        <v>12</v>
      </c>
      <c r="G580" s="11" t="s">
        <v>877</v>
      </c>
      <c r="H580" s="9" t="s">
        <v>23</v>
      </c>
      <c r="I580" s="12">
        <v>300</v>
      </c>
      <c r="J580" s="13"/>
      <c r="K580"/>
      <c r="L580"/>
      <c r="M580" s="23"/>
    </row>
    <row r="581" spans="1:13" s="20" customFormat="1" x14ac:dyDescent="0.5">
      <c r="A581" s="7" t="s">
        <v>513</v>
      </c>
      <c r="B581" s="7" t="s">
        <v>875</v>
      </c>
      <c r="C581" s="8">
        <v>43523</v>
      </c>
      <c r="D581" s="9">
        <f t="shared" si="30"/>
        <v>43555</v>
      </c>
      <c r="E581" s="9" t="s">
        <v>11</v>
      </c>
      <c r="F581" s="9" t="s">
        <v>12</v>
      </c>
      <c r="G581" s="11" t="s">
        <v>878</v>
      </c>
      <c r="H581" s="9" t="s">
        <v>23</v>
      </c>
      <c r="I581" s="12">
        <v>353.76</v>
      </c>
      <c r="J581" s="13"/>
      <c r="K581"/>
      <c r="L581"/>
      <c r="M581" s="23"/>
    </row>
    <row r="582" spans="1:13" s="20" customFormat="1" x14ac:dyDescent="0.5">
      <c r="A582" s="7" t="s">
        <v>513</v>
      </c>
      <c r="B582" s="7" t="s">
        <v>875</v>
      </c>
      <c r="C582" s="8">
        <v>43523</v>
      </c>
      <c r="D582" s="9">
        <f t="shared" si="30"/>
        <v>43555</v>
      </c>
      <c r="E582" s="9" t="s">
        <v>11</v>
      </c>
      <c r="F582" s="9" t="s">
        <v>12</v>
      </c>
      <c r="G582" s="11" t="s">
        <v>879</v>
      </c>
      <c r="H582" s="9" t="s">
        <v>23</v>
      </c>
      <c r="I582" s="12">
        <v>300</v>
      </c>
      <c r="J582" s="13"/>
      <c r="K582"/>
      <c r="L582"/>
      <c r="M582" s="23"/>
    </row>
    <row r="583" spans="1:13" s="20" customFormat="1" x14ac:dyDescent="0.5">
      <c r="A583" s="7" t="s">
        <v>513</v>
      </c>
      <c r="B583" s="7" t="s">
        <v>875</v>
      </c>
      <c r="C583" s="8">
        <v>43523</v>
      </c>
      <c r="D583" s="9">
        <f t="shared" si="30"/>
        <v>43555</v>
      </c>
      <c r="E583" s="9" t="s">
        <v>11</v>
      </c>
      <c r="F583" s="9" t="s">
        <v>12</v>
      </c>
      <c r="G583" s="11" t="s">
        <v>880</v>
      </c>
      <c r="H583" s="9" t="s">
        <v>23</v>
      </c>
      <c r="I583" s="12">
        <v>300</v>
      </c>
      <c r="J583" s="13"/>
      <c r="K583"/>
      <c r="L583"/>
      <c r="M583" s="23"/>
    </row>
    <row r="584" spans="1:13" s="20" customFormat="1" x14ac:dyDescent="0.5">
      <c r="A584" s="7" t="s">
        <v>513</v>
      </c>
      <c r="B584" s="7" t="s">
        <v>875</v>
      </c>
      <c r="C584" s="8">
        <v>43523</v>
      </c>
      <c r="D584" s="9">
        <f t="shared" si="30"/>
        <v>43555</v>
      </c>
      <c r="E584" s="9" t="s">
        <v>11</v>
      </c>
      <c r="F584" s="9" t="s">
        <v>12</v>
      </c>
      <c r="G584" s="11" t="s">
        <v>881</v>
      </c>
      <c r="H584" s="9" t="s">
        <v>23</v>
      </c>
      <c r="I584" s="12">
        <v>300</v>
      </c>
      <c r="J584" s="13"/>
      <c r="K584"/>
      <c r="L584"/>
      <c r="M584" s="23"/>
    </row>
    <row r="585" spans="1:13" s="20" customFormat="1" x14ac:dyDescent="0.5">
      <c r="A585" s="7" t="s">
        <v>513</v>
      </c>
      <c r="B585" s="7" t="s">
        <v>875</v>
      </c>
      <c r="C585" s="8">
        <v>43523</v>
      </c>
      <c r="D585" s="9">
        <f t="shared" si="30"/>
        <v>43555</v>
      </c>
      <c r="E585" s="9" t="s">
        <v>11</v>
      </c>
      <c r="F585" s="9" t="s">
        <v>12</v>
      </c>
      <c r="G585" s="11" t="s">
        <v>882</v>
      </c>
      <c r="H585" s="9" t="s">
        <v>23</v>
      </c>
      <c r="I585" s="12">
        <v>300</v>
      </c>
      <c r="J585" s="13"/>
      <c r="K585"/>
      <c r="L585"/>
      <c r="M585" s="23"/>
    </row>
    <row r="586" spans="1:13" s="20" customFormat="1" x14ac:dyDescent="0.5">
      <c r="A586" s="7" t="s">
        <v>513</v>
      </c>
      <c r="B586" s="7" t="s">
        <v>875</v>
      </c>
      <c r="C586" s="8">
        <v>43523</v>
      </c>
      <c r="D586" s="9">
        <f t="shared" si="30"/>
        <v>43555</v>
      </c>
      <c r="E586" s="9" t="s">
        <v>11</v>
      </c>
      <c r="F586" s="9" t="s">
        <v>12</v>
      </c>
      <c r="G586" s="11" t="s">
        <v>883</v>
      </c>
      <c r="H586" s="9" t="s">
        <v>23</v>
      </c>
      <c r="I586" s="12">
        <v>300</v>
      </c>
      <c r="J586" s="13"/>
      <c r="K586"/>
      <c r="L586"/>
      <c r="M586" s="23"/>
    </row>
    <row r="587" spans="1:13" s="20" customFormat="1" x14ac:dyDescent="0.5">
      <c r="A587" s="7" t="s">
        <v>513</v>
      </c>
      <c r="B587" s="7" t="s">
        <v>875</v>
      </c>
      <c r="C587" s="8">
        <v>43523</v>
      </c>
      <c r="D587" s="9">
        <f t="shared" si="30"/>
        <v>43555</v>
      </c>
      <c r="E587" s="9" t="s">
        <v>11</v>
      </c>
      <c r="F587" s="9" t="s">
        <v>12</v>
      </c>
      <c r="G587" s="11" t="s">
        <v>884</v>
      </c>
      <c r="H587" s="9" t="s">
        <v>23</v>
      </c>
      <c r="I587" s="12">
        <v>300</v>
      </c>
      <c r="J587" s="13"/>
      <c r="K587"/>
      <c r="L587"/>
      <c r="M587" s="23"/>
    </row>
    <row r="588" spans="1:13" s="20" customFormat="1" x14ac:dyDescent="0.5">
      <c r="A588" s="7" t="s">
        <v>513</v>
      </c>
      <c r="B588" s="7" t="s">
        <v>875</v>
      </c>
      <c r="C588" s="8">
        <v>43523</v>
      </c>
      <c r="D588" s="9">
        <f t="shared" si="30"/>
        <v>43555</v>
      </c>
      <c r="E588" s="9" t="s">
        <v>11</v>
      </c>
      <c r="F588" s="9" t="s">
        <v>12</v>
      </c>
      <c r="G588" s="11" t="s">
        <v>885</v>
      </c>
      <c r="H588" s="9" t="s">
        <v>23</v>
      </c>
      <c r="I588" s="12">
        <v>300</v>
      </c>
      <c r="J588" s="13"/>
      <c r="K588"/>
      <c r="L588"/>
      <c r="M588" s="23"/>
    </row>
    <row r="589" spans="1:13" s="20" customFormat="1" x14ac:dyDescent="0.5">
      <c r="A589" s="7" t="s">
        <v>513</v>
      </c>
      <c r="B589" s="7" t="s">
        <v>875</v>
      </c>
      <c r="C589" s="8">
        <v>43523</v>
      </c>
      <c r="D589" s="9">
        <f t="shared" si="30"/>
        <v>43555</v>
      </c>
      <c r="E589" s="9" t="s">
        <v>11</v>
      </c>
      <c r="F589" s="9" t="s">
        <v>21</v>
      </c>
      <c r="G589" s="11" t="s">
        <v>886</v>
      </c>
      <c r="H589" s="9" t="s">
        <v>23</v>
      </c>
      <c r="I589" s="12">
        <v>300</v>
      </c>
      <c r="J589" s="13"/>
      <c r="K589"/>
      <c r="L589"/>
      <c r="M589" s="23"/>
    </row>
    <row r="590" spans="1:13" s="20" customFormat="1" x14ac:dyDescent="0.5">
      <c r="A590" s="7" t="s">
        <v>513</v>
      </c>
      <c r="B590" s="7" t="s">
        <v>875</v>
      </c>
      <c r="C590" s="8">
        <v>43523</v>
      </c>
      <c r="D590" s="9">
        <f t="shared" si="30"/>
        <v>43555</v>
      </c>
      <c r="E590" s="9" t="s">
        <v>11</v>
      </c>
      <c r="F590" s="9" t="s">
        <v>12</v>
      </c>
      <c r="G590" s="11" t="s">
        <v>887</v>
      </c>
      <c r="H590" s="9" t="s">
        <v>23</v>
      </c>
      <c r="I590" s="12">
        <v>300</v>
      </c>
      <c r="J590" s="13"/>
      <c r="K590"/>
      <c r="L590"/>
      <c r="M590" s="23"/>
    </row>
    <row r="591" spans="1:13" s="20" customFormat="1" x14ac:dyDescent="0.5">
      <c r="A591" s="7" t="s">
        <v>513</v>
      </c>
      <c r="B591" s="7" t="s">
        <v>875</v>
      </c>
      <c r="C591" s="8">
        <v>43523</v>
      </c>
      <c r="D591" s="9">
        <f t="shared" si="30"/>
        <v>43555</v>
      </c>
      <c r="E591" s="9" t="s">
        <v>11</v>
      </c>
      <c r="F591" s="9" t="s">
        <v>12</v>
      </c>
      <c r="G591" s="11" t="s">
        <v>827</v>
      </c>
      <c r="H591" s="9" t="s">
        <v>23</v>
      </c>
      <c r="I591" s="12">
        <v>300</v>
      </c>
      <c r="J591" s="13"/>
      <c r="K591"/>
      <c r="L591"/>
      <c r="M591" s="23"/>
    </row>
    <row r="592" spans="1:13" s="20" customFormat="1" x14ac:dyDescent="0.5">
      <c r="A592" s="7" t="s">
        <v>513</v>
      </c>
      <c r="B592" s="7" t="s">
        <v>875</v>
      </c>
      <c r="C592" s="8">
        <v>43523</v>
      </c>
      <c r="D592" s="9">
        <f t="shared" si="30"/>
        <v>43555</v>
      </c>
      <c r="E592" s="9" t="s">
        <v>11</v>
      </c>
      <c r="F592" s="9" t="s">
        <v>12</v>
      </c>
      <c r="G592" s="11" t="s">
        <v>888</v>
      </c>
      <c r="H592" s="9" t="s">
        <v>23</v>
      </c>
      <c r="I592" s="12">
        <v>300</v>
      </c>
      <c r="J592" s="13"/>
      <c r="K592"/>
      <c r="L592"/>
      <c r="M592" s="23"/>
    </row>
    <row r="593" spans="1:13" s="20" customFormat="1" x14ac:dyDescent="0.5">
      <c r="A593" s="7" t="s">
        <v>513</v>
      </c>
      <c r="B593" s="7" t="s">
        <v>875</v>
      </c>
      <c r="C593" s="8">
        <v>43523</v>
      </c>
      <c r="D593" s="9">
        <f t="shared" si="30"/>
        <v>43555</v>
      </c>
      <c r="E593" s="9" t="s">
        <v>11</v>
      </c>
      <c r="F593" s="9" t="s">
        <v>12</v>
      </c>
      <c r="G593" s="11" t="s">
        <v>889</v>
      </c>
      <c r="H593" s="9" t="s">
        <v>23</v>
      </c>
      <c r="I593" s="12">
        <v>415.2</v>
      </c>
      <c r="J593" s="13"/>
      <c r="K593"/>
      <c r="L593"/>
      <c r="M593" s="23"/>
    </row>
    <row r="594" spans="1:13" s="20" customFormat="1" x14ac:dyDescent="0.5">
      <c r="A594" s="7" t="s">
        <v>513</v>
      </c>
      <c r="B594" s="7" t="s">
        <v>890</v>
      </c>
      <c r="C594" s="8">
        <v>43523</v>
      </c>
      <c r="D594" s="9">
        <f t="shared" si="30"/>
        <v>43555</v>
      </c>
      <c r="E594" s="9" t="s">
        <v>11</v>
      </c>
      <c r="F594" s="9" t="s">
        <v>12</v>
      </c>
      <c r="G594" s="11" t="s">
        <v>891</v>
      </c>
      <c r="H594" s="9" t="s">
        <v>17</v>
      </c>
      <c r="I594" s="12">
        <v>7540</v>
      </c>
      <c r="J594" s="13"/>
      <c r="K594"/>
      <c r="L594"/>
      <c r="M594" s="23"/>
    </row>
    <row r="595" spans="1:13" s="20" customFormat="1" x14ac:dyDescent="0.5">
      <c r="A595" s="7" t="s">
        <v>513</v>
      </c>
      <c r="B595" s="7" t="s">
        <v>890</v>
      </c>
      <c r="C595" s="8">
        <v>43523</v>
      </c>
      <c r="D595" s="9">
        <f t="shared" si="30"/>
        <v>43555</v>
      </c>
      <c r="E595" s="9" t="s">
        <v>11</v>
      </c>
      <c r="F595" s="9" t="s">
        <v>12</v>
      </c>
      <c r="G595" s="11" t="s">
        <v>892</v>
      </c>
      <c r="H595" s="9" t="s">
        <v>17</v>
      </c>
      <c r="I595" s="12">
        <f>260+150</f>
        <v>410</v>
      </c>
      <c r="J595" s="13"/>
      <c r="K595"/>
      <c r="L595"/>
      <c r="M595" s="23"/>
    </row>
    <row r="596" spans="1:13" s="20" customFormat="1" x14ac:dyDescent="0.5">
      <c r="A596" s="7" t="s">
        <v>513</v>
      </c>
      <c r="B596" s="7" t="s">
        <v>890</v>
      </c>
      <c r="C596" s="8">
        <v>43523</v>
      </c>
      <c r="D596" s="9">
        <f t="shared" si="30"/>
        <v>43555</v>
      </c>
      <c r="E596" s="9" t="s">
        <v>11</v>
      </c>
      <c r="F596" s="9" t="s">
        <v>12</v>
      </c>
      <c r="G596" s="11" t="s">
        <v>893</v>
      </c>
      <c r="H596" s="9" t="s">
        <v>17</v>
      </c>
      <c r="I596" s="12">
        <f>845+150</f>
        <v>995</v>
      </c>
      <c r="J596" s="13"/>
      <c r="K596"/>
      <c r="L596"/>
      <c r="M596" s="23"/>
    </row>
    <row r="597" spans="1:13" s="20" customFormat="1" x14ac:dyDescent="0.5">
      <c r="A597" s="7" t="s">
        <v>513</v>
      </c>
      <c r="B597" s="7" t="s">
        <v>894</v>
      </c>
      <c r="C597" s="8">
        <v>43523</v>
      </c>
      <c r="D597" s="9">
        <f t="shared" si="30"/>
        <v>43555</v>
      </c>
      <c r="E597" s="9" t="s">
        <v>11</v>
      </c>
      <c r="F597" s="9" t="s">
        <v>12</v>
      </c>
      <c r="G597" s="11" t="s">
        <v>895</v>
      </c>
      <c r="H597" s="9" t="s">
        <v>23</v>
      </c>
      <c r="I597" s="12">
        <v>1395.3</v>
      </c>
      <c r="J597" s="13"/>
      <c r="K597"/>
      <c r="L597"/>
      <c r="M597" s="23"/>
    </row>
    <row r="598" spans="1:13" s="20" customFormat="1" x14ac:dyDescent="0.5">
      <c r="A598" s="7" t="s">
        <v>273</v>
      </c>
      <c r="B598" s="36" t="s">
        <v>896</v>
      </c>
      <c r="C598" s="8">
        <v>43524</v>
      </c>
      <c r="D598" s="9">
        <f t="shared" si="30"/>
        <v>43555</v>
      </c>
      <c r="E598" s="9" t="s">
        <v>11</v>
      </c>
      <c r="F598" s="9" t="s">
        <v>12</v>
      </c>
      <c r="G598" s="11" t="s">
        <v>577</v>
      </c>
      <c r="H598" s="9" t="s">
        <v>14</v>
      </c>
      <c r="I598" s="12">
        <v>17725</v>
      </c>
      <c r="J598" s="13"/>
      <c r="K598"/>
      <c r="L598"/>
      <c r="M598" s="23"/>
    </row>
    <row r="599" spans="1:13" s="20" customFormat="1" x14ac:dyDescent="0.5">
      <c r="A599" s="7" t="s">
        <v>273</v>
      </c>
      <c r="B599" s="36" t="s">
        <v>897</v>
      </c>
      <c r="C599" s="8">
        <v>43524</v>
      </c>
      <c r="D599" s="9">
        <f t="shared" si="30"/>
        <v>43555</v>
      </c>
      <c r="E599" s="9" t="s">
        <v>11</v>
      </c>
      <c r="F599" s="9" t="s">
        <v>12</v>
      </c>
      <c r="G599" s="11" t="s">
        <v>736</v>
      </c>
      <c r="H599" s="9" t="s">
        <v>23</v>
      </c>
      <c r="I599" s="12">
        <v>3554.16</v>
      </c>
      <c r="J599" s="13"/>
      <c r="K599"/>
      <c r="L599"/>
      <c r="M599" s="23"/>
    </row>
    <row r="600" spans="1:13" s="20" customFormat="1" x14ac:dyDescent="0.5">
      <c r="A600" s="7" t="s">
        <v>273</v>
      </c>
      <c r="B600" s="36" t="s">
        <v>898</v>
      </c>
      <c r="C600" s="8">
        <v>43524</v>
      </c>
      <c r="D600" s="9">
        <f t="shared" si="30"/>
        <v>43555</v>
      </c>
      <c r="E600" s="9" t="s">
        <v>11</v>
      </c>
      <c r="F600" s="9" t="s">
        <v>12</v>
      </c>
      <c r="G600" s="11" t="s">
        <v>806</v>
      </c>
      <c r="H600" s="9" t="s">
        <v>14</v>
      </c>
      <c r="I600" s="12">
        <v>16697.78</v>
      </c>
      <c r="J600" s="13"/>
      <c r="K600"/>
      <c r="L600"/>
      <c r="M600" s="23"/>
    </row>
    <row r="601" spans="1:13" s="20" customFormat="1" x14ac:dyDescent="0.5">
      <c r="A601" s="7" t="s">
        <v>273</v>
      </c>
      <c r="B601" s="36" t="s">
        <v>899</v>
      </c>
      <c r="C601" s="8">
        <v>43524</v>
      </c>
      <c r="D601" s="9">
        <f t="shared" si="30"/>
        <v>43555</v>
      </c>
      <c r="E601" s="9" t="s">
        <v>11</v>
      </c>
      <c r="F601" s="9" t="s">
        <v>12</v>
      </c>
      <c r="G601" s="11" t="s">
        <v>807</v>
      </c>
      <c r="H601" s="9" t="s">
        <v>14</v>
      </c>
      <c r="I601" s="12">
        <v>7778.24</v>
      </c>
      <c r="J601" s="13"/>
      <c r="K601"/>
      <c r="L601"/>
      <c r="M601" s="23"/>
    </row>
    <row r="602" spans="1:13" s="20" customFormat="1" x14ac:dyDescent="0.5">
      <c r="A602" s="7" t="s">
        <v>273</v>
      </c>
      <c r="B602" s="34" t="s">
        <v>900</v>
      </c>
      <c r="C602" s="8">
        <v>43524</v>
      </c>
      <c r="D602" s="9">
        <f t="shared" si="30"/>
        <v>43555</v>
      </c>
      <c r="E602" s="9" t="s">
        <v>11</v>
      </c>
      <c r="F602" s="9" t="s">
        <v>12</v>
      </c>
      <c r="G602" s="11" t="s">
        <v>768</v>
      </c>
      <c r="H602" s="9" t="s">
        <v>23</v>
      </c>
      <c r="I602" s="12">
        <v>1712.06</v>
      </c>
      <c r="J602" s="13"/>
      <c r="K602"/>
      <c r="L602"/>
      <c r="M602" s="23"/>
    </row>
    <row r="603" spans="1:13" s="20" customFormat="1" x14ac:dyDescent="0.5">
      <c r="A603" s="7" t="s">
        <v>273</v>
      </c>
      <c r="B603" s="36" t="s">
        <v>901</v>
      </c>
      <c r="C603" s="8">
        <v>43524</v>
      </c>
      <c r="D603" s="9">
        <f t="shared" si="30"/>
        <v>43555</v>
      </c>
      <c r="E603" s="9" t="s">
        <v>11</v>
      </c>
      <c r="F603" s="9" t="s">
        <v>12</v>
      </c>
      <c r="G603" s="11" t="s">
        <v>713</v>
      </c>
      <c r="H603" s="9" t="s">
        <v>14</v>
      </c>
      <c r="I603" s="12">
        <v>8392.24</v>
      </c>
      <c r="J603" s="13"/>
      <c r="K603"/>
      <c r="L603"/>
      <c r="M603" s="23"/>
    </row>
    <row r="604" spans="1:13" s="20" customFormat="1" x14ac:dyDescent="0.5">
      <c r="A604" s="7" t="s">
        <v>698</v>
      </c>
      <c r="B604" s="34" t="s">
        <v>494</v>
      </c>
      <c r="C604" s="8">
        <v>43524</v>
      </c>
      <c r="D604" s="9">
        <f t="shared" si="30"/>
        <v>43555</v>
      </c>
      <c r="E604" s="9" t="s">
        <v>11</v>
      </c>
      <c r="F604" s="9" t="s">
        <v>12</v>
      </c>
      <c r="G604" s="11" t="s">
        <v>713</v>
      </c>
      <c r="H604" s="9" t="s">
        <v>14</v>
      </c>
      <c r="I604" s="12">
        <v>5839.15</v>
      </c>
      <c r="J604" s="13"/>
      <c r="K604"/>
      <c r="L604"/>
      <c r="M604" s="23"/>
    </row>
    <row r="605" spans="1:13" s="20" customFormat="1" x14ac:dyDescent="0.5">
      <c r="A605" s="7" t="s">
        <v>62</v>
      </c>
      <c r="B605" s="7" t="s">
        <v>902</v>
      </c>
      <c r="C605" s="8">
        <v>43524</v>
      </c>
      <c r="D605" s="9">
        <f t="shared" si="30"/>
        <v>43555</v>
      </c>
      <c r="E605" s="9" t="s">
        <v>11</v>
      </c>
      <c r="F605" s="9" t="s">
        <v>12</v>
      </c>
      <c r="G605" s="11" t="s">
        <v>577</v>
      </c>
      <c r="H605" s="9" t="s">
        <v>14</v>
      </c>
      <c r="I605" s="12">
        <v>1637.78</v>
      </c>
      <c r="J605" s="13"/>
      <c r="K605"/>
      <c r="L605"/>
      <c r="M605" s="23"/>
    </row>
    <row r="606" spans="1:13" s="20" customFormat="1" x14ac:dyDescent="0.5">
      <c r="A606" s="7" t="s">
        <v>62</v>
      </c>
      <c r="B606" s="7" t="s">
        <v>902</v>
      </c>
      <c r="C606" s="8">
        <v>43524</v>
      </c>
      <c r="D606" s="9">
        <f t="shared" si="30"/>
        <v>43555</v>
      </c>
      <c r="E606" s="9" t="s">
        <v>11</v>
      </c>
      <c r="F606" s="9" t="s">
        <v>12</v>
      </c>
      <c r="G606" s="11" t="s">
        <v>485</v>
      </c>
      <c r="H606" s="9" t="s">
        <v>14</v>
      </c>
      <c r="I606" s="12">
        <f>1529.63+1409.36</f>
        <v>2938.99</v>
      </c>
      <c r="J606" s="13"/>
      <c r="K606"/>
      <c r="L606"/>
      <c r="M606" s="23"/>
    </row>
    <row r="607" spans="1:13" s="20" customFormat="1" x14ac:dyDescent="0.5">
      <c r="A607" s="7" t="s">
        <v>62</v>
      </c>
      <c r="B607" s="7" t="s">
        <v>902</v>
      </c>
      <c r="C607" s="8">
        <v>43524</v>
      </c>
      <c r="D607" s="9">
        <f t="shared" si="30"/>
        <v>43555</v>
      </c>
      <c r="E607" s="9" t="s">
        <v>11</v>
      </c>
      <c r="F607" s="9" t="s">
        <v>12</v>
      </c>
      <c r="G607" s="11" t="s">
        <v>680</v>
      </c>
      <c r="H607" s="9" t="s">
        <v>14</v>
      </c>
      <c r="I607" s="12">
        <v>1164.32</v>
      </c>
      <c r="J607" s="13"/>
      <c r="K607"/>
      <c r="L607"/>
      <c r="M607" s="23"/>
    </row>
    <row r="608" spans="1:13" s="20" customFormat="1" x14ac:dyDescent="0.5">
      <c r="A608" s="7" t="s">
        <v>62</v>
      </c>
      <c r="B608" s="7" t="s">
        <v>902</v>
      </c>
      <c r="C608" s="8">
        <v>43524</v>
      </c>
      <c r="D608" s="9">
        <f t="shared" si="30"/>
        <v>43555</v>
      </c>
      <c r="E608" s="9" t="s">
        <v>11</v>
      </c>
      <c r="F608" s="9" t="s">
        <v>12</v>
      </c>
      <c r="G608" s="11" t="s">
        <v>13</v>
      </c>
      <c r="H608" s="9" t="s">
        <v>14</v>
      </c>
      <c r="I608" s="12">
        <v>4803.95</v>
      </c>
      <c r="J608" s="13"/>
      <c r="K608"/>
      <c r="L608"/>
      <c r="M608" s="23"/>
    </row>
    <row r="609" spans="1:13" s="20" customFormat="1" x14ac:dyDescent="0.5">
      <c r="A609" s="7" t="s">
        <v>903</v>
      </c>
      <c r="B609" s="7" t="s">
        <v>904</v>
      </c>
      <c r="C609" s="8">
        <v>43524</v>
      </c>
      <c r="D609" s="9">
        <f t="shared" si="30"/>
        <v>43555</v>
      </c>
      <c r="E609" s="9" t="s">
        <v>11</v>
      </c>
      <c r="F609" s="9" t="s">
        <v>12</v>
      </c>
      <c r="G609" s="11" t="s">
        <v>905</v>
      </c>
      <c r="H609" s="9" t="s">
        <v>905</v>
      </c>
      <c r="I609" s="12">
        <v>9660</v>
      </c>
      <c r="J609" s="13"/>
      <c r="K609"/>
      <c r="L609"/>
      <c r="M609" s="23"/>
    </row>
    <row r="610" spans="1:13" s="20" customFormat="1" x14ac:dyDescent="0.5">
      <c r="A610" s="7" t="s">
        <v>906</v>
      </c>
      <c r="B610" s="7" t="s">
        <v>907</v>
      </c>
      <c r="C610" s="8">
        <v>43524</v>
      </c>
      <c r="D610" s="9">
        <f t="shared" si="30"/>
        <v>43555</v>
      </c>
      <c r="E610" s="9" t="s">
        <v>11</v>
      </c>
      <c r="F610" s="9" t="s">
        <v>12</v>
      </c>
      <c r="G610" s="11" t="s">
        <v>466</v>
      </c>
      <c r="H610" s="9" t="s">
        <v>14</v>
      </c>
      <c r="I610" s="12">
        <v>5815.8</v>
      </c>
      <c r="J610" s="13"/>
      <c r="K610"/>
      <c r="L610"/>
      <c r="M610" s="23"/>
    </row>
    <row r="611" spans="1:13" s="20" customFormat="1" x14ac:dyDescent="0.5">
      <c r="A611" s="7" t="s">
        <v>279</v>
      </c>
      <c r="B611" s="7" t="s">
        <v>908</v>
      </c>
      <c r="C611" s="8">
        <v>43528</v>
      </c>
      <c r="D611" s="9">
        <f t="shared" si="30"/>
        <v>43585</v>
      </c>
      <c r="E611" s="9" t="s">
        <v>11</v>
      </c>
      <c r="F611" s="9" t="s">
        <v>12</v>
      </c>
      <c r="G611" s="11" t="s">
        <v>909</v>
      </c>
      <c r="H611" s="9" t="s">
        <v>17</v>
      </c>
      <c r="I611" s="12">
        <v>2197.3000000000002</v>
      </c>
      <c r="J611" s="13"/>
      <c r="K611"/>
      <c r="L611"/>
      <c r="M611" s="23"/>
    </row>
    <row r="612" spans="1:13" s="20" customFormat="1" x14ac:dyDescent="0.5">
      <c r="A612" s="7" t="s">
        <v>190</v>
      </c>
      <c r="B612" s="7" t="s">
        <v>910</v>
      </c>
      <c r="C612" s="8">
        <v>43528</v>
      </c>
      <c r="D612" s="9">
        <f t="shared" si="30"/>
        <v>43585</v>
      </c>
      <c r="E612" s="9" t="s">
        <v>11</v>
      </c>
      <c r="F612" s="9" t="s">
        <v>21</v>
      </c>
      <c r="G612" s="11" t="s">
        <v>867</v>
      </c>
      <c r="H612" s="9" t="s">
        <v>23</v>
      </c>
      <c r="I612" s="12">
        <v>16895.21</v>
      </c>
      <c r="J612" s="13"/>
      <c r="K612"/>
      <c r="L612"/>
      <c r="M612" s="23"/>
    </row>
    <row r="613" spans="1:13" s="20" customFormat="1" x14ac:dyDescent="0.5">
      <c r="A613" s="7" t="s">
        <v>15</v>
      </c>
      <c r="B613" s="7" t="s">
        <v>911</v>
      </c>
      <c r="C613" s="8">
        <v>43528</v>
      </c>
      <c r="D613" s="9">
        <f t="shared" ref="D613:D618" si="31">C613+14</f>
        <v>43542</v>
      </c>
      <c r="E613" s="9" t="s">
        <v>11</v>
      </c>
      <c r="F613" s="9" t="s">
        <v>12</v>
      </c>
      <c r="G613" s="11" t="s">
        <v>713</v>
      </c>
      <c r="H613" s="9" t="s">
        <v>14</v>
      </c>
      <c r="I613" s="12">
        <v>640</v>
      </c>
      <c r="J613" s="13"/>
      <c r="K613"/>
      <c r="L613"/>
      <c r="M613" s="23"/>
    </row>
    <row r="614" spans="1:13" s="20" customFormat="1" x14ac:dyDescent="0.5">
      <c r="A614" s="7" t="s">
        <v>15</v>
      </c>
      <c r="B614" s="7" t="s">
        <v>912</v>
      </c>
      <c r="C614" s="8">
        <v>43528</v>
      </c>
      <c r="D614" s="9">
        <f t="shared" si="31"/>
        <v>43542</v>
      </c>
      <c r="E614" s="9" t="s">
        <v>11</v>
      </c>
      <c r="F614" s="9" t="s">
        <v>12</v>
      </c>
      <c r="G614" s="11" t="s">
        <v>913</v>
      </c>
      <c r="H614" s="9" t="s">
        <v>914</v>
      </c>
      <c r="I614" s="12">
        <v>600</v>
      </c>
      <c r="J614" s="13"/>
      <c r="K614"/>
      <c r="L614"/>
      <c r="M614" s="23"/>
    </row>
    <row r="615" spans="1:13" s="20" customFormat="1" x14ac:dyDescent="0.5">
      <c r="A615" s="7" t="s">
        <v>15</v>
      </c>
      <c r="B615" s="7" t="s">
        <v>912</v>
      </c>
      <c r="C615" s="8">
        <v>43528</v>
      </c>
      <c r="D615" s="9">
        <f t="shared" si="31"/>
        <v>43542</v>
      </c>
      <c r="E615" s="9" t="s">
        <v>11</v>
      </c>
      <c r="F615" s="9" t="s">
        <v>12</v>
      </c>
      <c r="G615" s="11" t="s">
        <v>887</v>
      </c>
      <c r="H615" s="9" t="s">
        <v>914</v>
      </c>
      <c r="I615" s="12">
        <v>600</v>
      </c>
      <c r="J615" s="13"/>
      <c r="K615"/>
      <c r="L615"/>
      <c r="M615" s="23"/>
    </row>
    <row r="616" spans="1:13" s="20" customFormat="1" x14ac:dyDescent="0.5">
      <c r="A616" s="7" t="s">
        <v>15</v>
      </c>
      <c r="B616" s="7" t="s">
        <v>912</v>
      </c>
      <c r="C616" s="8">
        <v>43528</v>
      </c>
      <c r="D616" s="9">
        <f t="shared" si="31"/>
        <v>43542</v>
      </c>
      <c r="E616" s="9" t="s">
        <v>11</v>
      </c>
      <c r="F616" s="9" t="s">
        <v>12</v>
      </c>
      <c r="G616" s="11" t="s">
        <v>915</v>
      </c>
      <c r="H616" s="9" t="s">
        <v>914</v>
      </c>
      <c r="I616" s="12">
        <v>600</v>
      </c>
      <c r="J616" s="13"/>
      <c r="K616"/>
      <c r="L616"/>
      <c r="M616" s="23"/>
    </row>
    <row r="617" spans="1:13" s="20" customFormat="1" x14ac:dyDescent="0.5">
      <c r="A617" s="7" t="s">
        <v>15</v>
      </c>
      <c r="B617" s="7" t="s">
        <v>916</v>
      </c>
      <c r="C617" s="8">
        <v>43528</v>
      </c>
      <c r="D617" s="9">
        <f t="shared" si="31"/>
        <v>43542</v>
      </c>
      <c r="E617" s="9" t="s">
        <v>11</v>
      </c>
      <c r="F617" s="9" t="s">
        <v>12</v>
      </c>
      <c r="G617" s="11" t="s">
        <v>783</v>
      </c>
      <c r="H617" s="9" t="s">
        <v>14</v>
      </c>
      <c r="I617" s="12">
        <v>6028.5</v>
      </c>
      <c r="J617" s="13"/>
      <c r="K617"/>
      <c r="L617"/>
      <c r="M617" s="23"/>
    </row>
    <row r="618" spans="1:13" s="20" customFormat="1" x14ac:dyDescent="0.5">
      <c r="A618" s="7" t="s">
        <v>15</v>
      </c>
      <c r="B618" s="7" t="s">
        <v>917</v>
      </c>
      <c r="C618" s="8">
        <v>43528</v>
      </c>
      <c r="D618" s="9">
        <f t="shared" si="31"/>
        <v>43542</v>
      </c>
      <c r="E618" s="9" t="s">
        <v>11</v>
      </c>
      <c r="F618" s="9" t="s">
        <v>12</v>
      </c>
      <c r="G618" s="11" t="s">
        <v>680</v>
      </c>
      <c r="H618" s="9" t="s">
        <v>14</v>
      </c>
      <c r="I618" s="12">
        <v>760</v>
      </c>
      <c r="J618" s="13"/>
      <c r="K618"/>
      <c r="L618"/>
      <c r="M618" s="23"/>
    </row>
    <row r="619" spans="1:13" s="20" customFormat="1" x14ac:dyDescent="0.5">
      <c r="A619" s="7" t="s">
        <v>918</v>
      </c>
      <c r="B619" s="34" t="s">
        <v>919</v>
      </c>
      <c r="C619" s="8">
        <v>43530</v>
      </c>
      <c r="D619" s="9">
        <f t="shared" ref="D619:D633" si="32">EOMONTH(C619,1)</f>
        <v>43585</v>
      </c>
      <c r="E619" s="9" t="s">
        <v>11</v>
      </c>
      <c r="F619" s="9" t="s">
        <v>12</v>
      </c>
      <c r="G619" s="17" t="s">
        <v>860</v>
      </c>
      <c r="H619" s="9" t="s">
        <v>14</v>
      </c>
      <c r="I619" s="27">
        <v>1100</v>
      </c>
      <c r="J619" s="13"/>
      <c r="K619"/>
      <c r="L619"/>
      <c r="M619" s="23"/>
    </row>
    <row r="620" spans="1:13" s="20" customFormat="1" x14ac:dyDescent="0.5">
      <c r="A620" s="7" t="s">
        <v>918</v>
      </c>
      <c r="B620" s="34" t="s">
        <v>919</v>
      </c>
      <c r="C620" s="8">
        <v>43530</v>
      </c>
      <c r="D620" s="9">
        <f t="shared" si="32"/>
        <v>43585</v>
      </c>
      <c r="E620" s="9" t="s">
        <v>11</v>
      </c>
      <c r="F620" s="9" t="s">
        <v>12</v>
      </c>
      <c r="G620" s="17" t="s">
        <v>920</v>
      </c>
      <c r="H620" s="9" t="s">
        <v>14</v>
      </c>
      <c r="I620" s="27">
        <v>1100</v>
      </c>
      <c r="J620" s="13"/>
      <c r="K620"/>
      <c r="L620"/>
      <c r="M620" s="23"/>
    </row>
    <row r="621" spans="1:13" s="20" customFormat="1" x14ac:dyDescent="0.5">
      <c r="A621" s="7" t="s">
        <v>918</v>
      </c>
      <c r="B621" s="34" t="s">
        <v>919</v>
      </c>
      <c r="C621" s="8">
        <v>43530</v>
      </c>
      <c r="D621" s="9">
        <f t="shared" si="32"/>
        <v>43585</v>
      </c>
      <c r="E621" s="9" t="s">
        <v>11</v>
      </c>
      <c r="F621" s="9" t="s">
        <v>12</v>
      </c>
      <c r="G621" s="17" t="s">
        <v>921</v>
      </c>
      <c r="H621" s="9" t="s">
        <v>914</v>
      </c>
      <c r="I621" s="27">
        <v>550</v>
      </c>
      <c r="J621" s="13"/>
      <c r="K621"/>
      <c r="L621"/>
      <c r="M621" s="23"/>
    </row>
    <row r="622" spans="1:13" s="20" customFormat="1" x14ac:dyDescent="0.5">
      <c r="A622" s="7" t="s">
        <v>918</v>
      </c>
      <c r="B622" s="34" t="s">
        <v>919</v>
      </c>
      <c r="C622" s="8">
        <v>43530</v>
      </c>
      <c r="D622" s="9">
        <f t="shared" si="32"/>
        <v>43585</v>
      </c>
      <c r="E622" s="9" t="s">
        <v>11</v>
      </c>
      <c r="F622" s="9" t="s">
        <v>12</v>
      </c>
      <c r="G622" s="17" t="s">
        <v>922</v>
      </c>
      <c r="H622" s="9" t="s">
        <v>914</v>
      </c>
      <c r="I622" s="27">
        <v>550</v>
      </c>
      <c r="J622" s="13"/>
      <c r="K622"/>
      <c r="L622"/>
      <c r="M622" s="23"/>
    </row>
    <row r="623" spans="1:13" s="20" customFormat="1" x14ac:dyDescent="0.5">
      <c r="A623" s="7" t="s">
        <v>918</v>
      </c>
      <c r="B623" s="34" t="s">
        <v>919</v>
      </c>
      <c r="C623" s="8">
        <v>43530</v>
      </c>
      <c r="D623" s="9">
        <f t="shared" si="32"/>
        <v>43585</v>
      </c>
      <c r="E623" s="9" t="s">
        <v>11</v>
      </c>
      <c r="F623" s="9" t="s">
        <v>12</v>
      </c>
      <c r="G623" s="17" t="s">
        <v>923</v>
      </c>
      <c r="H623" s="9" t="s">
        <v>914</v>
      </c>
      <c r="I623" s="27">
        <v>550</v>
      </c>
      <c r="J623" s="13"/>
      <c r="K623"/>
      <c r="L623"/>
      <c r="M623" s="23"/>
    </row>
    <row r="624" spans="1:13" s="20" customFormat="1" x14ac:dyDescent="0.5">
      <c r="A624" s="7" t="s">
        <v>918</v>
      </c>
      <c r="B624" s="34" t="s">
        <v>919</v>
      </c>
      <c r="C624" s="8">
        <v>43530</v>
      </c>
      <c r="D624" s="9">
        <f t="shared" si="32"/>
        <v>43585</v>
      </c>
      <c r="E624" s="9" t="s">
        <v>11</v>
      </c>
      <c r="F624" s="9" t="s">
        <v>12</v>
      </c>
      <c r="G624" s="24" t="s">
        <v>924</v>
      </c>
      <c r="H624" s="9" t="s">
        <v>914</v>
      </c>
      <c r="I624" s="27">
        <v>550</v>
      </c>
      <c r="J624" s="13"/>
      <c r="K624"/>
      <c r="L624"/>
      <c r="M624" s="23"/>
    </row>
    <row r="625" spans="1:13" s="20" customFormat="1" x14ac:dyDescent="0.5">
      <c r="A625" s="7" t="s">
        <v>918</v>
      </c>
      <c r="B625" s="34" t="s">
        <v>919</v>
      </c>
      <c r="C625" s="8">
        <v>43530</v>
      </c>
      <c r="D625" s="9">
        <f t="shared" si="32"/>
        <v>43585</v>
      </c>
      <c r="E625" s="9" t="s">
        <v>11</v>
      </c>
      <c r="F625" s="9" t="s">
        <v>12</v>
      </c>
      <c r="G625" s="17" t="s">
        <v>925</v>
      </c>
      <c r="H625" s="9" t="s">
        <v>914</v>
      </c>
      <c r="I625" s="27">
        <v>550</v>
      </c>
      <c r="J625" s="13"/>
      <c r="K625"/>
      <c r="L625"/>
      <c r="M625" s="23"/>
    </row>
    <row r="626" spans="1:13" s="20" customFormat="1" x14ac:dyDescent="0.5">
      <c r="A626" s="7" t="s">
        <v>918</v>
      </c>
      <c r="B626" s="34" t="s">
        <v>919</v>
      </c>
      <c r="C626" s="8">
        <v>43530</v>
      </c>
      <c r="D626" s="9">
        <f t="shared" si="32"/>
        <v>43585</v>
      </c>
      <c r="E626" s="9" t="s">
        <v>11</v>
      </c>
      <c r="F626" s="9" t="s">
        <v>12</v>
      </c>
      <c r="G626" s="24" t="s">
        <v>924</v>
      </c>
      <c r="H626" s="9" t="s">
        <v>914</v>
      </c>
      <c r="I626" s="27">
        <v>600</v>
      </c>
      <c r="J626" s="13"/>
      <c r="K626"/>
      <c r="L626"/>
      <c r="M626" s="23"/>
    </row>
    <row r="627" spans="1:13" s="20" customFormat="1" x14ac:dyDescent="0.5">
      <c r="A627" s="7" t="s">
        <v>918</v>
      </c>
      <c r="B627" s="34" t="s">
        <v>919</v>
      </c>
      <c r="C627" s="8">
        <v>43530</v>
      </c>
      <c r="D627" s="9">
        <f t="shared" si="32"/>
        <v>43585</v>
      </c>
      <c r="E627" s="9" t="s">
        <v>11</v>
      </c>
      <c r="F627" s="9" t="s">
        <v>12</v>
      </c>
      <c r="G627" s="24" t="s">
        <v>864</v>
      </c>
      <c r="H627" s="9" t="s">
        <v>914</v>
      </c>
      <c r="I627" s="27">
        <v>300</v>
      </c>
      <c r="J627" s="13"/>
      <c r="K627"/>
      <c r="L627"/>
      <c r="M627" s="23"/>
    </row>
    <row r="628" spans="1:13" s="20" customFormat="1" x14ac:dyDescent="0.5">
      <c r="A628" s="7" t="s">
        <v>918</v>
      </c>
      <c r="B628" s="34" t="s">
        <v>919</v>
      </c>
      <c r="C628" s="8">
        <v>43530</v>
      </c>
      <c r="D628" s="9">
        <f t="shared" si="32"/>
        <v>43585</v>
      </c>
      <c r="E628" s="9" t="s">
        <v>11</v>
      </c>
      <c r="F628" s="9" t="s">
        <v>12</v>
      </c>
      <c r="G628" s="24" t="s">
        <v>864</v>
      </c>
      <c r="H628" s="9" t="s">
        <v>914</v>
      </c>
      <c r="I628" s="27">
        <v>150</v>
      </c>
      <c r="J628" s="13"/>
      <c r="K628"/>
      <c r="L628"/>
      <c r="M628" s="23"/>
    </row>
    <row r="629" spans="1:13" s="20" customFormat="1" x14ac:dyDescent="0.5">
      <c r="A629" s="7" t="s">
        <v>698</v>
      </c>
      <c r="B629" s="34" t="s">
        <v>572</v>
      </c>
      <c r="C629" s="8">
        <v>43532</v>
      </c>
      <c r="D629" s="9">
        <f t="shared" si="32"/>
        <v>43585</v>
      </c>
      <c r="E629" s="9" t="s">
        <v>11</v>
      </c>
      <c r="F629" s="9" t="s">
        <v>12</v>
      </c>
      <c r="G629" s="11" t="s">
        <v>926</v>
      </c>
      <c r="H629" s="9" t="s">
        <v>372</v>
      </c>
      <c r="I629" s="12">
        <v>1581.57</v>
      </c>
      <c r="J629" s="13"/>
      <c r="K629"/>
      <c r="L629"/>
      <c r="M629" s="23"/>
    </row>
    <row r="630" spans="1:13" s="20" customFormat="1" x14ac:dyDescent="0.5">
      <c r="A630" s="7" t="s">
        <v>698</v>
      </c>
      <c r="B630" s="34" t="s">
        <v>496</v>
      </c>
      <c r="C630" s="8">
        <v>43532</v>
      </c>
      <c r="D630" s="9">
        <f t="shared" si="32"/>
        <v>43585</v>
      </c>
      <c r="E630" s="9" t="s">
        <v>11</v>
      </c>
      <c r="F630" s="9" t="s">
        <v>12</v>
      </c>
      <c r="G630" s="11" t="s">
        <v>927</v>
      </c>
      <c r="H630" s="9" t="s">
        <v>372</v>
      </c>
      <c r="I630" s="12">
        <v>859.38</v>
      </c>
      <c r="J630" s="13"/>
      <c r="K630"/>
      <c r="L630"/>
      <c r="M630" s="23"/>
    </row>
    <row r="631" spans="1:13" s="20" customFormat="1" x14ac:dyDescent="0.5">
      <c r="A631" s="7" t="s">
        <v>279</v>
      </c>
      <c r="B631" s="7" t="s">
        <v>928</v>
      </c>
      <c r="C631" s="8">
        <v>43533</v>
      </c>
      <c r="D631" s="9">
        <f t="shared" si="32"/>
        <v>43585</v>
      </c>
      <c r="E631" s="9" t="s">
        <v>11</v>
      </c>
      <c r="F631" s="9" t="s">
        <v>12</v>
      </c>
      <c r="G631" s="11" t="s">
        <v>516</v>
      </c>
      <c r="H631" s="9" t="s">
        <v>23</v>
      </c>
      <c r="I631" s="12">
        <v>7513.24</v>
      </c>
      <c r="J631" s="13"/>
      <c r="K631"/>
      <c r="L631"/>
      <c r="M631" s="23"/>
    </row>
    <row r="632" spans="1:13" s="20" customFormat="1" x14ac:dyDescent="0.5">
      <c r="A632" s="7" t="s">
        <v>279</v>
      </c>
      <c r="B632" s="7" t="s">
        <v>929</v>
      </c>
      <c r="C632" s="8">
        <v>43534</v>
      </c>
      <c r="D632" s="9">
        <f t="shared" si="32"/>
        <v>43585</v>
      </c>
      <c r="E632" s="9" t="s">
        <v>11</v>
      </c>
      <c r="F632" s="9" t="s">
        <v>21</v>
      </c>
      <c r="G632" s="11" t="s">
        <v>930</v>
      </c>
      <c r="H632" s="9" t="s">
        <v>23</v>
      </c>
      <c r="I632" s="12">
        <v>632.75</v>
      </c>
      <c r="J632" s="13"/>
      <c r="K632"/>
      <c r="L632"/>
      <c r="M632" s="23"/>
    </row>
    <row r="633" spans="1:13" s="20" customFormat="1" x14ac:dyDescent="0.5">
      <c r="A633" s="7" t="s">
        <v>279</v>
      </c>
      <c r="B633" s="7" t="s">
        <v>929</v>
      </c>
      <c r="C633" s="8">
        <v>43534</v>
      </c>
      <c r="D633" s="9">
        <f t="shared" si="32"/>
        <v>43585</v>
      </c>
      <c r="E633" s="9" t="s">
        <v>11</v>
      </c>
      <c r="F633" s="9" t="s">
        <v>12</v>
      </c>
      <c r="G633" s="11" t="s">
        <v>931</v>
      </c>
      <c r="H633" s="9" t="s">
        <v>17</v>
      </c>
      <c r="I633" s="12">
        <v>1085.95</v>
      </c>
      <c r="J633" s="13"/>
      <c r="K633"/>
      <c r="L633"/>
      <c r="M633" s="23"/>
    </row>
    <row r="634" spans="1:13" s="20" customFormat="1" x14ac:dyDescent="0.5">
      <c r="A634" s="7" t="s">
        <v>15</v>
      </c>
      <c r="B634" s="7" t="s">
        <v>932</v>
      </c>
      <c r="C634" s="8">
        <v>43535</v>
      </c>
      <c r="D634" s="9">
        <f t="shared" ref="D634:D644" si="33">C634+14</f>
        <v>43549</v>
      </c>
      <c r="E634" s="9" t="s">
        <v>11</v>
      </c>
      <c r="F634" s="9" t="s">
        <v>12</v>
      </c>
      <c r="G634" s="11" t="s">
        <v>933</v>
      </c>
      <c r="H634" s="9" t="s">
        <v>14</v>
      </c>
      <c r="I634" s="12">
        <v>1500</v>
      </c>
      <c r="J634" s="13"/>
      <c r="K634"/>
      <c r="L634"/>
      <c r="M634" s="23"/>
    </row>
    <row r="635" spans="1:13" s="20" customFormat="1" x14ac:dyDescent="0.5">
      <c r="A635" s="7" t="s">
        <v>15</v>
      </c>
      <c r="B635" s="7" t="s">
        <v>932</v>
      </c>
      <c r="C635" s="8">
        <v>43535</v>
      </c>
      <c r="D635" s="9">
        <f t="shared" si="33"/>
        <v>43549</v>
      </c>
      <c r="E635" s="9" t="s">
        <v>11</v>
      </c>
      <c r="F635" s="9" t="s">
        <v>12</v>
      </c>
      <c r="G635" s="11" t="s">
        <v>920</v>
      </c>
      <c r="H635" s="9" t="s">
        <v>14</v>
      </c>
      <c r="I635" s="12">
        <v>1500</v>
      </c>
      <c r="J635" s="13"/>
      <c r="K635"/>
      <c r="L635"/>
      <c r="M635" s="23"/>
    </row>
    <row r="636" spans="1:13" s="20" customFormat="1" x14ac:dyDescent="0.5">
      <c r="A636" s="7" t="s">
        <v>15</v>
      </c>
      <c r="B636" s="7" t="s">
        <v>934</v>
      </c>
      <c r="C636" s="8">
        <v>43535</v>
      </c>
      <c r="D636" s="9">
        <f t="shared" si="33"/>
        <v>43549</v>
      </c>
      <c r="E636" s="9" t="s">
        <v>11</v>
      </c>
      <c r="F636" s="9" t="s">
        <v>12</v>
      </c>
      <c r="G636" s="11" t="s">
        <v>935</v>
      </c>
      <c r="H636" s="9" t="s">
        <v>914</v>
      </c>
      <c r="I636" s="12">
        <v>600</v>
      </c>
      <c r="J636" s="13"/>
      <c r="K636"/>
      <c r="L636"/>
      <c r="M636" s="23"/>
    </row>
    <row r="637" spans="1:13" s="20" customFormat="1" x14ac:dyDescent="0.5">
      <c r="A637" s="7" t="s">
        <v>15</v>
      </c>
      <c r="B637" s="7" t="s">
        <v>934</v>
      </c>
      <c r="C637" s="8">
        <v>43535</v>
      </c>
      <c r="D637" s="9">
        <f t="shared" si="33"/>
        <v>43549</v>
      </c>
      <c r="E637" s="9" t="s">
        <v>11</v>
      </c>
      <c r="F637" s="9" t="s">
        <v>12</v>
      </c>
      <c r="G637" s="11" t="s">
        <v>936</v>
      </c>
      <c r="H637" s="9" t="s">
        <v>914</v>
      </c>
      <c r="I637" s="12">
        <v>600</v>
      </c>
      <c r="J637" s="13"/>
      <c r="K637"/>
      <c r="L637"/>
      <c r="M637" s="23"/>
    </row>
    <row r="638" spans="1:13" s="20" customFormat="1" x14ac:dyDescent="0.5">
      <c r="A638" s="7" t="s">
        <v>15</v>
      </c>
      <c r="B638" s="7" t="s">
        <v>934</v>
      </c>
      <c r="C638" s="8">
        <v>43535</v>
      </c>
      <c r="D638" s="9">
        <f t="shared" si="33"/>
        <v>43549</v>
      </c>
      <c r="E638" s="9" t="s">
        <v>11</v>
      </c>
      <c r="F638" s="9" t="s">
        <v>12</v>
      </c>
      <c r="G638" s="11" t="s">
        <v>937</v>
      </c>
      <c r="H638" s="9" t="s">
        <v>914</v>
      </c>
      <c r="I638" s="12">
        <v>600</v>
      </c>
      <c r="J638" s="13"/>
      <c r="K638"/>
      <c r="L638"/>
      <c r="M638" s="23"/>
    </row>
    <row r="639" spans="1:13" s="20" customFormat="1" x14ac:dyDescent="0.5">
      <c r="A639" s="7" t="s">
        <v>15</v>
      </c>
      <c r="B639" s="7" t="s">
        <v>934</v>
      </c>
      <c r="C639" s="8">
        <v>43535</v>
      </c>
      <c r="D639" s="9">
        <f t="shared" si="33"/>
        <v>43549</v>
      </c>
      <c r="E639" s="9" t="s">
        <v>11</v>
      </c>
      <c r="F639" s="9" t="s">
        <v>12</v>
      </c>
      <c r="G639" s="11" t="s">
        <v>938</v>
      </c>
      <c r="H639" s="9" t="s">
        <v>914</v>
      </c>
      <c r="I639" s="12">
        <v>600</v>
      </c>
      <c r="J639" s="13"/>
      <c r="K639"/>
      <c r="L639"/>
      <c r="M639" s="23"/>
    </row>
    <row r="640" spans="1:13" s="20" customFormat="1" x14ac:dyDescent="0.5">
      <c r="A640" s="7" t="s">
        <v>15</v>
      </c>
      <c r="B640" s="7" t="s">
        <v>934</v>
      </c>
      <c r="C640" s="8">
        <v>43535</v>
      </c>
      <c r="D640" s="9">
        <f t="shared" si="33"/>
        <v>43549</v>
      </c>
      <c r="E640" s="9" t="s">
        <v>11</v>
      </c>
      <c r="F640" s="9" t="s">
        <v>12</v>
      </c>
      <c r="G640" s="11" t="s">
        <v>939</v>
      </c>
      <c r="H640" s="9" t="s">
        <v>914</v>
      </c>
      <c r="I640" s="12">
        <v>600</v>
      </c>
      <c r="J640" s="13"/>
      <c r="K640"/>
      <c r="L640"/>
      <c r="M640" s="23"/>
    </row>
    <row r="641" spans="1:13" s="20" customFormat="1" x14ac:dyDescent="0.5">
      <c r="A641" s="7" t="s">
        <v>15</v>
      </c>
      <c r="B641" s="7" t="s">
        <v>940</v>
      </c>
      <c r="C641" s="8">
        <v>43535</v>
      </c>
      <c r="D641" s="9">
        <f t="shared" si="33"/>
        <v>43549</v>
      </c>
      <c r="E641" s="9" t="s">
        <v>11</v>
      </c>
      <c r="F641" s="9" t="s">
        <v>12</v>
      </c>
      <c r="G641" s="11" t="s">
        <v>632</v>
      </c>
      <c r="H641" s="9" t="s">
        <v>14</v>
      </c>
      <c r="I641" s="12">
        <v>678.8</v>
      </c>
      <c r="J641" s="13"/>
      <c r="K641"/>
      <c r="L641"/>
      <c r="M641" s="23"/>
    </row>
    <row r="642" spans="1:13" s="20" customFormat="1" x14ac:dyDescent="0.5">
      <c r="A642" s="7" t="s">
        <v>15</v>
      </c>
      <c r="B642" s="7" t="s">
        <v>941</v>
      </c>
      <c r="C642" s="8">
        <v>43535</v>
      </c>
      <c r="D642" s="9">
        <f t="shared" si="33"/>
        <v>43549</v>
      </c>
      <c r="E642" s="9" t="s">
        <v>11</v>
      </c>
      <c r="F642" s="9" t="s">
        <v>12</v>
      </c>
      <c r="G642" s="11" t="s">
        <v>577</v>
      </c>
      <c r="H642" s="9" t="s">
        <v>14</v>
      </c>
      <c r="I642" s="12">
        <v>780</v>
      </c>
      <c r="J642" s="13"/>
      <c r="K642"/>
      <c r="L642"/>
      <c r="M642" s="23"/>
    </row>
    <row r="643" spans="1:13" s="20" customFormat="1" x14ac:dyDescent="0.5">
      <c r="A643" s="7" t="s">
        <v>15</v>
      </c>
      <c r="B643" s="7" t="s">
        <v>942</v>
      </c>
      <c r="C643" s="8">
        <v>43535</v>
      </c>
      <c r="D643" s="9">
        <f t="shared" si="33"/>
        <v>43549</v>
      </c>
      <c r="E643" s="9" t="s">
        <v>11</v>
      </c>
      <c r="F643" s="9" t="s">
        <v>12</v>
      </c>
      <c r="G643" s="11" t="s">
        <v>736</v>
      </c>
      <c r="H643" s="9" t="s">
        <v>23</v>
      </c>
      <c r="I643" s="12">
        <v>1740</v>
      </c>
      <c r="J643" s="13"/>
      <c r="K643"/>
      <c r="L643"/>
      <c r="M643" s="23"/>
    </row>
    <row r="644" spans="1:13" s="20" customFormat="1" x14ac:dyDescent="0.5">
      <c r="A644" s="7" t="s">
        <v>15</v>
      </c>
      <c r="B644" s="7" t="s">
        <v>943</v>
      </c>
      <c r="C644" s="8">
        <v>43535</v>
      </c>
      <c r="D644" s="9">
        <f t="shared" si="33"/>
        <v>43549</v>
      </c>
      <c r="E644" s="9" t="s">
        <v>11</v>
      </c>
      <c r="F644" s="9" t="s">
        <v>12</v>
      </c>
      <c r="G644" s="11" t="s">
        <v>944</v>
      </c>
      <c r="H644" s="9" t="s">
        <v>23</v>
      </c>
      <c r="I644" s="12">
        <v>800</v>
      </c>
      <c r="J644" s="13"/>
      <c r="K644"/>
      <c r="L644"/>
      <c r="M644" s="23"/>
    </row>
    <row r="645" spans="1:13" s="20" customFormat="1" x14ac:dyDescent="0.5">
      <c r="A645" s="7" t="s">
        <v>698</v>
      </c>
      <c r="B645" s="34" t="s">
        <v>574</v>
      </c>
      <c r="C645" s="8">
        <v>43536</v>
      </c>
      <c r="D645" s="9">
        <f>EOMONTH(C645,1)</f>
        <v>43585</v>
      </c>
      <c r="E645" s="9" t="s">
        <v>11</v>
      </c>
      <c r="F645" s="9" t="s">
        <v>12</v>
      </c>
      <c r="G645" s="11" t="s">
        <v>945</v>
      </c>
      <c r="H645" s="9" t="s">
        <v>23</v>
      </c>
      <c r="I645" s="12">
        <v>1995.77</v>
      </c>
      <c r="J645" s="13"/>
      <c r="K645"/>
      <c r="L645"/>
      <c r="M645" s="23"/>
    </row>
    <row r="646" spans="1:13" s="20" customFormat="1" x14ac:dyDescent="0.5">
      <c r="A646" s="7" t="s">
        <v>279</v>
      </c>
      <c r="B646" s="7" t="s">
        <v>946</v>
      </c>
      <c r="C646" s="8">
        <v>43536</v>
      </c>
      <c r="D646" s="9">
        <f>EOMONTH(C646,1)</f>
        <v>43585</v>
      </c>
      <c r="E646" s="9" t="s">
        <v>11</v>
      </c>
      <c r="F646" s="9" t="s">
        <v>12</v>
      </c>
      <c r="G646" s="11" t="s">
        <v>947</v>
      </c>
      <c r="H646" s="9" t="s">
        <v>17</v>
      </c>
      <c r="I646" s="12">
        <v>1168.95</v>
      </c>
      <c r="J646" s="13"/>
      <c r="K646"/>
      <c r="L646"/>
      <c r="M646" s="23"/>
    </row>
    <row r="647" spans="1:13" s="20" customFormat="1" x14ac:dyDescent="0.5">
      <c r="A647" s="7" t="s">
        <v>279</v>
      </c>
      <c r="B647" s="7" t="s">
        <v>948</v>
      </c>
      <c r="C647" s="8">
        <v>43536</v>
      </c>
      <c r="D647" s="9">
        <f>EOMONTH(C647,1)</f>
        <v>43585</v>
      </c>
      <c r="E647" s="9" t="s">
        <v>11</v>
      </c>
      <c r="F647" s="9" t="s">
        <v>12</v>
      </c>
      <c r="G647" s="11" t="s">
        <v>949</v>
      </c>
      <c r="H647" s="9" t="s">
        <v>17</v>
      </c>
      <c r="I647" s="12">
        <v>1600.55</v>
      </c>
      <c r="J647" s="13"/>
      <c r="K647"/>
      <c r="L647"/>
      <c r="M647" s="23"/>
    </row>
    <row r="648" spans="1:13" s="20" customFormat="1" x14ac:dyDescent="0.5">
      <c r="A648" s="7" t="s">
        <v>30</v>
      </c>
      <c r="B648" s="7" t="s">
        <v>950</v>
      </c>
      <c r="C648" s="8">
        <v>43541</v>
      </c>
      <c r="D648" s="9">
        <f>EOMONTH(C648,1)</f>
        <v>43585</v>
      </c>
      <c r="E648" s="9" t="s">
        <v>11</v>
      </c>
      <c r="F648" s="9" t="s">
        <v>12</v>
      </c>
      <c r="G648" s="11" t="s">
        <v>880</v>
      </c>
      <c r="H648" s="9" t="s">
        <v>23</v>
      </c>
      <c r="I648" s="12">
        <v>2257.14</v>
      </c>
      <c r="J648" s="13"/>
      <c r="K648"/>
      <c r="L648"/>
      <c r="M648" s="23"/>
    </row>
    <row r="649" spans="1:13" s="20" customFormat="1" x14ac:dyDescent="0.5">
      <c r="A649" s="7" t="s">
        <v>15</v>
      </c>
      <c r="B649" s="7" t="s">
        <v>951</v>
      </c>
      <c r="C649" s="8">
        <v>43542</v>
      </c>
      <c r="D649" s="9">
        <f t="shared" ref="D649:D656" si="34">C649+14</f>
        <v>43556</v>
      </c>
      <c r="E649" s="9" t="s">
        <v>11</v>
      </c>
      <c r="F649" s="9" t="s">
        <v>12</v>
      </c>
      <c r="G649" s="11" t="s">
        <v>952</v>
      </c>
      <c r="H649" s="9" t="s">
        <v>14</v>
      </c>
      <c r="I649" s="12">
        <v>1500</v>
      </c>
      <c r="J649" s="13"/>
      <c r="K649"/>
      <c r="L649"/>
      <c r="M649" s="23"/>
    </row>
    <row r="650" spans="1:13" s="20" customFormat="1" x14ac:dyDescent="0.5">
      <c r="A650" s="7" t="s">
        <v>15</v>
      </c>
      <c r="B650" s="7" t="s">
        <v>951</v>
      </c>
      <c r="C650" s="8">
        <v>43542</v>
      </c>
      <c r="D650" s="9">
        <f t="shared" si="34"/>
        <v>43556</v>
      </c>
      <c r="E650" s="9" t="s">
        <v>11</v>
      </c>
      <c r="F650" s="9" t="s">
        <v>863</v>
      </c>
      <c r="G650" s="35" t="s">
        <v>953</v>
      </c>
      <c r="H650" s="9" t="s">
        <v>14</v>
      </c>
      <c r="I650" s="12">
        <v>1500</v>
      </c>
      <c r="J650" s="13"/>
      <c r="K650"/>
      <c r="L650"/>
      <c r="M650" s="23"/>
    </row>
    <row r="651" spans="1:13" s="20" customFormat="1" x14ac:dyDescent="0.5">
      <c r="A651" s="7" t="s">
        <v>15</v>
      </c>
      <c r="B651" s="7" t="s">
        <v>951</v>
      </c>
      <c r="C651" s="8">
        <v>43542</v>
      </c>
      <c r="D651" s="9">
        <f t="shared" si="34"/>
        <v>43556</v>
      </c>
      <c r="E651" s="9" t="s">
        <v>11</v>
      </c>
      <c r="F651" s="9" t="s">
        <v>863</v>
      </c>
      <c r="G651" s="11" t="s">
        <v>954</v>
      </c>
      <c r="H651" s="9" t="s">
        <v>14</v>
      </c>
      <c r="I651" s="12">
        <v>1500</v>
      </c>
      <c r="J651" s="13"/>
      <c r="K651"/>
      <c r="L651"/>
      <c r="M651" s="23"/>
    </row>
    <row r="652" spans="1:13" s="20" customFormat="1" x14ac:dyDescent="0.5">
      <c r="A652" s="7" t="s">
        <v>15</v>
      </c>
      <c r="B652" s="34" t="s">
        <v>955</v>
      </c>
      <c r="C652" s="8">
        <v>43542</v>
      </c>
      <c r="D652" s="9">
        <f t="shared" si="34"/>
        <v>43556</v>
      </c>
      <c r="E652" s="9" t="s">
        <v>11</v>
      </c>
      <c r="F652" s="9" t="s">
        <v>12</v>
      </c>
      <c r="G652" s="11" t="s">
        <v>713</v>
      </c>
      <c r="H652" s="9" t="s">
        <v>14</v>
      </c>
      <c r="I652" s="12">
        <v>14538.1</v>
      </c>
      <c r="J652" s="13"/>
      <c r="K652"/>
      <c r="L652"/>
      <c r="M652" s="23"/>
    </row>
    <row r="653" spans="1:13" s="20" customFormat="1" x14ac:dyDescent="0.5">
      <c r="A653" s="7" t="s">
        <v>15</v>
      </c>
      <c r="B653" s="7" t="s">
        <v>956</v>
      </c>
      <c r="C653" s="8">
        <v>43542</v>
      </c>
      <c r="D653" s="9">
        <f t="shared" si="34"/>
        <v>43556</v>
      </c>
      <c r="E653" s="9" t="s">
        <v>11</v>
      </c>
      <c r="F653" s="9" t="s">
        <v>863</v>
      </c>
      <c r="G653" s="11" t="s">
        <v>954</v>
      </c>
      <c r="H653" s="9" t="s">
        <v>14</v>
      </c>
      <c r="I653" s="12">
        <v>1100</v>
      </c>
      <c r="J653" s="13"/>
      <c r="K653"/>
      <c r="L653"/>
      <c r="M653" s="23"/>
    </row>
    <row r="654" spans="1:13" s="20" customFormat="1" x14ac:dyDescent="0.5">
      <c r="A654" s="7" t="s">
        <v>15</v>
      </c>
      <c r="B654" s="7" t="s">
        <v>957</v>
      </c>
      <c r="C654" s="8">
        <v>43542</v>
      </c>
      <c r="D654" s="9">
        <f t="shared" si="34"/>
        <v>43556</v>
      </c>
      <c r="E654" s="9" t="s">
        <v>11</v>
      </c>
      <c r="F654" s="9" t="s">
        <v>12</v>
      </c>
      <c r="G654" s="11" t="s">
        <v>935</v>
      </c>
      <c r="H654" s="9" t="s">
        <v>14</v>
      </c>
      <c r="I654" s="12">
        <v>650</v>
      </c>
      <c r="J654" s="13"/>
      <c r="K654"/>
      <c r="L654"/>
      <c r="M654" s="23"/>
    </row>
    <row r="655" spans="1:13" s="20" customFormat="1" x14ac:dyDescent="0.5">
      <c r="A655" s="7" t="s">
        <v>15</v>
      </c>
      <c r="B655" s="7" t="s">
        <v>957</v>
      </c>
      <c r="C655" s="8">
        <v>43542</v>
      </c>
      <c r="D655" s="9">
        <f t="shared" si="34"/>
        <v>43556</v>
      </c>
      <c r="E655" s="9" t="s">
        <v>11</v>
      </c>
      <c r="F655" s="9" t="s">
        <v>12</v>
      </c>
      <c r="G655" s="11" t="s">
        <v>938</v>
      </c>
      <c r="H655" s="9" t="s">
        <v>14</v>
      </c>
      <c r="I655" s="12">
        <v>650</v>
      </c>
      <c r="J655" s="13"/>
      <c r="K655"/>
      <c r="L655"/>
      <c r="M655" s="23"/>
    </row>
    <row r="656" spans="1:13" s="20" customFormat="1" x14ac:dyDescent="0.5">
      <c r="A656" s="7" t="s">
        <v>15</v>
      </c>
      <c r="B656" s="7" t="s">
        <v>957</v>
      </c>
      <c r="C656" s="8">
        <v>43542</v>
      </c>
      <c r="D656" s="9">
        <f t="shared" si="34"/>
        <v>43556</v>
      </c>
      <c r="E656" s="9" t="s">
        <v>11</v>
      </c>
      <c r="F656" s="9" t="s">
        <v>12</v>
      </c>
      <c r="G656" s="11" t="s">
        <v>939</v>
      </c>
      <c r="H656" s="9" t="s">
        <v>14</v>
      </c>
      <c r="I656" s="12">
        <v>650</v>
      </c>
      <c r="J656" s="13"/>
      <c r="K656"/>
      <c r="L656"/>
      <c r="M656" s="23"/>
    </row>
    <row r="657" spans="1:13" s="20" customFormat="1" x14ac:dyDescent="0.5">
      <c r="A657" s="7" t="s">
        <v>822</v>
      </c>
      <c r="B657" s="7" t="s">
        <v>958</v>
      </c>
      <c r="C657" s="8">
        <v>43544</v>
      </c>
      <c r="D657" s="9">
        <f t="shared" ref="D657:D701" si="35">EOMONTH(C657,1)</f>
        <v>43585</v>
      </c>
      <c r="E657" s="9" t="s">
        <v>11</v>
      </c>
      <c r="F657" s="9" t="s">
        <v>12</v>
      </c>
      <c r="G657" s="11" t="s">
        <v>959</v>
      </c>
      <c r="H657" s="9" t="s">
        <v>23</v>
      </c>
      <c r="I657" s="12">
        <v>1120.23</v>
      </c>
      <c r="J657" s="13"/>
      <c r="K657"/>
      <c r="L657"/>
      <c r="M657" s="23"/>
    </row>
    <row r="658" spans="1:13" s="20" customFormat="1" x14ac:dyDescent="0.5">
      <c r="A658" s="7" t="s">
        <v>273</v>
      </c>
      <c r="B658" s="34" t="s">
        <v>960</v>
      </c>
      <c r="C658" s="8">
        <v>43545</v>
      </c>
      <c r="D658" s="9">
        <f t="shared" si="35"/>
        <v>43585</v>
      </c>
      <c r="E658" s="9" t="s">
        <v>11</v>
      </c>
      <c r="F658" s="9" t="s">
        <v>12</v>
      </c>
      <c r="G658" s="11" t="s">
        <v>806</v>
      </c>
      <c r="H658" s="9" t="s">
        <v>14</v>
      </c>
      <c r="I658" s="12">
        <v>11305.12</v>
      </c>
      <c r="J658" s="13"/>
      <c r="K658"/>
      <c r="L658"/>
      <c r="M658" s="23"/>
    </row>
    <row r="659" spans="1:13" s="20" customFormat="1" x14ac:dyDescent="0.5">
      <c r="A659" s="7" t="s">
        <v>273</v>
      </c>
      <c r="B659" s="37" t="s">
        <v>961</v>
      </c>
      <c r="C659" s="8">
        <v>43545</v>
      </c>
      <c r="D659" s="9">
        <f t="shared" si="35"/>
        <v>43585</v>
      </c>
      <c r="E659" s="9" t="s">
        <v>11</v>
      </c>
      <c r="F659" s="9" t="s">
        <v>12</v>
      </c>
      <c r="G659" s="35" t="s">
        <v>962</v>
      </c>
      <c r="H659" s="38" t="s">
        <v>23</v>
      </c>
      <c r="I659" s="39">
        <v>2868.22</v>
      </c>
      <c r="J659" s="13"/>
      <c r="K659"/>
      <c r="L659"/>
      <c r="M659" s="23"/>
    </row>
    <row r="660" spans="1:13" s="20" customFormat="1" x14ac:dyDescent="0.5">
      <c r="A660" s="7" t="s">
        <v>273</v>
      </c>
      <c r="B660" s="34" t="s">
        <v>963</v>
      </c>
      <c r="C660" s="8">
        <v>43545</v>
      </c>
      <c r="D660" s="9">
        <f t="shared" si="35"/>
        <v>43585</v>
      </c>
      <c r="E660" s="9" t="s">
        <v>11</v>
      </c>
      <c r="F660" s="9" t="s">
        <v>12</v>
      </c>
      <c r="G660" s="11" t="s">
        <v>577</v>
      </c>
      <c r="H660" s="9" t="s">
        <v>14</v>
      </c>
      <c r="I660" s="12">
        <v>11135.58</v>
      </c>
      <c r="J660" s="13"/>
      <c r="K660"/>
      <c r="L660"/>
      <c r="M660" s="23"/>
    </row>
    <row r="661" spans="1:13" s="20" customFormat="1" x14ac:dyDescent="0.5">
      <c r="A661" s="7" t="s">
        <v>273</v>
      </c>
      <c r="B661" s="34" t="s">
        <v>964</v>
      </c>
      <c r="C661" s="8">
        <v>43545</v>
      </c>
      <c r="D661" s="9">
        <f t="shared" si="35"/>
        <v>43585</v>
      </c>
      <c r="E661" s="9" t="s">
        <v>11</v>
      </c>
      <c r="F661" s="9" t="s">
        <v>12</v>
      </c>
      <c r="G661" s="11" t="s">
        <v>632</v>
      </c>
      <c r="H661" s="9" t="s">
        <v>14</v>
      </c>
      <c r="I661" s="12">
        <v>26458.61</v>
      </c>
      <c r="J661" s="13"/>
      <c r="K661"/>
      <c r="L661"/>
      <c r="M661" s="23"/>
    </row>
    <row r="662" spans="1:13" s="20" customFormat="1" x14ac:dyDescent="0.5">
      <c r="A662" s="7" t="s">
        <v>268</v>
      </c>
      <c r="B662" s="7" t="s">
        <v>965</v>
      </c>
      <c r="C662" s="8">
        <v>43545</v>
      </c>
      <c r="D662" s="9">
        <f t="shared" si="35"/>
        <v>43585</v>
      </c>
      <c r="E662" s="9" t="s">
        <v>11</v>
      </c>
      <c r="F662" s="9" t="s">
        <v>12</v>
      </c>
      <c r="G662" s="11" t="s">
        <v>13</v>
      </c>
      <c r="H662" s="9" t="s">
        <v>14</v>
      </c>
      <c r="I662" s="12">
        <v>8717.2800000000007</v>
      </c>
      <c r="J662" s="13"/>
      <c r="K662"/>
      <c r="L662"/>
      <c r="M662" s="23"/>
    </row>
    <row r="663" spans="1:13" s="20" customFormat="1" x14ac:dyDescent="0.5">
      <c r="A663" s="7" t="s">
        <v>492</v>
      </c>
      <c r="B663" s="7" t="s">
        <v>966</v>
      </c>
      <c r="C663" s="8">
        <v>43545</v>
      </c>
      <c r="D663" s="9">
        <f t="shared" si="35"/>
        <v>43585</v>
      </c>
      <c r="E663" s="9" t="s">
        <v>11</v>
      </c>
      <c r="F663" s="9" t="s">
        <v>12</v>
      </c>
      <c r="G663" s="11" t="s">
        <v>850</v>
      </c>
      <c r="H663" s="26" t="s">
        <v>23</v>
      </c>
      <c r="I663" s="12">
        <v>383.92</v>
      </c>
      <c r="J663" s="13"/>
      <c r="K663"/>
      <c r="L663"/>
      <c r="M663" s="23"/>
    </row>
    <row r="664" spans="1:13" s="20" customFormat="1" x14ac:dyDescent="0.5">
      <c r="A664" s="7" t="s">
        <v>492</v>
      </c>
      <c r="B664" s="7" t="s">
        <v>967</v>
      </c>
      <c r="C664" s="8">
        <v>43545</v>
      </c>
      <c r="D664" s="9">
        <f t="shared" si="35"/>
        <v>43585</v>
      </c>
      <c r="E664" s="9" t="s">
        <v>11</v>
      </c>
      <c r="F664" s="9" t="s">
        <v>12</v>
      </c>
      <c r="G664" s="11" t="s">
        <v>485</v>
      </c>
      <c r="H664" s="9" t="s">
        <v>14</v>
      </c>
      <c r="I664" s="12">
        <v>1060.03</v>
      </c>
      <c r="J664" s="13"/>
      <c r="K664"/>
      <c r="L664"/>
      <c r="M664" s="23"/>
    </row>
    <row r="665" spans="1:13" s="20" customFormat="1" x14ac:dyDescent="0.5">
      <c r="A665" s="7" t="s">
        <v>492</v>
      </c>
      <c r="B665" s="7" t="s">
        <v>968</v>
      </c>
      <c r="C665" s="8">
        <v>43545</v>
      </c>
      <c r="D665" s="9">
        <f t="shared" si="35"/>
        <v>43585</v>
      </c>
      <c r="E665" s="9" t="s">
        <v>11</v>
      </c>
      <c r="F665" s="9" t="s">
        <v>12</v>
      </c>
      <c r="G665" s="11" t="s">
        <v>485</v>
      </c>
      <c r="H665" s="9" t="s">
        <v>14</v>
      </c>
      <c r="I665" s="12">
        <v>632.41999999999996</v>
      </c>
      <c r="J665" s="13"/>
      <c r="K665"/>
      <c r="L665"/>
      <c r="M665" s="23"/>
    </row>
    <row r="666" spans="1:13" s="20" customFormat="1" x14ac:dyDescent="0.5">
      <c r="A666" s="7" t="s">
        <v>492</v>
      </c>
      <c r="B666" s="7" t="s">
        <v>969</v>
      </c>
      <c r="C666" s="8">
        <v>43545</v>
      </c>
      <c r="D666" s="9">
        <f t="shared" si="35"/>
        <v>43585</v>
      </c>
      <c r="E666" s="9" t="s">
        <v>11</v>
      </c>
      <c r="F666" s="9" t="s">
        <v>12</v>
      </c>
      <c r="G666" s="11" t="s">
        <v>485</v>
      </c>
      <c r="H666" s="9" t="s">
        <v>14</v>
      </c>
      <c r="I666" s="12">
        <v>662.8</v>
      </c>
      <c r="J666" s="13"/>
      <c r="K666"/>
      <c r="L666"/>
      <c r="M666" s="23"/>
    </row>
    <row r="667" spans="1:13" s="20" customFormat="1" x14ac:dyDescent="0.5">
      <c r="A667" s="7" t="s">
        <v>279</v>
      </c>
      <c r="B667" s="34" t="s">
        <v>970</v>
      </c>
      <c r="C667" s="8">
        <v>43546</v>
      </c>
      <c r="D667" s="9">
        <f t="shared" si="35"/>
        <v>43585</v>
      </c>
      <c r="E667" s="9" t="s">
        <v>11</v>
      </c>
      <c r="F667" s="9" t="s">
        <v>21</v>
      </c>
      <c r="G667" s="11" t="s">
        <v>971</v>
      </c>
      <c r="H667" s="9" t="s">
        <v>23</v>
      </c>
      <c r="I667" s="12">
        <v>1667.94</v>
      </c>
      <c r="J667" s="13"/>
      <c r="K667"/>
      <c r="L667"/>
      <c r="M667" s="23"/>
    </row>
    <row r="668" spans="1:13" s="20" customFormat="1" x14ac:dyDescent="0.5">
      <c r="A668" s="7" t="s">
        <v>279</v>
      </c>
      <c r="B668" s="34" t="s">
        <v>972</v>
      </c>
      <c r="C668" s="8">
        <v>43547</v>
      </c>
      <c r="D668" s="9">
        <f t="shared" si="35"/>
        <v>43585</v>
      </c>
      <c r="E668" s="9" t="s">
        <v>11</v>
      </c>
      <c r="F668" s="9" t="s">
        <v>12</v>
      </c>
      <c r="G668" s="35" t="s">
        <v>895</v>
      </c>
      <c r="H668" s="9" t="s">
        <v>23</v>
      </c>
      <c r="I668" s="12">
        <v>4435</v>
      </c>
      <c r="J668" s="13" t="s">
        <v>973</v>
      </c>
      <c r="K668"/>
      <c r="L668"/>
      <c r="M668" s="23"/>
    </row>
    <row r="669" spans="1:13" s="20" customFormat="1" x14ac:dyDescent="0.5">
      <c r="A669" s="7" t="s">
        <v>499</v>
      </c>
      <c r="B669" s="34" t="s">
        <v>974</v>
      </c>
      <c r="C669" s="8">
        <v>43548</v>
      </c>
      <c r="D669" s="9">
        <f t="shared" si="35"/>
        <v>43585</v>
      </c>
      <c r="E669" s="9" t="s">
        <v>11</v>
      </c>
      <c r="F669" s="9" t="s">
        <v>12</v>
      </c>
      <c r="G669" s="11" t="s">
        <v>975</v>
      </c>
      <c r="H669" s="9" t="s">
        <v>23</v>
      </c>
      <c r="I669" s="12">
        <v>6136.62</v>
      </c>
      <c r="J669" s="13" t="s">
        <v>973</v>
      </c>
      <c r="K669"/>
      <c r="L669"/>
      <c r="M669" s="23"/>
    </row>
    <row r="670" spans="1:13" s="20" customFormat="1" x14ac:dyDescent="0.5">
      <c r="A670" s="7" t="s">
        <v>499</v>
      </c>
      <c r="B670" s="34" t="s">
        <v>976</v>
      </c>
      <c r="C670" s="8">
        <v>43548</v>
      </c>
      <c r="D670" s="9">
        <f t="shared" si="35"/>
        <v>43585</v>
      </c>
      <c r="E670" s="9" t="s">
        <v>11</v>
      </c>
      <c r="F670" s="9" t="s">
        <v>12</v>
      </c>
      <c r="G670" s="11" t="s">
        <v>736</v>
      </c>
      <c r="H670" s="9" t="s">
        <v>23</v>
      </c>
      <c r="I670" s="12">
        <v>2234.6799999999998</v>
      </c>
      <c r="J670" s="13"/>
      <c r="K670"/>
      <c r="L670"/>
      <c r="M670" s="23"/>
    </row>
    <row r="671" spans="1:13" s="20" customFormat="1" x14ac:dyDescent="0.5">
      <c r="A671" s="7" t="s">
        <v>499</v>
      </c>
      <c r="B671" s="34" t="s">
        <v>977</v>
      </c>
      <c r="C671" s="8">
        <v>43548</v>
      </c>
      <c r="D671" s="9">
        <f t="shared" si="35"/>
        <v>43585</v>
      </c>
      <c r="E671" s="9" t="s">
        <v>11</v>
      </c>
      <c r="F671" s="9" t="s">
        <v>12</v>
      </c>
      <c r="G671" s="11" t="s">
        <v>738</v>
      </c>
      <c r="H671" s="9" t="s">
        <v>23</v>
      </c>
      <c r="I671" s="12">
        <v>1221.3399999999999</v>
      </c>
      <c r="J671" s="13"/>
      <c r="K671"/>
      <c r="L671"/>
      <c r="M671" s="23"/>
    </row>
    <row r="672" spans="1:13" s="20" customFormat="1" x14ac:dyDescent="0.5">
      <c r="A672" s="7" t="s">
        <v>499</v>
      </c>
      <c r="B672" s="34" t="s">
        <v>978</v>
      </c>
      <c r="C672" s="8">
        <v>43548</v>
      </c>
      <c r="D672" s="9">
        <f t="shared" si="35"/>
        <v>43585</v>
      </c>
      <c r="E672" s="9" t="s">
        <v>11</v>
      </c>
      <c r="F672" s="9" t="s">
        <v>12</v>
      </c>
      <c r="G672" s="11" t="s">
        <v>979</v>
      </c>
      <c r="H672" s="9" t="s">
        <v>23</v>
      </c>
      <c r="I672" s="12">
        <v>936.28</v>
      </c>
      <c r="J672" s="13"/>
      <c r="K672"/>
      <c r="L672"/>
      <c r="M672" s="23"/>
    </row>
    <row r="673" spans="1:13" s="20" customFormat="1" x14ac:dyDescent="0.5">
      <c r="A673" s="7" t="s">
        <v>499</v>
      </c>
      <c r="B673" s="34" t="s">
        <v>980</v>
      </c>
      <c r="C673" s="8">
        <v>43548</v>
      </c>
      <c r="D673" s="9">
        <f t="shared" si="35"/>
        <v>43585</v>
      </c>
      <c r="E673" s="9" t="s">
        <v>11</v>
      </c>
      <c r="F673" s="9" t="s">
        <v>12</v>
      </c>
      <c r="G673" s="11" t="s">
        <v>485</v>
      </c>
      <c r="H673" s="9" t="s">
        <v>23</v>
      </c>
      <c r="I673" s="12">
        <v>675.95</v>
      </c>
      <c r="J673" s="13"/>
      <c r="K673"/>
      <c r="L673"/>
      <c r="M673" s="23"/>
    </row>
    <row r="674" spans="1:13" s="20" customFormat="1" x14ac:dyDescent="0.5">
      <c r="A674" s="7" t="s">
        <v>499</v>
      </c>
      <c r="B674" s="34" t="s">
        <v>981</v>
      </c>
      <c r="C674" s="8">
        <v>43548</v>
      </c>
      <c r="D674" s="9">
        <f t="shared" si="35"/>
        <v>43585</v>
      </c>
      <c r="E674" s="9" t="s">
        <v>11</v>
      </c>
      <c r="F674" s="9" t="s">
        <v>12</v>
      </c>
      <c r="G674" s="11" t="s">
        <v>982</v>
      </c>
      <c r="H674" s="9" t="s">
        <v>23</v>
      </c>
      <c r="I674" s="12">
        <v>1312.68</v>
      </c>
      <c r="J674" s="13"/>
      <c r="K674"/>
      <c r="L674"/>
      <c r="M674" s="23"/>
    </row>
    <row r="675" spans="1:13" s="20" customFormat="1" x14ac:dyDescent="0.5">
      <c r="A675" s="7" t="s">
        <v>499</v>
      </c>
      <c r="B675" s="34" t="s">
        <v>983</v>
      </c>
      <c r="C675" s="8">
        <v>43548</v>
      </c>
      <c r="D675" s="9">
        <f t="shared" si="35"/>
        <v>43585</v>
      </c>
      <c r="E675" s="9" t="s">
        <v>11</v>
      </c>
      <c r="F675" s="9" t="s">
        <v>12</v>
      </c>
      <c r="G675" s="11" t="s">
        <v>962</v>
      </c>
      <c r="H675" s="9" t="s">
        <v>23</v>
      </c>
      <c r="I675" s="12">
        <v>919.42</v>
      </c>
      <c r="J675" s="13"/>
      <c r="K675"/>
      <c r="L675"/>
      <c r="M675" s="23"/>
    </row>
    <row r="676" spans="1:13" s="20" customFormat="1" x14ac:dyDescent="0.5">
      <c r="A676" s="7" t="s">
        <v>499</v>
      </c>
      <c r="B676" s="34" t="s">
        <v>984</v>
      </c>
      <c r="C676" s="8">
        <v>43548</v>
      </c>
      <c r="D676" s="9">
        <f t="shared" si="35"/>
        <v>43585</v>
      </c>
      <c r="E676" s="9" t="s">
        <v>11</v>
      </c>
      <c r="F676" s="9" t="s">
        <v>12</v>
      </c>
      <c r="G676" s="11" t="s">
        <v>985</v>
      </c>
      <c r="H676" s="9" t="s">
        <v>23</v>
      </c>
      <c r="I676" s="12">
        <v>2247.9299999999998</v>
      </c>
      <c r="J676" s="13"/>
      <c r="K676"/>
      <c r="L676"/>
      <c r="M676" s="23"/>
    </row>
    <row r="677" spans="1:13" s="20" customFormat="1" x14ac:dyDescent="0.5">
      <c r="A677" s="7" t="s">
        <v>499</v>
      </c>
      <c r="B677" s="34" t="s">
        <v>986</v>
      </c>
      <c r="C677" s="8">
        <v>43548</v>
      </c>
      <c r="D677" s="9">
        <f t="shared" si="35"/>
        <v>43585</v>
      </c>
      <c r="E677" s="9" t="s">
        <v>11</v>
      </c>
      <c r="F677" s="9" t="s">
        <v>12</v>
      </c>
      <c r="G677" s="11" t="s">
        <v>764</v>
      </c>
      <c r="H677" s="9" t="s">
        <v>23</v>
      </c>
      <c r="I677" s="12">
        <v>949.86</v>
      </c>
      <c r="J677" s="13"/>
      <c r="K677"/>
      <c r="L677"/>
      <c r="M677" s="23"/>
    </row>
    <row r="678" spans="1:13" s="20" customFormat="1" x14ac:dyDescent="0.5">
      <c r="A678" s="7" t="s">
        <v>499</v>
      </c>
      <c r="B678" s="34" t="s">
        <v>987</v>
      </c>
      <c r="C678" s="8">
        <v>43548</v>
      </c>
      <c r="D678" s="9">
        <f t="shared" si="35"/>
        <v>43585</v>
      </c>
      <c r="E678" s="9" t="s">
        <v>11</v>
      </c>
      <c r="F678" s="9" t="s">
        <v>12</v>
      </c>
      <c r="G678" s="11" t="s">
        <v>988</v>
      </c>
      <c r="H678" s="9" t="s">
        <v>23</v>
      </c>
      <c r="I678" s="12">
        <v>1128.72</v>
      </c>
      <c r="J678" s="13"/>
      <c r="K678"/>
      <c r="L678"/>
      <c r="M678" s="23"/>
    </row>
    <row r="679" spans="1:13" s="20" customFormat="1" x14ac:dyDescent="0.5">
      <c r="A679" s="7" t="s">
        <v>499</v>
      </c>
      <c r="B679" s="34" t="s">
        <v>989</v>
      </c>
      <c r="C679" s="8">
        <v>43548</v>
      </c>
      <c r="D679" s="9">
        <f t="shared" si="35"/>
        <v>43585</v>
      </c>
      <c r="E679" s="9" t="s">
        <v>11</v>
      </c>
      <c r="F679" s="9" t="s">
        <v>12</v>
      </c>
      <c r="G679" s="11" t="s">
        <v>990</v>
      </c>
      <c r="H679" s="9" t="s">
        <v>23</v>
      </c>
      <c r="I679" s="12">
        <v>932.25</v>
      </c>
      <c r="J679" s="13"/>
      <c r="K679"/>
      <c r="L679"/>
      <c r="M679" s="23"/>
    </row>
    <row r="680" spans="1:13" s="20" customFormat="1" x14ac:dyDescent="0.5">
      <c r="A680" s="7" t="s">
        <v>499</v>
      </c>
      <c r="B680" s="34" t="s">
        <v>991</v>
      </c>
      <c r="C680" s="8">
        <v>43548</v>
      </c>
      <c r="D680" s="9">
        <f t="shared" si="35"/>
        <v>43585</v>
      </c>
      <c r="E680" s="9" t="s">
        <v>11</v>
      </c>
      <c r="F680" s="9" t="s">
        <v>12</v>
      </c>
      <c r="G680" s="11" t="s">
        <v>577</v>
      </c>
      <c r="H680" s="9" t="s">
        <v>14</v>
      </c>
      <c r="I680" s="12">
        <v>1793.54</v>
      </c>
      <c r="J680" s="13"/>
      <c r="K680"/>
      <c r="L680"/>
      <c r="M680" s="23"/>
    </row>
    <row r="681" spans="1:13" s="20" customFormat="1" x14ac:dyDescent="0.5">
      <c r="A681" s="7" t="s">
        <v>499</v>
      </c>
      <c r="B681" s="34" t="s">
        <v>992</v>
      </c>
      <c r="C681" s="8">
        <v>43548</v>
      </c>
      <c r="D681" s="9">
        <f t="shared" si="35"/>
        <v>43585</v>
      </c>
      <c r="E681" s="9" t="s">
        <v>11</v>
      </c>
      <c r="F681" s="9" t="s">
        <v>12</v>
      </c>
      <c r="G681" s="11" t="s">
        <v>879</v>
      </c>
      <c r="H681" s="9" t="s">
        <v>23</v>
      </c>
      <c r="I681" s="12">
        <v>1753.86</v>
      </c>
      <c r="J681" s="13"/>
      <c r="K681"/>
      <c r="L681"/>
      <c r="M681" s="23"/>
    </row>
    <row r="682" spans="1:13" s="20" customFormat="1" x14ac:dyDescent="0.5">
      <c r="A682" s="7" t="s">
        <v>499</v>
      </c>
      <c r="B682" s="34" t="s">
        <v>993</v>
      </c>
      <c r="C682" s="8">
        <v>43548</v>
      </c>
      <c r="D682" s="9">
        <f t="shared" si="35"/>
        <v>43585</v>
      </c>
      <c r="E682" s="9" t="s">
        <v>11</v>
      </c>
      <c r="F682" s="9" t="s">
        <v>12</v>
      </c>
      <c r="G682" s="11" t="s">
        <v>889</v>
      </c>
      <c r="H682" s="9" t="s">
        <v>23</v>
      </c>
      <c r="I682" s="12">
        <v>3414.36</v>
      </c>
      <c r="J682" s="13"/>
      <c r="K682"/>
      <c r="L682"/>
      <c r="M682" s="23"/>
    </row>
    <row r="683" spans="1:13" s="20" customFormat="1" x14ac:dyDescent="0.5">
      <c r="A683" s="7" t="s">
        <v>118</v>
      </c>
      <c r="B683" s="34" t="s">
        <v>994</v>
      </c>
      <c r="C683" s="8">
        <v>43549</v>
      </c>
      <c r="D683" s="9">
        <f t="shared" si="35"/>
        <v>43585</v>
      </c>
      <c r="E683" s="9" t="s">
        <v>11</v>
      </c>
      <c r="F683" s="9" t="s">
        <v>12</v>
      </c>
      <c r="G683" s="11" t="s">
        <v>995</v>
      </c>
      <c r="H683" s="9" t="s">
        <v>23</v>
      </c>
      <c r="I683" s="12">
        <v>1534.79</v>
      </c>
      <c r="J683" s="13"/>
      <c r="K683"/>
      <c r="L683"/>
      <c r="M683" s="23"/>
    </row>
    <row r="684" spans="1:13" s="20" customFormat="1" x14ac:dyDescent="0.5">
      <c r="A684" s="7" t="s">
        <v>118</v>
      </c>
      <c r="B684" s="34" t="s">
        <v>996</v>
      </c>
      <c r="C684" s="8">
        <v>43549</v>
      </c>
      <c r="D684" s="9">
        <f t="shared" si="35"/>
        <v>43585</v>
      </c>
      <c r="E684" s="9" t="s">
        <v>11</v>
      </c>
      <c r="F684" s="9" t="s">
        <v>12</v>
      </c>
      <c r="G684" s="11" t="s">
        <v>859</v>
      </c>
      <c r="H684" s="9" t="s">
        <v>23</v>
      </c>
      <c r="I684" s="12"/>
      <c r="J684" s="13"/>
      <c r="K684"/>
      <c r="L684"/>
      <c r="M684" s="23"/>
    </row>
    <row r="685" spans="1:13" s="20" customFormat="1" x14ac:dyDescent="0.5">
      <c r="A685" s="7" t="s">
        <v>118</v>
      </c>
      <c r="B685" s="34" t="s">
        <v>997</v>
      </c>
      <c r="C685" s="8">
        <v>43549</v>
      </c>
      <c r="D685" s="9">
        <f t="shared" si="35"/>
        <v>43585</v>
      </c>
      <c r="E685" s="9" t="s">
        <v>11</v>
      </c>
      <c r="F685" s="9" t="s">
        <v>12</v>
      </c>
      <c r="G685" s="11" t="s">
        <v>860</v>
      </c>
      <c r="H685" s="9" t="s">
        <v>23</v>
      </c>
      <c r="I685" s="12"/>
      <c r="J685" s="13"/>
      <c r="K685"/>
      <c r="L685"/>
      <c r="M685" s="23"/>
    </row>
    <row r="686" spans="1:13" s="20" customFormat="1" x14ac:dyDescent="0.5">
      <c r="A686" s="7" t="s">
        <v>118</v>
      </c>
      <c r="B686" s="34" t="s">
        <v>998</v>
      </c>
      <c r="C686" s="8">
        <v>43549</v>
      </c>
      <c r="D686" s="9">
        <f t="shared" si="35"/>
        <v>43585</v>
      </c>
      <c r="E686" s="9" t="s">
        <v>11</v>
      </c>
      <c r="F686" s="9" t="s">
        <v>12</v>
      </c>
      <c r="G686" s="11" t="s">
        <v>13</v>
      </c>
      <c r="H686" s="9" t="s">
        <v>14</v>
      </c>
      <c r="I686" s="12">
        <v>2034.2</v>
      </c>
      <c r="J686" s="13"/>
      <c r="K686"/>
      <c r="L686"/>
      <c r="M686" s="23"/>
    </row>
    <row r="687" spans="1:13" s="20" customFormat="1" x14ac:dyDescent="0.5">
      <c r="A687" s="7" t="s">
        <v>118</v>
      </c>
      <c r="B687" s="34" t="s">
        <v>999</v>
      </c>
      <c r="C687" s="8">
        <v>43549</v>
      </c>
      <c r="D687" s="9">
        <f t="shared" si="35"/>
        <v>43585</v>
      </c>
      <c r="E687" s="9" t="s">
        <v>11</v>
      </c>
      <c r="F687" s="9" t="s">
        <v>12</v>
      </c>
      <c r="G687" s="11" t="s">
        <v>486</v>
      </c>
      <c r="H687" s="9" t="s">
        <v>14</v>
      </c>
      <c r="I687" s="12">
        <v>28170.09</v>
      </c>
      <c r="J687" s="13"/>
      <c r="K687"/>
      <c r="L687"/>
      <c r="M687" s="23"/>
    </row>
    <row r="688" spans="1:13" s="20" customFormat="1" x14ac:dyDescent="0.5">
      <c r="A688" s="7" t="s">
        <v>118</v>
      </c>
      <c r="B688" s="34" t="s">
        <v>1000</v>
      </c>
      <c r="C688" s="8">
        <v>43549</v>
      </c>
      <c r="D688" s="9">
        <f t="shared" si="35"/>
        <v>43585</v>
      </c>
      <c r="E688" s="9" t="s">
        <v>11</v>
      </c>
      <c r="F688" s="9" t="s">
        <v>12</v>
      </c>
      <c r="G688" s="11" t="s">
        <v>852</v>
      </c>
      <c r="H688" s="9" t="s">
        <v>23</v>
      </c>
      <c r="I688" s="12">
        <v>979.65</v>
      </c>
      <c r="J688" s="13"/>
      <c r="K688"/>
      <c r="L688"/>
      <c r="M688" s="23"/>
    </row>
    <row r="689" spans="1:13" s="20" customFormat="1" x14ac:dyDescent="0.5">
      <c r="A689" s="7" t="s">
        <v>118</v>
      </c>
      <c r="B689" s="34" t="s">
        <v>1001</v>
      </c>
      <c r="C689" s="8">
        <v>43549</v>
      </c>
      <c r="D689" s="9">
        <f t="shared" si="35"/>
        <v>43585</v>
      </c>
      <c r="E689" s="9" t="s">
        <v>11</v>
      </c>
      <c r="F689" s="9" t="s">
        <v>12</v>
      </c>
      <c r="G689" s="11" t="s">
        <v>764</v>
      </c>
      <c r="H689" s="9" t="s">
        <v>23</v>
      </c>
      <c r="I689" s="12">
        <v>326.55</v>
      </c>
      <c r="J689" s="13"/>
      <c r="K689"/>
      <c r="L689"/>
      <c r="M689" s="23"/>
    </row>
    <row r="690" spans="1:13" s="20" customFormat="1" x14ac:dyDescent="0.5">
      <c r="A690" s="7" t="s">
        <v>118</v>
      </c>
      <c r="B690" s="34" t="s">
        <v>1002</v>
      </c>
      <c r="C690" s="8">
        <v>43549</v>
      </c>
      <c r="D690" s="9">
        <f t="shared" si="35"/>
        <v>43585</v>
      </c>
      <c r="E690" s="9" t="s">
        <v>11</v>
      </c>
      <c r="F690" s="9" t="s">
        <v>12</v>
      </c>
      <c r="G690" s="11" t="s">
        <v>848</v>
      </c>
      <c r="H690" s="9" t="s">
        <v>23</v>
      </c>
      <c r="I690" s="12">
        <v>718.41</v>
      </c>
      <c r="J690" s="13"/>
      <c r="K690"/>
      <c r="L690"/>
      <c r="M690" s="23"/>
    </row>
    <row r="691" spans="1:13" s="20" customFormat="1" x14ac:dyDescent="0.5">
      <c r="A691" s="7" t="s">
        <v>724</v>
      </c>
      <c r="B691" s="34" t="s">
        <v>1003</v>
      </c>
      <c r="C691" s="8">
        <v>43549</v>
      </c>
      <c r="D691" s="9">
        <f t="shared" si="35"/>
        <v>43585</v>
      </c>
      <c r="E691" s="9" t="s">
        <v>11</v>
      </c>
      <c r="F691" s="9" t="s">
        <v>12</v>
      </c>
      <c r="G691" s="11" t="s">
        <v>782</v>
      </c>
      <c r="H691" s="9" t="s">
        <v>14</v>
      </c>
      <c r="I691" s="12">
        <v>2745.89</v>
      </c>
      <c r="J691" s="13"/>
      <c r="K691"/>
      <c r="L691"/>
      <c r="M691" s="23"/>
    </row>
    <row r="692" spans="1:13" s="20" customFormat="1" x14ac:dyDescent="0.5">
      <c r="A692" s="7" t="s">
        <v>724</v>
      </c>
      <c r="B692" s="34" t="s">
        <v>1004</v>
      </c>
      <c r="C692" s="8">
        <v>43549</v>
      </c>
      <c r="D692" s="9">
        <f t="shared" si="35"/>
        <v>43585</v>
      </c>
      <c r="E692" s="9" t="s">
        <v>11</v>
      </c>
      <c r="F692" s="9" t="s">
        <v>12</v>
      </c>
      <c r="G692" s="11" t="s">
        <v>680</v>
      </c>
      <c r="H692" s="9" t="s">
        <v>14</v>
      </c>
      <c r="I692" s="12">
        <v>779.38</v>
      </c>
      <c r="J692" s="13"/>
      <c r="K692"/>
      <c r="L692"/>
      <c r="M692" s="23"/>
    </row>
    <row r="693" spans="1:13" s="20" customFormat="1" x14ac:dyDescent="0.5">
      <c r="A693" s="7" t="s">
        <v>724</v>
      </c>
      <c r="B693" s="34" t="s">
        <v>1005</v>
      </c>
      <c r="C693" s="8">
        <v>43549</v>
      </c>
      <c r="D693" s="9">
        <f t="shared" si="35"/>
        <v>43585</v>
      </c>
      <c r="E693" s="9" t="s">
        <v>11</v>
      </c>
      <c r="F693" s="9" t="s">
        <v>12</v>
      </c>
      <c r="G693" s="11" t="s">
        <v>861</v>
      </c>
      <c r="H693" s="9" t="s">
        <v>14</v>
      </c>
      <c r="I693" s="12">
        <v>2195.84</v>
      </c>
      <c r="J693" s="13"/>
      <c r="K693"/>
      <c r="L693"/>
      <c r="M693" s="23"/>
    </row>
    <row r="694" spans="1:13" s="20" customFormat="1" x14ac:dyDescent="0.5">
      <c r="A694" s="7" t="s">
        <v>492</v>
      </c>
      <c r="B694" s="34" t="s">
        <v>1006</v>
      </c>
      <c r="C694" s="8">
        <v>43549</v>
      </c>
      <c r="D694" s="9">
        <f t="shared" si="35"/>
        <v>43585</v>
      </c>
      <c r="E694" s="9" t="s">
        <v>11</v>
      </c>
      <c r="F694" s="9" t="s">
        <v>12</v>
      </c>
      <c r="G694" s="11" t="s">
        <v>878</v>
      </c>
      <c r="H694" s="9" t="s">
        <v>23</v>
      </c>
      <c r="I694" s="12">
        <v>797.69</v>
      </c>
      <c r="J694" s="28" t="s">
        <v>1007</v>
      </c>
      <c r="K694"/>
      <c r="L694"/>
      <c r="M694" s="23"/>
    </row>
    <row r="695" spans="1:13" s="20" customFormat="1" x14ac:dyDescent="0.5">
      <c r="A695" s="7" t="s">
        <v>492</v>
      </c>
      <c r="B695" s="34" t="s">
        <v>1008</v>
      </c>
      <c r="C695" s="8">
        <v>43549</v>
      </c>
      <c r="D695" s="9">
        <f t="shared" si="35"/>
        <v>43585</v>
      </c>
      <c r="E695" s="9" t="s">
        <v>11</v>
      </c>
      <c r="F695" s="9" t="s">
        <v>12</v>
      </c>
      <c r="G695" s="11" t="s">
        <v>485</v>
      </c>
      <c r="H695" s="9" t="s">
        <v>14</v>
      </c>
      <c r="I695" s="12">
        <v>21197.29</v>
      </c>
      <c r="J695" s="13"/>
      <c r="K695"/>
      <c r="L695"/>
      <c r="M695" s="23"/>
    </row>
    <row r="696" spans="1:13" s="20" customFormat="1" x14ac:dyDescent="0.5">
      <c r="A696" s="7" t="s">
        <v>492</v>
      </c>
      <c r="B696" s="34" t="s">
        <v>1009</v>
      </c>
      <c r="C696" s="8">
        <v>43549</v>
      </c>
      <c r="D696" s="9">
        <f t="shared" si="35"/>
        <v>43585</v>
      </c>
      <c r="E696" s="9" t="s">
        <v>11</v>
      </c>
      <c r="F696" s="9" t="s">
        <v>12</v>
      </c>
      <c r="G696" s="11" t="s">
        <v>985</v>
      </c>
      <c r="H696" s="9" t="s">
        <v>23</v>
      </c>
      <c r="I696" s="12">
        <v>226.4</v>
      </c>
      <c r="J696" s="13"/>
      <c r="K696"/>
      <c r="L696"/>
      <c r="M696" s="23"/>
    </row>
    <row r="697" spans="1:13" s="20" customFormat="1" x14ac:dyDescent="0.5">
      <c r="A697" s="7" t="s">
        <v>492</v>
      </c>
      <c r="B697" s="34" t="s">
        <v>1010</v>
      </c>
      <c r="C697" s="8">
        <v>43549</v>
      </c>
      <c r="D697" s="9">
        <f t="shared" si="35"/>
        <v>43585</v>
      </c>
      <c r="E697" s="9" t="s">
        <v>11</v>
      </c>
      <c r="F697" s="9" t="s">
        <v>12</v>
      </c>
      <c r="G697" s="11" t="s">
        <v>577</v>
      </c>
      <c r="H697" s="9" t="s">
        <v>14</v>
      </c>
      <c r="I697" s="12">
        <v>9475.7800000000007</v>
      </c>
      <c r="J697" s="13"/>
      <c r="K697"/>
      <c r="L697"/>
      <c r="M697" s="23"/>
    </row>
    <row r="698" spans="1:13" s="20" customFormat="1" x14ac:dyDescent="0.5">
      <c r="A698" s="7" t="s">
        <v>492</v>
      </c>
      <c r="B698" s="34" t="s">
        <v>1011</v>
      </c>
      <c r="C698" s="8">
        <v>43549</v>
      </c>
      <c r="D698" s="9">
        <f t="shared" si="35"/>
        <v>43585</v>
      </c>
      <c r="E698" s="9" t="s">
        <v>11</v>
      </c>
      <c r="F698" s="9" t="s">
        <v>12</v>
      </c>
      <c r="G698" s="11" t="s">
        <v>680</v>
      </c>
      <c r="H698" s="9" t="s">
        <v>14</v>
      </c>
      <c r="I698" s="12">
        <v>2748.56</v>
      </c>
      <c r="J698" s="13"/>
      <c r="K698"/>
      <c r="L698"/>
      <c r="M698" s="23"/>
    </row>
    <row r="699" spans="1:13" s="20" customFormat="1" x14ac:dyDescent="0.5">
      <c r="A699" s="7" t="s">
        <v>50</v>
      </c>
      <c r="B699" s="34" t="s">
        <v>1012</v>
      </c>
      <c r="C699" s="8">
        <v>43550</v>
      </c>
      <c r="D699" s="9">
        <f t="shared" si="35"/>
        <v>43585</v>
      </c>
      <c r="E699" s="9" t="s">
        <v>11</v>
      </c>
      <c r="F699" s="9" t="s">
        <v>21</v>
      </c>
      <c r="G699" s="40" t="s">
        <v>870</v>
      </c>
      <c r="H699" s="9" t="s">
        <v>23</v>
      </c>
      <c r="I699" s="12">
        <v>3554.95</v>
      </c>
      <c r="J699" s="13"/>
      <c r="K699"/>
      <c r="L699"/>
      <c r="M699" s="23"/>
    </row>
    <row r="700" spans="1:13" s="20" customFormat="1" x14ac:dyDescent="0.5">
      <c r="A700" s="7" t="s">
        <v>273</v>
      </c>
      <c r="B700" s="34" t="s">
        <v>1013</v>
      </c>
      <c r="C700" s="8">
        <v>43551</v>
      </c>
      <c r="D700" s="9">
        <f t="shared" si="35"/>
        <v>43585</v>
      </c>
      <c r="E700" s="9" t="s">
        <v>11</v>
      </c>
      <c r="F700" s="9" t="s">
        <v>12</v>
      </c>
      <c r="G700" s="40" t="s">
        <v>1014</v>
      </c>
      <c r="H700" s="9" t="s">
        <v>1015</v>
      </c>
      <c r="I700" s="12">
        <v>18395.919999999998</v>
      </c>
      <c r="J700" s="13"/>
      <c r="K700"/>
      <c r="L700"/>
      <c r="M700" s="23"/>
    </row>
    <row r="701" spans="1:13" s="20" customFormat="1" x14ac:dyDescent="0.5">
      <c r="A701" s="26" t="s">
        <v>1016</v>
      </c>
      <c r="B701" s="34" t="s">
        <v>1017</v>
      </c>
      <c r="C701" s="8">
        <v>43551</v>
      </c>
      <c r="D701" s="9">
        <f t="shared" si="35"/>
        <v>43585</v>
      </c>
      <c r="E701" s="9" t="s">
        <v>11</v>
      </c>
      <c r="F701" s="9" t="s">
        <v>12</v>
      </c>
      <c r="G701" s="35" t="s">
        <v>1018</v>
      </c>
      <c r="H701" s="9" t="s">
        <v>23</v>
      </c>
      <c r="I701" s="12">
        <v>10308.6</v>
      </c>
      <c r="J701" s="13"/>
      <c r="K701"/>
      <c r="L701"/>
      <c r="M701" s="23"/>
    </row>
    <row r="702" spans="1:13" s="20" customFormat="1" x14ac:dyDescent="0.5">
      <c r="A702" s="7" t="s">
        <v>15</v>
      </c>
      <c r="B702" s="34" t="s">
        <v>1019</v>
      </c>
      <c r="C702" s="8">
        <v>43551</v>
      </c>
      <c r="D702" s="9">
        <f t="shared" ref="D702:D711" si="36">C702+14</f>
        <v>43565</v>
      </c>
      <c r="E702" s="9" t="s">
        <v>11</v>
      </c>
      <c r="F702" s="9" t="s">
        <v>12</v>
      </c>
      <c r="G702" s="11" t="s">
        <v>743</v>
      </c>
      <c r="H702" s="9" t="s">
        <v>23</v>
      </c>
      <c r="I702" s="12">
        <v>7340.46</v>
      </c>
      <c r="J702" s="13"/>
      <c r="K702"/>
      <c r="L702"/>
      <c r="M702" s="23"/>
    </row>
    <row r="703" spans="1:13" s="20" customFormat="1" x14ac:dyDescent="0.5">
      <c r="A703" s="7" t="s">
        <v>15</v>
      </c>
      <c r="B703" s="34" t="s">
        <v>1020</v>
      </c>
      <c r="C703" s="8">
        <v>43551</v>
      </c>
      <c r="D703" s="9">
        <f t="shared" si="36"/>
        <v>43565</v>
      </c>
      <c r="E703" s="9" t="s">
        <v>11</v>
      </c>
      <c r="F703" s="9" t="s">
        <v>863</v>
      </c>
      <c r="G703" s="40" t="s">
        <v>1021</v>
      </c>
      <c r="H703" s="9" t="s">
        <v>23</v>
      </c>
      <c r="I703" s="12">
        <v>1500</v>
      </c>
      <c r="J703" s="13"/>
      <c r="K703"/>
      <c r="L703"/>
      <c r="M703" s="23"/>
    </row>
    <row r="704" spans="1:13" s="20" customFormat="1" x14ac:dyDescent="0.5">
      <c r="A704" s="7" t="s">
        <v>15</v>
      </c>
      <c r="B704" s="34" t="s">
        <v>1020</v>
      </c>
      <c r="C704" s="8">
        <v>43551</v>
      </c>
      <c r="D704" s="9">
        <f t="shared" si="36"/>
        <v>43565</v>
      </c>
      <c r="E704" s="9" t="s">
        <v>11</v>
      </c>
      <c r="F704" s="9" t="s">
        <v>863</v>
      </c>
      <c r="G704" s="24" t="s">
        <v>1022</v>
      </c>
      <c r="H704" s="9" t="s">
        <v>23</v>
      </c>
      <c r="I704" s="12">
        <v>1500</v>
      </c>
      <c r="J704" s="28"/>
      <c r="K704"/>
      <c r="L704"/>
      <c r="M704" s="23"/>
    </row>
    <row r="705" spans="1:13" s="20" customFormat="1" x14ac:dyDescent="0.5">
      <c r="A705" s="7" t="s">
        <v>15</v>
      </c>
      <c r="B705" s="34" t="s">
        <v>1020</v>
      </c>
      <c r="C705" s="8">
        <v>43551</v>
      </c>
      <c r="D705" s="9">
        <f t="shared" si="36"/>
        <v>43565</v>
      </c>
      <c r="E705" s="9" t="s">
        <v>11</v>
      </c>
      <c r="F705" s="9" t="s">
        <v>863</v>
      </c>
      <c r="G705" s="40" t="s">
        <v>1014</v>
      </c>
      <c r="H705" s="9" t="s">
        <v>14</v>
      </c>
      <c r="I705" s="12">
        <v>1500</v>
      </c>
      <c r="J705" s="13"/>
      <c r="K705"/>
      <c r="L705"/>
      <c r="M705" s="23"/>
    </row>
    <row r="706" spans="1:13" s="20" customFormat="1" x14ac:dyDescent="0.5">
      <c r="A706" s="7" t="s">
        <v>15</v>
      </c>
      <c r="B706" s="34" t="s">
        <v>1023</v>
      </c>
      <c r="C706" s="8">
        <v>43551</v>
      </c>
      <c r="D706" s="9">
        <f t="shared" si="36"/>
        <v>43565</v>
      </c>
      <c r="E706" s="9" t="s">
        <v>11</v>
      </c>
      <c r="F706" s="9" t="s">
        <v>12</v>
      </c>
      <c r="G706" s="11" t="s">
        <v>887</v>
      </c>
      <c r="H706" s="9" t="s">
        <v>914</v>
      </c>
      <c r="I706" s="12">
        <v>650</v>
      </c>
      <c r="J706" s="13"/>
      <c r="K706"/>
      <c r="L706"/>
      <c r="M706" s="23"/>
    </row>
    <row r="707" spans="1:13" s="20" customFormat="1" x14ac:dyDescent="0.5">
      <c r="A707" s="7" t="s">
        <v>15</v>
      </c>
      <c r="B707" s="34" t="s">
        <v>1023</v>
      </c>
      <c r="C707" s="8">
        <v>43551</v>
      </c>
      <c r="D707" s="9">
        <f t="shared" si="36"/>
        <v>43565</v>
      </c>
      <c r="E707" s="9" t="s">
        <v>11</v>
      </c>
      <c r="F707" s="9" t="s">
        <v>12</v>
      </c>
      <c r="G707" s="11" t="s">
        <v>936</v>
      </c>
      <c r="H707" s="9" t="s">
        <v>914</v>
      </c>
      <c r="I707" s="12">
        <v>650</v>
      </c>
      <c r="J707" s="13"/>
      <c r="K707"/>
      <c r="L707"/>
      <c r="M707" s="23"/>
    </row>
    <row r="708" spans="1:13" s="20" customFormat="1" x14ac:dyDescent="0.5">
      <c r="A708" s="7" t="s">
        <v>15</v>
      </c>
      <c r="B708" s="34" t="s">
        <v>1023</v>
      </c>
      <c r="C708" s="8">
        <v>43551</v>
      </c>
      <c r="D708" s="9">
        <f t="shared" si="36"/>
        <v>43565</v>
      </c>
      <c r="E708" s="9" t="s">
        <v>11</v>
      </c>
      <c r="F708" s="9" t="s">
        <v>12</v>
      </c>
      <c r="G708" s="11" t="s">
        <v>937</v>
      </c>
      <c r="H708" s="9" t="s">
        <v>914</v>
      </c>
      <c r="I708" s="12">
        <v>650</v>
      </c>
      <c r="J708" s="13"/>
      <c r="K708"/>
      <c r="L708"/>
      <c r="M708" s="23"/>
    </row>
    <row r="709" spans="1:13" s="20" customFormat="1" x14ac:dyDescent="0.5">
      <c r="A709" s="7" t="s">
        <v>15</v>
      </c>
      <c r="B709" s="34" t="s">
        <v>1024</v>
      </c>
      <c r="C709" s="8">
        <v>43551</v>
      </c>
      <c r="D709" s="9">
        <f t="shared" si="36"/>
        <v>43565</v>
      </c>
      <c r="E709" s="9" t="s">
        <v>11</v>
      </c>
      <c r="F709" s="9" t="s">
        <v>863</v>
      </c>
      <c r="G709" s="40" t="s">
        <v>1021</v>
      </c>
      <c r="H709" s="9" t="s">
        <v>23</v>
      </c>
      <c r="I709" s="12">
        <v>1100</v>
      </c>
      <c r="J709" s="13"/>
      <c r="K709"/>
      <c r="L709"/>
      <c r="M709" s="23"/>
    </row>
    <row r="710" spans="1:13" s="20" customFormat="1" x14ac:dyDescent="0.5">
      <c r="A710" s="7" t="s">
        <v>15</v>
      </c>
      <c r="B710" s="34" t="s">
        <v>1024</v>
      </c>
      <c r="C710" s="8">
        <v>43551</v>
      </c>
      <c r="D710" s="9">
        <f t="shared" si="36"/>
        <v>43565</v>
      </c>
      <c r="E710" s="9" t="s">
        <v>11</v>
      </c>
      <c r="F710" s="9" t="s">
        <v>863</v>
      </c>
      <c r="G710" s="24" t="s">
        <v>1022</v>
      </c>
      <c r="H710" s="9" t="s">
        <v>23</v>
      </c>
      <c r="I710" s="12">
        <v>1100</v>
      </c>
      <c r="J710" s="13"/>
      <c r="K710"/>
      <c r="L710"/>
      <c r="M710" s="23"/>
    </row>
    <row r="711" spans="1:13" s="20" customFormat="1" x14ac:dyDescent="0.5">
      <c r="A711" s="7" t="s">
        <v>15</v>
      </c>
      <c r="B711" s="34" t="s">
        <v>1025</v>
      </c>
      <c r="C711" s="8">
        <v>43551</v>
      </c>
      <c r="D711" s="9">
        <f t="shared" si="36"/>
        <v>43565</v>
      </c>
      <c r="E711" s="9" t="s">
        <v>11</v>
      </c>
      <c r="F711" s="9" t="s">
        <v>12</v>
      </c>
      <c r="G711" s="11" t="s">
        <v>13</v>
      </c>
      <c r="H711" s="9" t="s">
        <v>14</v>
      </c>
      <c r="I711" s="12">
        <v>1867</v>
      </c>
      <c r="J711" s="13"/>
      <c r="K711"/>
      <c r="L711"/>
      <c r="M711" s="23"/>
    </row>
    <row r="712" spans="1:13" s="20" customFormat="1" x14ac:dyDescent="0.5">
      <c r="A712" s="7" t="s">
        <v>50</v>
      </c>
      <c r="B712" s="34" t="s">
        <v>1026</v>
      </c>
      <c r="C712" s="8">
        <v>43552</v>
      </c>
      <c r="D712" s="9">
        <f t="shared" ref="D712:D747" si="37">EOMONTH(C712,1)</f>
        <v>43585</v>
      </c>
      <c r="E712" s="9" t="s">
        <v>11</v>
      </c>
      <c r="F712" s="9" t="s">
        <v>12</v>
      </c>
      <c r="G712" s="40" t="s">
        <v>930</v>
      </c>
      <c r="H712" s="9" t="s">
        <v>23</v>
      </c>
      <c r="I712" s="12">
        <v>2883.05</v>
      </c>
      <c r="J712" s="13"/>
      <c r="K712"/>
      <c r="L712"/>
      <c r="M712" s="23"/>
    </row>
    <row r="713" spans="1:13" s="20" customFormat="1" x14ac:dyDescent="0.5">
      <c r="A713" s="7" t="s">
        <v>279</v>
      </c>
      <c r="B713" s="34" t="s">
        <v>1027</v>
      </c>
      <c r="C713" s="8">
        <v>43552</v>
      </c>
      <c r="D713" s="9">
        <f t="shared" si="37"/>
        <v>43585</v>
      </c>
      <c r="E713" s="9" t="s">
        <v>11</v>
      </c>
      <c r="F713" s="9" t="s">
        <v>12</v>
      </c>
      <c r="G713" s="35" t="s">
        <v>790</v>
      </c>
      <c r="H713" s="9" t="s">
        <v>23</v>
      </c>
      <c r="I713" s="12">
        <v>28393.89</v>
      </c>
      <c r="J713" s="13"/>
      <c r="K713"/>
      <c r="L713"/>
      <c r="M713" s="23"/>
    </row>
    <row r="714" spans="1:13" s="20" customFormat="1" x14ac:dyDescent="0.5">
      <c r="A714" s="7" t="s">
        <v>279</v>
      </c>
      <c r="B714" s="34" t="s">
        <v>1028</v>
      </c>
      <c r="C714" s="8">
        <v>43552</v>
      </c>
      <c r="D714" s="9">
        <f t="shared" si="37"/>
        <v>43585</v>
      </c>
      <c r="E714" s="9" t="s">
        <v>11</v>
      </c>
      <c r="F714" s="9" t="s">
        <v>12</v>
      </c>
      <c r="G714" s="35" t="s">
        <v>1029</v>
      </c>
      <c r="H714" s="9" t="s">
        <v>23</v>
      </c>
      <c r="I714" s="12">
        <v>3244.81</v>
      </c>
      <c r="J714" s="13"/>
      <c r="K714"/>
      <c r="L714"/>
      <c r="M714" s="23"/>
    </row>
    <row r="715" spans="1:13" s="20" customFormat="1" x14ac:dyDescent="0.5">
      <c r="A715" s="7" t="s">
        <v>513</v>
      </c>
      <c r="B715" s="41" t="s">
        <v>1030</v>
      </c>
      <c r="C715" s="8">
        <v>43552</v>
      </c>
      <c r="D715" s="9">
        <f t="shared" si="37"/>
        <v>43585</v>
      </c>
      <c r="E715" s="9" t="s">
        <v>11</v>
      </c>
      <c r="F715" s="9" t="s">
        <v>12</v>
      </c>
      <c r="G715" s="11" t="s">
        <v>1031</v>
      </c>
      <c r="H715" s="9" t="s">
        <v>17</v>
      </c>
      <c r="I715" s="12">
        <v>2362.3000000000002</v>
      </c>
      <c r="J715" s="13"/>
      <c r="K715"/>
      <c r="L715"/>
      <c r="M715" s="23"/>
    </row>
    <row r="716" spans="1:13" s="20" customFormat="1" x14ac:dyDescent="0.5">
      <c r="A716" s="7" t="s">
        <v>513</v>
      </c>
      <c r="B716" s="34" t="s">
        <v>1032</v>
      </c>
      <c r="C716" s="8">
        <v>43552</v>
      </c>
      <c r="D716" s="9">
        <f t="shared" si="37"/>
        <v>43585</v>
      </c>
      <c r="E716" s="9" t="s">
        <v>11</v>
      </c>
      <c r="F716" s="9" t="s">
        <v>12</v>
      </c>
      <c r="G716" s="11" t="s">
        <v>1033</v>
      </c>
      <c r="H716" s="9" t="s">
        <v>17</v>
      </c>
      <c r="I716" s="12">
        <v>3615.8</v>
      </c>
      <c r="J716" s="13"/>
      <c r="K716"/>
      <c r="L716"/>
      <c r="M716" s="23"/>
    </row>
    <row r="717" spans="1:13" s="20" customFormat="1" x14ac:dyDescent="0.5">
      <c r="A717" s="7" t="s">
        <v>513</v>
      </c>
      <c r="B717" s="34" t="s">
        <v>1034</v>
      </c>
      <c r="C717" s="8">
        <v>43552</v>
      </c>
      <c r="D717" s="9">
        <f t="shared" si="37"/>
        <v>43585</v>
      </c>
      <c r="E717" s="9" t="s">
        <v>11</v>
      </c>
      <c r="F717" s="9" t="s">
        <v>12</v>
      </c>
      <c r="G717" s="11" t="s">
        <v>1035</v>
      </c>
      <c r="H717" s="9" t="s">
        <v>17</v>
      </c>
      <c r="I717" s="12">
        <v>1428</v>
      </c>
      <c r="J717" s="13"/>
      <c r="K717"/>
      <c r="L717"/>
      <c r="M717" s="23"/>
    </row>
    <row r="718" spans="1:13" s="20" customFormat="1" x14ac:dyDescent="0.5">
      <c r="A718" s="7" t="s">
        <v>513</v>
      </c>
      <c r="B718" s="34" t="s">
        <v>1036</v>
      </c>
      <c r="C718" s="8">
        <v>43552</v>
      </c>
      <c r="D718" s="9">
        <f t="shared" si="37"/>
        <v>43585</v>
      </c>
      <c r="E718" s="9" t="s">
        <v>11</v>
      </c>
      <c r="F718" s="9" t="s">
        <v>12</v>
      </c>
      <c r="G718" s="11" t="s">
        <v>1037</v>
      </c>
      <c r="H718" s="9" t="s">
        <v>23</v>
      </c>
      <c r="I718" s="12">
        <v>1247.4000000000001</v>
      </c>
      <c r="J718" s="13"/>
      <c r="K718"/>
      <c r="L718"/>
      <c r="M718" s="23"/>
    </row>
    <row r="719" spans="1:13" s="20" customFormat="1" x14ac:dyDescent="0.5">
      <c r="A719" s="7" t="s">
        <v>513</v>
      </c>
      <c r="B719" s="34" t="s">
        <v>1038</v>
      </c>
      <c r="C719" s="8">
        <v>43552</v>
      </c>
      <c r="D719" s="9">
        <f t="shared" si="37"/>
        <v>43585</v>
      </c>
      <c r="E719" s="9" t="s">
        <v>11</v>
      </c>
      <c r="F719" s="9" t="s">
        <v>12</v>
      </c>
      <c r="G719" s="11" t="s">
        <v>1039</v>
      </c>
      <c r="H719" s="9" t="s">
        <v>372</v>
      </c>
      <c r="I719" s="12">
        <v>750</v>
      </c>
      <c r="J719" s="13"/>
      <c r="K719"/>
      <c r="L719"/>
      <c r="M719" s="23"/>
    </row>
    <row r="720" spans="1:13" s="20" customFormat="1" x14ac:dyDescent="0.5">
      <c r="A720" s="7" t="s">
        <v>513</v>
      </c>
      <c r="B720" s="34" t="s">
        <v>1040</v>
      </c>
      <c r="C720" s="8">
        <v>43552</v>
      </c>
      <c r="D720" s="9">
        <f t="shared" si="37"/>
        <v>43585</v>
      </c>
      <c r="E720" s="9" t="s">
        <v>11</v>
      </c>
      <c r="F720" s="9" t="s">
        <v>12</v>
      </c>
      <c r="G720" s="42" t="s">
        <v>1041</v>
      </c>
      <c r="H720" s="9" t="s">
        <v>17</v>
      </c>
      <c r="I720" s="12">
        <v>780</v>
      </c>
      <c r="J720" s="13"/>
      <c r="K720"/>
      <c r="L720"/>
      <c r="M720" s="23"/>
    </row>
    <row r="721" spans="1:13" s="20" customFormat="1" x14ac:dyDescent="0.5">
      <c r="A721" s="7" t="s">
        <v>273</v>
      </c>
      <c r="B721" s="34" t="s">
        <v>1042</v>
      </c>
      <c r="C721" s="8">
        <v>43553</v>
      </c>
      <c r="D721" s="9">
        <f t="shared" si="37"/>
        <v>43585</v>
      </c>
      <c r="E721" s="9" t="s">
        <v>11</v>
      </c>
      <c r="F721" s="9" t="s">
        <v>12</v>
      </c>
      <c r="G721" s="40" t="s">
        <v>764</v>
      </c>
      <c r="H721" s="9" t="s">
        <v>23</v>
      </c>
      <c r="I721" s="12">
        <v>3556.53</v>
      </c>
      <c r="J721" s="13"/>
      <c r="K721"/>
      <c r="L721"/>
      <c r="M721" s="23"/>
    </row>
    <row r="722" spans="1:13" s="20" customFormat="1" x14ac:dyDescent="0.5">
      <c r="A722" s="7" t="s">
        <v>918</v>
      </c>
      <c r="B722" s="34" t="s">
        <v>1043</v>
      </c>
      <c r="C722" s="8">
        <v>43553</v>
      </c>
      <c r="D722" s="9">
        <f t="shared" si="37"/>
        <v>43585</v>
      </c>
      <c r="E722" s="9" t="s">
        <v>11</v>
      </c>
      <c r="F722" s="9" t="s">
        <v>12</v>
      </c>
      <c r="G722" s="11" t="s">
        <v>920</v>
      </c>
      <c r="H722" s="9" t="s">
        <v>14</v>
      </c>
      <c r="I722" s="27">
        <v>6851.33</v>
      </c>
      <c r="J722" s="13"/>
      <c r="K722"/>
      <c r="L722"/>
      <c r="M722" s="23"/>
    </row>
    <row r="723" spans="1:13" s="20" customFormat="1" x14ac:dyDescent="0.5">
      <c r="A723" s="7" t="s">
        <v>918</v>
      </c>
      <c r="B723" s="34" t="s">
        <v>1044</v>
      </c>
      <c r="C723" s="8">
        <v>43553</v>
      </c>
      <c r="D723" s="9">
        <f t="shared" si="37"/>
        <v>43585</v>
      </c>
      <c r="E723" s="9" t="s">
        <v>11</v>
      </c>
      <c r="F723" s="9" t="s">
        <v>863</v>
      </c>
      <c r="G723" s="40" t="s">
        <v>1014</v>
      </c>
      <c r="H723" s="9" t="s">
        <v>14</v>
      </c>
      <c r="I723" s="27">
        <v>1100</v>
      </c>
      <c r="J723" s="13"/>
      <c r="K723"/>
      <c r="L723"/>
      <c r="M723" s="23"/>
    </row>
    <row r="724" spans="1:13" s="20" customFormat="1" x14ac:dyDescent="0.5">
      <c r="A724" s="7" t="s">
        <v>918</v>
      </c>
      <c r="B724" s="34" t="s">
        <v>1044</v>
      </c>
      <c r="C724" s="8">
        <v>43553</v>
      </c>
      <c r="D724" s="9">
        <f t="shared" si="37"/>
        <v>43585</v>
      </c>
      <c r="E724" s="9" t="s">
        <v>11</v>
      </c>
      <c r="F724" s="9" t="s">
        <v>12</v>
      </c>
      <c r="G724" s="17" t="s">
        <v>933</v>
      </c>
      <c r="H724" s="9" t="s">
        <v>14</v>
      </c>
      <c r="I724" s="27">
        <v>1100</v>
      </c>
      <c r="J724" s="13"/>
      <c r="K724"/>
      <c r="L724"/>
      <c r="M724" s="23"/>
    </row>
    <row r="725" spans="1:13" s="20" customFormat="1" x14ac:dyDescent="0.5">
      <c r="A725" s="7" t="s">
        <v>918</v>
      </c>
      <c r="B725" s="34" t="s">
        <v>1044</v>
      </c>
      <c r="C725" s="8">
        <v>43553</v>
      </c>
      <c r="D725" s="9">
        <f t="shared" si="37"/>
        <v>43585</v>
      </c>
      <c r="E725" s="9" t="s">
        <v>11</v>
      </c>
      <c r="F725" s="9" t="s">
        <v>12</v>
      </c>
      <c r="G725" s="35" t="s">
        <v>953</v>
      </c>
      <c r="H725" s="9" t="s">
        <v>14</v>
      </c>
      <c r="I725" s="27">
        <v>1100</v>
      </c>
      <c r="J725" s="13"/>
      <c r="K725"/>
      <c r="L725"/>
      <c r="M725" s="23"/>
    </row>
    <row r="726" spans="1:13" s="20" customFormat="1" x14ac:dyDescent="0.5">
      <c r="A726" s="7" t="s">
        <v>918</v>
      </c>
      <c r="B726" s="34" t="s">
        <v>1044</v>
      </c>
      <c r="C726" s="8">
        <v>43553</v>
      </c>
      <c r="D726" s="9">
        <f t="shared" si="37"/>
        <v>43585</v>
      </c>
      <c r="E726" s="9" t="s">
        <v>11</v>
      </c>
      <c r="F726" s="9" t="s">
        <v>12</v>
      </c>
      <c r="G726" s="40" t="s">
        <v>1045</v>
      </c>
      <c r="H726" s="9" t="s">
        <v>23</v>
      </c>
      <c r="I726" s="27">
        <v>550</v>
      </c>
      <c r="J726" s="13"/>
      <c r="K726"/>
      <c r="L726"/>
      <c r="M726" s="23"/>
    </row>
    <row r="727" spans="1:13" s="20" customFormat="1" x14ac:dyDescent="0.5">
      <c r="A727" s="7" t="s">
        <v>918</v>
      </c>
      <c r="B727" s="34" t="s">
        <v>1044</v>
      </c>
      <c r="C727" s="8">
        <v>43553</v>
      </c>
      <c r="D727" s="9">
        <f t="shared" si="37"/>
        <v>43585</v>
      </c>
      <c r="E727" s="9" t="s">
        <v>11</v>
      </c>
      <c r="F727" s="9" t="s">
        <v>863</v>
      </c>
      <c r="G727" s="17" t="s">
        <v>1046</v>
      </c>
      <c r="H727" s="9" t="s">
        <v>914</v>
      </c>
      <c r="I727" s="27">
        <v>550</v>
      </c>
      <c r="J727" s="13"/>
      <c r="K727"/>
      <c r="L727"/>
      <c r="M727" s="23"/>
    </row>
    <row r="728" spans="1:13" s="20" customFormat="1" x14ac:dyDescent="0.5">
      <c r="A728" s="7" t="s">
        <v>918</v>
      </c>
      <c r="B728" s="34" t="s">
        <v>1044</v>
      </c>
      <c r="C728" s="8">
        <v>43553</v>
      </c>
      <c r="D728" s="9">
        <f t="shared" si="37"/>
        <v>43585</v>
      </c>
      <c r="E728" s="9" t="s">
        <v>11</v>
      </c>
      <c r="F728" s="9" t="s">
        <v>863</v>
      </c>
      <c r="G728" s="17" t="s">
        <v>1047</v>
      </c>
      <c r="H728" s="9" t="s">
        <v>914</v>
      </c>
      <c r="I728" s="27">
        <v>550</v>
      </c>
      <c r="J728" s="13"/>
      <c r="K728" t="s">
        <v>1048</v>
      </c>
      <c r="L728"/>
      <c r="M728" s="23"/>
    </row>
    <row r="729" spans="1:13" s="20" customFormat="1" x14ac:dyDescent="0.5">
      <c r="A729" s="7" t="s">
        <v>918</v>
      </c>
      <c r="B729" s="34" t="s">
        <v>1044</v>
      </c>
      <c r="C729" s="8">
        <v>43553</v>
      </c>
      <c r="D729" s="9">
        <f t="shared" si="37"/>
        <v>43585</v>
      </c>
      <c r="E729" s="9" t="s">
        <v>11</v>
      </c>
      <c r="F729" s="9" t="s">
        <v>863</v>
      </c>
      <c r="G729" s="17" t="s">
        <v>1049</v>
      </c>
      <c r="H729" s="9" t="s">
        <v>914</v>
      </c>
      <c r="I729" s="27">
        <v>550</v>
      </c>
      <c r="J729" s="13"/>
      <c r="K729"/>
      <c r="L729"/>
      <c r="M729" s="23"/>
    </row>
    <row r="730" spans="1:13" s="20" customFormat="1" x14ac:dyDescent="0.5">
      <c r="A730" s="7" t="s">
        <v>918</v>
      </c>
      <c r="B730" s="37" t="s">
        <v>1044</v>
      </c>
      <c r="C730" s="38">
        <v>43553</v>
      </c>
      <c r="D730" s="38">
        <f t="shared" si="37"/>
        <v>43585</v>
      </c>
      <c r="E730" s="38" t="s">
        <v>11</v>
      </c>
      <c r="F730" s="38" t="s">
        <v>863</v>
      </c>
      <c r="G730" s="35" t="s">
        <v>1049</v>
      </c>
      <c r="H730" s="38" t="s">
        <v>914</v>
      </c>
      <c r="I730" s="43">
        <v>750</v>
      </c>
      <c r="J730" s="13"/>
      <c r="K730"/>
      <c r="L730"/>
      <c r="M730" s="23"/>
    </row>
    <row r="731" spans="1:13" s="20" customFormat="1" x14ac:dyDescent="0.5">
      <c r="A731" s="7" t="s">
        <v>918</v>
      </c>
      <c r="B731" s="34" t="s">
        <v>1044</v>
      </c>
      <c r="C731" s="8">
        <v>43553</v>
      </c>
      <c r="D731" s="9">
        <f t="shared" si="37"/>
        <v>43585</v>
      </c>
      <c r="E731" s="9" t="s">
        <v>11</v>
      </c>
      <c r="F731" s="9" t="s">
        <v>12</v>
      </c>
      <c r="G731" s="17" t="s">
        <v>921</v>
      </c>
      <c r="H731" s="9" t="s">
        <v>914</v>
      </c>
      <c r="I731" s="27">
        <v>600</v>
      </c>
      <c r="J731" s="13"/>
      <c r="K731"/>
      <c r="L731"/>
      <c r="M731" s="23"/>
    </row>
    <row r="732" spans="1:13" s="20" customFormat="1" x14ac:dyDescent="0.5">
      <c r="A732" s="7" t="s">
        <v>918</v>
      </c>
      <c r="B732" s="34" t="s">
        <v>1044</v>
      </c>
      <c r="C732" s="8">
        <v>43553</v>
      </c>
      <c r="D732" s="9">
        <f t="shared" si="37"/>
        <v>43585</v>
      </c>
      <c r="E732" s="9" t="s">
        <v>11</v>
      </c>
      <c r="F732" s="9" t="s">
        <v>12</v>
      </c>
      <c r="G732" s="17" t="s">
        <v>922</v>
      </c>
      <c r="H732" s="9" t="s">
        <v>914</v>
      </c>
      <c r="I732" s="27">
        <v>600</v>
      </c>
      <c r="J732" s="13"/>
      <c r="K732"/>
      <c r="L732"/>
      <c r="M732" s="23"/>
    </row>
    <row r="733" spans="1:13" s="20" customFormat="1" x14ac:dyDescent="0.5">
      <c r="A733" s="7" t="s">
        <v>918</v>
      </c>
      <c r="B733" s="34" t="s">
        <v>1044</v>
      </c>
      <c r="C733" s="8">
        <v>43553</v>
      </c>
      <c r="D733" s="9">
        <f t="shared" si="37"/>
        <v>43585</v>
      </c>
      <c r="E733" s="9" t="s">
        <v>11</v>
      </c>
      <c r="F733" s="9" t="s">
        <v>12</v>
      </c>
      <c r="G733" s="17" t="s">
        <v>925</v>
      </c>
      <c r="H733" s="9" t="s">
        <v>914</v>
      </c>
      <c r="I733" s="27">
        <v>600</v>
      </c>
      <c r="J733" s="13"/>
      <c r="K733"/>
      <c r="L733"/>
      <c r="M733" s="23"/>
    </row>
    <row r="734" spans="1:13" s="20" customFormat="1" x14ac:dyDescent="0.5">
      <c r="A734" s="7" t="s">
        <v>918</v>
      </c>
      <c r="B734" s="34" t="s">
        <v>1044</v>
      </c>
      <c r="C734" s="8">
        <v>43553</v>
      </c>
      <c r="D734" s="9">
        <f t="shared" si="37"/>
        <v>43585</v>
      </c>
      <c r="E734" s="9" t="s">
        <v>11</v>
      </c>
      <c r="F734" s="9" t="s">
        <v>12</v>
      </c>
      <c r="G734" s="17" t="s">
        <v>923</v>
      </c>
      <c r="H734" s="9" t="s">
        <v>914</v>
      </c>
      <c r="I734" s="27">
        <v>600</v>
      </c>
      <c r="J734" s="13"/>
      <c r="K734"/>
      <c r="L734"/>
      <c r="M734" s="23"/>
    </row>
    <row r="735" spans="1:13" s="20" customFormat="1" x14ac:dyDescent="0.5">
      <c r="A735" s="7" t="s">
        <v>918</v>
      </c>
      <c r="B735" s="34" t="s">
        <v>1044</v>
      </c>
      <c r="C735" s="8">
        <v>43553</v>
      </c>
      <c r="D735" s="9">
        <f t="shared" si="37"/>
        <v>43585</v>
      </c>
      <c r="E735" s="9" t="s">
        <v>11</v>
      </c>
      <c r="F735" s="9" t="s">
        <v>12</v>
      </c>
      <c r="G735" s="40" t="s">
        <v>1045</v>
      </c>
      <c r="H735" s="9" t="s">
        <v>23</v>
      </c>
      <c r="I735" s="27">
        <v>600</v>
      </c>
      <c r="J735" s="13"/>
      <c r="K735"/>
      <c r="L735"/>
      <c r="M735" s="23"/>
    </row>
    <row r="736" spans="1:13" s="20" customFormat="1" x14ac:dyDescent="0.5">
      <c r="A736" s="7" t="s">
        <v>918</v>
      </c>
      <c r="B736" s="34" t="s">
        <v>1044</v>
      </c>
      <c r="C736" s="8">
        <v>43553</v>
      </c>
      <c r="D736" s="9">
        <f t="shared" si="37"/>
        <v>43585</v>
      </c>
      <c r="E736" s="9" t="s">
        <v>11</v>
      </c>
      <c r="F736" s="9" t="s">
        <v>863</v>
      </c>
      <c r="G736" s="17" t="s">
        <v>1046</v>
      </c>
      <c r="H736" s="9" t="s">
        <v>914</v>
      </c>
      <c r="I736" s="27">
        <v>600</v>
      </c>
      <c r="J736" s="13"/>
      <c r="K736"/>
      <c r="L736"/>
      <c r="M736" s="23"/>
    </row>
    <row r="737" spans="1:13" s="20" customFormat="1" x14ac:dyDescent="0.5">
      <c r="A737" s="7" t="s">
        <v>273</v>
      </c>
      <c r="B737" s="34" t="s">
        <v>1050</v>
      </c>
      <c r="C737" s="8">
        <v>43554</v>
      </c>
      <c r="D737" s="9">
        <f t="shared" si="37"/>
        <v>43585</v>
      </c>
      <c r="E737" s="9" t="s">
        <v>11</v>
      </c>
      <c r="F737" s="9" t="s">
        <v>12</v>
      </c>
      <c r="G737" s="11" t="s">
        <v>736</v>
      </c>
      <c r="H737" s="9" t="s">
        <v>23</v>
      </c>
      <c r="I737" s="12">
        <v>2742.24</v>
      </c>
      <c r="J737" s="13"/>
      <c r="K737"/>
      <c r="L737"/>
      <c r="M737" s="23"/>
    </row>
    <row r="738" spans="1:13" s="20" customFormat="1" x14ac:dyDescent="0.5">
      <c r="A738" s="7" t="s">
        <v>273</v>
      </c>
      <c r="B738" s="34" t="s">
        <v>831</v>
      </c>
      <c r="C738" s="8">
        <v>43554</v>
      </c>
      <c r="D738" s="9">
        <f t="shared" si="37"/>
        <v>43585</v>
      </c>
      <c r="E738" s="9" t="s">
        <v>11</v>
      </c>
      <c r="F738" s="9" t="s">
        <v>12</v>
      </c>
      <c r="G738" s="35" t="s">
        <v>962</v>
      </c>
      <c r="H738" s="9" t="s">
        <v>23</v>
      </c>
      <c r="I738" s="12">
        <v>2311.42</v>
      </c>
      <c r="J738" s="13"/>
      <c r="K738"/>
      <c r="L738"/>
      <c r="M738" s="23"/>
    </row>
    <row r="739" spans="1:13" s="20" customFormat="1" x14ac:dyDescent="0.5">
      <c r="A739" s="7" t="s">
        <v>273</v>
      </c>
      <c r="B739" s="34" t="s">
        <v>832</v>
      </c>
      <c r="C739" s="8">
        <v>43554</v>
      </c>
      <c r="D739" s="9">
        <f t="shared" si="37"/>
        <v>43585</v>
      </c>
      <c r="E739" s="9" t="s">
        <v>11</v>
      </c>
      <c r="F739" s="9" t="s">
        <v>12</v>
      </c>
      <c r="G739" s="35" t="s">
        <v>713</v>
      </c>
      <c r="H739" s="9" t="s">
        <v>1015</v>
      </c>
      <c r="I739" s="12">
        <v>2970.4</v>
      </c>
      <c r="J739" s="13"/>
      <c r="K739"/>
      <c r="L739"/>
      <c r="M739" s="23"/>
    </row>
    <row r="740" spans="1:13" s="20" customFormat="1" x14ac:dyDescent="0.5">
      <c r="A740" s="7" t="s">
        <v>273</v>
      </c>
      <c r="B740" s="34" t="s">
        <v>834</v>
      </c>
      <c r="C740" s="8">
        <v>43554</v>
      </c>
      <c r="D740" s="9">
        <f t="shared" si="37"/>
        <v>43585</v>
      </c>
      <c r="E740" s="9" t="s">
        <v>11</v>
      </c>
      <c r="F740" s="9" t="s">
        <v>12</v>
      </c>
      <c r="G740" s="35" t="s">
        <v>646</v>
      </c>
      <c r="H740" s="9" t="s">
        <v>23</v>
      </c>
      <c r="I740" s="12">
        <v>2387.09</v>
      </c>
      <c r="J740" s="13"/>
      <c r="K740"/>
      <c r="L740"/>
      <c r="M740" s="23"/>
    </row>
    <row r="741" spans="1:13" s="20" customFormat="1" x14ac:dyDescent="0.5">
      <c r="A741" s="7" t="s">
        <v>273</v>
      </c>
      <c r="B741" s="34" t="s">
        <v>836</v>
      </c>
      <c r="C741" s="8">
        <v>43554</v>
      </c>
      <c r="D741" s="9">
        <f t="shared" si="37"/>
        <v>43585</v>
      </c>
      <c r="E741" s="9" t="s">
        <v>11</v>
      </c>
      <c r="F741" s="9" t="s">
        <v>12</v>
      </c>
      <c r="G741" s="35" t="s">
        <v>764</v>
      </c>
      <c r="H741" s="9" t="s">
        <v>23</v>
      </c>
      <c r="I741" s="12">
        <v>3215.2</v>
      </c>
      <c r="J741" s="13"/>
      <c r="K741"/>
      <c r="L741"/>
      <c r="M741" s="23"/>
    </row>
    <row r="742" spans="1:13" s="20" customFormat="1" x14ac:dyDescent="0.5">
      <c r="A742" s="7" t="s">
        <v>273</v>
      </c>
      <c r="B742" s="34" t="s">
        <v>836</v>
      </c>
      <c r="C742" s="8">
        <v>43554</v>
      </c>
      <c r="D742" s="9">
        <f t="shared" si="37"/>
        <v>43585</v>
      </c>
      <c r="E742" s="9" t="s">
        <v>11</v>
      </c>
      <c r="F742" s="9" t="s">
        <v>12</v>
      </c>
      <c r="G742" s="35" t="s">
        <v>764</v>
      </c>
      <c r="H742" s="9" t="s">
        <v>23</v>
      </c>
      <c r="I742" s="12">
        <v>3215.2</v>
      </c>
      <c r="J742" s="13"/>
      <c r="K742"/>
      <c r="L742"/>
      <c r="M742" s="23"/>
    </row>
    <row r="743" spans="1:13" s="20" customFormat="1" x14ac:dyDescent="0.5">
      <c r="A743" s="7" t="s">
        <v>724</v>
      </c>
      <c r="B743" s="34" t="s">
        <v>1051</v>
      </c>
      <c r="C743" s="8">
        <v>43555</v>
      </c>
      <c r="D743" s="9">
        <f t="shared" si="37"/>
        <v>43585</v>
      </c>
      <c r="E743" s="9" t="s">
        <v>11</v>
      </c>
      <c r="F743" s="9" t="s">
        <v>12</v>
      </c>
      <c r="G743" s="11" t="s">
        <v>680</v>
      </c>
      <c r="H743" s="9" t="s">
        <v>14</v>
      </c>
      <c r="I743" s="12">
        <v>2404.6799999999998</v>
      </c>
      <c r="J743" s="13"/>
      <c r="K743"/>
      <c r="L743"/>
      <c r="M743" s="23"/>
    </row>
    <row r="744" spans="1:13" s="20" customFormat="1" x14ac:dyDescent="0.5">
      <c r="A744" s="7" t="s">
        <v>724</v>
      </c>
      <c r="B744" s="34" t="s">
        <v>1052</v>
      </c>
      <c r="C744" s="8">
        <v>43555</v>
      </c>
      <c r="D744" s="9">
        <f t="shared" si="37"/>
        <v>43585</v>
      </c>
      <c r="E744" s="9" t="s">
        <v>11</v>
      </c>
      <c r="F744" s="9" t="s">
        <v>863</v>
      </c>
      <c r="G744" s="40" t="s">
        <v>1053</v>
      </c>
      <c r="H744" s="9" t="s">
        <v>1054</v>
      </c>
      <c r="I744" s="12">
        <v>676.08</v>
      </c>
      <c r="J744" s="13"/>
      <c r="K744"/>
      <c r="L744"/>
      <c r="M744" s="23"/>
    </row>
    <row r="745" spans="1:13" s="20" customFormat="1" x14ac:dyDescent="0.5">
      <c r="A745" s="7" t="s">
        <v>1055</v>
      </c>
      <c r="B745" s="41" t="s">
        <v>1056</v>
      </c>
      <c r="C745" s="8">
        <v>43555</v>
      </c>
      <c r="D745" s="9">
        <f t="shared" si="37"/>
        <v>43585</v>
      </c>
      <c r="E745" s="9" t="s">
        <v>11</v>
      </c>
      <c r="F745" s="9" t="s">
        <v>12</v>
      </c>
      <c r="G745" s="40" t="s">
        <v>985</v>
      </c>
      <c r="H745" s="9" t="s">
        <v>23</v>
      </c>
      <c r="I745" s="12">
        <v>620</v>
      </c>
      <c r="J745" s="13"/>
      <c r="K745"/>
      <c r="L745"/>
      <c r="M745" s="23"/>
    </row>
    <row r="746" spans="1:13" s="20" customFormat="1" x14ac:dyDescent="0.5">
      <c r="A746" s="7" t="s">
        <v>918</v>
      </c>
      <c r="B746" s="34" t="s">
        <v>1057</v>
      </c>
      <c r="C746" s="8">
        <v>43555</v>
      </c>
      <c r="D746" s="9">
        <f t="shared" si="37"/>
        <v>43585</v>
      </c>
      <c r="E746" s="9" t="s">
        <v>11</v>
      </c>
      <c r="F746" s="9" t="s">
        <v>12</v>
      </c>
      <c r="G746" s="35" t="s">
        <v>905</v>
      </c>
      <c r="H746" s="9" t="s">
        <v>905</v>
      </c>
      <c r="I746" s="12">
        <v>8820</v>
      </c>
      <c r="J746" s="13"/>
      <c r="K746"/>
      <c r="L746"/>
      <c r="M746" s="23"/>
    </row>
    <row r="747" spans="1:13" s="20" customFormat="1" x14ac:dyDescent="0.5">
      <c r="A747" s="7" t="s">
        <v>261</v>
      </c>
      <c r="B747" s="34" t="s">
        <v>1058</v>
      </c>
      <c r="C747" s="8">
        <v>43556</v>
      </c>
      <c r="D747" s="9">
        <f t="shared" si="37"/>
        <v>43616</v>
      </c>
      <c r="E747" s="9" t="s">
        <v>11</v>
      </c>
      <c r="F747" s="9" t="s">
        <v>863</v>
      </c>
      <c r="G747" s="35" t="s">
        <v>953</v>
      </c>
      <c r="H747" s="9" t="s">
        <v>14</v>
      </c>
      <c r="I747" s="12">
        <v>4392.24</v>
      </c>
      <c r="J747" s="13"/>
      <c r="K747"/>
      <c r="L747"/>
      <c r="M747" s="23"/>
    </row>
    <row r="748" spans="1:13" s="20" customFormat="1" x14ac:dyDescent="0.5">
      <c r="A748" s="7" t="s">
        <v>15</v>
      </c>
      <c r="B748" s="34" t="s">
        <v>1059</v>
      </c>
      <c r="C748" s="8">
        <v>43557</v>
      </c>
      <c r="D748" s="9">
        <f>C748+14</f>
        <v>43571</v>
      </c>
      <c r="E748" s="9" t="s">
        <v>11</v>
      </c>
      <c r="F748" s="9" t="s">
        <v>12</v>
      </c>
      <c r="G748" s="35" t="s">
        <v>860</v>
      </c>
      <c r="H748" s="9" t="s">
        <v>14</v>
      </c>
      <c r="I748" s="12">
        <f>2250+3850</f>
        <v>6100</v>
      </c>
      <c r="J748" s="13"/>
      <c r="K748"/>
      <c r="L748"/>
      <c r="M748" s="23"/>
    </row>
    <row r="749" spans="1:13" s="20" customFormat="1" x14ac:dyDescent="0.5">
      <c r="A749" s="7" t="s">
        <v>15</v>
      </c>
      <c r="B749" s="34" t="s">
        <v>1059</v>
      </c>
      <c r="C749" s="8">
        <v>43557</v>
      </c>
      <c r="D749" s="9">
        <f>C749+14</f>
        <v>43571</v>
      </c>
      <c r="E749" s="9" t="s">
        <v>11</v>
      </c>
      <c r="F749" s="9" t="s">
        <v>12</v>
      </c>
      <c r="G749" s="35" t="s">
        <v>861</v>
      </c>
      <c r="H749" s="9" t="s">
        <v>14</v>
      </c>
      <c r="I749" s="12">
        <v>2250</v>
      </c>
      <c r="J749" s="13"/>
      <c r="K749"/>
      <c r="L749"/>
      <c r="M749" s="23"/>
    </row>
    <row r="750" spans="1:13" s="20" customFormat="1" x14ac:dyDescent="0.5">
      <c r="A750" s="7" t="s">
        <v>1060</v>
      </c>
      <c r="B750" s="34" t="s">
        <v>1061</v>
      </c>
      <c r="C750" s="8">
        <v>43557</v>
      </c>
      <c r="D750" s="9">
        <f>EOMONTH(C750,1)</f>
        <v>43616</v>
      </c>
      <c r="E750" s="9" t="s">
        <v>11</v>
      </c>
      <c r="F750" s="9" t="s">
        <v>12</v>
      </c>
      <c r="G750" s="35" t="s">
        <v>944</v>
      </c>
      <c r="H750" s="9" t="s">
        <v>23</v>
      </c>
      <c r="I750" s="12">
        <v>1542.75</v>
      </c>
      <c r="J750" s="13"/>
      <c r="K750"/>
      <c r="L750"/>
      <c r="M750" s="23"/>
    </row>
    <row r="751" spans="1:13" s="20" customFormat="1" x14ac:dyDescent="0.5">
      <c r="A751" s="26" t="s">
        <v>202</v>
      </c>
      <c r="B751" s="34" t="s">
        <v>653</v>
      </c>
      <c r="C751" s="8">
        <v>43560</v>
      </c>
      <c r="D751" s="9">
        <f>EOMONTH(C751,1)</f>
        <v>43616</v>
      </c>
      <c r="E751" s="9" t="s">
        <v>11</v>
      </c>
      <c r="F751" s="9" t="s">
        <v>12</v>
      </c>
      <c r="G751" s="35" t="s">
        <v>747</v>
      </c>
      <c r="H751" s="9" t="s">
        <v>23</v>
      </c>
      <c r="I751" s="12">
        <v>2482.1999999999998</v>
      </c>
      <c r="J751" s="13"/>
      <c r="K751"/>
      <c r="L751"/>
      <c r="M751" s="23"/>
    </row>
    <row r="752" spans="1:13" s="20" customFormat="1" x14ac:dyDescent="0.5">
      <c r="A752" s="7" t="s">
        <v>698</v>
      </c>
      <c r="B752" s="37" t="s">
        <v>24</v>
      </c>
      <c r="C752" s="8">
        <v>43562</v>
      </c>
      <c r="D752" s="9">
        <f>EOMONTH(C752,1)</f>
        <v>43616</v>
      </c>
      <c r="E752" s="9" t="s">
        <v>11</v>
      </c>
      <c r="F752" s="9" t="s">
        <v>12</v>
      </c>
      <c r="G752" s="40" t="s">
        <v>680</v>
      </c>
      <c r="H752" s="9" t="s">
        <v>14</v>
      </c>
      <c r="I752" s="12">
        <v>8284</v>
      </c>
      <c r="J752" s="13"/>
      <c r="K752"/>
      <c r="L752"/>
      <c r="M752" s="23"/>
    </row>
    <row r="753" spans="1:13" s="20" customFormat="1" x14ac:dyDescent="0.5">
      <c r="A753" s="7" t="s">
        <v>822</v>
      </c>
      <c r="B753" s="34" t="s">
        <v>1062</v>
      </c>
      <c r="C753" s="8">
        <v>43563</v>
      </c>
      <c r="D753" s="9">
        <f>EOMONTH(C753,1)</f>
        <v>43616</v>
      </c>
      <c r="E753" s="9" t="s">
        <v>11</v>
      </c>
      <c r="F753" s="9" t="s">
        <v>12</v>
      </c>
      <c r="G753" s="40" t="s">
        <v>710</v>
      </c>
      <c r="H753" s="9" t="s">
        <v>23</v>
      </c>
      <c r="I753" s="12">
        <v>1679.4</v>
      </c>
      <c r="J753" s="13"/>
      <c r="K753"/>
      <c r="L753"/>
      <c r="M753" s="23"/>
    </row>
    <row r="754" spans="1:13" s="20" customFormat="1" x14ac:dyDescent="0.5">
      <c r="A754" s="26" t="s">
        <v>15</v>
      </c>
      <c r="B754" s="34" t="s">
        <v>1063</v>
      </c>
      <c r="C754" s="8">
        <v>43564</v>
      </c>
      <c r="D754" s="9">
        <f t="shared" ref="D754:D764" si="38">C754+14</f>
        <v>43578</v>
      </c>
      <c r="E754" s="9" t="s">
        <v>11</v>
      </c>
      <c r="F754" s="9" t="s">
        <v>863</v>
      </c>
      <c r="G754" s="40" t="s">
        <v>1064</v>
      </c>
      <c r="H754" s="9" t="s">
        <v>1054</v>
      </c>
      <c r="I754" s="12">
        <v>1500</v>
      </c>
      <c r="J754" s="13"/>
      <c r="K754"/>
      <c r="L754"/>
      <c r="M754" s="23"/>
    </row>
    <row r="755" spans="1:13" s="20" customFormat="1" x14ac:dyDescent="0.5">
      <c r="A755" s="26" t="s">
        <v>15</v>
      </c>
      <c r="B755" s="34" t="s">
        <v>1063</v>
      </c>
      <c r="C755" s="8">
        <v>43564</v>
      </c>
      <c r="D755" s="9">
        <f t="shared" si="38"/>
        <v>43578</v>
      </c>
      <c r="E755" s="9" t="s">
        <v>11</v>
      </c>
      <c r="F755" s="9" t="s">
        <v>863</v>
      </c>
      <c r="G755" s="40" t="s">
        <v>1065</v>
      </c>
      <c r="H755" s="9" t="s">
        <v>14</v>
      </c>
      <c r="I755" s="12">
        <v>1500</v>
      </c>
      <c r="J755" s="13"/>
      <c r="K755"/>
      <c r="L755"/>
      <c r="M755" s="23"/>
    </row>
    <row r="756" spans="1:13" s="20" customFormat="1" x14ac:dyDescent="0.5">
      <c r="A756" s="26" t="s">
        <v>15</v>
      </c>
      <c r="B756" s="34" t="s">
        <v>1063</v>
      </c>
      <c r="C756" s="8">
        <v>43564</v>
      </c>
      <c r="D756" s="9">
        <f t="shared" si="38"/>
        <v>43578</v>
      </c>
      <c r="E756" s="9" t="s">
        <v>11</v>
      </c>
      <c r="F756" s="9" t="s">
        <v>863</v>
      </c>
      <c r="G756" s="42" t="s">
        <v>1066</v>
      </c>
      <c r="H756" s="9" t="s">
        <v>1054</v>
      </c>
      <c r="I756" s="12">
        <v>1500</v>
      </c>
      <c r="J756" s="13"/>
      <c r="K756"/>
      <c r="L756"/>
      <c r="M756" s="23"/>
    </row>
    <row r="757" spans="1:13" s="20" customFormat="1" x14ac:dyDescent="0.5">
      <c r="A757" s="26" t="s">
        <v>15</v>
      </c>
      <c r="B757" s="34" t="s">
        <v>1063</v>
      </c>
      <c r="C757" s="8">
        <v>43564</v>
      </c>
      <c r="D757" s="9">
        <f t="shared" si="38"/>
        <v>43578</v>
      </c>
      <c r="E757" s="9" t="s">
        <v>11</v>
      </c>
      <c r="F757" s="9" t="s">
        <v>863</v>
      </c>
      <c r="G757" s="40" t="s">
        <v>1067</v>
      </c>
      <c r="H757" s="9" t="s">
        <v>1054</v>
      </c>
      <c r="I757" s="12">
        <v>1500</v>
      </c>
      <c r="J757" s="13"/>
      <c r="K757"/>
      <c r="L757"/>
      <c r="M757" s="23"/>
    </row>
    <row r="758" spans="1:13" s="20" customFormat="1" x14ac:dyDescent="0.5">
      <c r="A758" s="7" t="s">
        <v>15</v>
      </c>
      <c r="B758" s="34" t="s">
        <v>1068</v>
      </c>
      <c r="C758" s="8">
        <v>43564</v>
      </c>
      <c r="D758" s="9">
        <f t="shared" si="38"/>
        <v>43578</v>
      </c>
      <c r="E758" s="9" t="s">
        <v>11</v>
      </c>
      <c r="F758" s="9" t="s">
        <v>863</v>
      </c>
      <c r="G758" s="40" t="s">
        <v>954</v>
      </c>
      <c r="H758" s="9" t="s">
        <v>14</v>
      </c>
      <c r="I758" s="12">
        <v>4236</v>
      </c>
      <c r="J758" s="13"/>
      <c r="K758"/>
      <c r="L758"/>
      <c r="M758" s="23"/>
    </row>
    <row r="759" spans="1:13" s="20" customFormat="1" x14ac:dyDescent="0.5">
      <c r="A759" s="7" t="s">
        <v>15</v>
      </c>
      <c r="B759" s="34" t="s">
        <v>1069</v>
      </c>
      <c r="C759" s="8">
        <v>43564</v>
      </c>
      <c r="D759" s="9">
        <f t="shared" si="38"/>
        <v>43578</v>
      </c>
      <c r="E759" s="9" t="s">
        <v>11</v>
      </c>
      <c r="F759" s="9" t="s">
        <v>12</v>
      </c>
      <c r="G759" s="40" t="s">
        <v>806</v>
      </c>
      <c r="H759" s="9" t="s">
        <v>14</v>
      </c>
      <c r="I759" s="12">
        <v>13992.5</v>
      </c>
      <c r="J759" s="13"/>
      <c r="K759"/>
      <c r="L759"/>
      <c r="M759" s="23"/>
    </row>
    <row r="760" spans="1:13" s="20" customFormat="1" x14ac:dyDescent="0.5">
      <c r="A760" s="7" t="s">
        <v>15</v>
      </c>
      <c r="B760" s="34" t="s">
        <v>1070</v>
      </c>
      <c r="C760" s="8">
        <v>43564</v>
      </c>
      <c r="D760" s="9">
        <f t="shared" si="38"/>
        <v>43578</v>
      </c>
      <c r="E760" s="9" t="s">
        <v>11</v>
      </c>
      <c r="F760" s="9" t="s">
        <v>863</v>
      </c>
      <c r="G760" s="40" t="s">
        <v>954</v>
      </c>
      <c r="H760" s="9" t="s">
        <v>14</v>
      </c>
      <c r="I760" s="12">
        <v>2988.1</v>
      </c>
      <c r="J760" s="13"/>
      <c r="K760"/>
      <c r="L760"/>
      <c r="M760" s="23"/>
    </row>
    <row r="761" spans="1:13" s="20" customFormat="1" x14ac:dyDescent="0.5">
      <c r="A761" s="7" t="s">
        <v>15</v>
      </c>
      <c r="B761" s="34" t="s">
        <v>1071</v>
      </c>
      <c r="C761" s="8">
        <v>43564</v>
      </c>
      <c r="D761" s="9">
        <f t="shared" si="38"/>
        <v>43578</v>
      </c>
      <c r="E761" s="9" t="s">
        <v>11</v>
      </c>
      <c r="F761" s="9" t="s">
        <v>863</v>
      </c>
      <c r="G761" s="40" t="s">
        <v>1072</v>
      </c>
      <c r="H761" s="9" t="s">
        <v>1073</v>
      </c>
      <c r="I761" s="12">
        <v>600</v>
      </c>
      <c r="J761" s="13"/>
      <c r="K761"/>
      <c r="L761"/>
      <c r="M761" s="23"/>
    </row>
    <row r="762" spans="1:13" s="20" customFormat="1" x14ac:dyDescent="0.5">
      <c r="A762" s="7" t="s">
        <v>15</v>
      </c>
      <c r="B762" s="34" t="s">
        <v>1074</v>
      </c>
      <c r="C762" s="8">
        <v>43565</v>
      </c>
      <c r="D762" s="9">
        <f t="shared" si="38"/>
        <v>43579</v>
      </c>
      <c r="E762" s="9" t="s">
        <v>11</v>
      </c>
      <c r="F762" s="9" t="s">
        <v>12</v>
      </c>
      <c r="G762" s="40" t="s">
        <v>714</v>
      </c>
      <c r="H762" s="9" t="s">
        <v>14</v>
      </c>
      <c r="I762" s="12">
        <v>3225.2</v>
      </c>
      <c r="J762" s="13"/>
      <c r="K762"/>
      <c r="L762"/>
      <c r="M762" s="23"/>
    </row>
    <row r="763" spans="1:13" s="20" customFormat="1" x14ac:dyDescent="0.5">
      <c r="A763" s="7" t="s">
        <v>15</v>
      </c>
      <c r="B763" s="34" t="s">
        <v>1075</v>
      </c>
      <c r="C763" s="8">
        <v>43565</v>
      </c>
      <c r="D763" s="9">
        <f t="shared" si="38"/>
        <v>43579</v>
      </c>
      <c r="E763" s="9" t="s">
        <v>11</v>
      </c>
      <c r="F763" s="9" t="s">
        <v>12</v>
      </c>
      <c r="G763" s="40" t="s">
        <v>631</v>
      </c>
      <c r="H763" s="9" t="s">
        <v>14</v>
      </c>
      <c r="I763" s="12">
        <v>1080</v>
      </c>
      <c r="J763" s="13"/>
      <c r="K763"/>
      <c r="L763"/>
      <c r="M763" s="23"/>
    </row>
    <row r="764" spans="1:13" s="20" customFormat="1" x14ac:dyDescent="0.5">
      <c r="A764" s="7" t="s">
        <v>15</v>
      </c>
      <c r="B764" s="34" t="s">
        <v>1076</v>
      </c>
      <c r="C764" s="8">
        <v>43565</v>
      </c>
      <c r="D764" s="9">
        <f t="shared" si="38"/>
        <v>43579</v>
      </c>
      <c r="E764" s="9" t="s">
        <v>11</v>
      </c>
      <c r="F764" s="9" t="s">
        <v>12</v>
      </c>
      <c r="G764" s="40" t="s">
        <v>861</v>
      </c>
      <c r="H764" s="9" t="s">
        <v>14</v>
      </c>
      <c r="I764" s="12">
        <v>5176.45</v>
      </c>
      <c r="J764" s="13"/>
      <c r="K764"/>
      <c r="L764"/>
      <c r="M764" s="23"/>
    </row>
    <row r="765" spans="1:13" s="20" customFormat="1" x14ac:dyDescent="0.5">
      <c r="A765" s="7" t="s">
        <v>50</v>
      </c>
      <c r="B765" s="34" t="s">
        <v>1077</v>
      </c>
      <c r="C765" s="8">
        <v>43566</v>
      </c>
      <c r="D765" s="9">
        <f t="shared" ref="D765:D771" si="39">EOMONTH(C765,1)</f>
        <v>43616</v>
      </c>
      <c r="E765" s="9" t="s">
        <v>11</v>
      </c>
      <c r="F765" s="9" t="s">
        <v>12</v>
      </c>
      <c r="G765" s="40" t="s">
        <v>516</v>
      </c>
      <c r="H765" s="9" t="s">
        <v>23</v>
      </c>
      <c r="I765" s="12">
        <v>4097.0600000000004</v>
      </c>
      <c r="J765" s="13"/>
      <c r="K765"/>
      <c r="L765"/>
      <c r="M765" s="23"/>
    </row>
    <row r="766" spans="1:13" s="20" customFormat="1" x14ac:dyDescent="0.5">
      <c r="A766" s="7" t="s">
        <v>50</v>
      </c>
      <c r="B766" s="34" t="s">
        <v>1078</v>
      </c>
      <c r="C766" s="8">
        <v>43566</v>
      </c>
      <c r="D766" s="9">
        <f t="shared" si="39"/>
        <v>43616</v>
      </c>
      <c r="E766" s="9" t="s">
        <v>11</v>
      </c>
      <c r="F766" s="9" t="s">
        <v>12</v>
      </c>
      <c r="G766" s="40" t="s">
        <v>971</v>
      </c>
      <c r="H766" s="9" t="s">
        <v>23</v>
      </c>
      <c r="I766" s="12">
        <v>2880.13</v>
      </c>
      <c r="J766" s="13"/>
      <c r="K766"/>
      <c r="L766"/>
      <c r="M766" s="23"/>
    </row>
    <row r="767" spans="1:13" s="20" customFormat="1" x14ac:dyDescent="0.5">
      <c r="A767" s="7" t="s">
        <v>698</v>
      </c>
      <c r="B767" s="34" t="s">
        <v>26</v>
      </c>
      <c r="C767" s="8">
        <v>43566</v>
      </c>
      <c r="D767" s="9">
        <f t="shared" si="39"/>
        <v>43616</v>
      </c>
      <c r="E767" s="9" t="s">
        <v>11</v>
      </c>
      <c r="F767" s="9" t="s">
        <v>12</v>
      </c>
      <c r="G767" s="40" t="s">
        <v>945</v>
      </c>
      <c r="H767" s="9" t="s">
        <v>23</v>
      </c>
      <c r="I767" s="12">
        <v>2989.15</v>
      </c>
      <c r="J767" s="13"/>
      <c r="K767"/>
      <c r="L767"/>
      <c r="M767" s="23"/>
    </row>
    <row r="768" spans="1:13" s="20" customFormat="1" x14ac:dyDescent="0.5">
      <c r="A768" s="7" t="s">
        <v>698</v>
      </c>
      <c r="B768" s="7" t="s">
        <v>579</v>
      </c>
      <c r="C768" s="8">
        <v>43567</v>
      </c>
      <c r="D768" s="9">
        <f t="shared" si="39"/>
        <v>43616</v>
      </c>
      <c r="E768" s="9" t="s">
        <v>11</v>
      </c>
      <c r="F768" s="9" t="s">
        <v>12</v>
      </c>
      <c r="G768" s="40" t="s">
        <v>933</v>
      </c>
      <c r="H768" s="9" t="s">
        <v>14</v>
      </c>
      <c r="I768" s="12">
        <v>6838.77</v>
      </c>
      <c r="J768" s="13"/>
      <c r="K768"/>
      <c r="L768"/>
      <c r="M768" s="23"/>
    </row>
    <row r="769" spans="1:13" s="20" customFormat="1" x14ac:dyDescent="0.5">
      <c r="A769" s="7" t="s">
        <v>279</v>
      </c>
      <c r="B769" s="34" t="s">
        <v>1079</v>
      </c>
      <c r="C769" s="8">
        <v>43568</v>
      </c>
      <c r="D769" s="9">
        <f t="shared" si="39"/>
        <v>43616</v>
      </c>
      <c r="E769" s="9" t="s">
        <v>11</v>
      </c>
      <c r="F769" s="9" t="s">
        <v>12</v>
      </c>
      <c r="G769" s="40" t="s">
        <v>1080</v>
      </c>
      <c r="H769" s="9" t="s">
        <v>23</v>
      </c>
      <c r="I769" s="12">
        <v>19148.7</v>
      </c>
      <c r="J769" s="13"/>
      <c r="K769"/>
      <c r="L769"/>
      <c r="M769" s="23"/>
    </row>
    <row r="770" spans="1:13" s="20" customFormat="1" x14ac:dyDescent="0.5">
      <c r="A770" s="7" t="s">
        <v>698</v>
      </c>
      <c r="B770" s="34" t="s">
        <v>596</v>
      </c>
      <c r="C770" s="8">
        <v>43569</v>
      </c>
      <c r="D770" s="9">
        <f t="shared" si="39"/>
        <v>43616</v>
      </c>
      <c r="E770" s="9" t="s">
        <v>11</v>
      </c>
      <c r="F770" s="9" t="s">
        <v>12</v>
      </c>
      <c r="G770" s="40" t="s">
        <v>954</v>
      </c>
      <c r="H770" s="9" t="s">
        <v>14</v>
      </c>
      <c r="I770" s="12">
        <v>300</v>
      </c>
      <c r="J770" s="13"/>
      <c r="K770"/>
      <c r="L770"/>
      <c r="M770" s="23"/>
    </row>
    <row r="771" spans="1:13" s="20" customFormat="1" x14ac:dyDescent="0.5">
      <c r="A771" s="7" t="s">
        <v>1081</v>
      </c>
      <c r="B771" s="34" t="s">
        <v>1082</v>
      </c>
      <c r="C771" s="8">
        <v>43571</v>
      </c>
      <c r="D771" s="9">
        <f t="shared" si="39"/>
        <v>43616</v>
      </c>
      <c r="E771" s="9" t="s">
        <v>11</v>
      </c>
      <c r="F771" s="9" t="s">
        <v>12</v>
      </c>
      <c r="G771" s="40" t="s">
        <v>845</v>
      </c>
      <c r="H771" s="9" t="s">
        <v>23</v>
      </c>
      <c r="I771" s="12">
        <v>2880</v>
      </c>
      <c r="J771" s="13"/>
      <c r="K771"/>
      <c r="L771"/>
      <c r="M771" s="23"/>
    </row>
    <row r="772" spans="1:13" s="20" customFormat="1" x14ac:dyDescent="0.5">
      <c r="A772" s="7" t="s">
        <v>15</v>
      </c>
      <c r="B772" s="37" t="s">
        <v>1083</v>
      </c>
      <c r="C772" s="44">
        <v>43578</v>
      </c>
      <c r="D772" s="38">
        <f t="shared" ref="D772:D789" si="40">C772+14</f>
        <v>43592</v>
      </c>
      <c r="E772" s="38" t="s">
        <v>11</v>
      </c>
      <c r="F772" s="38" t="s">
        <v>863</v>
      </c>
      <c r="G772" s="40" t="s">
        <v>1084</v>
      </c>
      <c r="H772" s="38" t="s">
        <v>1073</v>
      </c>
      <c r="I772" s="39">
        <v>9722.2999999999993</v>
      </c>
      <c r="J772" s="13"/>
      <c r="K772"/>
      <c r="L772"/>
      <c r="M772" s="23"/>
    </row>
    <row r="773" spans="1:13" s="20" customFormat="1" x14ac:dyDescent="0.5">
      <c r="A773" s="7" t="s">
        <v>15</v>
      </c>
      <c r="B773" s="34" t="s">
        <v>1085</v>
      </c>
      <c r="C773" s="8">
        <v>43578</v>
      </c>
      <c r="D773" s="38">
        <f t="shared" si="40"/>
        <v>43592</v>
      </c>
      <c r="E773" s="9" t="s">
        <v>11</v>
      </c>
      <c r="F773" s="9" t="s">
        <v>12</v>
      </c>
      <c r="G773" s="40" t="s">
        <v>715</v>
      </c>
      <c r="H773" s="9" t="s">
        <v>14</v>
      </c>
      <c r="I773" s="12">
        <v>1587.6</v>
      </c>
      <c r="J773" s="13"/>
      <c r="K773"/>
      <c r="L773"/>
      <c r="M773" s="23"/>
    </row>
    <row r="774" spans="1:13" s="20" customFormat="1" x14ac:dyDescent="0.5">
      <c r="A774" s="7" t="s">
        <v>15</v>
      </c>
      <c r="B774" s="34" t="s">
        <v>1086</v>
      </c>
      <c r="C774" s="8">
        <v>43578</v>
      </c>
      <c r="D774" s="38">
        <f t="shared" si="40"/>
        <v>43592</v>
      </c>
      <c r="E774" s="9" t="s">
        <v>11</v>
      </c>
      <c r="F774" s="9" t="s">
        <v>12</v>
      </c>
      <c r="G774" s="40" t="s">
        <v>680</v>
      </c>
      <c r="H774" s="9" t="s">
        <v>14</v>
      </c>
      <c r="I774" s="12">
        <v>720</v>
      </c>
      <c r="J774" s="13"/>
      <c r="K774"/>
      <c r="L774"/>
      <c r="M774" s="23"/>
    </row>
    <row r="775" spans="1:13" s="20" customFormat="1" x14ac:dyDescent="0.5">
      <c r="A775" s="7" t="s">
        <v>15</v>
      </c>
      <c r="B775" s="34" t="s">
        <v>1087</v>
      </c>
      <c r="C775" s="8">
        <v>43578</v>
      </c>
      <c r="D775" s="38">
        <f t="shared" si="40"/>
        <v>43592</v>
      </c>
      <c r="E775" s="9" t="s">
        <v>11</v>
      </c>
      <c r="F775" s="9" t="s">
        <v>863</v>
      </c>
      <c r="G775" s="40" t="s">
        <v>1088</v>
      </c>
      <c r="H775" s="9" t="s">
        <v>14</v>
      </c>
      <c r="I775" s="12">
        <v>1500</v>
      </c>
      <c r="J775" s="13"/>
      <c r="K775"/>
      <c r="L775"/>
      <c r="M775" s="23"/>
    </row>
    <row r="776" spans="1:13" s="20" customFormat="1" x14ac:dyDescent="0.5">
      <c r="A776" s="7" t="s">
        <v>15</v>
      </c>
      <c r="B776" s="34" t="s">
        <v>1087</v>
      </c>
      <c r="C776" s="8">
        <v>43578</v>
      </c>
      <c r="D776" s="38">
        <f t="shared" si="40"/>
        <v>43592</v>
      </c>
      <c r="E776" s="9" t="s">
        <v>11</v>
      </c>
      <c r="F776" s="9" t="s">
        <v>863</v>
      </c>
      <c r="G776" s="40" t="s">
        <v>1089</v>
      </c>
      <c r="H776" s="9" t="s">
        <v>1090</v>
      </c>
      <c r="I776" s="12">
        <v>1500</v>
      </c>
      <c r="J776" s="13"/>
      <c r="K776"/>
      <c r="L776"/>
      <c r="M776" s="23"/>
    </row>
    <row r="777" spans="1:13" s="20" customFormat="1" x14ac:dyDescent="0.5">
      <c r="A777" s="7" t="s">
        <v>15</v>
      </c>
      <c r="B777" s="34" t="s">
        <v>1087</v>
      </c>
      <c r="C777" s="8">
        <v>43578</v>
      </c>
      <c r="D777" s="38">
        <f t="shared" si="40"/>
        <v>43592</v>
      </c>
      <c r="E777" s="9" t="s">
        <v>11</v>
      </c>
      <c r="F777" s="9" t="s">
        <v>863</v>
      </c>
      <c r="G777" s="40" t="s">
        <v>1091</v>
      </c>
      <c r="H777" s="9" t="s">
        <v>1054</v>
      </c>
      <c r="I777" s="12">
        <v>1500</v>
      </c>
      <c r="J777" s="13"/>
      <c r="K777"/>
      <c r="L777"/>
      <c r="M777" s="23"/>
    </row>
    <row r="778" spans="1:13" s="20" customFormat="1" x14ac:dyDescent="0.5">
      <c r="A778" s="7" t="s">
        <v>15</v>
      </c>
      <c r="B778" s="34" t="s">
        <v>1087</v>
      </c>
      <c r="C778" s="8">
        <v>43578</v>
      </c>
      <c r="D778" s="38">
        <f t="shared" si="40"/>
        <v>43592</v>
      </c>
      <c r="E778" s="9" t="s">
        <v>11</v>
      </c>
      <c r="F778" s="9" t="s">
        <v>863</v>
      </c>
      <c r="G778" s="40" t="s">
        <v>1092</v>
      </c>
      <c r="H778" s="9" t="s">
        <v>1090</v>
      </c>
      <c r="I778" s="12">
        <v>1500</v>
      </c>
      <c r="J778" s="13"/>
      <c r="K778"/>
      <c r="L778"/>
      <c r="M778" s="23"/>
    </row>
    <row r="779" spans="1:13" s="20" customFormat="1" x14ac:dyDescent="0.5">
      <c r="A779" s="7" t="s">
        <v>15</v>
      </c>
      <c r="B779" s="34" t="s">
        <v>1087</v>
      </c>
      <c r="C779" s="8">
        <v>43578</v>
      </c>
      <c r="D779" s="38">
        <f t="shared" si="40"/>
        <v>43592</v>
      </c>
      <c r="E779" s="9" t="s">
        <v>11</v>
      </c>
      <c r="F779" s="9" t="s">
        <v>863</v>
      </c>
      <c r="G779" s="40" t="s">
        <v>1093</v>
      </c>
      <c r="H779" s="9" t="s">
        <v>1054</v>
      </c>
      <c r="I779" s="12">
        <v>1500</v>
      </c>
      <c r="J779" s="13"/>
      <c r="K779"/>
      <c r="L779"/>
      <c r="M779" s="23"/>
    </row>
    <row r="780" spans="1:13" s="20" customFormat="1" x14ac:dyDescent="0.5">
      <c r="A780" s="7" t="s">
        <v>15</v>
      </c>
      <c r="B780" s="34" t="s">
        <v>1094</v>
      </c>
      <c r="C780" s="8">
        <v>43578</v>
      </c>
      <c r="D780" s="38">
        <f t="shared" si="40"/>
        <v>43592</v>
      </c>
      <c r="E780" s="9" t="s">
        <v>11</v>
      </c>
      <c r="F780" s="9" t="s">
        <v>863</v>
      </c>
      <c r="G780" s="40" t="s">
        <v>1067</v>
      </c>
      <c r="H780" s="9" t="s">
        <v>1054</v>
      </c>
      <c r="I780" s="12">
        <v>1100</v>
      </c>
      <c r="J780" s="13"/>
      <c r="K780"/>
      <c r="L780"/>
      <c r="M780" s="23"/>
    </row>
    <row r="781" spans="1:13" s="20" customFormat="1" x14ac:dyDescent="0.5">
      <c r="A781" s="7" t="s">
        <v>15</v>
      </c>
      <c r="B781" s="34" t="s">
        <v>1094</v>
      </c>
      <c r="C781" s="8">
        <v>43578</v>
      </c>
      <c r="D781" s="38">
        <f t="shared" si="40"/>
        <v>43592</v>
      </c>
      <c r="E781" s="9" t="s">
        <v>11</v>
      </c>
      <c r="F781" s="9" t="s">
        <v>863</v>
      </c>
      <c r="G781" s="42" t="s">
        <v>1066</v>
      </c>
      <c r="H781" s="9" t="s">
        <v>1054</v>
      </c>
      <c r="I781" s="12">
        <v>1100</v>
      </c>
      <c r="J781" s="13"/>
      <c r="K781"/>
      <c r="L781"/>
      <c r="M781" s="23"/>
    </row>
    <row r="782" spans="1:13" s="20" customFormat="1" x14ac:dyDescent="0.5">
      <c r="A782" s="7" t="s">
        <v>15</v>
      </c>
      <c r="B782" s="34" t="s">
        <v>1094</v>
      </c>
      <c r="C782" s="8">
        <v>43578</v>
      </c>
      <c r="D782" s="38">
        <f t="shared" si="40"/>
        <v>43592</v>
      </c>
      <c r="E782" s="9" t="s">
        <v>11</v>
      </c>
      <c r="F782" s="9" t="s">
        <v>863</v>
      </c>
      <c r="G782" s="40" t="s">
        <v>1091</v>
      </c>
      <c r="H782" s="9" t="s">
        <v>1054</v>
      </c>
      <c r="I782" s="12">
        <v>1100</v>
      </c>
      <c r="J782" s="13"/>
      <c r="K782"/>
      <c r="L782"/>
      <c r="M782" s="23"/>
    </row>
    <row r="783" spans="1:13" s="20" customFormat="1" x14ac:dyDescent="0.5">
      <c r="A783" s="7" t="s">
        <v>15</v>
      </c>
      <c r="B783" s="34" t="s">
        <v>1094</v>
      </c>
      <c r="C783" s="8">
        <v>43578</v>
      </c>
      <c r="D783" s="38">
        <f t="shared" si="40"/>
        <v>43592</v>
      </c>
      <c r="E783" s="9" t="s">
        <v>11</v>
      </c>
      <c r="F783" s="9" t="s">
        <v>863</v>
      </c>
      <c r="G783" s="40" t="s">
        <v>1093</v>
      </c>
      <c r="H783" s="9" t="s">
        <v>1054</v>
      </c>
      <c r="I783" s="12">
        <v>1100</v>
      </c>
      <c r="J783" s="13"/>
      <c r="K783"/>
      <c r="L783"/>
      <c r="M783" s="23"/>
    </row>
    <row r="784" spans="1:13" s="20" customFormat="1" x14ac:dyDescent="0.5">
      <c r="A784" s="7" t="s">
        <v>15</v>
      </c>
      <c r="B784" s="34" t="s">
        <v>1094</v>
      </c>
      <c r="C784" s="8">
        <v>43578</v>
      </c>
      <c r="D784" s="38">
        <f t="shared" si="40"/>
        <v>43592</v>
      </c>
      <c r="E784" s="9" t="s">
        <v>11</v>
      </c>
      <c r="F784" s="9" t="s">
        <v>863</v>
      </c>
      <c r="G784" s="42" t="s">
        <v>1095</v>
      </c>
      <c r="H784" s="9" t="s">
        <v>1054</v>
      </c>
      <c r="I784" s="12">
        <v>1100</v>
      </c>
      <c r="J784" s="13"/>
      <c r="K784"/>
      <c r="L784"/>
      <c r="M784" s="23"/>
    </row>
    <row r="785" spans="1:13" s="20" customFormat="1" x14ac:dyDescent="0.5">
      <c r="A785" s="7" t="s">
        <v>15</v>
      </c>
      <c r="B785" s="34" t="s">
        <v>1096</v>
      </c>
      <c r="C785" s="8">
        <v>43578</v>
      </c>
      <c r="D785" s="38">
        <f t="shared" si="40"/>
        <v>43592</v>
      </c>
      <c r="E785" s="9" t="s">
        <v>11</v>
      </c>
      <c r="F785" s="9" t="s">
        <v>12</v>
      </c>
      <c r="G785" s="40" t="s">
        <v>807</v>
      </c>
      <c r="H785" s="9" t="s">
        <v>14</v>
      </c>
      <c r="I785" s="12">
        <v>7687.3</v>
      </c>
      <c r="J785" s="13"/>
      <c r="K785"/>
      <c r="L785"/>
      <c r="M785" s="23"/>
    </row>
    <row r="786" spans="1:13" s="20" customFormat="1" x14ac:dyDescent="0.5">
      <c r="A786" s="7" t="s">
        <v>15</v>
      </c>
      <c r="B786" s="34" t="s">
        <v>1097</v>
      </c>
      <c r="C786" s="8">
        <v>43578</v>
      </c>
      <c r="D786" s="38">
        <f t="shared" si="40"/>
        <v>43592</v>
      </c>
      <c r="E786" s="9" t="s">
        <v>11</v>
      </c>
      <c r="F786" s="9" t="s">
        <v>12</v>
      </c>
      <c r="G786" s="40" t="s">
        <v>1098</v>
      </c>
      <c r="H786" s="9" t="s">
        <v>23</v>
      </c>
      <c r="I786" s="12">
        <v>1200</v>
      </c>
      <c r="J786" s="13"/>
      <c r="K786"/>
      <c r="L786"/>
      <c r="M786" s="23"/>
    </row>
    <row r="787" spans="1:13" s="20" customFormat="1" x14ac:dyDescent="0.5">
      <c r="A787" s="7" t="s">
        <v>15</v>
      </c>
      <c r="B787" s="34" t="s">
        <v>1097</v>
      </c>
      <c r="C787" s="8">
        <v>43578</v>
      </c>
      <c r="D787" s="38">
        <f t="shared" si="40"/>
        <v>43592</v>
      </c>
      <c r="E787" s="9" t="s">
        <v>11</v>
      </c>
      <c r="F787" s="9" t="s">
        <v>863</v>
      </c>
      <c r="G787" s="40" t="s">
        <v>1072</v>
      </c>
      <c r="H787" s="9" t="s">
        <v>914</v>
      </c>
      <c r="I787" s="12">
        <v>600</v>
      </c>
      <c r="J787" s="13"/>
      <c r="K787"/>
      <c r="L787"/>
      <c r="M787" s="23"/>
    </row>
    <row r="788" spans="1:13" s="20" customFormat="1" x14ac:dyDescent="0.5">
      <c r="A788" s="7" t="s">
        <v>15</v>
      </c>
      <c r="B788" s="34" t="s">
        <v>1097</v>
      </c>
      <c r="C788" s="8">
        <v>43578</v>
      </c>
      <c r="D788" s="38">
        <f t="shared" si="40"/>
        <v>43592</v>
      </c>
      <c r="E788" s="9" t="s">
        <v>11</v>
      </c>
      <c r="F788" s="9" t="s">
        <v>12</v>
      </c>
      <c r="G788" s="40" t="s">
        <v>913</v>
      </c>
      <c r="H788" s="9" t="s">
        <v>914</v>
      </c>
      <c r="I788" s="12">
        <v>600</v>
      </c>
      <c r="J788" s="13"/>
      <c r="K788"/>
      <c r="L788"/>
      <c r="M788" s="23"/>
    </row>
    <row r="789" spans="1:13" s="20" customFormat="1" x14ac:dyDescent="0.5">
      <c r="A789" s="7" t="s">
        <v>15</v>
      </c>
      <c r="B789" s="34" t="s">
        <v>1099</v>
      </c>
      <c r="C789" s="8">
        <v>43578</v>
      </c>
      <c r="D789" s="38">
        <f t="shared" si="40"/>
        <v>43592</v>
      </c>
      <c r="E789" s="9" t="s">
        <v>11</v>
      </c>
      <c r="F789" s="9" t="s">
        <v>863</v>
      </c>
      <c r="G789" s="40" t="s">
        <v>1065</v>
      </c>
      <c r="H789" s="9" t="s">
        <v>14</v>
      </c>
      <c r="I789" s="12">
        <v>13569.9</v>
      </c>
      <c r="J789" s="13"/>
      <c r="K789"/>
      <c r="L789"/>
      <c r="M789" s="23"/>
    </row>
    <row r="790" spans="1:13" s="20" customFormat="1" x14ac:dyDescent="0.5">
      <c r="A790" s="7" t="s">
        <v>499</v>
      </c>
      <c r="B790" s="34" t="s">
        <v>1100</v>
      </c>
      <c r="C790" s="8">
        <v>43578</v>
      </c>
      <c r="D790" s="9">
        <f t="shared" ref="D790:D838" si="41">EOMONTH(C790,1)</f>
        <v>43616</v>
      </c>
      <c r="E790" s="9" t="s">
        <v>11</v>
      </c>
      <c r="F790" s="9" t="s">
        <v>12</v>
      </c>
      <c r="G790" s="35" t="s">
        <v>877</v>
      </c>
      <c r="H790" s="9" t="s">
        <v>23</v>
      </c>
      <c r="I790" s="12">
        <v>1221.3800000000001</v>
      </c>
      <c r="J790" s="13"/>
      <c r="K790"/>
      <c r="L790"/>
      <c r="M790" s="23"/>
    </row>
    <row r="791" spans="1:13" s="20" customFormat="1" x14ac:dyDescent="0.5">
      <c r="A791" s="7" t="s">
        <v>499</v>
      </c>
      <c r="B791" s="34" t="s">
        <v>1101</v>
      </c>
      <c r="C791" s="8">
        <v>43578</v>
      </c>
      <c r="D791" s="9">
        <f t="shared" si="41"/>
        <v>43616</v>
      </c>
      <c r="E791" s="9" t="s">
        <v>11</v>
      </c>
      <c r="F791" s="9" t="s">
        <v>12</v>
      </c>
      <c r="G791" s="35" t="s">
        <v>1102</v>
      </c>
      <c r="H791" s="9" t="s">
        <v>23</v>
      </c>
      <c r="I791" s="12">
        <v>728.03</v>
      </c>
      <c r="J791" s="13"/>
      <c r="K791"/>
      <c r="L791"/>
      <c r="M791" s="23"/>
    </row>
    <row r="792" spans="1:13" s="20" customFormat="1" x14ac:dyDescent="0.5">
      <c r="A792" s="7" t="s">
        <v>499</v>
      </c>
      <c r="B792" s="34" t="s">
        <v>1103</v>
      </c>
      <c r="C792" s="8">
        <v>43578</v>
      </c>
      <c r="D792" s="9">
        <f t="shared" si="41"/>
        <v>43616</v>
      </c>
      <c r="E792" s="9" t="s">
        <v>11</v>
      </c>
      <c r="F792" s="9" t="s">
        <v>12</v>
      </c>
      <c r="G792" s="40" t="s">
        <v>1104</v>
      </c>
      <c r="H792" s="9" t="s">
        <v>23</v>
      </c>
      <c r="I792" s="12">
        <v>1109.8599999999999</v>
      </c>
      <c r="J792" s="13"/>
      <c r="K792"/>
      <c r="L792"/>
      <c r="M792" s="23"/>
    </row>
    <row r="793" spans="1:13" s="20" customFormat="1" x14ac:dyDescent="0.5">
      <c r="A793" s="7" t="s">
        <v>499</v>
      </c>
      <c r="B793" s="34" t="s">
        <v>1105</v>
      </c>
      <c r="C793" s="8">
        <v>43578</v>
      </c>
      <c r="D793" s="9">
        <f t="shared" si="41"/>
        <v>43616</v>
      </c>
      <c r="E793" s="9" t="s">
        <v>11</v>
      </c>
      <c r="F793" s="9" t="s">
        <v>12</v>
      </c>
      <c r="G793" s="35" t="s">
        <v>944</v>
      </c>
      <c r="H793" s="9" t="s">
        <v>23</v>
      </c>
      <c r="I793" s="12">
        <v>1221.3800000000001</v>
      </c>
      <c r="J793" s="13"/>
      <c r="K793"/>
      <c r="L793"/>
      <c r="M793" s="23"/>
    </row>
    <row r="794" spans="1:13" s="20" customFormat="1" x14ac:dyDescent="0.5">
      <c r="A794" s="7" t="s">
        <v>499</v>
      </c>
      <c r="B794" s="34" t="s">
        <v>1106</v>
      </c>
      <c r="C794" s="8">
        <v>43578</v>
      </c>
      <c r="D794" s="9">
        <f t="shared" si="41"/>
        <v>43616</v>
      </c>
      <c r="E794" s="9" t="s">
        <v>11</v>
      </c>
      <c r="F794" s="9" t="s">
        <v>12</v>
      </c>
      <c r="G794" s="35" t="s">
        <v>938</v>
      </c>
      <c r="H794" s="9" t="s">
        <v>914</v>
      </c>
      <c r="I794" s="12">
        <v>1916.86</v>
      </c>
      <c r="J794" s="13"/>
      <c r="K794"/>
      <c r="L794"/>
      <c r="M794" s="23"/>
    </row>
    <row r="795" spans="1:13" s="20" customFormat="1" x14ac:dyDescent="0.5">
      <c r="A795" s="7" t="s">
        <v>499</v>
      </c>
      <c r="B795" s="34" t="s">
        <v>1107</v>
      </c>
      <c r="C795" s="8">
        <v>43578</v>
      </c>
      <c r="D795" s="9">
        <f t="shared" si="41"/>
        <v>43616</v>
      </c>
      <c r="E795" s="9" t="s">
        <v>11</v>
      </c>
      <c r="F795" s="9" t="s">
        <v>12</v>
      </c>
      <c r="G795" s="40" t="s">
        <v>1108</v>
      </c>
      <c r="H795" s="9" t="s">
        <v>23</v>
      </c>
      <c r="I795" s="12">
        <v>1817.15</v>
      </c>
      <c r="J795" s="13"/>
      <c r="K795"/>
      <c r="L795"/>
      <c r="M795" s="23"/>
    </row>
    <row r="796" spans="1:13" s="20" customFormat="1" x14ac:dyDescent="0.5">
      <c r="A796" s="7" t="s">
        <v>499</v>
      </c>
      <c r="B796" s="34" t="s">
        <v>1109</v>
      </c>
      <c r="C796" s="8">
        <v>43578</v>
      </c>
      <c r="D796" s="9">
        <f t="shared" si="41"/>
        <v>43616</v>
      </c>
      <c r="E796" s="9" t="s">
        <v>11</v>
      </c>
      <c r="F796" s="9" t="s">
        <v>12</v>
      </c>
      <c r="G796" s="40" t="s">
        <v>13</v>
      </c>
      <c r="H796" s="9" t="s">
        <v>23</v>
      </c>
      <c r="I796" s="12">
        <v>3240.38</v>
      </c>
      <c r="J796" s="13"/>
      <c r="K796"/>
      <c r="L796"/>
      <c r="M796" s="23"/>
    </row>
    <row r="797" spans="1:13" s="20" customFormat="1" x14ac:dyDescent="0.5">
      <c r="A797" s="7" t="s">
        <v>499</v>
      </c>
      <c r="B797" s="34" t="s">
        <v>1110</v>
      </c>
      <c r="C797" s="8">
        <v>43578</v>
      </c>
      <c r="D797" s="9">
        <f t="shared" si="41"/>
        <v>43616</v>
      </c>
      <c r="E797" s="9" t="s">
        <v>11</v>
      </c>
      <c r="F797" s="9" t="s">
        <v>12</v>
      </c>
      <c r="G797" s="40" t="s">
        <v>631</v>
      </c>
      <c r="H797" s="9" t="s">
        <v>14</v>
      </c>
      <c r="I797" s="12">
        <v>1846.65</v>
      </c>
      <c r="J797" s="13"/>
      <c r="K797"/>
      <c r="L797"/>
      <c r="M797" s="23"/>
    </row>
    <row r="798" spans="1:13" s="20" customFormat="1" x14ac:dyDescent="0.5">
      <c r="A798" s="7" t="s">
        <v>499</v>
      </c>
      <c r="B798" s="34" t="s">
        <v>1111</v>
      </c>
      <c r="C798" s="8">
        <v>43578</v>
      </c>
      <c r="D798" s="9">
        <f t="shared" si="41"/>
        <v>43616</v>
      </c>
      <c r="E798" s="9" t="s">
        <v>11</v>
      </c>
      <c r="F798" s="9" t="s">
        <v>12</v>
      </c>
      <c r="G798" s="40" t="s">
        <v>631</v>
      </c>
      <c r="H798" s="9" t="s">
        <v>14</v>
      </c>
      <c r="I798" s="12">
        <v>1305.5</v>
      </c>
      <c r="J798" s="13"/>
      <c r="K798"/>
      <c r="L798"/>
      <c r="M798" s="23"/>
    </row>
    <row r="799" spans="1:13" s="20" customFormat="1" x14ac:dyDescent="0.5">
      <c r="A799" s="7" t="s">
        <v>499</v>
      </c>
      <c r="B799" s="34" t="s">
        <v>1112</v>
      </c>
      <c r="C799" s="8">
        <v>43578</v>
      </c>
      <c r="D799" s="9">
        <f t="shared" si="41"/>
        <v>43616</v>
      </c>
      <c r="E799" s="9" t="s">
        <v>11</v>
      </c>
      <c r="F799" s="9" t="s">
        <v>12</v>
      </c>
      <c r="G799" s="40" t="s">
        <v>715</v>
      </c>
      <c r="H799" s="9" t="s">
        <v>14</v>
      </c>
      <c r="I799" s="12">
        <v>1252.23</v>
      </c>
      <c r="J799" s="13"/>
      <c r="K799"/>
      <c r="L799"/>
      <c r="M799" s="23"/>
    </row>
    <row r="800" spans="1:13" s="20" customFormat="1" x14ac:dyDescent="0.5">
      <c r="A800" s="7" t="s">
        <v>499</v>
      </c>
      <c r="B800" s="34" t="s">
        <v>1113</v>
      </c>
      <c r="C800" s="8">
        <v>43578</v>
      </c>
      <c r="D800" s="9">
        <f t="shared" si="41"/>
        <v>43616</v>
      </c>
      <c r="E800" s="9" t="s">
        <v>11</v>
      </c>
      <c r="F800" s="9" t="s">
        <v>12</v>
      </c>
      <c r="G800" s="40" t="s">
        <v>577</v>
      </c>
      <c r="H800" s="9" t="s">
        <v>14</v>
      </c>
      <c r="I800" s="12">
        <v>611.65</v>
      </c>
      <c r="J800" s="13"/>
      <c r="K800"/>
      <c r="L800"/>
      <c r="M800" s="23"/>
    </row>
    <row r="801" spans="1:13" s="20" customFormat="1" x14ac:dyDescent="0.5">
      <c r="A801" s="7" t="s">
        <v>499</v>
      </c>
      <c r="B801" s="34" t="s">
        <v>1114</v>
      </c>
      <c r="C801" s="8">
        <v>43578</v>
      </c>
      <c r="D801" s="9">
        <f t="shared" si="41"/>
        <v>43616</v>
      </c>
      <c r="E801" s="9" t="s">
        <v>11</v>
      </c>
      <c r="F801" s="9" t="s">
        <v>12</v>
      </c>
      <c r="G801" s="40" t="s">
        <v>714</v>
      </c>
      <c r="H801" s="9" t="s">
        <v>14</v>
      </c>
      <c r="I801" s="12">
        <v>3154.52</v>
      </c>
      <c r="J801" s="13"/>
      <c r="K801"/>
      <c r="L801"/>
      <c r="M801" s="23"/>
    </row>
    <row r="802" spans="1:13" s="20" customFormat="1" x14ac:dyDescent="0.5">
      <c r="A802" s="7" t="s">
        <v>499</v>
      </c>
      <c r="B802" s="34" t="s">
        <v>1115</v>
      </c>
      <c r="C802" s="8">
        <v>43578</v>
      </c>
      <c r="D802" s="9">
        <f t="shared" si="41"/>
        <v>43616</v>
      </c>
      <c r="E802" s="9" t="s">
        <v>11</v>
      </c>
      <c r="F802" s="9" t="s">
        <v>12</v>
      </c>
      <c r="G802" s="40" t="s">
        <v>926</v>
      </c>
      <c r="H802" s="9" t="s">
        <v>372</v>
      </c>
      <c r="I802" s="12">
        <v>1967.48</v>
      </c>
      <c r="J802" s="13"/>
      <c r="K802"/>
      <c r="L802"/>
      <c r="M802" s="23"/>
    </row>
    <row r="803" spans="1:13" s="20" customFormat="1" x14ac:dyDescent="0.5">
      <c r="A803" s="7" t="s">
        <v>499</v>
      </c>
      <c r="B803" s="34" t="s">
        <v>1116</v>
      </c>
      <c r="C803" s="8">
        <v>43578</v>
      </c>
      <c r="D803" s="9">
        <f t="shared" si="41"/>
        <v>43616</v>
      </c>
      <c r="E803" s="9" t="s">
        <v>11</v>
      </c>
      <c r="F803" s="9" t="s">
        <v>12</v>
      </c>
      <c r="G803" s="40" t="s">
        <v>783</v>
      </c>
      <c r="H803" s="9" t="s">
        <v>14</v>
      </c>
      <c r="I803" s="12">
        <v>1513.11</v>
      </c>
      <c r="J803" s="13"/>
      <c r="K803"/>
      <c r="L803"/>
      <c r="M803" s="23"/>
    </row>
    <row r="804" spans="1:13" s="20" customFormat="1" x14ac:dyDescent="0.5">
      <c r="A804" s="7" t="s">
        <v>499</v>
      </c>
      <c r="B804" s="34" t="s">
        <v>1117</v>
      </c>
      <c r="C804" s="8">
        <v>43578</v>
      </c>
      <c r="D804" s="9">
        <f t="shared" si="41"/>
        <v>43616</v>
      </c>
      <c r="E804" s="9" t="s">
        <v>11</v>
      </c>
      <c r="F804" s="9" t="s">
        <v>12</v>
      </c>
      <c r="G804" s="40" t="s">
        <v>783</v>
      </c>
      <c r="H804" s="9" t="s">
        <v>14</v>
      </c>
      <c r="I804" s="12">
        <v>1780.91</v>
      </c>
      <c r="J804" s="13"/>
      <c r="K804"/>
      <c r="L804"/>
      <c r="M804" s="23"/>
    </row>
    <row r="805" spans="1:13" s="20" customFormat="1" x14ac:dyDescent="0.5">
      <c r="A805" s="7" t="s">
        <v>499</v>
      </c>
      <c r="B805" s="34" t="s">
        <v>1118</v>
      </c>
      <c r="C805" s="8">
        <v>43578</v>
      </c>
      <c r="D805" s="9">
        <f t="shared" si="41"/>
        <v>43616</v>
      </c>
      <c r="E805" s="9" t="s">
        <v>11</v>
      </c>
      <c r="F805" s="9" t="s">
        <v>12</v>
      </c>
      <c r="G805" s="40" t="s">
        <v>1119</v>
      </c>
      <c r="H805" s="9" t="s">
        <v>23</v>
      </c>
      <c r="I805" s="12">
        <v>1419.81</v>
      </c>
      <c r="J805" s="13"/>
      <c r="K805"/>
      <c r="L805"/>
      <c r="M805" s="23"/>
    </row>
    <row r="806" spans="1:13" s="20" customFormat="1" x14ac:dyDescent="0.5">
      <c r="A806" s="7" t="s">
        <v>492</v>
      </c>
      <c r="B806" s="34" t="s">
        <v>1120</v>
      </c>
      <c r="C806" s="8">
        <v>43579</v>
      </c>
      <c r="D806" s="9">
        <f t="shared" si="41"/>
        <v>43616</v>
      </c>
      <c r="E806" s="9" t="s">
        <v>11</v>
      </c>
      <c r="F806" s="9" t="s">
        <v>12</v>
      </c>
      <c r="G806" s="35" t="s">
        <v>944</v>
      </c>
      <c r="H806" s="9" t="s">
        <v>23</v>
      </c>
      <c r="I806" s="12">
        <v>422.31</v>
      </c>
      <c r="J806" s="13"/>
      <c r="K806"/>
      <c r="L806"/>
      <c r="M806" s="23"/>
    </row>
    <row r="807" spans="1:13" s="20" customFormat="1" x14ac:dyDescent="0.5">
      <c r="A807" s="7" t="s">
        <v>492</v>
      </c>
      <c r="B807" s="34" t="s">
        <v>1121</v>
      </c>
      <c r="C807" s="8">
        <v>43579</v>
      </c>
      <c r="D807" s="9">
        <f t="shared" si="41"/>
        <v>43616</v>
      </c>
      <c r="E807" s="9" t="s">
        <v>11</v>
      </c>
      <c r="F807" s="9" t="s">
        <v>12</v>
      </c>
      <c r="G807" s="35" t="s">
        <v>985</v>
      </c>
      <c r="H807" s="9" t="s">
        <v>23</v>
      </c>
      <c r="I807" s="12">
        <v>2348.87</v>
      </c>
      <c r="J807" s="13"/>
      <c r="K807"/>
      <c r="L807"/>
      <c r="M807" s="23"/>
    </row>
    <row r="808" spans="1:13" s="20" customFormat="1" x14ac:dyDescent="0.5">
      <c r="A808" s="7" t="s">
        <v>492</v>
      </c>
      <c r="B808" s="34" t="s">
        <v>1122</v>
      </c>
      <c r="C808" s="8">
        <v>43579</v>
      </c>
      <c r="D808" s="9">
        <f t="shared" si="41"/>
        <v>43616</v>
      </c>
      <c r="E808" s="9" t="s">
        <v>11</v>
      </c>
      <c r="F808" s="9" t="s">
        <v>12</v>
      </c>
      <c r="G808" s="35" t="s">
        <v>882</v>
      </c>
      <c r="H808" s="9" t="s">
        <v>23</v>
      </c>
      <c r="I808" s="12">
        <v>1583</v>
      </c>
      <c r="J808" s="13"/>
      <c r="K808"/>
      <c r="L808"/>
      <c r="M808" s="23"/>
    </row>
    <row r="809" spans="1:13" s="20" customFormat="1" x14ac:dyDescent="0.5">
      <c r="A809" s="7" t="s">
        <v>492</v>
      </c>
      <c r="B809" s="34" t="s">
        <v>1123</v>
      </c>
      <c r="C809" s="8">
        <v>43579</v>
      </c>
      <c r="D809" s="9">
        <f t="shared" si="41"/>
        <v>43616</v>
      </c>
      <c r="E809" s="9" t="s">
        <v>11</v>
      </c>
      <c r="F809" s="9" t="s">
        <v>12</v>
      </c>
      <c r="G809" s="35" t="s">
        <v>680</v>
      </c>
      <c r="H809" s="9" t="s">
        <v>14</v>
      </c>
      <c r="I809" s="12">
        <v>520.76</v>
      </c>
      <c r="J809" s="13"/>
      <c r="K809"/>
      <c r="L809"/>
      <c r="M809" s="23"/>
    </row>
    <row r="810" spans="1:13" s="20" customFormat="1" x14ac:dyDescent="0.5">
      <c r="A810" s="7" t="s">
        <v>492</v>
      </c>
      <c r="B810" s="34" t="s">
        <v>1124</v>
      </c>
      <c r="C810" s="8">
        <v>43579</v>
      </c>
      <c r="D810" s="9">
        <f t="shared" si="41"/>
        <v>43616</v>
      </c>
      <c r="E810" s="9" t="s">
        <v>11</v>
      </c>
      <c r="F810" s="9" t="s">
        <v>12</v>
      </c>
      <c r="G810" s="35" t="s">
        <v>13</v>
      </c>
      <c r="H810" s="9" t="s">
        <v>14</v>
      </c>
      <c r="I810" s="12">
        <v>1889.36</v>
      </c>
      <c r="J810" s="13"/>
      <c r="K810"/>
      <c r="L810"/>
      <c r="M810" s="23"/>
    </row>
    <row r="811" spans="1:13" s="20" customFormat="1" x14ac:dyDescent="0.5">
      <c r="A811" s="7" t="s">
        <v>492</v>
      </c>
      <c r="B811" s="34" t="s">
        <v>1125</v>
      </c>
      <c r="C811" s="8">
        <v>43579</v>
      </c>
      <c r="D811" s="9">
        <f t="shared" si="41"/>
        <v>43616</v>
      </c>
      <c r="E811" s="9" t="s">
        <v>11</v>
      </c>
      <c r="F811" s="9"/>
      <c r="G811" s="35"/>
      <c r="H811" s="9"/>
      <c r="I811" s="12">
        <v>18622.66</v>
      </c>
      <c r="J811" s="13"/>
      <c r="K811"/>
      <c r="L811"/>
      <c r="M811" s="23"/>
    </row>
    <row r="812" spans="1:13" s="20" customFormat="1" x14ac:dyDescent="0.5">
      <c r="A812" s="7" t="s">
        <v>492</v>
      </c>
      <c r="B812" s="34" t="s">
        <v>1126</v>
      </c>
      <c r="C812" s="8">
        <v>43579</v>
      </c>
      <c r="D812" s="9">
        <f t="shared" si="41"/>
        <v>43616</v>
      </c>
      <c r="E812" s="9" t="s">
        <v>11</v>
      </c>
      <c r="F812" s="9" t="s">
        <v>12</v>
      </c>
      <c r="G812" s="35" t="s">
        <v>13</v>
      </c>
      <c r="H812" s="9" t="s">
        <v>14</v>
      </c>
      <c r="I812" s="12">
        <v>2748.56</v>
      </c>
      <c r="J812" s="13"/>
      <c r="K812"/>
      <c r="L812"/>
      <c r="M812" s="23"/>
    </row>
    <row r="813" spans="1:13" s="20" customFormat="1" x14ac:dyDescent="0.5">
      <c r="A813" s="7" t="s">
        <v>492</v>
      </c>
      <c r="B813" s="34" t="s">
        <v>1127</v>
      </c>
      <c r="C813" s="8">
        <v>43579</v>
      </c>
      <c r="D813" s="9">
        <f t="shared" si="41"/>
        <v>43616</v>
      </c>
      <c r="E813" s="9" t="s">
        <v>11</v>
      </c>
      <c r="F813" s="9" t="s">
        <v>12</v>
      </c>
      <c r="G813" s="35" t="s">
        <v>783</v>
      </c>
      <c r="H813" s="9" t="s">
        <v>14</v>
      </c>
      <c r="I813" s="12">
        <v>31765.41</v>
      </c>
      <c r="J813" s="13"/>
      <c r="K813"/>
      <c r="L813"/>
      <c r="M813" s="23"/>
    </row>
    <row r="814" spans="1:13" s="20" customFormat="1" x14ac:dyDescent="0.5">
      <c r="A814" s="7" t="s">
        <v>279</v>
      </c>
      <c r="B814" s="34" t="s">
        <v>1128</v>
      </c>
      <c r="C814" s="8">
        <v>43581</v>
      </c>
      <c r="D814" s="9">
        <f t="shared" si="41"/>
        <v>43616</v>
      </c>
      <c r="E814" s="9" t="s">
        <v>11</v>
      </c>
      <c r="F814" s="9" t="s">
        <v>12</v>
      </c>
      <c r="G814" s="40" t="s">
        <v>1129</v>
      </c>
      <c r="H814" s="9" t="s">
        <v>23</v>
      </c>
      <c r="I814" s="12">
        <v>10735.64</v>
      </c>
      <c r="J814" s="13"/>
      <c r="K814"/>
      <c r="L814"/>
      <c r="M814" s="23"/>
    </row>
    <row r="815" spans="1:13" s="20" customFormat="1" x14ac:dyDescent="0.5">
      <c r="A815" s="7" t="s">
        <v>698</v>
      </c>
      <c r="B815" s="34" t="s">
        <v>294</v>
      </c>
      <c r="C815" s="8">
        <v>43583</v>
      </c>
      <c r="D815" s="9">
        <f t="shared" si="41"/>
        <v>43616</v>
      </c>
      <c r="E815" s="9" t="s">
        <v>11</v>
      </c>
      <c r="F815" s="9" t="s">
        <v>863</v>
      </c>
      <c r="G815" s="40" t="s">
        <v>1021</v>
      </c>
      <c r="H815" s="9" t="s">
        <v>1054</v>
      </c>
      <c r="I815" s="12">
        <v>300</v>
      </c>
      <c r="J815" s="13"/>
      <c r="K815"/>
      <c r="L815"/>
      <c r="M815" s="23"/>
    </row>
    <row r="816" spans="1:13" s="20" customFormat="1" x14ac:dyDescent="0.5">
      <c r="A816" s="7" t="s">
        <v>698</v>
      </c>
      <c r="B816" s="34" t="s">
        <v>601</v>
      </c>
      <c r="C816" s="8">
        <v>43583</v>
      </c>
      <c r="D816" s="9">
        <f t="shared" si="41"/>
        <v>43616</v>
      </c>
      <c r="E816" s="9" t="s">
        <v>11</v>
      </c>
      <c r="F816" s="9" t="s">
        <v>12</v>
      </c>
      <c r="G816" s="40" t="s">
        <v>1130</v>
      </c>
      <c r="H816" s="9" t="s">
        <v>372</v>
      </c>
      <c r="I816" s="12">
        <v>1451.38</v>
      </c>
      <c r="J816" s="13"/>
      <c r="K816"/>
      <c r="L816"/>
      <c r="M816" s="23"/>
    </row>
    <row r="817" spans="1:13" s="20" customFormat="1" x14ac:dyDescent="0.5">
      <c r="A817" s="7" t="s">
        <v>794</v>
      </c>
      <c r="B817" s="34" t="s">
        <v>1131</v>
      </c>
      <c r="C817" s="8">
        <v>43584</v>
      </c>
      <c r="D817" s="9">
        <f t="shared" si="41"/>
        <v>43616</v>
      </c>
      <c r="E817" s="9" t="s">
        <v>11</v>
      </c>
      <c r="F817" s="9" t="s">
        <v>12</v>
      </c>
      <c r="G817" s="40" t="s">
        <v>1132</v>
      </c>
      <c r="H817" s="9" t="s">
        <v>23</v>
      </c>
      <c r="I817" s="12">
        <v>4887.3599999999997</v>
      </c>
      <c r="J817" s="13"/>
      <c r="K817"/>
      <c r="L817"/>
      <c r="M817" s="23"/>
    </row>
    <row r="818" spans="1:13" s="20" customFormat="1" x14ac:dyDescent="0.5">
      <c r="A818" s="7" t="s">
        <v>273</v>
      </c>
      <c r="B818" s="34" t="s">
        <v>842</v>
      </c>
      <c r="C818" s="8">
        <v>43585</v>
      </c>
      <c r="D818" s="9">
        <f t="shared" si="41"/>
        <v>43616</v>
      </c>
      <c r="E818" s="9" t="s">
        <v>11</v>
      </c>
      <c r="F818" s="9" t="s">
        <v>12</v>
      </c>
      <c r="G818" s="40" t="s">
        <v>632</v>
      </c>
      <c r="H818" s="9" t="s">
        <v>14</v>
      </c>
      <c r="I818" s="12">
        <v>4655.8500000000004</v>
      </c>
      <c r="J818" s="13"/>
      <c r="K818"/>
      <c r="L818"/>
      <c r="M818" s="23"/>
    </row>
    <row r="819" spans="1:13" s="20" customFormat="1" x14ac:dyDescent="0.5">
      <c r="A819" s="7" t="s">
        <v>273</v>
      </c>
      <c r="B819" s="34" t="s">
        <v>853</v>
      </c>
      <c r="C819" s="8">
        <v>43585</v>
      </c>
      <c r="D819" s="9">
        <f t="shared" si="41"/>
        <v>43616</v>
      </c>
      <c r="E819" s="9" t="s">
        <v>11</v>
      </c>
      <c r="F819" s="9" t="s">
        <v>12</v>
      </c>
      <c r="G819" s="40" t="s">
        <v>632</v>
      </c>
      <c r="H819" s="9" t="s">
        <v>14</v>
      </c>
      <c r="I819" s="12">
        <v>3455</v>
      </c>
      <c r="J819" s="13"/>
      <c r="K819"/>
      <c r="L819"/>
      <c r="M819" s="23"/>
    </row>
    <row r="820" spans="1:13" s="20" customFormat="1" x14ac:dyDescent="0.5">
      <c r="A820" s="7" t="s">
        <v>273</v>
      </c>
      <c r="B820" s="34" t="s">
        <v>847</v>
      </c>
      <c r="C820" s="8">
        <v>43585</v>
      </c>
      <c r="D820" s="9">
        <f t="shared" si="41"/>
        <v>43616</v>
      </c>
      <c r="E820" s="9" t="s">
        <v>11</v>
      </c>
      <c r="F820" s="9" t="s">
        <v>12</v>
      </c>
      <c r="G820" s="40" t="s">
        <v>1064</v>
      </c>
      <c r="H820" s="9" t="s">
        <v>14</v>
      </c>
      <c r="I820" s="45">
        <v>8059.55</v>
      </c>
      <c r="J820" t="s">
        <v>1133</v>
      </c>
      <c r="L820"/>
      <c r="M820" s="23"/>
    </row>
    <row r="821" spans="1:13" s="20" customFormat="1" x14ac:dyDescent="0.5">
      <c r="A821" s="7" t="s">
        <v>273</v>
      </c>
      <c r="B821" s="26" t="s">
        <v>844</v>
      </c>
      <c r="C821" s="8">
        <v>43585</v>
      </c>
      <c r="D821" s="9">
        <f t="shared" si="41"/>
        <v>43616</v>
      </c>
      <c r="E821" s="9" t="s">
        <v>11</v>
      </c>
      <c r="F821" s="9" t="s">
        <v>12</v>
      </c>
      <c r="G821" s="40" t="s">
        <v>807</v>
      </c>
      <c r="H821" s="9" t="s">
        <v>14</v>
      </c>
      <c r="I821" s="12">
        <v>268.8</v>
      </c>
      <c r="J821" s="13"/>
      <c r="K821"/>
      <c r="L821"/>
      <c r="M821" s="23"/>
    </row>
    <row r="822" spans="1:13" s="20" customFormat="1" x14ac:dyDescent="0.5">
      <c r="A822" s="7" t="s">
        <v>273</v>
      </c>
      <c r="B822" s="34" t="s">
        <v>841</v>
      </c>
      <c r="C822" s="8">
        <v>43585</v>
      </c>
      <c r="D822" s="9">
        <f t="shared" si="41"/>
        <v>43616</v>
      </c>
      <c r="E822" s="9" t="s">
        <v>11</v>
      </c>
      <c r="F822" s="9" t="s">
        <v>12</v>
      </c>
      <c r="G822" s="40" t="s">
        <v>806</v>
      </c>
      <c r="H822" s="9" t="s">
        <v>14</v>
      </c>
      <c r="I822" s="12">
        <v>145.91999999999999</v>
      </c>
      <c r="J822" s="13"/>
      <c r="K822"/>
      <c r="L822"/>
      <c r="M822" s="23"/>
    </row>
    <row r="823" spans="1:13" s="20" customFormat="1" x14ac:dyDescent="0.5">
      <c r="A823" s="7" t="s">
        <v>273</v>
      </c>
      <c r="B823" s="34" t="s">
        <v>849</v>
      </c>
      <c r="C823" s="8">
        <v>43585</v>
      </c>
      <c r="D823" s="9">
        <f t="shared" si="41"/>
        <v>43616</v>
      </c>
      <c r="E823" s="9" t="s">
        <v>11</v>
      </c>
      <c r="F823" s="9" t="s">
        <v>863</v>
      </c>
      <c r="G823" s="40" t="s">
        <v>1092</v>
      </c>
      <c r="H823" s="9" t="s">
        <v>14</v>
      </c>
      <c r="I823" s="45">
        <v>6795.95</v>
      </c>
      <c r="J823" t="s">
        <v>1133</v>
      </c>
      <c r="K823"/>
      <c r="L823"/>
      <c r="M823" s="23"/>
    </row>
    <row r="824" spans="1:13" s="20" customFormat="1" x14ac:dyDescent="0.5">
      <c r="A824" s="7" t="s">
        <v>273</v>
      </c>
      <c r="B824" s="34" t="s">
        <v>846</v>
      </c>
      <c r="C824" s="8">
        <v>43585</v>
      </c>
      <c r="D824" s="9">
        <f t="shared" si="41"/>
        <v>43616</v>
      </c>
      <c r="E824" s="9" t="s">
        <v>11</v>
      </c>
      <c r="F824" s="9" t="s">
        <v>12</v>
      </c>
      <c r="G824" s="40" t="s">
        <v>577</v>
      </c>
      <c r="H824" s="9" t="s">
        <v>14</v>
      </c>
      <c r="I824" s="12">
        <v>4196.79</v>
      </c>
      <c r="J824" s="13"/>
      <c r="K824"/>
      <c r="L824"/>
      <c r="M824" s="23"/>
    </row>
    <row r="825" spans="1:13" s="20" customFormat="1" x14ac:dyDescent="0.5">
      <c r="A825" s="7" t="s">
        <v>273</v>
      </c>
      <c r="B825" s="34" t="s">
        <v>840</v>
      </c>
      <c r="C825" s="8">
        <v>43585</v>
      </c>
      <c r="D825" s="9">
        <f t="shared" si="41"/>
        <v>43616</v>
      </c>
      <c r="E825" s="9" t="s">
        <v>11</v>
      </c>
      <c r="F825" s="9" t="s">
        <v>863</v>
      </c>
      <c r="G825" s="40" t="s">
        <v>1014</v>
      </c>
      <c r="H825" s="9" t="s">
        <v>14</v>
      </c>
      <c r="I825" s="45">
        <v>21748.080000000002</v>
      </c>
      <c r="J825" s="13"/>
      <c r="K825"/>
      <c r="L825"/>
      <c r="M825" s="23"/>
    </row>
    <row r="826" spans="1:13" s="20" customFormat="1" x14ac:dyDescent="0.5">
      <c r="A826" s="7" t="s">
        <v>273</v>
      </c>
      <c r="B826" s="34" t="s">
        <v>851</v>
      </c>
      <c r="C826" s="8">
        <v>43585</v>
      </c>
      <c r="D826" s="9">
        <f t="shared" si="41"/>
        <v>43616</v>
      </c>
      <c r="E826" s="9" t="s">
        <v>11</v>
      </c>
      <c r="F826" s="9" t="s">
        <v>12</v>
      </c>
      <c r="G826" s="11" t="s">
        <v>713</v>
      </c>
      <c r="H826" s="9" t="s">
        <v>14</v>
      </c>
      <c r="I826" s="12">
        <v>14445.48</v>
      </c>
      <c r="J826" s="13"/>
      <c r="K826"/>
      <c r="L826"/>
      <c r="M826" s="23"/>
    </row>
    <row r="827" spans="1:13" s="20" customFormat="1" x14ac:dyDescent="0.5">
      <c r="A827" s="7" t="s">
        <v>1134</v>
      </c>
      <c r="B827" s="34" t="s">
        <v>1135</v>
      </c>
      <c r="C827" s="8">
        <v>43585</v>
      </c>
      <c r="D827" s="9">
        <f t="shared" si="41"/>
        <v>43616</v>
      </c>
      <c r="E827" s="9" t="s">
        <v>11</v>
      </c>
      <c r="F827" s="9" t="s">
        <v>12</v>
      </c>
      <c r="G827" s="40" t="s">
        <v>861</v>
      </c>
      <c r="H827" s="9" t="s">
        <v>14</v>
      </c>
      <c r="I827" s="12">
        <v>3621.9</v>
      </c>
      <c r="J827" s="13"/>
      <c r="K827"/>
      <c r="L827"/>
      <c r="M827" s="23"/>
    </row>
    <row r="828" spans="1:13" s="20" customFormat="1" x14ac:dyDescent="0.5">
      <c r="A828" s="7" t="s">
        <v>1134</v>
      </c>
      <c r="B828" s="34" t="s">
        <v>1136</v>
      </c>
      <c r="C828" s="8">
        <v>43585</v>
      </c>
      <c r="D828" s="9">
        <f t="shared" si="41"/>
        <v>43616</v>
      </c>
      <c r="E828" s="9" t="s">
        <v>11</v>
      </c>
      <c r="F828" s="9" t="s">
        <v>12</v>
      </c>
      <c r="G828" s="40" t="s">
        <v>861</v>
      </c>
      <c r="H828" s="9" t="s">
        <v>14</v>
      </c>
      <c r="I828" s="12">
        <v>705.6</v>
      </c>
      <c r="J828" s="13"/>
      <c r="K828"/>
      <c r="L828"/>
      <c r="M828" s="23"/>
    </row>
    <row r="829" spans="1:13" s="20" customFormat="1" x14ac:dyDescent="0.5">
      <c r="A829" s="7" t="s">
        <v>1134</v>
      </c>
      <c r="B829" s="34" t="s">
        <v>1137</v>
      </c>
      <c r="C829" s="8">
        <v>43585</v>
      </c>
      <c r="D829" s="9">
        <f t="shared" si="41"/>
        <v>43616</v>
      </c>
      <c r="E829" s="9" t="s">
        <v>11</v>
      </c>
      <c r="F829" s="9" t="s">
        <v>12</v>
      </c>
      <c r="G829" s="40" t="s">
        <v>714</v>
      </c>
      <c r="H829" s="9" t="s">
        <v>14</v>
      </c>
      <c r="I829" s="12">
        <v>1197.3</v>
      </c>
      <c r="J829" s="13"/>
      <c r="K829"/>
      <c r="L829"/>
      <c r="M829" s="23"/>
    </row>
    <row r="830" spans="1:13" s="20" customFormat="1" x14ac:dyDescent="0.5">
      <c r="A830" s="7" t="s">
        <v>698</v>
      </c>
      <c r="B830" s="34" t="s">
        <v>1138</v>
      </c>
      <c r="C830" s="8">
        <v>43585</v>
      </c>
      <c r="D830" s="9">
        <f t="shared" si="41"/>
        <v>43616</v>
      </c>
      <c r="E830" s="9" t="s">
        <v>11</v>
      </c>
      <c r="F830" s="9" t="s">
        <v>12</v>
      </c>
      <c r="G830" s="40" t="s">
        <v>1139</v>
      </c>
      <c r="H830" s="9" t="s">
        <v>1140</v>
      </c>
      <c r="I830" s="12">
        <v>1532.08</v>
      </c>
      <c r="J830" s="13"/>
      <c r="K830"/>
      <c r="L830"/>
      <c r="M830" s="23"/>
    </row>
    <row r="831" spans="1:13" s="20" customFormat="1" x14ac:dyDescent="0.5">
      <c r="A831" s="7" t="s">
        <v>698</v>
      </c>
      <c r="B831" s="34" t="s">
        <v>1141</v>
      </c>
      <c r="C831" s="8">
        <v>43585</v>
      </c>
      <c r="D831" s="9">
        <f t="shared" si="41"/>
        <v>43616</v>
      </c>
      <c r="E831" s="9" t="s">
        <v>11</v>
      </c>
      <c r="F831" s="9" t="s">
        <v>12</v>
      </c>
      <c r="G831" s="40" t="s">
        <v>1139</v>
      </c>
      <c r="H831" s="9" t="s">
        <v>1140</v>
      </c>
      <c r="I831" s="12">
        <v>4972.7</v>
      </c>
      <c r="J831" s="13"/>
      <c r="K831"/>
      <c r="L831"/>
      <c r="M831" s="23"/>
    </row>
    <row r="832" spans="1:13" s="20" customFormat="1" x14ac:dyDescent="0.5">
      <c r="A832" s="7" t="s">
        <v>1142</v>
      </c>
      <c r="B832" s="34" t="s">
        <v>767</v>
      </c>
      <c r="C832" s="8">
        <v>43585</v>
      </c>
      <c r="D832" s="9">
        <f t="shared" si="41"/>
        <v>43616</v>
      </c>
      <c r="E832" s="9" t="s">
        <v>11</v>
      </c>
      <c r="F832" s="9" t="s">
        <v>863</v>
      </c>
      <c r="G832" s="40" t="s">
        <v>1093</v>
      </c>
      <c r="H832" s="9" t="s">
        <v>1054</v>
      </c>
      <c r="I832" s="39">
        <v>576.66999999999996</v>
      </c>
      <c r="J832" s="13"/>
      <c r="K832"/>
      <c r="L832"/>
      <c r="M832" s="23"/>
    </row>
    <row r="833" spans="1:13" s="20" customFormat="1" x14ac:dyDescent="0.5">
      <c r="A833" s="7" t="s">
        <v>1142</v>
      </c>
      <c r="B833" s="34" t="s">
        <v>765</v>
      </c>
      <c r="C833" s="8">
        <v>43585</v>
      </c>
      <c r="D833" s="9">
        <f t="shared" si="41"/>
        <v>43616</v>
      </c>
      <c r="E833" s="9" t="s">
        <v>11</v>
      </c>
      <c r="F833" s="9" t="s">
        <v>863</v>
      </c>
      <c r="G833" s="40" t="s">
        <v>1095</v>
      </c>
      <c r="H833" s="9" t="s">
        <v>1054</v>
      </c>
      <c r="I833" s="12">
        <v>1339.49</v>
      </c>
      <c r="J833" s="13"/>
      <c r="K833"/>
      <c r="L833"/>
      <c r="M833" s="23"/>
    </row>
    <row r="834" spans="1:13" s="20" customFormat="1" x14ac:dyDescent="0.5">
      <c r="A834" s="7" t="s">
        <v>1142</v>
      </c>
      <c r="B834" s="34" t="s">
        <v>439</v>
      </c>
      <c r="C834" s="8">
        <v>43585</v>
      </c>
      <c r="D834" s="9">
        <f t="shared" si="41"/>
        <v>43616</v>
      </c>
      <c r="E834" s="9" t="s">
        <v>11</v>
      </c>
      <c r="F834" s="9" t="s">
        <v>863</v>
      </c>
      <c r="G834" s="40" t="s">
        <v>1091</v>
      </c>
      <c r="H834" s="9" t="s">
        <v>1054</v>
      </c>
      <c r="I834" s="12">
        <v>4161.33</v>
      </c>
      <c r="J834" s="13"/>
      <c r="K834"/>
      <c r="L834"/>
      <c r="M834" s="23"/>
    </row>
    <row r="835" spans="1:13" s="20" customFormat="1" x14ac:dyDescent="0.5">
      <c r="A835" s="7" t="s">
        <v>724</v>
      </c>
      <c r="B835" s="34" t="s">
        <v>1143</v>
      </c>
      <c r="C835" s="8">
        <v>43585</v>
      </c>
      <c r="D835" s="9">
        <f t="shared" si="41"/>
        <v>43616</v>
      </c>
      <c r="E835" s="9" t="s">
        <v>11</v>
      </c>
      <c r="F835" s="9" t="s">
        <v>12</v>
      </c>
      <c r="G835" s="40" t="s">
        <v>715</v>
      </c>
      <c r="H835" s="9" t="s">
        <v>14</v>
      </c>
      <c r="I835" s="12">
        <v>10474.73</v>
      </c>
      <c r="J835" s="13"/>
      <c r="K835"/>
      <c r="L835"/>
      <c r="M835" s="23"/>
    </row>
    <row r="836" spans="1:13" s="20" customFormat="1" x14ac:dyDescent="0.5">
      <c r="A836" s="7" t="s">
        <v>724</v>
      </c>
      <c r="B836" s="34" t="s">
        <v>1144</v>
      </c>
      <c r="C836" s="8">
        <v>43585</v>
      </c>
      <c r="D836" s="9">
        <f t="shared" si="41"/>
        <v>43616</v>
      </c>
      <c r="E836" s="9" t="s">
        <v>11</v>
      </c>
      <c r="F836" s="9" t="s">
        <v>12</v>
      </c>
      <c r="G836" s="40" t="s">
        <v>1145</v>
      </c>
      <c r="H836" s="9" t="s">
        <v>1054</v>
      </c>
      <c r="I836" s="12">
        <v>2188.1999999999998</v>
      </c>
      <c r="J836" s="13"/>
      <c r="K836"/>
      <c r="L836"/>
      <c r="M836" s="23"/>
    </row>
    <row r="837" spans="1:13" s="20" customFormat="1" x14ac:dyDescent="0.5">
      <c r="A837" s="7" t="s">
        <v>724</v>
      </c>
      <c r="B837" s="34" t="s">
        <v>1146</v>
      </c>
      <c r="C837" s="8">
        <v>43585</v>
      </c>
      <c r="D837" s="9">
        <f t="shared" si="41"/>
        <v>43616</v>
      </c>
      <c r="E837" s="9" t="s">
        <v>11</v>
      </c>
      <c r="F837" s="9" t="s">
        <v>863</v>
      </c>
      <c r="G837" s="40" t="s">
        <v>1147</v>
      </c>
      <c r="H837" s="9" t="s">
        <v>1054</v>
      </c>
      <c r="I837" s="45">
        <v>342.96499999999997</v>
      </c>
      <c r="J837" s="13"/>
      <c r="K837"/>
      <c r="L837"/>
      <c r="M837" s="23"/>
    </row>
    <row r="838" spans="1:13" s="20" customFormat="1" x14ac:dyDescent="0.5">
      <c r="A838" s="7" t="s">
        <v>724</v>
      </c>
      <c r="B838" s="34" t="s">
        <v>1148</v>
      </c>
      <c r="C838" s="8">
        <v>43585</v>
      </c>
      <c r="D838" s="9">
        <f t="shared" si="41"/>
        <v>43616</v>
      </c>
      <c r="E838" s="9" t="s">
        <v>11</v>
      </c>
      <c r="F838" s="9" t="s">
        <v>863</v>
      </c>
      <c r="G838" s="40" t="s">
        <v>1149</v>
      </c>
      <c r="H838" s="9" t="s">
        <v>1054</v>
      </c>
      <c r="I838" s="39">
        <v>997.34</v>
      </c>
      <c r="J838" s="13"/>
      <c r="K838"/>
      <c r="L838"/>
      <c r="M838" s="23"/>
    </row>
    <row r="839" spans="1:13" s="20" customFormat="1" x14ac:dyDescent="0.5">
      <c r="A839" s="7" t="s">
        <v>15</v>
      </c>
      <c r="B839" s="34" t="s">
        <v>1150</v>
      </c>
      <c r="C839" s="8">
        <v>43585</v>
      </c>
      <c r="D839" s="38">
        <f t="shared" ref="D839:D850" si="42">C839+14</f>
        <v>43599</v>
      </c>
      <c r="E839" s="9" t="s">
        <v>11</v>
      </c>
      <c r="F839" s="9" t="s">
        <v>863</v>
      </c>
      <c r="G839" s="40" t="s">
        <v>1022</v>
      </c>
      <c r="H839" s="9" t="s">
        <v>1054</v>
      </c>
      <c r="I839" s="12">
        <v>1100</v>
      </c>
      <c r="J839" s="13"/>
      <c r="K839"/>
      <c r="L839"/>
      <c r="M839" s="23"/>
    </row>
    <row r="840" spans="1:13" s="20" customFormat="1" x14ac:dyDescent="0.5">
      <c r="A840" s="7" t="s">
        <v>15</v>
      </c>
      <c r="B840" s="34" t="s">
        <v>1150</v>
      </c>
      <c r="C840" s="8">
        <v>43585</v>
      </c>
      <c r="D840" s="38">
        <f t="shared" si="42"/>
        <v>43599</v>
      </c>
      <c r="E840" s="9" t="s">
        <v>11</v>
      </c>
      <c r="F840" s="9" t="s">
        <v>863</v>
      </c>
      <c r="G840" s="40" t="s">
        <v>1021</v>
      </c>
      <c r="H840" s="9" t="s">
        <v>1054</v>
      </c>
      <c r="I840" s="12">
        <v>1100</v>
      </c>
      <c r="J840" s="13"/>
      <c r="K840"/>
      <c r="L840"/>
      <c r="M840" s="23"/>
    </row>
    <row r="841" spans="1:13" s="20" customFormat="1" x14ac:dyDescent="0.5">
      <c r="A841" s="7" t="s">
        <v>15</v>
      </c>
      <c r="B841" s="34" t="s">
        <v>1150</v>
      </c>
      <c r="C841" s="8">
        <v>43585</v>
      </c>
      <c r="D841" s="38">
        <f t="shared" si="42"/>
        <v>43599</v>
      </c>
      <c r="E841" s="9" t="s">
        <v>11</v>
      </c>
      <c r="F841" s="9" t="s">
        <v>863</v>
      </c>
      <c r="G841" s="40" t="s">
        <v>1151</v>
      </c>
      <c r="H841" s="9" t="s">
        <v>1054</v>
      </c>
      <c r="I841" s="12">
        <v>1100</v>
      </c>
      <c r="J841" s="13"/>
      <c r="K841" s="46"/>
      <c r="L841"/>
      <c r="M841" s="23"/>
    </row>
    <row r="842" spans="1:13" s="20" customFormat="1" x14ac:dyDescent="0.5">
      <c r="A842" s="7" t="s">
        <v>15</v>
      </c>
      <c r="B842" s="34" t="s">
        <v>1150</v>
      </c>
      <c r="C842" s="8">
        <v>43585</v>
      </c>
      <c r="D842" s="38">
        <f t="shared" si="42"/>
        <v>43599</v>
      </c>
      <c r="E842" s="9" t="s">
        <v>11</v>
      </c>
      <c r="F842" s="9" t="s">
        <v>863</v>
      </c>
      <c r="G842" s="40" t="s">
        <v>1088</v>
      </c>
      <c r="H842" s="9" t="s">
        <v>14</v>
      </c>
      <c r="I842" s="12">
        <v>1100</v>
      </c>
      <c r="J842" s="13"/>
      <c r="K842" s="46"/>
      <c r="L842"/>
      <c r="M842" s="23"/>
    </row>
    <row r="843" spans="1:13" s="20" customFormat="1" x14ac:dyDescent="0.5">
      <c r="A843" s="7" t="s">
        <v>15</v>
      </c>
      <c r="B843" s="34" t="s">
        <v>1150</v>
      </c>
      <c r="C843" s="8">
        <v>43585</v>
      </c>
      <c r="D843" s="38">
        <f t="shared" si="42"/>
        <v>43599</v>
      </c>
      <c r="E843" s="9" t="s">
        <v>11</v>
      </c>
      <c r="F843" s="9" t="s">
        <v>863</v>
      </c>
      <c r="G843" s="40" t="s">
        <v>1152</v>
      </c>
      <c r="H843" s="9" t="s">
        <v>914</v>
      </c>
      <c r="I843" s="12">
        <v>600</v>
      </c>
      <c r="J843" s="13"/>
      <c r="K843" s="46"/>
      <c r="L843"/>
      <c r="M843" s="23"/>
    </row>
    <row r="844" spans="1:13" s="20" customFormat="1" x14ac:dyDescent="0.5">
      <c r="A844" s="7" t="s">
        <v>15</v>
      </c>
      <c r="B844" s="34" t="s">
        <v>1150</v>
      </c>
      <c r="C844" s="8">
        <v>43585</v>
      </c>
      <c r="D844" s="38">
        <f t="shared" si="42"/>
        <v>43599</v>
      </c>
      <c r="E844" s="9" t="s">
        <v>11</v>
      </c>
      <c r="F844" s="9" t="s">
        <v>863</v>
      </c>
      <c r="G844" s="40" t="s">
        <v>1152</v>
      </c>
      <c r="H844" s="9" t="s">
        <v>914</v>
      </c>
      <c r="I844" s="12">
        <v>600</v>
      </c>
      <c r="J844" s="13"/>
      <c r="K844"/>
      <c r="L844"/>
      <c r="M844" s="23"/>
    </row>
    <row r="845" spans="1:13" s="20" customFormat="1" x14ac:dyDescent="0.5">
      <c r="A845" s="7" t="s">
        <v>15</v>
      </c>
      <c r="B845" s="34" t="s">
        <v>1150</v>
      </c>
      <c r="C845" s="8">
        <v>43585</v>
      </c>
      <c r="D845" s="38">
        <f t="shared" si="42"/>
        <v>43599</v>
      </c>
      <c r="E845" s="9" t="s">
        <v>11</v>
      </c>
      <c r="F845" s="9" t="s">
        <v>12</v>
      </c>
      <c r="G845" s="40" t="s">
        <v>982</v>
      </c>
      <c r="H845" s="9" t="s">
        <v>23</v>
      </c>
      <c r="I845" s="12">
        <v>200</v>
      </c>
      <c r="J845" s="13"/>
      <c r="K845"/>
      <c r="L845"/>
      <c r="M845" s="23"/>
    </row>
    <row r="846" spans="1:13" s="20" customFormat="1" x14ac:dyDescent="0.5">
      <c r="A846" s="7" t="s">
        <v>15</v>
      </c>
      <c r="B846" s="34" t="s">
        <v>1150</v>
      </c>
      <c r="C846" s="8">
        <v>43585</v>
      </c>
      <c r="D846" s="38">
        <f t="shared" si="42"/>
        <v>43599</v>
      </c>
      <c r="E846" s="9" t="s">
        <v>11</v>
      </c>
      <c r="F846" s="9" t="s">
        <v>12</v>
      </c>
      <c r="G846" s="40" t="s">
        <v>1153</v>
      </c>
      <c r="H846" s="9" t="s">
        <v>23</v>
      </c>
      <c r="I846" s="12">
        <v>200</v>
      </c>
      <c r="J846" s="13"/>
      <c r="K846"/>
      <c r="L846"/>
      <c r="M846" s="23"/>
    </row>
    <row r="847" spans="1:13" s="20" customFormat="1" x14ac:dyDescent="0.5">
      <c r="A847" s="7" t="s">
        <v>15</v>
      </c>
      <c r="B847" s="34" t="s">
        <v>1154</v>
      </c>
      <c r="C847" s="8">
        <v>43585</v>
      </c>
      <c r="D847" s="38">
        <f t="shared" si="42"/>
        <v>43599</v>
      </c>
      <c r="E847" s="9" t="s">
        <v>11</v>
      </c>
      <c r="F847" s="9" t="s">
        <v>863</v>
      </c>
      <c r="G847" s="40" t="s">
        <v>1151</v>
      </c>
      <c r="H847" s="9" t="s">
        <v>1054</v>
      </c>
      <c r="I847" s="12">
        <v>1500</v>
      </c>
      <c r="J847" s="13"/>
      <c r="K847"/>
      <c r="L847"/>
      <c r="M847" s="23"/>
    </row>
    <row r="848" spans="1:13" s="20" customFormat="1" x14ac:dyDescent="0.5">
      <c r="A848" s="7" t="s">
        <v>15</v>
      </c>
      <c r="B848" s="34" t="s">
        <v>1154</v>
      </c>
      <c r="C848" s="8">
        <v>43585</v>
      </c>
      <c r="D848" s="38">
        <f t="shared" si="42"/>
        <v>43599</v>
      </c>
      <c r="E848" s="9" t="s">
        <v>11</v>
      </c>
      <c r="F848" s="9" t="s">
        <v>863</v>
      </c>
      <c r="G848" s="40" t="s">
        <v>1155</v>
      </c>
      <c r="H848" s="9" t="s">
        <v>1054</v>
      </c>
      <c r="I848" s="12">
        <v>1500</v>
      </c>
      <c r="J848" s="13"/>
      <c r="K848"/>
      <c r="L848"/>
      <c r="M848" s="23"/>
    </row>
    <row r="849" spans="1:13" s="20" customFormat="1" x14ac:dyDescent="0.5">
      <c r="A849" s="7" t="s">
        <v>15</v>
      </c>
      <c r="B849" s="34" t="s">
        <v>1154</v>
      </c>
      <c r="C849" s="8">
        <v>43585</v>
      </c>
      <c r="D849" s="38">
        <f t="shared" si="42"/>
        <v>43599</v>
      </c>
      <c r="E849" s="9" t="s">
        <v>11</v>
      </c>
      <c r="F849" s="9" t="s">
        <v>863</v>
      </c>
      <c r="G849" s="40" t="s">
        <v>1156</v>
      </c>
      <c r="H849" s="9" t="s">
        <v>1157</v>
      </c>
      <c r="I849" s="12">
        <v>1500</v>
      </c>
      <c r="J849" s="13"/>
      <c r="K849"/>
      <c r="L849"/>
      <c r="M849" s="23"/>
    </row>
    <row r="850" spans="1:13" s="20" customFormat="1" x14ac:dyDescent="0.5">
      <c r="A850" s="7" t="s">
        <v>15</v>
      </c>
      <c r="B850" s="34" t="s">
        <v>1154</v>
      </c>
      <c r="C850" s="8">
        <v>43585</v>
      </c>
      <c r="D850" s="38">
        <f t="shared" si="42"/>
        <v>43599</v>
      </c>
      <c r="E850" s="9" t="s">
        <v>11</v>
      </c>
      <c r="F850" s="9" t="s">
        <v>863</v>
      </c>
      <c r="G850" s="40" t="s">
        <v>1158</v>
      </c>
      <c r="H850" s="9" t="s">
        <v>1157</v>
      </c>
      <c r="I850" s="12">
        <v>1500</v>
      </c>
      <c r="J850" s="13"/>
      <c r="K850"/>
      <c r="L850"/>
      <c r="M850" s="23"/>
    </row>
    <row r="851" spans="1:13" s="20" customFormat="1" x14ac:dyDescent="0.5">
      <c r="A851" s="7" t="s">
        <v>903</v>
      </c>
      <c r="B851" s="34" t="s">
        <v>1159</v>
      </c>
      <c r="C851" s="8">
        <v>43585</v>
      </c>
      <c r="D851" s="9">
        <f t="shared" ref="D851:D889" si="43">EOMONTH(C851,1)</f>
        <v>43616</v>
      </c>
      <c r="E851" s="9" t="s">
        <v>11</v>
      </c>
      <c r="F851" s="9" t="s">
        <v>12</v>
      </c>
      <c r="G851" s="40" t="s">
        <v>1160</v>
      </c>
      <c r="H851" s="9" t="s">
        <v>23</v>
      </c>
      <c r="I851" s="12">
        <v>7980</v>
      </c>
      <c r="J851" s="13"/>
      <c r="K851"/>
      <c r="L851"/>
      <c r="M851" s="23"/>
    </row>
    <row r="852" spans="1:13" s="20" customFormat="1" x14ac:dyDescent="0.5">
      <c r="A852" s="7" t="s">
        <v>513</v>
      </c>
      <c r="B852" s="34" t="s">
        <v>1161</v>
      </c>
      <c r="C852" s="8">
        <v>43585</v>
      </c>
      <c r="D852" s="9">
        <f t="shared" si="43"/>
        <v>43616</v>
      </c>
      <c r="E852" s="9" t="s">
        <v>11</v>
      </c>
      <c r="F852" s="9" t="s">
        <v>12</v>
      </c>
      <c r="G852" s="40" t="s">
        <v>807</v>
      </c>
      <c r="H852" s="9" t="s">
        <v>14</v>
      </c>
      <c r="I852" s="12">
        <v>300</v>
      </c>
      <c r="J852" s="13"/>
      <c r="K852"/>
      <c r="L852"/>
      <c r="M852" s="23"/>
    </row>
    <row r="853" spans="1:13" s="20" customFormat="1" x14ac:dyDescent="0.5">
      <c r="A853" s="7" t="s">
        <v>513</v>
      </c>
      <c r="B853" s="34" t="s">
        <v>1161</v>
      </c>
      <c r="C853" s="8">
        <v>43585</v>
      </c>
      <c r="D853" s="9">
        <f t="shared" si="43"/>
        <v>43616</v>
      </c>
      <c r="E853" s="9" t="s">
        <v>11</v>
      </c>
      <c r="F853" s="9" t="s">
        <v>12</v>
      </c>
      <c r="G853" s="40" t="s">
        <v>859</v>
      </c>
      <c r="H853" s="9" t="s">
        <v>14</v>
      </c>
      <c r="I853" s="12">
        <v>300</v>
      </c>
      <c r="J853" s="13"/>
      <c r="K853"/>
      <c r="L853"/>
      <c r="M853" s="23"/>
    </row>
    <row r="854" spans="1:13" s="20" customFormat="1" x14ac:dyDescent="0.5">
      <c r="A854" s="7" t="s">
        <v>513</v>
      </c>
      <c r="B854" s="34" t="s">
        <v>1161</v>
      </c>
      <c r="C854" s="8">
        <v>43585</v>
      </c>
      <c r="D854" s="9">
        <f t="shared" si="43"/>
        <v>43616</v>
      </c>
      <c r="E854" s="9" t="s">
        <v>11</v>
      </c>
      <c r="F854" s="9" t="s">
        <v>12</v>
      </c>
      <c r="G854" s="40" t="s">
        <v>920</v>
      </c>
      <c r="H854" s="9" t="s">
        <v>14</v>
      </c>
      <c r="I854" s="12">
        <v>300</v>
      </c>
      <c r="J854" s="13"/>
      <c r="K854"/>
      <c r="L854"/>
      <c r="M854" s="23"/>
    </row>
    <row r="855" spans="1:13" s="20" customFormat="1" x14ac:dyDescent="0.5">
      <c r="A855" s="7" t="s">
        <v>513</v>
      </c>
      <c r="B855" s="34" t="s">
        <v>1162</v>
      </c>
      <c r="C855" s="8">
        <v>43585</v>
      </c>
      <c r="D855" s="9">
        <f t="shared" si="43"/>
        <v>43616</v>
      </c>
      <c r="E855" s="9" t="s">
        <v>11</v>
      </c>
      <c r="F855" s="9" t="s">
        <v>12</v>
      </c>
      <c r="G855" s="40" t="s">
        <v>1163</v>
      </c>
      <c r="H855" s="9" t="s">
        <v>23</v>
      </c>
      <c r="I855" s="12">
        <v>600</v>
      </c>
      <c r="J855" s="13"/>
      <c r="K855"/>
      <c r="L855"/>
      <c r="M855" s="23"/>
    </row>
    <row r="856" spans="1:13" s="20" customFormat="1" x14ac:dyDescent="0.5">
      <c r="A856" s="7" t="s">
        <v>513</v>
      </c>
      <c r="B856" s="34" t="s">
        <v>1162</v>
      </c>
      <c r="C856" s="8">
        <v>43585</v>
      </c>
      <c r="D856" s="9">
        <f t="shared" si="43"/>
        <v>43616</v>
      </c>
      <c r="E856" s="9" t="s">
        <v>11</v>
      </c>
      <c r="F856" s="9" t="s">
        <v>863</v>
      </c>
      <c r="G856" s="40" t="s">
        <v>1164</v>
      </c>
      <c r="H856" s="9" t="s">
        <v>23</v>
      </c>
      <c r="I856" s="12">
        <v>600</v>
      </c>
      <c r="J856" s="13"/>
      <c r="K856"/>
      <c r="L856"/>
      <c r="M856" s="23"/>
    </row>
    <row r="857" spans="1:13" s="20" customFormat="1" x14ac:dyDescent="0.5">
      <c r="A857" s="7" t="s">
        <v>513</v>
      </c>
      <c r="B857" s="34" t="s">
        <v>1162</v>
      </c>
      <c r="C857" s="8">
        <v>43585</v>
      </c>
      <c r="D857" s="9">
        <f t="shared" si="43"/>
        <v>43616</v>
      </c>
      <c r="E857" s="9" t="s">
        <v>11</v>
      </c>
      <c r="F857" s="9" t="s">
        <v>863</v>
      </c>
      <c r="G857" s="40" t="s">
        <v>1165</v>
      </c>
      <c r="H857" s="9" t="s">
        <v>1166</v>
      </c>
      <c r="I857" s="12">
        <v>300</v>
      </c>
      <c r="J857" s="13"/>
      <c r="K857"/>
      <c r="L857"/>
      <c r="M857" s="23"/>
    </row>
    <row r="858" spans="1:13" s="20" customFormat="1" x14ac:dyDescent="0.5">
      <c r="A858" s="7" t="s">
        <v>513</v>
      </c>
      <c r="B858" s="34" t="s">
        <v>1167</v>
      </c>
      <c r="C858" s="8">
        <v>43585</v>
      </c>
      <c r="D858" s="9">
        <f t="shared" si="43"/>
        <v>43616</v>
      </c>
      <c r="E858" s="9" t="s">
        <v>11</v>
      </c>
      <c r="F858" s="9" t="s">
        <v>12</v>
      </c>
      <c r="G858" s="40" t="s">
        <v>1168</v>
      </c>
      <c r="H858" s="9" t="s">
        <v>23</v>
      </c>
      <c r="I858" s="12">
        <v>3817.8</v>
      </c>
      <c r="J858" s="13"/>
      <c r="K858"/>
      <c r="L858"/>
      <c r="M858" s="23"/>
    </row>
    <row r="859" spans="1:13" s="20" customFormat="1" x14ac:dyDescent="0.5">
      <c r="A859" s="7" t="s">
        <v>513</v>
      </c>
      <c r="B859" s="34" t="s">
        <v>1169</v>
      </c>
      <c r="C859" s="8">
        <v>43585</v>
      </c>
      <c r="D859" s="9">
        <f t="shared" si="43"/>
        <v>43616</v>
      </c>
      <c r="E859" s="9" t="s">
        <v>11</v>
      </c>
      <c r="F859" s="9" t="s">
        <v>863</v>
      </c>
      <c r="G859" s="40" t="s">
        <v>1170</v>
      </c>
      <c r="H859" s="9" t="s">
        <v>1157</v>
      </c>
      <c r="I859" s="12">
        <v>11830</v>
      </c>
      <c r="J859" s="13"/>
      <c r="K859"/>
      <c r="L859"/>
      <c r="M859" s="23"/>
    </row>
    <row r="860" spans="1:13" s="20" customFormat="1" x14ac:dyDescent="0.5">
      <c r="A860" s="7" t="s">
        <v>513</v>
      </c>
      <c r="B860" s="34" t="s">
        <v>1169</v>
      </c>
      <c r="C860" s="8">
        <v>43585</v>
      </c>
      <c r="D860" s="9">
        <f t="shared" si="43"/>
        <v>43616</v>
      </c>
      <c r="E860" s="9" t="s">
        <v>11</v>
      </c>
      <c r="F860" s="9" t="s">
        <v>863</v>
      </c>
      <c r="G860" s="40" t="s">
        <v>1171</v>
      </c>
      <c r="H860" s="9" t="s">
        <v>1157</v>
      </c>
      <c r="I860" s="12">
        <v>3380</v>
      </c>
      <c r="J860" s="13"/>
      <c r="K860"/>
      <c r="L860"/>
      <c r="M860" s="23"/>
    </row>
    <row r="861" spans="1:13" s="20" customFormat="1" x14ac:dyDescent="0.5">
      <c r="A861" s="7" t="s">
        <v>513</v>
      </c>
      <c r="B861" s="34" t="s">
        <v>1169</v>
      </c>
      <c r="C861" s="8">
        <v>43585</v>
      </c>
      <c r="D861" s="9">
        <f t="shared" si="43"/>
        <v>43616</v>
      </c>
      <c r="E861" s="9" t="s">
        <v>11</v>
      </c>
      <c r="F861" s="9" t="s">
        <v>863</v>
      </c>
      <c r="G861" s="40" t="s">
        <v>1172</v>
      </c>
      <c r="H861" s="9" t="s">
        <v>1157</v>
      </c>
      <c r="I861" s="12">
        <v>1820</v>
      </c>
      <c r="J861" s="13"/>
      <c r="K861"/>
      <c r="L861"/>
      <c r="M861" s="23"/>
    </row>
    <row r="862" spans="1:13" s="20" customFormat="1" x14ac:dyDescent="0.5">
      <c r="A862" s="7" t="s">
        <v>513</v>
      </c>
      <c r="B862" s="34" t="s">
        <v>1169</v>
      </c>
      <c r="C862" s="8">
        <v>43585</v>
      </c>
      <c r="D862" s="9">
        <f t="shared" si="43"/>
        <v>43616</v>
      </c>
      <c r="E862" s="9" t="s">
        <v>11</v>
      </c>
      <c r="F862" s="9" t="s">
        <v>863</v>
      </c>
      <c r="G862" s="40" t="s">
        <v>1173</v>
      </c>
      <c r="H862" s="9" t="s">
        <v>1157</v>
      </c>
      <c r="I862" s="12">
        <v>130</v>
      </c>
      <c r="J862" s="13"/>
      <c r="K862"/>
      <c r="L862"/>
      <c r="M862" s="23"/>
    </row>
    <row r="863" spans="1:13" s="20" customFormat="1" x14ac:dyDescent="0.5">
      <c r="A863" s="7" t="s">
        <v>513</v>
      </c>
      <c r="B863" s="34" t="s">
        <v>1169</v>
      </c>
      <c r="C863" s="8">
        <v>43585</v>
      </c>
      <c r="D863" s="9">
        <f t="shared" si="43"/>
        <v>43616</v>
      </c>
      <c r="E863" s="9" t="s">
        <v>11</v>
      </c>
      <c r="F863" s="9" t="s">
        <v>863</v>
      </c>
      <c r="G863" s="40" t="s">
        <v>1156</v>
      </c>
      <c r="H863" s="9" t="s">
        <v>1157</v>
      </c>
      <c r="I863" s="12">
        <v>5915</v>
      </c>
      <c r="J863" s="13"/>
      <c r="K863"/>
      <c r="L863"/>
      <c r="M863" s="23"/>
    </row>
    <row r="864" spans="1:13" s="20" customFormat="1" x14ac:dyDescent="0.5">
      <c r="A864" s="7" t="s">
        <v>513</v>
      </c>
      <c r="B864" s="34" t="s">
        <v>1169</v>
      </c>
      <c r="C864" s="8">
        <v>43585</v>
      </c>
      <c r="D864" s="9">
        <f t="shared" si="43"/>
        <v>43616</v>
      </c>
      <c r="E864" s="9" t="s">
        <v>11</v>
      </c>
      <c r="F864" s="9" t="s">
        <v>863</v>
      </c>
      <c r="G864" s="40" t="s">
        <v>1158</v>
      </c>
      <c r="H864" s="9" t="s">
        <v>1157</v>
      </c>
      <c r="I864" s="12">
        <v>8385</v>
      </c>
      <c r="J864" s="13"/>
      <c r="K864"/>
      <c r="L864"/>
      <c r="M864" s="23"/>
    </row>
    <row r="865" spans="1:13" s="20" customFormat="1" x14ac:dyDescent="0.5">
      <c r="A865" s="7" t="s">
        <v>513</v>
      </c>
      <c r="B865" s="34" t="s">
        <v>1174</v>
      </c>
      <c r="C865" s="8">
        <v>43585</v>
      </c>
      <c r="D865" s="9">
        <f t="shared" si="43"/>
        <v>43616</v>
      </c>
      <c r="E865" s="9" t="s">
        <v>11</v>
      </c>
      <c r="F865" s="9" t="s">
        <v>863</v>
      </c>
      <c r="G865" s="40" t="s">
        <v>1175</v>
      </c>
      <c r="H865" s="9" t="s">
        <v>1157</v>
      </c>
      <c r="I865" s="12">
        <v>7150</v>
      </c>
      <c r="J865" s="13"/>
      <c r="K865"/>
      <c r="L865"/>
      <c r="M865" s="23"/>
    </row>
    <row r="866" spans="1:13" s="20" customFormat="1" x14ac:dyDescent="0.5">
      <c r="A866" s="7" t="s">
        <v>513</v>
      </c>
      <c r="B866" s="34" t="s">
        <v>1174</v>
      </c>
      <c r="C866" s="8">
        <v>43585</v>
      </c>
      <c r="D866" s="9">
        <f t="shared" si="43"/>
        <v>43616</v>
      </c>
      <c r="E866" s="9" t="s">
        <v>11</v>
      </c>
      <c r="F866" s="9" t="s">
        <v>863</v>
      </c>
      <c r="G866" s="40" t="s">
        <v>1176</v>
      </c>
      <c r="H866" s="9" t="s">
        <v>1157</v>
      </c>
      <c r="I866" s="12">
        <v>3900</v>
      </c>
      <c r="J866" s="13"/>
      <c r="K866"/>
      <c r="L866"/>
      <c r="M866" s="23"/>
    </row>
    <row r="867" spans="1:13" s="20" customFormat="1" x14ac:dyDescent="0.5">
      <c r="A867" s="7" t="s">
        <v>513</v>
      </c>
      <c r="B867" s="34" t="s">
        <v>1177</v>
      </c>
      <c r="C867" s="8">
        <v>43585</v>
      </c>
      <c r="D867" s="9">
        <f t="shared" si="43"/>
        <v>43616</v>
      </c>
      <c r="E867" s="9" t="s">
        <v>11</v>
      </c>
      <c r="F867" s="9" t="s">
        <v>12</v>
      </c>
      <c r="G867" s="40" t="s">
        <v>1178</v>
      </c>
      <c r="H867" s="9" t="s">
        <v>23</v>
      </c>
      <c r="I867" s="12">
        <v>195.85</v>
      </c>
      <c r="J867" s="13"/>
      <c r="K867"/>
      <c r="L867"/>
      <c r="M867" s="23"/>
    </row>
    <row r="868" spans="1:13" s="20" customFormat="1" x14ac:dyDescent="0.5">
      <c r="A868" s="7" t="s">
        <v>513</v>
      </c>
      <c r="B868" s="34" t="s">
        <v>1177</v>
      </c>
      <c r="C868" s="8">
        <v>43585</v>
      </c>
      <c r="D868" s="9">
        <f t="shared" si="43"/>
        <v>43616</v>
      </c>
      <c r="E868" s="9" t="s">
        <v>11</v>
      </c>
      <c r="F868" s="9" t="s">
        <v>12</v>
      </c>
      <c r="G868" s="40" t="s">
        <v>925</v>
      </c>
      <c r="H868" s="9" t="s">
        <v>23</v>
      </c>
      <c r="I868" s="12">
        <v>300</v>
      </c>
      <c r="J868" s="13"/>
      <c r="K868"/>
      <c r="L868"/>
      <c r="M868" s="23"/>
    </row>
    <row r="869" spans="1:13" s="20" customFormat="1" x14ac:dyDescent="0.5">
      <c r="A869" s="7" t="s">
        <v>513</v>
      </c>
      <c r="B869" s="34" t="s">
        <v>1177</v>
      </c>
      <c r="C869" s="8">
        <v>43585</v>
      </c>
      <c r="D869" s="9">
        <f t="shared" si="43"/>
        <v>43616</v>
      </c>
      <c r="E869" s="9" t="s">
        <v>11</v>
      </c>
      <c r="F869" s="9" t="s">
        <v>12</v>
      </c>
      <c r="G869" s="40" t="s">
        <v>1102</v>
      </c>
      <c r="H869" s="9" t="s">
        <v>23</v>
      </c>
      <c r="I869" s="12">
        <v>300</v>
      </c>
      <c r="J869" s="13"/>
      <c r="K869"/>
      <c r="L869"/>
      <c r="M869" s="23"/>
    </row>
    <row r="870" spans="1:13" s="20" customFormat="1" x14ac:dyDescent="0.5">
      <c r="A870" s="7" t="s">
        <v>513</v>
      </c>
      <c r="B870" s="34" t="s">
        <v>1177</v>
      </c>
      <c r="C870" s="8">
        <v>43585</v>
      </c>
      <c r="D870" s="9">
        <f t="shared" si="43"/>
        <v>43616</v>
      </c>
      <c r="E870" s="9" t="s">
        <v>11</v>
      </c>
      <c r="F870" s="9" t="s">
        <v>863</v>
      </c>
      <c r="G870" s="40" t="s">
        <v>1179</v>
      </c>
      <c r="H870" s="9" t="s">
        <v>23</v>
      </c>
      <c r="I870" s="12">
        <v>300</v>
      </c>
      <c r="J870" s="13"/>
      <c r="K870"/>
      <c r="L870"/>
      <c r="M870" s="23"/>
    </row>
    <row r="871" spans="1:13" s="20" customFormat="1" x14ac:dyDescent="0.5">
      <c r="A871" s="7" t="s">
        <v>513</v>
      </c>
      <c r="B871" s="34" t="s">
        <v>1177</v>
      </c>
      <c r="C871" s="8">
        <v>43585</v>
      </c>
      <c r="D871" s="9">
        <f t="shared" si="43"/>
        <v>43616</v>
      </c>
      <c r="E871" s="9" t="s">
        <v>11</v>
      </c>
      <c r="F871" s="9" t="s">
        <v>12</v>
      </c>
      <c r="G871" s="40" t="s">
        <v>1180</v>
      </c>
      <c r="H871" s="9" t="s">
        <v>23</v>
      </c>
      <c r="I871" s="12">
        <v>300</v>
      </c>
      <c r="J871" s="13"/>
      <c r="K871"/>
      <c r="L871"/>
      <c r="M871" s="23"/>
    </row>
    <row r="872" spans="1:13" s="20" customFormat="1" x14ac:dyDescent="0.5">
      <c r="A872" s="7" t="s">
        <v>513</v>
      </c>
      <c r="B872" s="34" t="s">
        <v>1177</v>
      </c>
      <c r="C872" s="8">
        <v>43585</v>
      </c>
      <c r="D872" s="9">
        <f t="shared" si="43"/>
        <v>43616</v>
      </c>
      <c r="E872" s="9" t="s">
        <v>11</v>
      </c>
      <c r="F872" s="9" t="s">
        <v>12</v>
      </c>
      <c r="G872" s="40" t="s">
        <v>1181</v>
      </c>
      <c r="H872" s="9" t="s">
        <v>23</v>
      </c>
      <c r="I872" s="12">
        <v>300</v>
      </c>
      <c r="J872" s="13"/>
      <c r="K872"/>
      <c r="L872"/>
      <c r="M872" s="23"/>
    </row>
    <row r="873" spans="1:13" s="20" customFormat="1" x14ac:dyDescent="0.5">
      <c r="A873" s="7" t="s">
        <v>513</v>
      </c>
      <c r="B873" s="34" t="s">
        <v>1177</v>
      </c>
      <c r="C873" s="8">
        <v>43585</v>
      </c>
      <c r="D873" s="9">
        <f t="shared" si="43"/>
        <v>43616</v>
      </c>
      <c r="E873" s="9" t="s">
        <v>11</v>
      </c>
      <c r="F873" s="9" t="s">
        <v>12</v>
      </c>
      <c r="G873" s="40" t="s">
        <v>1182</v>
      </c>
      <c r="H873" s="9" t="s">
        <v>23</v>
      </c>
      <c r="I873" s="12">
        <v>300</v>
      </c>
      <c r="J873" s="13"/>
      <c r="K873"/>
      <c r="L873"/>
      <c r="M873" s="23"/>
    </row>
    <row r="874" spans="1:13" s="20" customFormat="1" x14ac:dyDescent="0.5">
      <c r="A874" s="7" t="s">
        <v>513</v>
      </c>
      <c r="B874" s="34" t="s">
        <v>1177</v>
      </c>
      <c r="C874" s="8">
        <v>43585</v>
      </c>
      <c r="D874" s="9">
        <f t="shared" si="43"/>
        <v>43616</v>
      </c>
      <c r="E874" s="9" t="s">
        <v>11</v>
      </c>
      <c r="F874" s="9" t="s">
        <v>12</v>
      </c>
      <c r="G874" s="40" t="s">
        <v>938</v>
      </c>
      <c r="H874" s="9" t="s">
        <v>23</v>
      </c>
      <c r="I874" s="12">
        <v>300</v>
      </c>
      <c r="J874" s="13"/>
      <c r="K874"/>
      <c r="L874"/>
      <c r="M874" s="23"/>
    </row>
    <row r="875" spans="1:13" s="20" customFormat="1" x14ac:dyDescent="0.5">
      <c r="A875" s="7" t="s">
        <v>513</v>
      </c>
      <c r="B875" s="34" t="s">
        <v>1177</v>
      </c>
      <c r="C875" s="8">
        <v>43585</v>
      </c>
      <c r="D875" s="9">
        <f t="shared" si="43"/>
        <v>43616</v>
      </c>
      <c r="E875" s="9" t="s">
        <v>11</v>
      </c>
      <c r="F875" s="9" t="s">
        <v>12</v>
      </c>
      <c r="G875" s="40" t="s">
        <v>1183</v>
      </c>
      <c r="H875" s="9" t="s">
        <v>23</v>
      </c>
      <c r="I875" s="12">
        <v>300</v>
      </c>
      <c r="J875" s="13"/>
      <c r="K875"/>
      <c r="L875"/>
      <c r="M875" s="23"/>
    </row>
    <row r="876" spans="1:13" s="20" customFormat="1" x14ac:dyDescent="0.5">
      <c r="A876" s="7" t="s">
        <v>513</v>
      </c>
      <c r="B876" s="34" t="s">
        <v>1177</v>
      </c>
      <c r="C876" s="8">
        <v>43585</v>
      </c>
      <c r="D876" s="9">
        <f t="shared" si="43"/>
        <v>43616</v>
      </c>
      <c r="E876" s="9" t="s">
        <v>11</v>
      </c>
      <c r="F876" s="9" t="s">
        <v>12</v>
      </c>
      <c r="G876" s="40" t="s">
        <v>922</v>
      </c>
      <c r="H876" s="9" t="s">
        <v>23</v>
      </c>
      <c r="I876" s="12">
        <v>300</v>
      </c>
      <c r="J876" s="13"/>
      <c r="K876"/>
      <c r="L876"/>
      <c r="M876" s="23"/>
    </row>
    <row r="877" spans="1:13" s="20" customFormat="1" x14ac:dyDescent="0.5">
      <c r="A877" s="7" t="s">
        <v>513</v>
      </c>
      <c r="B877" s="34" t="s">
        <v>1177</v>
      </c>
      <c r="C877" s="8">
        <v>43585</v>
      </c>
      <c r="D877" s="9">
        <f t="shared" si="43"/>
        <v>43616</v>
      </c>
      <c r="E877" s="9" t="s">
        <v>11</v>
      </c>
      <c r="F877" s="9" t="s">
        <v>12</v>
      </c>
      <c r="G877" s="40" t="s">
        <v>649</v>
      </c>
      <c r="H877" s="9" t="s">
        <v>23</v>
      </c>
      <c r="I877" s="12">
        <v>300</v>
      </c>
      <c r="J877" s="13"/>
      <c r="K877"/>
      <c r="L877"/>
      <c r="M877" s="23"/>
    </row>
    <row r="878" spans="1:13" s="20" customFormat="1" x14ac:dyDescent="0.5">
      <c r="A878" s="7" t="s">
        <v>513</v>
      </c>
      <c r="B878" s="34" t="s">
        <v>1177</v>
      </c>
      <c r="C878" s="8">
        <v>43585</v>
      </c>
      <c r="D878" s="9">
        <f t="shared" si="43"/>
        <v>43616</v>
      </c>
      <c r="E878" s="9" t="s">
        <v>11</v>
      </c>
      <c r="F878" s="9" t="s">
        <v>12</v>
      </c>
      <c r="G878" s="40" t="s">
        <v>1184</v>
      </c>
      <c r="H878" s="9" t="s">
        <v>23</v>
      </c>
      <c r="I878" s="12">
        <v>300</v>
      </c>
      <c r="J878" s="13"/>
      <c r="K878"/>
      <c r="L878"/>
      <c r="M878" s="23"/>
    </row>
    <row r="879" spans="1:13" s="20" customFormat="1" x14ac:dyDescent="0.5">
      <c r="A879" s="7" t="s">
        <v>513</v>
      </c>
      <c r="B879" s="34" t="s">
        <v>1177</v>
      </c>
      <c r="C879" s="8">
        <v>43585</v>
      </c>
      <c r="D879" s="9">
        <f t="shared" si="43"/>
        <v>43616</v>
      </c>
      <c r="E879" s="9" t="s">
        <v>11</v>
      </c>
      <c r="F879" s="9" t="s">
        <v>12</v>
      </c>
      <c r="G879" s="40" t="s">
        <v>1185</v>
      </c>
      <c r="H879" s="9" t="s">
        <v>23</v>
      </c>
      <c r="I879" s="12">
        <v>300</v>
      </c>
      <c r="J879" s="13"/>
      <c r="K879"/>
      <c r="L879"/>
      <c r="M879" s="23"/>
    </row>
    <row r="880" spans="1:13" s="20" customFormat="1" x14ac:dyDescent="0.5">
      <c r="A880" s="7" t="s">
        <v>513</v>
      </c>
      <c r="B880" s="34" t="s">
        <v>1177</v>
      </c>
      <c r="C880" s="8">
        <v>43585</v>
      </c>
      <c r="D880" s="9">
        <f t="shared" si="43"/>
        <v>43616</v>
      </c>
      <c r="E880" s="9" t="s">
        <v>11</v>
      </c>
      <c r="F880" s="9" t="s">
        <v>12</v>
      </c>
      <c r="G880" s="40" t="s">
        <v>1178</v>
      </c>
      <c r="H880" s="9" t="s">
        <v>23</v>
      </c>
      <c r="I880" s="12">
        <v>300</v>
      </c>
      <c r="J880" s="13"/>
      <c r="K880"/>
      <c r="L880"/>
      <c r="M880" s="23"/>
    </row>
    <row r="881" spans="1:13" s="20" customFormat="1" x14ac:dyDescent="0.5">
      <c r="A881" s="7" t="s">
        <v>513</v>
      </c>
      <c r="B881" s="34" t="s">
        <v>1177</v>
      </c>
      <c r="C881" s="8">
        <v>43585</v>
      </c>
      <c r="D881" s="9">
        <f t="shared" si="43"/>
        <v>43616</v>
      </c>
      <c r="E881" s="9" t="s">
        <v>11</v>
      </c>
      <c r="F881" s="9" t="s">
        <v>12</v>
      </c>
      <c r="G881" s="40" t="s">
        <v>1045</v>
      </c>
      <c r="H881" s="9" t="s">
        <v>23</v>
      </c>
      <c r="I881" s="12">
        <v>300</v>
      </c>
      <c r="J881" s="13"/>
      <c r="K881"/>
      <c r="L881"/>
      <c r="M881" s="23"/>
    </row>
    <row r="882" spans="1:13" s="20" customFormat="1" x14ac:dyDescent="0.5">
      <c r="A882" s="7" t="s">
        <v>513</v>
      </c>
      <c r="B882" s="34" t="s">
        <v>1177</v>
      </c>
      <c r="C882" s="8">
        <v>43585</v>
      </c>
      <c r="D882" s="9">
        <f t="shared" si="43"/>
        <v>43616</v>
      </c>
      <c r="E882" s="9" t="s">
        <v>11</v>
      </c>
      <c r="F882" s="9" t="s">
        <v>12</v>
      </c>
      <c r="G882" s="40" t="s">
        <v>936</v>
      </c>
      <c r="H882" s="9" t="s">
        <v>23</v>
      </c>
      <c r="I882" s="12">
        <v>300</v>
      </c>
      <c r="J882" s="13"/>
      <c r="K882"/>
      <c r="L882"/>
      <c r="M882" s="23"/>
    </row>
    <row r="883" spans="1:13" s="20" customFormat="1" x14ac:dyDescent="0.5">
      <c r="A883" s="7" t="s">
        <v>513</v>
      </c>
      <c r="B883" s="34" t="s">
        <v>1177</v>
      </c>
      <c r="C883" s="8">
        <v>43585</v>
      </c>
      <c r="D883" s="9">
        <f t="shared" si="43"/>
        <v>43616</v>
      </c>
      <c r="E883" s="9" t="s">
        <v>11</v>
      </c>
      <c r="F883" s="9" t="s">
        <v>12</v>
      </c>
      <c r="G883" s="40" t="s">
        <v>935</v>
      </c>
      <c r="H883" s="9" t="s">
        <v>23</v>
      </c>
      <c r="I883" s="12">
        <v>300</v>
      </c>
      <c r="J883" s="13"/>
      <c r="K883"/>
      <c r="L883"/>
      <c r="M883" s="23"/>
    </row>
    <row r="884" spans="1:13" s="20" customFormat="1" x14ac:dyDescent="0.5">
      <c r="A884" s="7" t="s">
        <v>513</v>
      </c>
      <c r="B884" s="34" t="s">
        <v>1177</v>
      </c>
      <c r="C884" s="8">
        <v>43585</v>
      </c>
      <c r="D884" s="9">
        <f t="shared" si="43"/>
        <v>43616</v>
      </c>
      <c r="E884" s="9" t="s">
        <v>11</v>
      </c>
      <c r="F884" s="9" t="s">
        <v>863</v>
      </c>
      <c r="G884" s="40" t="s">
        <v>1047</v>
      </c>
      <c r="H884" s="9" t="s">
        <v>23</v>
      </c>
      <c r="I884" s="12">
        <v>300</v>
      </c>
      <c r="J884" s="13"/>
      <c r="K884"/>
      <c r="L884"/>
      <c r="M884" s="23"/>
    </row>
    <row r="885" spans="1:13" s="20" customFormat="1" x14ac:dyDescent="0.5">
      <c r="A885" s="7" t="s">
        <v>513</v>
      </c>
      <c r="B885" s="34" t="s">
        <v>1177</v>
      </c>
      <c r="C885" s="8">
        <v>43585</v>
      </c>
      <c r="D885" s="9">
        <f t="shared" si="43"/>
        <v>43616</v>
      </c>
      <c r="E885" s="9" t="s">
        <v>11</v>
      </c>
      <c r="F885" s="9" t="s">
        <v>863</v>
      </c>
      <c r="G885" s="40" t="s">
        <v>1186</v>
      </c>
      <c r="H885" s="9" t="s">
        <v>23</v>
      </c>
      <c r="I885" s="12">
        <v>300</v>
      </c>
      <c r="J885" s="13"/>
      <c r="K885"/>
      <c r="L885"/>
      <c r="M885" s="23"/>
    </row>
    <row r="886" spans="1:13" s="20" customFormat="1" x14ac:dyDescent="0.5">
      <c r="A886" s="7" t="s">
        <v>513</v>
      </c>
      <c r="B886" s="34" t="s">
        <v>1177</v>
      </c>
      <c r="C886" s="8">
        <v>43585</v>
      </c>
      <c r="D886" s="9">
        <f t="shared" si="43"/>
        <v>43616</v>
      </c>
      <c r="E886" s="9" t="s">
        <v>11</v>
      </c>
      <c r="F886" s="9" t="s">
        <v>12</v>
      </c>
      <c r="G886" s="40" t="s">
        <v>913</v>
      </c>
      <c r="H886" s="9" t="s">
        <v>23</v>
      </c>
      <c r="I886" s="12">
        <v>300</v>
      </c>
      <c r="J886" s="13"/>
      <c r="K886"/>
      <c r="L886"/>
      <c r="M886" s="23"/>
    </row>
    <row r="887" spans="1:13" s="20" customFormat="1" x14ac:dyDescent="0.5">
      <c r="A887" s="7" t="s">
        <v>513</v>
      </c>
      <c r="B887" s="34" t="s">
        <v>1177</v>
      </c>
      <c r="C887" s="8">
        <v>43585</v>
      </c>
      <c r="D887" s="9">
        <f t="shared" si="43"/>
        <v>43616</v>
      </c>
      <c r="E887" s="9" t="s">
        <v>11</v>
      </c>
      <c r="F887" s="9" t="s">
        <v>863</v>
      </c>
      <c r="G887" s="40" t="s">
        <v>1187</v>
      </c>
      <c r="H887" s="9" t="s">
        <v>23</v>
      </c>
      <c r="I887" s="12">
        <v>300</v>
      </c>
      <c r="J887" s="13"/>
      <c r="K887"/>
      <c r="L887"/>
      <c r="M887" s="23"/>
    </row>
    <row r="888" spans="1:13" s="20" customFormat="1" x14ac:dyDescent="0.5">
      <c r="A888" s="7" t="s">
        <v>513</v>
      </c>
      <c r="B888" s="34" t="s">
        <v>1177</v>
      </c>
      <c r="C888" s="8">
        <v>43585</v>
      </c>
      <c r="D888" s="9">
        <f t="shared" si="43"/>
        <v>43616</v>
      </c>
      <c r="E888" s="9" t="s">
        <v>11</v>
      </c>
      <c r="F888" s="9" t="s">
        <v>863</v>
      </c>
      <c r="G888" s="40" t="s">
        <v>1188</v>
      </c>
      <c r="H888" s="9" t="s">
        <v>1166</v>
      </c>
      <c r="I888" s="12">
        <v>300</v>
      </c>
      <c r="J888" s="13"/>
      <c r="K888"/>
      <c r="L888"/>
      <c r="M888" s="23"/>
    </row>
    <row r="889" spans="1:13" s="20" customFormat="1" x14ac:dyDescent="0.5">
      <c r="A889" s="7" t="s">
        <v>50</v>
      </c>
      <c r="B889" s="34" t="s">
        <v>1189</v>
      </c>
      <c r="C889" s="8">
        <v>43586</v>
      </c>
      <c r="D889" s="9">
        <f t="shared" si="43"/>
        <v>43646</v>
      </c>
      <c r="E889" s="9" t="s">
        <v>11</v>
      </c>
      <c r="F889" s="9" t="s">
        <v>12</v>
      </c>
      <c r="G889" s="40" t="s">
        <v>1080</v>
      </c>
      <c r="H889" s="9" t="s">
        <v>23</v>
      </c>
      <c r="I889" s="12">
        <v>1754.02</v>
      </c>
      <c r="J889" s="13"/>
      <c r="K889"/>
      <c r="L889"/>
      <c r="M889" s="23"/>
    </row>
    <row r="890" spans="1:13" s="20" customFormat="1" x14ac:dyDescent="0.5">
      <c r="A890" s="7" t="s">
        <v>15</v>
      </c>
      <c r="B890" s="34" t="s">
        <v>1190</v>
      </c>
      <c r="C890" s="8">
        <v>43586</v>
      </c>
      <c r="D890" s="38">
        <f>C890+14</f>
        <v>43600</v>
      </c>
      <c r="E890" s="9" t="s">
        <v>11</v>
      </c>
      <c r="F890" s="9" t="s">
        <v>863</v>
      </c>
      <c r="G890" s="40" t="s">
        <v>1014</v>
      </c>
      <c r="H890" s="9" t="s">
        <v>14</v>
      </c>
      <c r="I890" s="12">
        <v>480</v>
      </c>
      <c r="J890" s="13"/>
      <c r="K890"/>
      <c r="L890"/>
      <c r="M890" s="23"/>
    </row>
    <row r="891" spans="1:13" s="20" customFormat="1" x14ac:dyDescent="0.5">
      <c r="A891" s="7" t="s">
        <v>15</v>
      </c>
      <c r="B891" s="34" t="s">
        <v>1190</v>
      </c>
      <c r="C891" s="8">
        <v>43586</v>
      </c>
      <c r="D891" s="38">
        <f>C891+14</f>
        <v>43600</v>
      </c>
      <c r="E891" s="9" t="s">
        <v>11</v>
      </c>
      <c r="F891" s="9" t="s">
        <v>863</v>
      </c>
      <c r="G891" s="40" t="s">
        <v>952</v>
      </c>
      <c r="H891" s="9" t="s">
        <v>14</v>
      </c>
      <c r="I891" s="12">
        <v>120</v>
      </c>
      <c r="J891" s="13"/>
      <c r="K891"/>
      <c r="L891"/>
      <c r="M891" s="23"/>
    </row>
    <row r="892" spans="1:13" s="20" customFormat="1" x14ac:dyDescent="0.5">
      <c r="A892" s="7" t="s">
        <v>15</v>
      </c>
      <c r="B892" s="34" t="s">
        <v>1190</v>
      </c>
      <c r="C892" s="8">
        <v>43586</v>
      </c>
      <c r="D892" s="38">
        <f>C892+14</f>
        <v>43600</v>
      </c>
      <c r="E892" s="9" t="s">
        <v>11</v>
      </c>
      <c r="F892" s="9" t="s">
        <v>863</v>
      </c>
      <c r="G892" s="40" t="s">
        <v>953</v>
      </c>
      <c r="H892" s="9" t="s">
        <v>14</v>
      </c>
      <c r="I892" s="12">
        <v>360</v>
      </c>
      <c r="J892" s="13"/>
      <c r="K892"/>
      <c r="L892"/>
      <c r="M892" s="23"/>
    </row>
    <row r="893" spans="1:13" s="20" customFormat="1" x14ac:dyDescent="0.5">
      <c r="A893" s="7" t="s">
        <v>15</v>
      </c>
      <c r="B893" s="34" t="s">
        <v>1191</v>
      </c>
      <c r="C893" s="8">
        <v>43586</v>
      </c>
      <c r="D893" s="38">
        <f>C893+14</f>
        <v>43600</v>
      </c>
      <c r="E893" s="9" t="s">
        <v>11</v>
      </c>
      <c r="F893" s="9" t="s">
        <v>863</v>
      </c>
      <c r="G893" s="40" t="s">
        <v>1139</v>
      </c>
      <c r="H893" s="9" t="s">
        <v>23</v>
      </c>
      <c r="I893" s="12">
        <v>1175</v>
      </c>
      <c r="J893" s="13"/>
      <c r="K893"/>
      <c r="L893"/>
      <c r="M893" s="23"/>
    </row>
    <row r="894" spans="1:13" s="20" customFormat="1" x14ac:dyDescent="0.5">
      <c r="A894" s="7" t="s">
        <v>15</v>
      </c>
      <c r="B894" s="34" t="s">
        <v>1192</v>
      </c>
      <c r="C894" s="8">
        <v>43586</v>
      </c>
      <c r="D894" s="38">
        <f>C894+14</f>
        <v>43600</v>
      </c>
      <c r="E894" s="9" t="s">
        <v>11</v>
      </c>
      <c r="F894" s="9" t="s">
        <v>12</v>
      </c>
      <c r="G894" s="40" t="s">
        <v>944</v>
      </c>
      <c r="H894" s="9" t="s">
        <v>23</v>
      </c>
      <c r="I894" s="12">
        <v>720</v>
      </c>
      <c r="J894" s="13"/>
      <c r="K894"/>
      <c r="L894"/>
      <c r="M894" s="23"/>
    </row>
    <row r="895" spans="1:13" s="20" customFormat="1" x14ac:dyDescent="0.5">
      <c r="A895" s="7" t="s">
        <v>279</v>
      </c>
      <c r="B895" s="34" t="s">
        <v>1193</v>
      </c>
      <c r="C895" s="8">
        <v>43586</v>
      </c>
      <c r="D895" s="9">
        <f t="shared" ref="D895:D937" si="44">EOMONTH(C895,1)</f>
        <v>43646</v>
      </c>
      <c r="E895" s="9" t="s">
        <v>11</v>
      </c>
      <c r="F895" s="9" t="s">
        <v>12</v>
      </c>
      <c r="G895" s="40" t="s">
        <v>1194</v>
      </c>
      <c r="H895" s="9" t="s">
        <v>23</v>
      </c>
      <c r="I895" s="12">
        <v>984</v>
      </c>
      <c r="J895" s="13"/>
      <c r="K895"/>
      <c r="L895"/>
      <c r="M895" s="23"/>
    </row>
    <row r="896" spans="1:13" s="20" customFormat="1" x14ac:dyDescent="0.5">
      <c r="A896" s="7" t="s">
        <v>279</v>
      </c>
      <c r="B896" s="34" t="s">
        <v>1195</v>
      </c>
      <c r="C896" s="8">
        <v>43588</v>
      </c>
      <c r="D896" s="9">
        <f t="shared" si="44"/>
        <v>43646</v>
      </c>
      <c r="E896" s="9" t="s">
        <v>11</v>
      </c>
      <c r="F896" s="9" t="s">
        <v>863</v>
      </c>
      <c r="G896" s="40" t="s">
        <v>1196</v>
      </c>
      <c r="H896" s="9" t="s">
        <v>1166</v>
      </c>
      <c r="I896" s="12">
        <v>1024</v>
      </c>
      <c r="J896" s="13"/>
      <c r="K896"/>
      <c r="L896"/>
      <c r="M896" s="23"/>
    </row>
    <row r="897" spans="1:13" s="20" customFormat="1" x14ac:dyDescent="0.5">
      <c r="A897" s="7" t="s">
        <v>62</v>
      </c>
      <c r="B897" s="34" t="s">
        <v>1197</v>
      </c>
      <c r="C897" s="8">
        <v>43584</v>
      </c>
      <c r="D897" s="9">
        <f t="shared" si="44"/>
        <v>43616</v>
      </c>
      <c r="E897" s="9" t="s">
        <v>11</v>
      </c>
      <c r="F897" s="9" t="s">
        <v>12</v>
      </c>
      <c r="G897" s="40" t="s">
        <v>1198</v>
      </c>
      <c r="H897" s="9" t="s">
        <v>23</v>
      </c>
      <c r="I897" s="12">
        <v>809.36</v>
      </c>
      <c r="J897" s="13"/>
      <c r="K897"/>
      <c r="L897"/>
      <c r="M897" s="23"/>
    </row>
    <row r="898" spans="1:13" s="20" customFormat="1" x14ac:dyDescent="0.5">
      <c r="A898" s="7" t="s">
        <v>62</v>
      </c>
      <c r="B898" s="34" t="s">
        <v>1197</v>
      </c>
      <c r="C898" s="8">
        <v>43584</v>
      </c>
      <c r="D898" s="9">
        <f t="shared" si="44"/>
        <v>43616</v>
      </c>
      <c r="E898" s="9" t="s">
        <v>11</v>
      </c>
      <c r="F898" s="9" t="s">
        <v>12</v>
      </c>
      <c r="G898" s="40" t="s">
        <v>1199</v>
      </c>
      <c r="H898" s="9" t="s">
        <v>23</v>
      </c>
      <c r="I898" s="12">
        <v>2023.4</v>
      </c>
      <c r="J898" s="13"/>
      <c r="K898"/>
      <c r="L898"/>
      <c r="M898" s="23"/>
    </row>
    <row r="899" spans="1:13" s="20" customFormat="1" x14ac:dyDescent="0.5">
      <c r="A899" s="7" t="s">
        <v>62</v>
      </c>
      <c r="B899" s="34" t="s">
        <v>1197</v>
      </c>
      <c r="C899" s="8">
        <v>43584</v>
      </c>
      <c r="D899" s="9">
        <f t="shared" si="44"/>
        <v>43616</v>
      </c>
      <c r="E899" s="9" t="s">
        <v>11</v>
      </c>
      <c r="F899" s="9" t="s">
        <v>12</v>
      </c>
      <c r="G899" s="40" t="s">
        <v>1039</v>
      </c>
      <c r="H899" s="9" t="s">
        <v>23</v>
      </c>
      <c r="I899" s="12">
        <v>3444.13</v>
      </c>
      <c r="J899" s="13"/>
      <c r="K899"/>
      <c r="L899"/>
      <c r="M899" s="23"/>
    </row>
    <row r="900" spans="1:13" s="20" customFormat="1" x14ac:dyDescent="0.5">
      <c r="A900" s="7" t="s">
        <v>62</v>
      </c>
      <c r="B900" s="34" t="s">
        <v>1197</v>
      </c>
      <c r="C900" s="8">
        <v>43584</v>
      </c>
      <c r="D900" s="9">
        <f t="shared" si="44"/>
        <v>43616</v>
      </c>
      <c r="E900" s="9" t="s">
        <v>11</v>
      </c>
      <c r="F900" s="9" t="s">
        <v>12</v>
      </c>
      <c r="G900" s="40" t="s">
        <v>921</v>
      </c>
      <c r="H900" s="9" t="s">
        <v>914</v>
      </c>
      <c r="I900" s="12">
        <v>2650.8</v>
      </c>
      <c r="J900" s="13"/>
      <c r="K900"/>
      <c r="L900"/>
      <c r="M900" s="23"/>
    </row>
    <row r="901" spans="1:13" s="20" customFormat="1" x14ac:dyDescent="0.5">
      <c r="A901" s="7" t="s">
        <v>62</v>
      </c>
      <c r="B901" s="34" t="s">
        <v>1197</v>
      </c>
      <c r="C901" s="8">
        <v>43584</v>
      </c>
      <c r="D901" s="9">
        <f t="shared" si="44"/>
        <v>43616</v>
      </c>
      <c r="E901" s="9" t="s">
        <v>11</v>
      </c>
      <c r="F901" s="9" t="s">
        <v>12</v>
      </c>
      <c r="G901" s="40" t="s">
        <v>1200</v>
      </c>
      <c r="H901" s="9" t="s">
        <v>23</v>
      </c>
      <c r="I901" s="12">
        <v>2274.52</v>
      </c>
      <c r="J901" s="13"/>
      <c r="K901"/>
      <c r="L901"/>
      <c r="M901" s="23"/>
    </row>
    <row r="902" spans="1:13" s="20" customFormat="1" x14ac:dyDescent="0.5">
      <c r="A902" s="7" t="s">
        <v>62</v>
      </c>
      <c r="B902" s="34" t="s">
        <v>1197</v>
      </c>
      <c r="C902" s="8">
        <v>43584</v>
      </c>
      <c r="D902" s="9">
        <f t="shared" si="44"/>
        <v>43616</v>
      </c>
      <c r="E902" s="9" t="s">
        <v>11</v>
      </c>
      <c r="F902" s="9" t="s">
        <v>863</v>
      </c>
      <c r="G902" s="40" t="s">
        <v>1047</v>
      </c>
      <c r="H902" s="9" t="s">
        <v>23</v>
      </c>
      <c r="I902" s="12">
        <v>570.86</v>
      </c>
      <c r="J902" s="13"/>
      <c r="K902"/>
      <c r="L902"/>
      <c r="M902" s="23"/>
    </row>
    <row r="903" spans="1:13" s="20" customFormat="1" x14ac:dyDescent="0.5">
      <c r="A903" s="7" t="s">
        <v>62</v>
      </c>
      <c r="B903" s="34" t="s">
        <v>1197</v>
      </c>
      <c r="C903" s="8">
        <v>43584</v>
      </c>
      <c r="D903" s="9">
        <f t="shared" si="44"/>
        <v>43616</v>
      </c>
      <c r="E903" s="9" t="s">
        <v>11</v>
      </c>
      <c r="F903" s="9" t="s">
        <v>12</v>
      </c>
      <c r="G903" s="40" t="s">
        <v>713</v>
      </c>
      <c r="H903" s="9" t="s">
        <v>14</v>
      </c>
      <c r="I903" s="12">
        <v>1336.17</v>
      </c>
      <c r="J903" s="13"/>
      <c r="K903"/>
      <c r="L903"/>
      <c r="M903" s="23"/>
    </row>
    <row r="904" spans="1:13" s="20" customFormat="1" x14ac:dyDescent="0.5">
      <c r="A904" s="7" t="s">
        <v>62</v>
      </c>
      <c r="B904" s="34" t="s">
        <v>1197</v>
      </c>
      <c r="C904" s="8">
        <v>43584</v>
      </c>
      <c r="D904" s="9">
        <f t="shared" si="44"/>
        <v>43616</v>
      </c>
      <c r="E904" s="9" t="s">
        <v>11</v>
      </c>
      <c r="F904" s="9" t="s">
        <v>12</v>
      </c>
      <c r="G904" s="40" t="s">
        <v>1184</v>
      </c>
      <c r="H904" s="9" t="s">
        <v>23</v>
      </c>
      <c r="I904" s="12">
        <v>2680.36</v>
      </c>
      <c r="J904" s="13"/>
      <c r="K904"/>
      <c r="L904"/>
      <c r="M904" s="23"/>
    </row>
    <row r="905" spans="1:13" s="20" customFormat="1" x14ac:dyDescent="0.5">
      <c r="A905" s="7" t="s">
        <v>62</v>
      </c>
      <c r="B905" s="34" t="s">
        <v>1197</v>
      </c>
      <c r="C905" s="8">
        <v>43584</v>
      </c>
      <c r="D905" s="9">
        <f t="shared" si="44"/>
        <v>43616</v>
      </c>
      <c r="E905" s="9" t="s">
        <v>11</v>
      </c>
      <c r="F905" s="9" t="s">
        <v>12</v>
      </c>
      <c r="G905" s="40" t="s">
        <v>650</v>
      </c>
      <c r="H905" s="9" t="s">
        <v>23</v>
      </c>
      <c r="I905" s="12">
        <v>2696.66</v>
      </c>
      <c r="J905" s="13"/>
      <c r="K905"/>
      <c r="L905"/>
      <c r="M905" s="23"/>
    </row>
    <row r="906" spans="1:13" s="20" customFormat="1" x14ac:dyDescent="0.5">
      <c r="A906" s="7" t="s">
        <v>62</v>
      </c>
      <c r="B906" s="34" t="s">
        <v>1197</v>
      </c>
      <c r="C906" s="8">
        <v>43584</v>
      </c>
      <c r="D906" s="9">
        <f t="shared" si="44"/>
        <v>43616</v>
      </c>
      <c r="E906" s="9" t="s">
        <v>11</v>
      </c>
      <c r="F906" s="9" t="s">
        <v>12</v>
      </c>
      <c r="G906" s="40" t="s">
        <v>922</v>
      </c>
      <c r="H906" s="9" t="s">
        <v>914</v>
      </c>
      <c r="I906" s="12">
        <v>1165.8</v>
      </c>
      <c r="J906" s="13"/>
      <c r="K906"/>
      <c r="L906"/>
      <c r="M906" s="23"/>
    </row>
    <row r="907" spans="1:13" s="20" customFormat="1" x14ac:dyDescent="0.5">
      <c r="A907" s="7" t="s">
        <v>62</v>
      </c>
      <c r="B907" s="34" t="s">
        <v>1197</v>
      </c>
      <c r="C907" s="8">
        <v>43584</v>
      </c>
      <c r="D907" s="9">
        <f t="shared" si="44"/>
        <v>43616</v>
      </c>
      <c r="E907" s="9" t="s">
        <v>11</v>
      </c>
      <c r="F907" s="9" t="s">
        <v>863</v>
      </c>
      <c r="G907" s="40" t="s">
        <v>1053</v>
      </c>
      <c r="H907" s="9" t="s">
        <v>1054</v>
      </c>
      <c r="I907" s="12">
        <v>313.2</v>
      </c>
      <c r="J907" s="13"/>
      <c r="K907"/>
      <c r="L907"/>
      <c r="M907" s="23"/>
    </row>
    <row r="908" spans="1:13" s="20" customFormat="1" x14ac:dyDescent="0.5">
      <c r="A908" s="7" t="s">
        <v>62</v>
      </c>
      <c r="B908" s="34" t="s">
        <v>1197</v>
      </c>
      <c r="C908" s="8">
        <v>43584</v>
      </c>
      <c r="D908" s="9">
        <f t="shared" si="44"/>
        <v>43616</v>
      </c>
      <c r="E908" s="9" t="s">
        <v>11</v>
      </c>
      <c r="F908" s="9" t="s">
        <v>12</v>
      </c>
      <c r="G908" s="40" t="s">
        <v>1108</v>
      </c>
      <c r="H908" s="9" t="s">
        <v>23</v>
      </c>
      <c r="I908" s="12">
        <v>174</v>
      </c>
      <c r="J908" s="13"/>
      <c r="K908"/>
      <c r="L908"/>
      <c r="M908" s="23"/>
    </row>
    <row r="909" spans="1:13" s="20" customFormat="1" x14ac:dyDescent="0.5">
      <c r="A909" s="7" t="s">
        <v>15</v>
      </c>
      <c r="B909" s="34" t="s">
        <v>1201</v>
      </c>
      <c r="C909" s="8">
        <v>43586</v>
      </c>
      <c r="D909" s="9">
        <f t="shared" si="44"/>
        <v>43646</v>
      </c>
      <c r="E909" s="9" t="s">
        <v>11</v>
      </c>
      <c r="F909" s="9" t="s">
        <v>12</v>
      </c>
      <c r="G909" s="40" t="s">
        <v>715</v>
      </c>
      <c r="H909" s="9" t="s">
        <v>14</v>
      </c>
      <c r="I909" s="12">
        <v>720</v>
      </c>
      <c r="J909" s="13"/>
      <c r="K909"/>
      <c r="L909"/>
      <c r="M909" s="23"/>
    </row>
    <row r="910" spans="1:13" s="20" customFormat="1" x14ac:dyDescent="0.5">
      <c r="A910" s="7" t="s">
        <v>1202</v>
      </c>
      <c r="B910" s="34" t="s">
        <v>1203</v>
      </c>
      <c r="C910" s="8">
        <v>43588</v>
      </c>
      <c r="D910" s="9">
        <f t="shared" si="44"/>
        <v>43646</v>
      </c>
      <c r="E910" s="9" t="s">
        <v>11</v>
      </c>
      <c r="F910" s="9" t="s">
        <v>12</v>
      </c>
      <c r="G910" s="40" t="s">
        <v>975</v>
      </c>
      <c r="H910" s="9" t="s">
        <v>23</v>
      </c>
      <c r="I910" s="12">
        <v>200</v>
      </c>
      <c r="J910" s="13"/>
      <c r="K910"/>
      <c r="L910"/>
      <c r="M910" s="23"/>
    </row>
    <row r="911" spans="1:13" s="20" customFormat="1" x14ac:dyDescent="0.5">
      <c r="A911" s="7" t="s">
        <v>1202</v>
      </c>
      <c r="B911" s="34" t="s">
        <v>1203</v>
      </c>
      <c r="C911" s="8">
        <v>43588</v>
      </c>
      <c r="D911" s="9">
        <f t="shared" si="44"/>
        <v>43646</v>
      </c>
      <c r="E911" s="9" t="s">
        <v>11</v>
      </c>
      <c r="F911" s="9" t="s">
        <v>12</v>
      </c>
      <c r="G911" s="40" t="s">
        <v>886</v>
      </c>
      <c r="H911" s="9" t="s">
        <v>23</v>
      </c>
      <c r="I911" s="12">
        <v>200</v>
      </c>
      <c r="J911" s="13"/>
      <c r="K911"/>
      <c r="L911"/>
      <c r="M911" s="23"/>
    </row>
    <row r="912" spans="1:13" s="20" customFormat="1" x14ac:dyDescent="0.5">
      <c r="A912" s="7" t="s">
        <v>1202</v>
      </c>
      <c r="B912" s="34" t="s">
        <v>1203</v>
      </c>
      <c r="C912" s="8">
        <v>43588</v>
      </c>
      <c r="D912" s="9">
        <f t="shared" si="44"/>
        <v>43646</v>
      </c>
      <c r="E912" s="9" t="s">
        <v>11</v>
      </c>
      <c r="F912" s="9" t="s">
        <v>12</v>
      </c>
      <c r="G912" s="40" t="s">
        <v>888</v>
      </c>
      <c r="H912" s="9" t="s">
        <v>23</v>
      </c>
      <c r="I912" s="12">
        <v>200</v>
      </c>
      <c r="J912" s="13"/>
      <c r="K912"/>
      <c r="L912"/>
      <c r="M912" s="23"/>
    </row>
    <row r="913" spans="1:13" s="20" customFormat="1" x14ac:dyDescent="0.5">
      <c r="A913" s="7" t="s">
        <v>1202</v>
      </c>
      <c r="B913" s="34" t="s">
        <v>1203</v>
      </c>
      <c r="C913" s="8">
        <v>43588</v>
      </c>
      <c r="D913" s="9">
        <f t="shared" si="44"/>
        <v>43646</v>
      </c>
      <c r="E913" s="9" t="s">
        <v>11</v>
      </c>
      <c r="F913" s="9" t="s">
        <v>863</v>
      </c>
      <c r="G913" s="40" t="s">
        <v>1204</v>
      </c>
      <c r="H913" s="9" t="s">
        <v>23</v>
      </c>
      <c r="I913" s="12">
        <v>200</v>
      </c>
      <c r="J913" s="13"/>
      <c r="K913"/>
      <c r="L913"/>
      <c r="M913" s="23"/>
    </row>
    <row r="914" spans="1:13" s="20" customFormat="1" x14ac:dyDescent="0.5">
      <c r="A914" s="7" t="s">
        <v>279</v>
      </c>
      <c r="B914" s="34" t="s">
        <v>1205</v>
      </c>
      <c r="C914" s="8">
        <v>43593</v>
      </c>
      <c r="D914" s="9">
        <f t="shared" si="44"/>
        <v>43646</v>
      </c>
      <c r="E914" s="9" t="s">
        <v>11</v>
      </c>
      <c r="F914" s="9" t="s">
        <v>863</v>
      </c>
      <c r="G914" s="40" t="s">
        <v>1206</v>
      </c>
      <c r="H914" s="9" t="s">
        <v>23</v>
      </c>
      <c r="I914" s="12">
        <v>4090.95</v>
      </c>
      <c r="J914" s="13"/>
      <c r="K914"/>
      <c r="L914"/>
      <c r="M914" s="23"/>
    </row>
    <row r="915" spans="1:13" s="20" customFormat="1" x14ac:dyDescent="0.5">
      <c r="A915" s="7" t="s">
        <v>118</v>
      </c>
      <c r="B915" s="34" t="s">
        <v>1207</v>
      </c>
      <c r="C915" s="8">
        <v>43575</v>
      </c>
      <c r="D915" s="9">
        <f t="shared" si="44"/>
        <v>43616</v>
      </c>
      <c r="E915" s="9" t="s">
        <v>11</v>
      </c>
      <c r="F915" s="9" t="s">
        <v>12</v>
      </c>
      <c r="G915" s="40" t="s">
        <v>631</v>
      </c>
      <c r="H915" s="9" t="s">
        <v>14</v>
      </c>
      <c r="I915" s="12">
        <v>21047.15</v>
      </c>
      <c r="J915" s="13"/>
      <c r="K915"/>
      <c r="L915"/>
      <c r="M915" s="23"/>
    </row>
    <row r="916" spans="1:13" s="20" customFormat="1" x14ac:dyDescent="0.5">
      <c r="A916" s="7" t="s">
        <v>118</v>
      </c>
      <c r="B916" s="34" t="s">
        <v>1208</v>
      </c>
      <c r="C916" s="8">
        <v>43575</v>
      </c>
      <c r="D916" s="9">
        <f t="shared" si="44"/>
        <v>43616</v>
      </c>
      <c r="E916" s="9" t="s">
        <v>11</v>
      </c>
      <c r="F916" s="9" t="s">
        <v>12</v>
      </c>
      <c r="G916" s="40" t="s">
        <v>486</v>
      </c>
      <c r="H916" s="9" t="s">
        <v>14</v>
      </c>
      <c r="I916" s="12">
        <v>12049.8</v>
      </c>
      <c r="J916" s="13"/>
      <c r="K916"/>
      <c r="L916"/>
      <c r="M916" s="23"/>
    </row>
    <row r="917" spans="1:13" s="20" customFormat="1" x14ac:dyDescent="0.5">
      <c r="A917" s="7" t="s">
        <v>118</v>
      </c>
      <c r="B917" s="34" t="s">
        <v>1209</v>
      </c>
      <c r="C917" s="8">
        <v>43575</v>
      </c>
      <c r="D917" s="9">
        <f t="shared" si="44"/>
        <v>43616</v>
      </c>
      <c r="E917" s="9" t="s">
        <v>11</v>
      </c>
      <c r="F917" s="9" t="s">
        <v>12</v>
      </c>
      <c r="G917" s="40" t="s">
        <v>782</v>
      </c>
      <c r="H917" s="9" t="s">
        <v>14</v>
      </c>
      <c r="I917" s="12">
        <v>809.4</v>
      </c>
      <c r="J917" s="13"/>
      <c r="K917"/>
      <c r="L917"/>
      <c r="M917" s="23"/>
    </row>
    <row r="918" spans="1:13" s="20" customFormat="1" x14ac:dyDescent="0.5">
      <c r="A918" s="7" t="s">
        <v>118</v>
      </c>
      <c r="B918" s="34" t="s">
        <v>1210</v>
      </c>
      <c r="C918" s="8">
        <v>43575</v>
      </c>
      <c r="D918" s="9">
        <f t="shared" si="44"/>
        <v>43616</v>
      </c>
      <c r="E918" s="9" t="s">
        <v>11</v>
      </c>
      <c r="F918" s="9" t="s">
        <v>12</v>
      </c>
      <c r="G918" s="40" t="s">
        <v>13</v>
      </c>
      <c r="H918" s="9" t="s">
        <v>14</v>
      </c>
      <c r="I918" s="12">
        <v>332.03</v>
      </c>
      <c r="J918" s="13"/>
      <c r="K918"/>
      <c r="L918"/>
      <c r="M918" s="23"/>
    </row>
    <row r="919" spans="1:13" s="20" customFormat="1" x14ac:dyDescent="0.5">
      <c r="A919" s="7" t="s">
        <v>118</v>
      </c>
      <c r="B919" s="34" t="s">
        <v>1211</v>
      </c>
      <c r="C919" s="8">
        <v>43575</v>
      </c>
      <c r="D919" s="9">
        <f t="shared" si="44"/>
        <v>43616</v>
      </c>
      <c r="E919" s="9" t="s">
        <v>11</v>
      </c>
      <c r="F919" s="9" t="s">
        <v>12</v>
      </c>
      <c r="G919" s="40" t="s">
        <v>485</v>
      </c>
      <c r="H919" s="9" t="s">
        <v>14</v>
      </c>
      <c r="I919" s="12">
        <v>3277</v>
      </c>
      <c r="J919" s="13"/>
      <c r="K919"/>
      <c r="L919"/>
      <c r="M919" s="23"/>
    </row>
    <row r="920" spans="1:13" s="20" customFormat="1" x14ac:dyDescent="0.5">
      <c r="A920" s="7" t="s">
        <v>118</v>
      </c>
      <c r="B920" s="34" t="s">
        <v>1212</v>
      </c>
      <c r="C920" s="8">
        <v>43575</v>
      </c>
      <c r="D920" s="9">
        <f t="shared" si="44"/>
        <v>43616</v>
      </c>
      <c r="E920" s="9" t="s">
        <v>11</v>
      </c>
      <c r="F920" s="9" t="s">
        <v>12</v>
      </c>
      <c r="G920" s="40" t="s">
        <v>577</v>
      </c>
      <c r="H920" s="9" t="s">
        <v>14</v>
      </c>
      <c r="I920" s="12">
        <v>3726.02</v>
      </c>
      <c r="J920" s="13"/>
      <c r="K920"/>
      <c r="L920"/>
      <c r="M920" s="23"/>
    </row>
    <row r="921" spans="1:13" s="20" customFormat="1" x14ac:dyDescent="0.5">
      <c r="A921" s="7" t="s">
        <v>118</v>
      </c>
      <c r="B921" s="34" t="s">
        <v>1213</v>
      </c>
      <c r="C921" s="8">
        <v>43575</v>
      </c>
      <c r="D921" s="9">
        <f t="shared" si="44"/>
        <v>43616</v>
      </c>
      <c r="E921" s="9" t="s">
        <v>11</v>
      </c>
      <c r="F921" s="9" t="s">
        <v>12</v>
      </c>
      <c r="G921" s="40" t="s">
        <v>747</v>
      </c>
      <c r="H921" s="9" t="s">
        <v>23</v>
      </c>
      <c r="I921" s="12">
        <v>6464.57</v>
      </c>
      <c r="J921" s="13"/>
      <c r="K921"/>
      <c r="L921"/>
      <c r="M921" s="23"/>
    </row>
    <row r="922" spans="1:13" s="20" customFormat="1" x14ac:dyDescent="0.5">
      <c r="A922" s="7" t="s">
        <v>118</v>
      </c>
      <c r="B922" s="34" t="s">
        <v>1214</v>
      </c>
      <c r="C922" s="8">
        <v>43575</v>
      </c>
      <c r="D922" s="9">
        <f t="shared" si="44"/>
        <v>43616</v>
      </c>
      <c r="E922" s="9" t="s">
        <v>11</v>
      </c>
      <c r="F922" s="9" t="s">
        <v>12</v>
      </c>
      <c r="G922" s="40" t="s">
        <v>486</v>
      </c>
      <c r="H922" s="9" t="s">
        <v>14</v>
      </c>
      <c r="I922" s="12">
        <v>11840.84</v>
      </c>
      <c r="J922" s="13"/>
      <c r="K922"/>
      <c r="L922"/>
      <c r="M922" s="23"/>
    </row>
    <row r="923" spans="1:13" s="20" customFormat="1" x14ac:dyDescent="0.5">
      <c r="A923" s="7" t="s">
        <v>698</v>
      </c>
      <c r="B923" s="34" t="s">
        <v>769</v>
      </c>
      <c r="C923" s="47">
        <v>43597</v>
      </c>
      <c r="D923" s="47">
        <f t="shared" si="44"/>
        <v>43646</v>
      </c>
      <c r="E923" s="9" t="s">
        <v>11</v>
      </c>
      <c r="F923" s="9" t="s">
        <v>863</v>
      </c>
      <c r="G923" s="40" t="s">
        <v>1092</v>
      </c>
      <c r="H923" s="9" t="s">
        <v>14</v>
      </c>
      <c r="I923" s="12">
        <v>300</v>
      </c>
      <c r="J923" s="13" t="s">
        <v>1215</v>
      </c>
      <c r="K923"/>
      <c r="L923"/>
      <c r="M923" s="23"/>
    </row>
    <row r="924" spans="1:13" s="20" customFormat="1" x14ac:dyDescent="0.5">
      <c r="A924" s="7" t="s">
        <v>698</v>
      </c>
      <c r="B924" s="34" t="s">
        <v>770</v>
      </c>
      <c r="C924" s="8">
        <v>43597</v>
      </c>
      <c r="D924" s="9">
        <f t="shared" si="44"/>
        <v>43646</v>
      </c>
      <c r="E924" s="9" t="s">
        <v>11</v>
      </c>
      <c r="F924" s="9" t="s">
        <v>863</v>
      </c>
      <c r="G924" s="40" t="s">
        <v>1216</v>
      </c>
      <c r="H924" s="9" t="s">
        <v>1054</v>
      </c>
      <c r="I924" s="12">
        <v>477.62</v>
      </c>
      <c r="J924" s="13"/>
      <c r="K924"/>
      <c r="L924"/>
      <c r="M924" s="23"/>
    </row>
    <row r="925" spans="1:13" s="20" customFormat="1" x14ac:dyDescent="0.5">
      <c r="A925" s="7" t="s">
        <v>698</v>
      </c>
      <c r="B925" s="34" t="s">
        <v>771</v>
      </c>
      <c r="C925" s="8">
        <v>43597</v>
      </c>
      <c r="D925" s="9">
        <f t="shared" si="44"/>
        <v>43646</v>
      </c>
      <c r="E925" s="9" t="s">
        <v>11</v>
      </c>
      <c r="F925" s="9" t="s">
        <v>12</v>
      </c>
      <c r="G925" s="40" t="s">
        <v>466</v>
      </c>
      <c r="H925" s="9" t="s">
        <v>14</v>
      </c>
      <c r="I925" s="12">
        <v>394.19</v>
      </c>
      <c r="J925" s="13"/>
      <c r="K925"/>
      <c r="L925"/>
      <c r="M925" s="23"/>
    </row>
    <row r="926" spans="1:13" s="20" customFormat="1" x14ac:dyDescent="0.5">
      <c r="A926" s="7" t="s">
        <v>475</v>
      </c>
      <c r="B926" s="34" t="s">
        <v>1217</v>
      </c>
      <c r="C926" s="8">
        <v>43598</v>
      </c>
      <c r="D926" s="9">
        <f t="shared" si="44"/>
        <v>43646</v>
      </c>
      <c r="E926" s="9" t="s">
        <v>11</v>
      </c>
      <c r="F926" s="9" t="s">
        <v>12</v>
      </c>
      <c r="G926" s="40" t="s">
        <v>715</v>
      </c>
      <c r="H926" s="9" t="s">
        <v>14</v>
      </c>
      <c r="I926" s="12">
        <v>405</v>
      </c>
      <c r="J926" s="13"/>
      <c r="K926"/>
      <c r="L926"/>
      <c r="M926" s="23"/>
    </row>
    <row r="927" spans="1:13" s="20" customFormat="1" x14ac:dyDescent="0.5">
      <c r="A927" s="7" t="s">
        <v>1218</v>
      </c>
      <c r="B927" s="34" t="s">
        <v>1219</v>
      </c>
      <c r="C927" s="8">
        <v>43598</v>
      </c>
      <c r="D927" s="38">
        <f>C927+7</f>
        <v>43605</v>
      </c>
      <c r="E927" s="9" t="s">
        <v>11</v>
      </c>
      <c r="F927" s="9" t="s">
        <v>12</v>
      </c>
      <c r="G927" s="40" t="s">
        <v>1220</v>
      </c>
      <c r="H927" s="9" t="s">
        <v>23</v>
      </c>
      <c r="I927" s="12">
        <v>200</v>
      </c>
      <c r="J927" s="13"/>
      <c r="K927"/>
      <c r="L927"/>
      <c r="M927" s="23"/>
    </row>
    <row r="928" spans="1:13" s="20" customFormat="1" x14ac:dyDescent="0.5">
      <c r="A928" s="7" t="s">
        <v>1221</v>
      </c>
      <c r="B928" s="34" t="s">
        <v>1222</v>
      </c>
      <c r="C928" s="8">
        <v>43594</v>
      </c>
      <c r="D928" s="9">
        <f t="shared" si="44"/>
        <v>43646</v>
      </c>
      <c r="E928" s="9" t="s">
        <v>11</v>
      </c>
      <c r="F928" s="9" t="s">
        <v>12</v>
      </c>
      <c r="G928" s="40" t="s">
        <v>1223</v>
      </c>
      <c r="H928" s="9" t="s">
        <v>23</v>
      </c>
      <c r="I928" s="12">
        <v>375</v>
      </c>
      <c r="J928" s="13"/>
      <c r="K928"/>
      <c r="L928"/>
      <c r="M928" s="23"/>
    </row>
    <row r="929" spans="1:13" s="20" customFormat="1" x14ac:dyDescent="0.5">
      <c r="A929" s="7" t="s">
        <v>1221</v>
      </c>
      <c r="B929" s="34" t="s">
        <v>1222</v>
      </c>
      <c r="C929" s="8">
        <v>43594</v>
      </c>
      <c r="D929" s="9">
        <f t="shared" si="44"/>
        <v>43646</v>
      </c>
      <c r="E929" s="9" t="s">
        <v>11</v>
      </c>
      <c r="F929" s="9" t="s">
        <v>12</v>
      </c>
      <c r="G929" s="40" t="s">
        <v>938</v>
      </c>
      <c r="H929" s="9" t="s">
        <v>23</v>
      </c>
      <c r="I929" s="12">
        <v>165</v>
      </c>
      <c r="J929" s="13"/>
      <c r="K929"/>
      <c r="L929"/>
      <c r="M929" s="23"/>
    </row>
    <row r="930" spans="1:13" s="20" customFormat="1" x14ac:dyDescent="0.5">
      <c r="A930" s="7" t="s">
        <v>1221</v>
      </c>
      <c r="B930" s="34" t="s">
        <v>1222</v>
      </c>
      <c r="C930" s="8">
        <v>43594</v>
      </c>
      <c r="D930" s="9">
        <f t="shared" si="44"/>
        <v>43646</v>
      </c>
      <c r="E930" s="9" t="s">
        <v>11</v>
      </c>
      <c r="F930" s="9" t="s">
        <v>12</v>
      </c>
      <c r="G930" s="40" t="s">
        <v>1224</v>
      </c>
      <c r="H930" s="9" t="s">
        <v>23</v>
      </c>
      <c r="I930" s="12">
        <v>165</v>
      </c>
      <c r="J930" s="13"/>
      <c r="K930"/>
      <c r="L930"/>
      <c r="M930" s="23"/>
    </row>
    <row r="931" spans="1:13" s="20" customFormat="1" x14ac:dyDescent="0.5">
      <c r="A931" s="7" t="s">
        <v>1221</v>
      </c>
      <c r="B931" s="34" t="s">
        <v>1222</v>
      </c>
      <c r="C931" s="8">
        <v>43594</v>
      </c>
      <c r="D931" s="9">
        <f t="shared" si="44"/>
        <v>43646</v>
      </c>
      <c r="E931" s="9" t="s">
        <v>11</v>
      </c>
      <c r="F931" s="9" t="s">
        <v>12</v>
      </c>
      <c r="G931" s="40" t="s">
        <v>328</v>
      </c>
      <c r="H931" s="9" t="s">
        <v>23</v>
      </c>
      <c r="I931" s="12">
        <v>165</v>
      </c>
      <c r="J931" s="13"/>
      <c r="K931"/>
      <c r="L931"/>
      <c r="M931" s="23"/>
    </row>
    <row r="932" spans="1:13" s="20" customFormat="1" x14ac:dyDescent="0.5">
      <c r="A932" s="7" t="s">
        <v>1221</v>
      </c>
      <c r="B932" s="34" t="s">
        <v>1222</v>
      </c>
      <c r="C932" s="8">
        <v>43594</v>
      </c>
      <c r="D932" s="9">
        <f t="shared" si="44"/>
        <v>43646</v>
      </c>
      <c r="E932" s="9" t="s">
        <v>11</v>
      </c>
      <c r="F932" s="9" t="s">
        <v>12</v>
      </c>
      <c r="G932" s="40" t="s">
        <v>1132</v>
      </c>
      <c r="H932" s="9" t="s">
        <v>23</v>
      </c>
      <c r="I932" s="12">
        <v>220</v>
      </c>
      <c r="J932" s="13"/>
      <c r="K932"/>
      <c r="L932"/>
      <c r="M932" s="23"/>
    </row>
    <row r="933" spans="1:13" s="20" customFormat="1" x14ac:dyDescent="0.5">
      <c r="A933" s="7" t="s">
        <v>1221</v>
      </c>
      <c r="B933" s="34" t="s">
        <v>1222</v>
      </c>
      <c r="C933" s="8">
        <v>43594</v>
      </c>
      <c r="D933" s="9">
        <f t="shared" si="44"/>
        <v>43646</v>
      </c>
      <c r="E933" s="9" t="s">
        <v>11</v>
      </c>
      <c r="F933" s="9" t="s">
        <v>12</v>
      </c>
      <c r="G933" s="40" t="s">
        <v>944</v>
      </c>
      <c r="H933" s="9" t="s">
        <v>23</v>
      </c>
      <c r="I933" s="12">
        <v>220</v>
      </c>
      <c r="J933" s="13"/>
      <c r="K933"/>
      <c r="L933"/>
      <c r="M933" s="23"/>
    </row>
    <row r="934" spans="1:13" s="20" customFormat="1" x14ac:dyDescent="0.5">
      <c r="A934" s="7" t="s">
        <v>1221</v>
      </c>
      <c r="B934" s="34" t="s">
        <v>1222</v>
      </c>
      <c r="C934" s="8">
        <v>43594</v>
      </c>
      <c r="D934" s="9">
        <f t="shared" si="44"/>
        <v>43646</v>
      </c>
      <c r="E934" s="9" t="s">
        <v>11</v>
      </c>
      <c r="F934" s="9" t="s">
        <v>12</v>
      </c>
      <c r="G934" s="40" t="s">
        <v>278</v>
      </c>
      <c r="H934" s="9" t="s">
        <v>23</v>
      </c>
      <c r="I934" s="12">
        <v>220</v>
      </c>
      <c r="J934" s="13"/>
      <c r="K934"/>
      <c r="L934"/>
      <c r="M934" s="23"/>
    </row>
    <row r="935" spans="1:13" s="20" customFormat="1" x14ac:dyDescent="0.5">
      <c r="A935" s="7" t="s">
        <v>1221</v>
      </c>
      <c r="B935" s="34" t="s">
        <v>1222</v>
      </c>
      <c r="C935" s="8">
        <v>43594</v>
      </c>
      <c r="D935" s="9">
        <f t="shared" si="44"/>
        <v>43646</v>
      </c>
      <c r="E935" s="9" t="s">
        <v>11</v>
      </c>
      <c r="F935" s="9" t="s">
        <v>12</v>
      </c>
      <c r="G935" s="40" t="s">
        <v>925</v>
      </c>
      <c r="H935" s="9" t="s">
        <v>23</v>
      </c>
      <c r="I935" s="12">
        <v>375</v>
      </c>
      <c r="J935" s="13"/>
      <c r="K935"/>
      <c r="L935"/>
      <c r="M935" s="23"/>
    </row>
    <row r="936" spans="1:13" s="20" customFormat="1" x14ac:dyDescent="0.5">
      <c r="A936" s="7" t="s">
        <v>1221</v>
      </c>
      <c r="B936" s="34" t="s">
        <v>1222</v>
      </c>
      <c r="C936" s="8">
        <v>43594</v>
      </c>
      <c r="D936" s="9">
        <f t="shared" si="44"/>
        <v>43646</v>
      </c>
      <c r="E936" s="9" t="s">
        <v>11</v>
      </c>
      <c r="F936" s="9" t="s">
        <v>863</v>
      </c>
      <c r="G936" s="40" t="s">
        <v>954</v>
      </c>
      <c r="H936" s="9" t="s">
        <v>14</v>
      </c>
      <c r="I936" s="12">
        <v>935</v>
      </c>
      <c r="J936" s="13"/>
      <c r="K936"/>
      <c r="L936"/>
      <c r="M936" s="23"/>
    </row>
    <row r="937" spans="1:13" s="20" customFormat="1" x14ac:dyDescent="0.5">
      <c r="A937" s="7" t="s">
        <v>1221</v>
      </c>
      <c r="B937" s="34" t="s">
        <v>1222</v>
      </c>
      <c r="C937" s="8">
        <v>43594</v>
      </c>
      <c r="D937" s="9">
        <f t="shared" si="44"/>
        <v>43646</v>
      </c>
      <c r="E937" s="9" t="s">
        <v>11</v>
      </c>
      <c r="F937" s="9" t="s">
        <v>12</v>
      </c>
      <c r="G937" s="40" t="s">
        <v>913</v>
      </c>
      <c r="H937" s="9" t="s">
        <v>23</v>
      </c>
      <c r="I937" s="12">
        <v>220</v>
      </c>
      <c r="J937" s="13"/>
      <c r="K937"/>
      <c r="L937"/>
      <c r="M937" s="23"/>
    </row>
    <row r="938" spans="1:13" s="20" customFormat="1" x14ac:dyDescent="0.5">
      <c r="A938" s="7" t="s">
        <v>15</v>
      </c>
      <c r="B938" s="34" t="s">
        <v>1225</v>
      </c>
      <c r="C938" s="8">
        <v>43586</v>
      </c>
      <c r="D938" s="38">
        <f t="shared" ref="D938:D945" si="45">C938+14</f>
        <v>43600</v>
      </c>
      <c r="E938" s="9" t="s">
        <v>11</v>
      </c>
      <c r="F938" s="9" t="s">
        <v>863</v>
      </c>
      <c r="G938" s="9" t="s">
        <v>1155</v>
      </c>
      <c r="H938" s="9" t="s">
        <v>1054</v>
      </c>
      <c r="I938" s="12">
        <v>1100</v>
      </c>
      <c r="J938" s="13"/>
      <c r="K938"/>
      <c r="L938"/>
      <c r="M938" s="23"/>
    </row>
    <row r="939" spans="1:13" s="20" customFormat="1" x14ac:dyDescent="0.5">
      <c r="A939" s="7" t="s">
        <v>15</v>
      </c>
      <c r="B939" s="34" t="s">
        <v>1225</v>
      </c>
      <c r="C939" s="8">
        <v>43586</v>
      </c>
      <c r="D939" s="38">
        <f t="shared" si="45"/>
        <v>43600</v>
      </c>
      <c r="E939" s="9" t="s">
        <v>11</v>
      </c>
      <c r="F939" s="9" t="s">
        <v>863</v>
      </c>
      <c r="G939" s="40" t="s">
        <v>1067</v>
      </c>
      <c r="H939" s="9" t="s">
        <v>1054</v>
      </c>
      <c r="I939" s="12">
        <f>2250+719.4</f>
        <v>2969.4</v>
      </c>
      <c r="J939" s="13"/>
      <c r="K939"/>
      <c r="L939"/>
      <c r="M939" s="23"/>
    </row>
    <row r="940" spans="1:13" s="20" customFormat="1" x14ac:dyDescent="0.5">
      <c r="A940" s="7" t="s">
        <v>15</v>
      </c>
      <c r="B940" s="34" t="s">
        <v>1225</v>
      </c>
      <c r="C940" s="8">
        <v>43586</v>
      </c>
      <c r="D940" s="38">
        <f t="shared" si="45"/>
        <v>43600</v>
      </c>
      <c r="E940" s="9" t="s">
        <v>11</v>
      </c>
      <c r="F940" s="9" t="s">
        <v>12</v>
      </c>
      <c r="G940" s="40" t="s">
        <v>933</v>
      </c>
      <c r="H940" s="9" t="s">
        <v>14</v>
      </c>
      <c r="I940" s="12">
        <v>5830</v>
      </c>
      <c r="J940" s="13"/>
      <c r="K940"/>
      <c r="L940"/>
      <c r="M940" s="23"/>
    </row>
    <row r="941" spans="1:13" s="20" customFormat="1" x14ac:dyDescent="0.5">
      <c r="A941" s="7" t="s">
        <v>15</v>
      </c>
      <c r="B941" s="34" t="s">
        <v>1226</v>
      </c>
      <c r="C941" s="8">
        <v>43586</v>
      </c>
      <c r="D941" s="38">
        <f t="shared" si="45"/>
        <v>43600</v>
      </c>
      <c r="E941" s="9" t="s">
        <v>11</v>
      </c>
      <c r="F941" s="9" t="s">
        <v>12</v>
      </c>
      <c r="G941" s="40" t="s">
        <v>278</v>
      </c>
      <c r="H941" s="9" t="s">
        <v>23</v>
      </c>
      <c r="I941" s="12">
        <v>900</v>
      </c>
      <c r="J941" s="13"/>
      <c r="K941"/>
      <c r="L941"/>
      <c r="M941" s="23"/>
    </row>
    <row r="942" spans="1:13" s="20" customFormat="1" x14ac:dyDescent="0.5">
      <c r="A942" s="7" t="s">
        <v>15</v>
      </c>
      <c r="B942" s="34" t="s">
        <v>1227</v>
      </c>
      <c r="C942" s="8">
        <v>43586</v>
      </c>
      <c r="D942" s="38">
        <f t="shared" si="45"/>
        <v>43600</v>
      </c>
      <c r="E942" s="9" t="s">
        <v>11</v>
      </c>
      <c r="F942" s="9" t="s">
        <v>863</v>
      </c>
      <c r="G942" s="40" t="s">
        <v>1014</v>
      </c>
      <c r="H942" s="9" t="s">
        <v>14</v>
      </c>
      <c r="I942" s="12">
        <v>1260</v>
      </c>
      <c r="J942" s="13"/>
      <c r="K942"/>
      <c r="L942"/>
      <c r="M942" s="23"/>
    </row>
    <row r="943" spans="1:13" s="20" customFormat="1" x14ac:dyDescent="0.5">
      <c r="A943" s="7" t="s">
        <v>15</v>
      </c>
      <c r="B943" s="34" t="s">
        <v>1228</v>
      </c>
      <c r="C943" s="8">
        <v>43586</v>
      </c>
      <c r="D943" s="38">
        <f t="shared" si="45"/>
        <v>43600</v>
      </c>
      <c r="E943" s="9" t="s">
        <v>11</v>
      </c>
      <c r="F943" s="9" t="s">
        <v>12</v>
      </c>
      <c r="G943" s="40" t="s">
        <v>713</v>
      </c>
      <c r="H943" s="9" t="s">
        <v>14</v>
      </c>
      <c r="I943" s="12">
        <v>9161.5</v>
      </c>
      <c r="J943" s="13"/>
      <c r="K943"/>
      <c r="L943"/>
      <c r="M943" s="23"/>
    </row>
    <row r="944" spans="1:13" s="20" customFormat="1" x14ac:dyDescent="0.5">
      <c r="A944" s="7" t="s">
        <v>15</v>
      </c>
      <c r="B944" s="34" t="s">
        <v>1229</v>
      </c>
      <c r="C944" s="8">
        <v>43586</v>
      </c>
      <c r="D944" s="38">
        <f t="shared" si="45"/>
        <v>43600</v>
      </c>
      <c r="E944" s="9" t="s">
        <v>11</v>
      </c>
      <c r="F944" s="9" t="s">
        <v>863</v>
      </c>
      <c r="G944" s="40" t="s">
        <v>1230</v>
      </c>
      <c r="H944" s="9" t="s">
        <v>14</v>
      </c>
      <c r="I944" s="12">
        <v>1500</v>
      </c>
      <c r="J944" s="13"/>
      <c r="K944"/>
      <c r="L944"/>
      <c r="M944" s="23"/>
    </row>
    <row r="945" spans="1:13" s="20" customFormat="1" x14ac:dyDescent="0.5">
      <c r="A945" s="7" t="s">
        <v>15</v>
      </c>
      <c r="B945" s="34" t="s">
        <v>1231</v>
      </c>
      <c r="C945" s="8">
        <v>43586</v>
      </c>
      <c r="D945" s="38">
        <f t="shared" si="45"/>
        <v>43600</v>
      </c>
      <c r="E945" s="9" t="s">
        <v>11</v>
      </c>
      <c r="F945" s="9" t="s">
        <v>12</v>
      </c>
      <c r="G945" s="40" t="s">
        <v>713</v>
      </c>
      <c r="H945" s="9" t="s">
        <v>14</v>
      </c>
      <c r="I945" s="12">
        <v>1162.75</v>
      </c>
      <c r="J945" s="13"/>
      <c r="K945"/>
      <c r="L945"/>
      <c r="M945" s="23"/>
    </row>
    <row r="946" spans="1:13" s="20" customFormat="1" x14ac:dyDescent="0.5">
      <c r="A946" s="7" t="s">
        <v>1221</v>
      </c>
      <c r="B946" s="34" t="s">
        <v>1232</v>
      </c>
      <c r="C946" s="8">
        <v>43594</v>
      </c>
      <c r="D946" s="9">
        <f t="shared" ref="D946" si="46">EOMONTH(C946,1)</f>
        <v>43646</v>
      </c>
      <c r="E946" s="9" t="s">
        <v>11</v>
      </c>
      <c r="F946" s="9" t="s">
        <v>12</v>
      </c>
      <c r="G946" s="40" t="s">
        <v>944</v>
      </c>
      <c r="H946" s="9" t="s">
        <v>23</v>
      </c>
      <c r="I946" s="12">
        <v>4742.7</v>
      </c>
      <c r="J946" s="13"/>
      <c r="K946"/>
      <c r="L946"/>
      <c r="M946" s="23"/>
    </row>
    <row r="947" spans="1:13" s="20" customFormat="1" x14ac:dyDescent="0.5">
      <c r="A947" s="7" t="s">
        <v>1233</v>
      </c>
      <c r="B947" s="34" t="s">
        <v>1234</v>
      </c>
      <c r="C947" s="8">
        <v>43599</v>
      </c>
      <c r="D947" s="9">
        <f>C947+30</f>
        <v>43629</v>
      </c>
      <c r="E947" s="9" t="s">
        <v>11</v>
      </c>
      <c r="F947" s="9" t="s">
        <v>12</v>
      </c>
      <c r="G947" s="40" t="s">
        <v>783</v>
      </c>
      <c r="H947" s="9" t="s">
        <v>14</v>
      </c>
      <c r="I947" s="12">
        <v>2912</v>
      </c>
      <c r="J947" s="13"/>
      <c r="K947"/>
      <c r="L947"/>
      <c r="M947" s="23"/>
    </row>
    <row r="948" spans="1:13" s="20" customFormat="1" x14ac:dyDescent="0.5">
      <c r="A948" s="7" t="s">
        <v>193</v>
      </c>
      <c r="B948" s="7"/>
      <c r="C948" s="8"/>
      <c r="D948" s="9"/>
      <c r="E948" s="9" t="s">
        <v>11</v>
      </c>
      <c r="F948" s="9" t="s">
        <v>12</v>
      </c>
      <c r="G948" s="40" t="s">
        <v>944</v>
      </c>
      <c r="H948" s="9" t="s">
        <v>23</v>
      </c>
      <c r="I948" s="12">
        <v>8109.97</v>
      </c>
      <c r="J948" s="13"/>
      <c r="K948"/>
      <c r="L948"/>
      <c r="M948" s="23"/>
    </row>
    <row r="949" spans="1:13" s="20" customFormat="1" x14ac:dyDescent="0.5">
      <c r="A949" s="7" t="s">
        <v>15</v>
      </c>
      <c r="B949" s="34" t="s">
        <v>1235</v>
      </c>
      <c r="C949" s="8">
        <v>43586</v>
      </c>
      <c r="D949" s="38">
        <f t="shared" ref="D949:D950" si="47">C949+14</f>
        <v>43600</v>
      </c>
      <c r="E949" s="9" t="s">
        <v>11</v>
      </c>
      <c r="F949" s="9" t="s">
        <v>12</v>
      </c>
      <c r="G949" s="40" t="s">
        <v>783</v>
      </c>
      <c r="H949" s="9" t="s">
        <v>14</v>
      </c>
      <c r="I949" s="12">
        <v>1093.3699999999999</v>
      </c>
      <c r="J949" s="13"/>
      <c r="K949"/>
      <c r="L949"/>
      <c r="M949" s="23"/>
    </row>
    <row r="950" spans="1:13" s="20" customFormat="1" x14ac:dyDescent="0.5">
      <c r="A950" s="7" t="s">
        <v>15</v>
      </c>
      <c r="B950" s="34" t="s">
        <v>1236</v>
      </c>
      <c r="C950" s="8">
        <v>43586</v>
      </c>
      <c r="D950" s="38">
        <f t="shared" si="47"/>
        <v>43600</v>
      </c>
      <c r="E950" s="9" t="s">
        <v>11</v>
      </c>
      <c r="F950" s="9" t="s">
        <v>863</v>
      </c>
      <c r="G950" s="40" t="s">
        <v>1237</v>
      </c>
      <c r="H950" s="9" t="s">
        <v>1166</v>
      </c>
      <c r="I950" s="12">
        <v>2051.1</v>
      </c>
      <c r="J950" s="13"/>
      <c r="K950"/>
      <c r="L950"/>
      <c r="M950" s="23"/>
    </row>
    <row r="951" spans="1:13" s="20" customFormat="1" x14ac:dyDescent="0.5">
      <c r="A951" s="7" t="s">
        <v>50</v>
      </c>
      <c r="B951" s="34" t="s">
        <v>1238</v>
      </c>
      <c r="C951" s="8">
        <v>43601</v>
      </c>
      <c r="D951" s="9">
        <f t="shared" ref="D951:D979" si="48">EOMONTH(C951,1)</f>
        <v>43646</v>
      </c>
      <c r="E951" s="9" t="s">
        <v>11</v>
      </c>
      <c r="F951" s="9" t="s">
        <v>12</v>
      </c>
      <c r="G951" s="40" t="s">
        <v>1129</v>
      </c>
      <c r="H951" s="9" t="s">
        <v>23</v>
      </c>
      <c r="I951" s="12">
        <v>1104.81</v>
      </c>
      <c r="J951" s="13"/>
      <c r="K951"/>
      <c r="L951"/>
      <c r="M951" s="23"/>
    </row>
    <row r="952" spans="1:13" s="20" customFormat="1" x14ac:dyDescent="0.5">
      <c r="A952" s="7" t="s">
        <v>1221</v>
      </c>
      <c r="B952" s="34" t="s">
        <v>1239</v>
      </c>
      <c r="C952" s="8">
        <v>43601</v>
      </c>
      <c r="D952" s="9">
        <f t="shared" si="48"/>
        <v>43646</v>
      </c>
      <c r="E952" s="9" t="s">
        <v>11</v>
      </c>
      <c r="F952" s="9" t="s">
        <v>12</v>
      </c>
      <c r="G952" s="40" t="s">
        <v>1223</v>
      </c>
      <c r="H952" s="9" t="s">
        <v>23</v>
      </c>
      <c r="I952" s="12">
        <v>811.48</v>
      </c>
      <c r="J952" s="13"/>
      <c r="K952"/>
      <c r="L952"/>
      <c r="M952" s="23"/>
    </row>
    <row r="953" spans="1:13" s="20" customFormat="1" x14ac:dyDescent="0.5">
      <c r="A953" s="7" t="s">
        <v>118</v>
      </c>
      <c r="B953" s="34" t="s">
        <v>1240</v>
      </c>
      <c r="C953" s="8">
        <v>43603</v>
      </c>
      <c r="D953" s="9">
        <f t="shared" si="48"/>
        <v>43646</v>
      </c>
      <c r="E953" s="9" t="s">
        <v>11</v>
      </c>
      <c r="F953" s="9" t="s">
        <v>12</v>
      </c>
      <c r="G953" s="40" t="s">
        <v>486</v>
      </c>
      <c r="H953" s="9" t="s">
        <v>23</v>
      </c>
      <c r="I953" s="12">
        <v>7834.91</v>
      </c>
      <c r="J953" s="13" t="s">
        <v>1241</v>
      </c>
      <c r="K953"/>
      <c r="L953"/>
      <c r="M953" s="23"/>
    </row>
    <row r="954" spans="1:13" s="20" customFormat="1" x14ac:dyDescent="0.5">
      <c r="A954" s="7" t="s">
        <v>118</v>
      </c>
      <c r="B954" s="34" t="s">
        <v>1242</v>
      </c>
      <c r="C954" s="8">
        <v>43603</v>
      </c>
      <c r="D954" s="9">
        <f t="shared" si="48"/>
        <v>43646</v>
      </c>
      <c r="E954" s="9" t="s">
        <v>11</v>
      </c>
      <c r="F954" s="9" t="s">
        <v>863</v>
      </c>
      <c r="G954" s="40" t="s">
        <v>1067</v>
      </c>
      <c r="H954" s="9" t="s">
        <v>1054</v>
      </c>
      <c r="I954" s="12">
        <v>1693.3</v>
      </c>
      <c r="J954" s="13"/>
      <c r="K954"/>
      <c r="L954"/>
      <c r="M954" s="23"/>
    </row>
    <row r="955" spans="1:13" s="20" customFormat="1" x14ac:dyDescent="0.5">
      <c r="A955" s="7" t="s">
        <v>118</v>
      </c>
      <c r="B955" s="34" t="s">
        <v>1243</v>
      </c>
      <c r="C955" s="8">
        <v>43603</v>
      </c>
      <c r="D955" s="9">
        <f t="shared" si="48"/>
        <v>43646</v>
      </c>
      <c r="E955" s="9" t="s">
        <v>11</v>
      </c>
      <c r="F955" s="9" t="s">
        <v>12</v>
      </c>
      <c r="G955" s="40" t="s">
        <v>680</v>
      </c>
      <c r="H955" s="9" t="s">
        <v>14</v>
      </c>
      <c r="I955" s="12">
        <v>9926.7999999999993</v>
      </c>
      <c r="J955" s="13"/>
      <c r="K955"/>
      <c r="L955"/>
      <c r="M955" s="23"/>
    </row>
    <row r="956" spans="1:13" s="20" customFormat="1" x14ac:dyDescent="0.5">
      <c r="A956" s="7" t="s">
        <v>118</v>
      </c>
      <c r="B956" s="34" t="s">
        <v>1244</v>
      </c>
      <c r="C956" s="8">
        <v>43603</v>
      </c>
      <c r="D956" s="9">
        <f t="shared" si="48"/>
        <v>43646</v>
      </c>
      <c r="E956" s="9" t="s">
        <v>11</v>
      </c>
      <c r="F956" s="9" t="s">
        <v>12</v>
      </c>
      <c r="G956" s="40" t="s">
        <v>860</v>
      </c>
      <c r="H956" s="9" t="s">
        <v>14</v>
      </c>
      <c r="I956" s="12">
        <v>1993.08</v>
      </c>
      <c r="J956" s="13"/>
      <c r="K956"/>
      <c r="L956"/>
      <c r="M956" s="23"/>
    </row>
    <row r="957" spans="1:13" s="20" customFormat="1" x14ac:dyDescent="0.5">
      <c r="A957" s="7" t="s">
        <v>118</v>
      </c>
      <c r="B957" s="34" t="s">
        <v>1245</v>
      </c>
      <c r="C957" s="8">
        <v>43603</v>
      </c>
      <c r="D957" s="9">
        <f t="shared" si="48"/>
        <v>43646</v>
      </c>
      <c r="E957" s="9" t="s">
        <v>11</v>
      </c>
      <c r="F957" s="9" t="s">
        <v>12</v>
      </c>
      <c r="G957" s="40" t="s">
        <v>782</v>
      </c>
      <c r="H957" s="9" t="s">
        <v>14</v>
      </c>
      <c r="I957" s="12">
        <v>1847.27</v>
      </c>
      <c r="J957" s="13"/>
      <c r="K957"/>
      <c r="L957"/>
      <c r="M957" s="23"/>
    </row>
    <row r="958" spans="1:13" s="20" customFormat="1" x14ac:dyDescent="0.5">
      <c r="A958" s="7" t="s">
        <v>1060</v>
      </c>
      <c r="B958" s="7" t="s">
        <v>1246</v>
      </c>
      <c r="C958" s="8">
        <v>43606</v>
      </c>
      <c r="D958" s="9">
        <f t="shared" si="48"/>
        <v>43646</v>
      </c>
      <c r="E958" s="9" t="s">
        <v>11</v>
      </c>
      <c r="F958" s="9" t="s">
        <v>12</v>
      </c>
      <c r="G958" s="40" t="s">
        <v>1247</v>
      </c>
      <c r="H958" s="9" t="s">
        <v>23</v>
      </c>
      <c r="I958" s="12">
        <v>1975.4</v>
      </c>
      <c r="J958" s="13"/>
      <c r="K958"/>
      <c r="L958"/>
      <c r="M958" s="23"/>
    </row>
    <row r="959" spans="1:13" s="20" customFormat="1" x14ac:dyDescent="0.5">
      <c r="A959" s="7" t="s">
        <v>50</v>
      </c>
      <c r="B959" s="34" t="s">
        <v>1248</v>
      </c>
      <c r="C959" s="8">
        <v>43608</v>
      </c>
      <c r="D959" s="9">
        <f t="shared" si="48"/>
        <v>43646</v>
      </c>
      <c r="E959" s="9" t="s">
        <v>11</v>
      </c>
      <c r="F959" s="9" t="s">
        <v>12</v>
      </c>
      <c r="G959" s="40" t="s">
        <v>1224</v>
      </c>
      <c r="H959" s="9" t="s">
        <v>23</v>
      </c>
      <c r="I959" s="12">
        <v>31220.62</v>
      </c>
      <c r="J959" s="13"/>
      <c r="K959"/>
      <c r="L959"/>
      <c r="M959" s="23"/>
    </row>
    <row r="960" spans="1:13" s="20" customFormat="1" x14ac:dyDescent="0.5">
      <c r="A960" s="7" t="s">
        <v>475</v>
      </c>
      <c r="B960" s="34" t="s">
        <v>1249</v>
      </c>
      <c r="C960" s="8">
        <v>43607</v>
      </c>
      <c r="D960" s="9">
        <f t="shared" si="48"/>
        <v>43646</v>
      </c>
      <c r="E960" s="9" t="s">
        <v>11</v>
      </c>
      <c r="F960" s="9" t="s">
        <v>12</v>
      </c>
      <c r="G960" s="40" t="s">
        <v>328</v>
      </c>
      <c r="H960" s="9" t="s">
        <v>23</v>
      </c>
      <c r="I960" s="12">
        <v>577.5</v>
      </c>
      <c r="J960" s="13"/>
      <c r="K960"/>
      <c r="L960"/>
      <c r="M960" s="23"/>
    </row>
    <row r="961" spans="1:13" s="20" customFormat="1" x14ac:dyDescent="0.5">
      <c r="A961" s="7" t="s">
        <v>1221</v>
      </c>
      <c r="B961" s="41" t="s">
        <v>1250</v>
      </c>
      <c r="C961" s="8">
        <v>43608</v>
      </c>
      <c r="D961" s="9">
        <f t="shared" si="48"/>
        <v>43646</v>
      </c>
      <c r="E961" s="9" t="s">
        <v>11</v>
      </c>
      <c r="F961" s="9" t="s">
        <v>12</v>
      </c>
      <c r="G961" s="40" t="s">
        <v>328</v>
      </c>
      <c r="H961" s="9" t="s">
        <v>23</v>
      </c>
      <c r="I961" s="12">
        <v>811.48</v>
      </c>
      <c r="J961" s="13"/>
      <c r="K961"/>
      <c r="L961"/>
      <c r="M961" s="23"/>
    </row>
    <row r="962" spans="1:13" s="20" customFormat="1" x14ac:dyDescent="0.5">
      <c r="A962" s="7" t="s">
        <v>1221</v>
      </c>
      <c r="B962" s="34" t="s">
        <v>1251</v>
      </c>
      <c r="C962" s="8">
        <v>43608</v>
      </c>
      <c r="D962" s="9">
        <f t="shared" si="48"/>
        <v>43646</v>
      </c>
      <c r="E962" s="9" t="s">
        <v>11</v>
      </c>
      <c r="F962" s="9" t="s">
        <v>863</v>
      </c>
      <c r="G962" s="40" t="s">
        <v>1179</v>
      </c>
      <c r="H962" s="9" t="s">
        <v>23</v>
      </c>
      <c r="I962" s="12">
        <v>1279.56</v>
      </c>
      <c r="J962" s="13"/>
      <c r="K962"/>
      <c r="L962"/>
      <c r="M962" s="23"/>
    </row>
    <row r="963" spans="1:13" s="20" customFormat="1" x14ac:dyDescent="0.5">
      <c r="A963" s="7" t="s">
        <v>1221</v>
      </c>
      <c r="B963" s="34" t="s">
        <v>1252</v>
      </c>
      <c r="C963" s="8">
        <v>43608</v>
      </c>
      <c r="D963" s="9">
        <f t="shared" si="48"/>
        <v>43646</v>
      </c>
      <c r="E963" s="9" t="s">
        <v>11</v>
      </c>
      <c r="F963" s="9" t="s">
        <v>12</v>
      </c>
      <c r="G963" s="40" t="s">
        <v>925</v>
      </c>
      <c r="H963" s="9" t="s">
        <v>23</v>
      </c>
      <c r="I963" s="12">
        <v>1455.9</v>
      </c>
      <c r="J963" s="13"/>
      <c r="K963"/>
      <c r="L963"/>
      <c r="M963" s="23"/>
    </row>
    <row r="964" spans="1:13" s="20" customFormat="1" x14ac:dyDescent="0.5">
      <c r="A964" s="7" t="s">
        <v>1221</v>
      </c>
      <c r="B964" s="34" t="s">
        <v>1253</v>
      </c>
      <c r="C964" s="8">
        <v>43608</v>
      </c>
      <c r="D964" s="9">
        <f t="shared" si="48"/>
        <v>43646</v>
      </c>
      <c r="E964" s="9" t="s">
        <v>11</v>
      </c>
      <c r="F964" s="9" t="s">
        <v>12</v>
      </c>
      <c r="G964" s="40" t="s">
        <v>1132</v>
      </c>
      <c r="H964" s="9" t="s">
        <v>23</v>
      </c>
      <c r="I964" s="12">
        <v>1066.96</v>
      </c>
      <c r="J964" s="13"/>
      <c r="K964"/>
      <c r="L964"/>
      <c r="M964" s="23"/>
    </row>
    <row r="965" spans="1:13" s="20" customFormat="1" x14ac:dyDescent="0.5">
      <c r="A965" s="7" t="s">
        <v>1221</v>
      </c>
      <c r="B965" s="34" t="s">
        <v>1254</v>
      </c>
      <c r="C965" s="8">
        <v>43608</v>
      </c>
      <c r="D965" s="9">
        <f t="shared" si="48"/>
        <v>43646</v>
      </c>
      <c r="E965" s="9" t="s">
        <v>11</v>
      </c>
      <c r="F965" s="9" t="s">
        <v>12</v>
      </c>
      <c r="G965" s="40" t="s">
        <v>944</v>
      </c>
      <c r="H965" s="9" t="s">
        <v>23</v>
      </c>
      <c r="I965" s="12">
        <v>675.47</v>
      </c>
      <c r="J965" s="13"/>
      <c r="K965"/>
      <c r="L965"/>
      <c r="M965" s="23"/>
    </row>
    <row r="966" spans="1:13" s="20" customFormat="1" x14ac:dyDescent="0.5">
      <c r="A966" s="7" t="s">
        <v>1255</v>
      </c>
      <c r="B966" s="34" t="s">
        <v>170</v>
      </c>
      <c r="C966" s="8">
        <v>43609</v>
      </c>
      <c r="D966" s="9">
        <f t="shared" si="48"/>
        <v>43646</v>
      </c>
      <c r="E966" s="9" t="s">
        <v>11</v>
      </c>
      <c r="F966" s="9" t="s">
        <v>12</v>
      </c>
      <c r="G966" s="40" t="s">
        <v>1256</v>
      </c>
      <c r="H966" s="9" t="s">
        <v>23</v>
      </c>
      <c r="I966" s="12">
        <v>1500</v>
      </c>
      <c r="J966" s="13"/>
      <c r="K966"/>
      <c r="L966"/>
      <c r="M966" s="23"/>
    </row>
    <row r="967" spans="1:13" s="20" customFormat="1" x14ac:dyDescent="0.5">
      <c r="A967" s="7" t="s">
        <v>1255</v>
      </c>
      <c r="B967" s="34" t="s">
        <v>170</v>
      </c>
      <c r="C967" s="8">
        <v>43609</v>
      </c>
      <c r="D967" s="9">
        <f t="shared" si="48"/>
        <v>43646</v>
      </c>
      <c r="E967" s="9" t="s">
        <v>11</v>
      </c>
      <c r="F967" s="9" t="s">
        <v>12</v>
      </c>
      <c r="G967" s="40" t="s">
        <v>1186</v>
      </c>
      <c r="H967" s="9" t="s">
        <v>23</v>
      </c>
      <c r="I967" s="12">
        <v>1500</v>
      </c>
      <c r="J967" s="13"/>
      <c r="K967"/>
      <c r="L967"/>
      <c r="M967" s="23"/>
    </row>
    <row r="968" spans="1:13" s="20" customFormat="1" x14ac:dyDescent="0.5">
      <c r="A968" s="7" t="s">
        <v>499</v>
      </c>
      <c r="B968" s="34" t="s">
        <v>1257</v>
      </c>
      <c r="C968" s="8">
        <v>43609</v>
      </c>
      <c r="D968" s="9">
        <f t="shared" si="48"/>
        <v>43646</v>
      </c>
      <c r="E968" s="9" t="s">
        <v>11</v>
      </c>
      <c r="F968" s="9" t="s">
        <v>12</v>
      </c>
      <c r="G968" s="40" t="s">
        <v>877</v>
      </c>
      <c r="H968" s="9" t="s">
        <v>23</v>
      </c>
      <c r="I968" s="12">
        <v>943.59</v>
      </c>
      <c r="J968" s="13"/>
      <c r="K968"/>
      <c r="L968"/>
      <c r="M968" s="23"/>
    </row>
    <row r="969" spans="1:13" s="20" customFormat="1" x14ac:dyDescent="0.5">
      <c r="A969" s="7" t="s">
        <v>499</v>
      </c>
      <c r="B969" s="34" t="s">
        <v>58</v>
      </c>
      <c r="C969" s="8">
        <v>43609</v>
      </c>
      <c r="D969" s="9">
        <f t="shared" si="48"/>
        <v>43646</v>
      </c>
      <c r="E969" s="9" t="s">
        <v>11</v>
      </c>
      <c r="F969" s="9" t="s">
        <v>12</v>
      </c>
      <c r="G969" s="40" t="s">
        <v>985</v>
      </c>
      <c r="H969" s="9" t="s">
        <v>23</v>
      </c>
      <c r="I969" s="12">
        <v>7312.75</v>
      </c>
      <c r="J969" s="13"/>
      <c r="K969"/>
      <c r="L969"/>
      <c r="M969" s="23"/>
    </row>
    <row r="970" spans="1:13" s="20" customFormat="1" x14ac:dyDescent="0.5">
      <c r="A970" s="7" t="s">
        <v>499</v>
      </c>
      <c r="B970" s="34" t="s">
        <v>1258</v>
      </c>
      <c r="C970" s="8">
        <v>43609</v>
      </c>
      <c r="D970" s="9">
        <f t="shared" si="48"/>
        <v>43646</v>
      </c>
      <c r="E970" s="9" t="s">
        <v>11</v>
      </c>
      <c r="F970" s="9" t="s">
        <v>12</v>
      </c>
      <c r="G970" s="40" t="s">
        <v>944</v>
      </c>
      <c r="H970" s="9" t="s">
        <v>23</v>
      </c>
      <c r="I970" s="12">
        <v>9904.5400000000009</v>
      </c>
      <c r="J970" s="13"/>
      <c r="K970"/>
      <c r="L970"/>
      <c r="M970" s="23"/>
    </row>
    <row r="971" spans="1:13" s="20" customFormat="1" x14ac:dyDescent="0.5">
      <c r="A971" s="7" t="s">
        <v>499</v>
      </c>
      <c r="B971" s="34" t="s">
        <v>1259</v>
      </c>
      <c r="C971" s="8">
        <v>43609</v>
      </c>
      <c r="D971" s="9">
        <f t="shared" si="48"/>
        <v>43646</v>
      </c>
      <c r="E971" s="9" t="s">
        <v>11</v>
      </c>
      <c r="F971" s="9" t="s">
        <v>12</v>
      </c>
      <c r="G971" s="40" t="s">
        <v>1260</v>
      </c>
      <c r="H971" s="9" t="s">
        <v>23</v>
      </c>
      <c r="I971" s="12">
        <v>4498.3900000000003</v>
      </c>
      <c r="J971" s="13"/>
      <c r="K971"/>
      <c r="L971"/>
      <c r="M971" s="23"/>
    </row>
    <row r="972" spans="1:13" s="20" customFormat="1" x14ac:dyDescent="0.5">
      <c r="A972" s="7" t="s">
        <v>499</v>
      </c>
      <c r="B972" s="34" t="s">
        <v>1261</v>
      </c>
      <c r="C972" s="8">
        <v>43609</v>
      </c>
      <c r="D972" s="9">
        <f t="shared" si="48"/>
        <v>43646</v>
      </c>
      <c r="E972" s="9" t="s">
        <v>11</v>
      </c>
      <c r="F972" s="9" t="s">
        <v>12</v>
      </c>
      <c r="G972" s="40" t="s">
        <v>1247</v>
      </c>
      <c r="H972" s="9" t="s">
        <v>23</v>
      </c>
      <c r="I972" s="12">
        <v>4469.83</v>
      </c>
      <c r="J972" s="13"/>
      <c r="K972"/>
      <c r="L972"/>
      <c r="M972" s="23"/>
    </row>
    <row r="973" spans="1:13" s="20" customFormat="1" x14ac:dyDescent="0.5">
      <c r="A973" s="7" t="s">
        <v>499</v>
      </c>
      <c r="B973" s="34" t="s">
        <v>1262</v>
      </c>
      <c r="C973" s="8">
        <v>43609</v>
      </c>
      <c r="D973" s="9">
        <f t="shared" si="48"/>
        <v>43646</v>
      </c>
      <c r="E973" s="9" t="s">
        <v>11</v>
      </c>
      <c r="F973" s="9" t="s">
        <v>12</v>
      </c>
      <c r="G973" s="40" t="s">
        <v>1263</v>
      </c>
      <c r="H973" s="9" t="s">
        <v>23</v>
      </c>
      <c r="I973" s="12">
        <v>611.88</v>
      </c>
      <c r="J973" s="13"/>
      <c r="K973"/>
      <c r="L973"/>
      <c r="M973" s="23"/>
    </row>
    <row r="974" spans="1:13" s="20" customFormat="1" x14ac:dyDescent="0.5">
      <c r="A974" s="7" t="s">
        <v>499</v>
      </c>
      <c r="B974" s="34" t="s">
        <v>1264</v>
      </c>
      <c r="C974" s="8">
        <v>43609</v>
      </c>
      <c r="D974" s="9">
        <f t="shared" si="48"/>
        <v>43646</v>
      </c>
      <c r="E974" s="9" t="s">
        <v>11</v>
      </c>
      <c r="F974" s="9" t="s">
        <v>12</v>
      </c>
      <c r="G974" s="40" t="s">
        <v>1256</v>
      </c>
      <c r="H974" s="9" t="s">
        <v>23</v>
      </c>
      <c r="I974" s="12">
        <v>3906.04</v>
      </c>
      <c r="J974" s="13"/>
      <c r="K974"/>
      <c r="L974"/>
      <c r="M974" s="23"/>
    </row>
    <row r="975" spans="1:13" s="20" customFormat="1" x14ac:dyDescent="0.5">
      <c r="A975" s="7" t="s">
        <v>499</v>
      </c>
      <c r="B975" s="34" t="s">
        <v>1265</v>
      </c>
      <c r="C975" s="8">
        <v>43609</v>
      </c>
      <c r="D975" s="9">
        <f t="shared" si="48"/>
        <v>43646</v>
      </c>
      <c r="E975" s="9" t="s">
        <v>11</v>
      </c>
      <c r="F975" s="9" t="s">
        <v>12</v>
      </c>
      <c r="G975" s="40" t="s">
        <v>1045</v>
      </c>
      <c r="H975" s="9" t="s">
        <v>23</v>
      </c>
      <c r="I975" s="12">
        <v>1115.7</v>
      </c>
      <c r="J975" s="13"/>
      <c r="K975"/>
      <c r="L975"/>
      <c r="M975" s="23"/>
    </row>
    <row r="976" spans="1:13" s="20" customFormat="1" x14ac:dyDescent="0.5">
      <c r="A976" s="7" t="s">
        <v>499</v>
      </c>
      <c r="B976" s="34" t="s">
        <v>1266</v>
      </c>
      <c r="C976" s="8">
        <v>43609</v>
      </c>
      <c r="D976" s="9">
        <f t="shared" si="48"/>
        <v>43646</v>
      </c>
      <c r="E976" s="9" t="s">
        <v>11</v>
      </c>
      <c r="F976" s="9" t="s">
        <v>863</v>
      </c>
      <c r="G976" s="40" t="s">
        <v>1187</v>
      </c>
      <c r="H976" s="9" t="s">
        <v>23</v>
      </c>
      <c r="I976" s="12">
        <v>4438.3</v>
      </c>
      <c r="J976" s="13"/>
      <c r="K976"/>
      <c r="L976"/>
      <c r="M976" s="23"/>
    </row>
    <row r="977" spans="1:13" s="20" customFormat="1" x14ac:dyDescent="0.5">
      <c r="A977" s="7" t="s">
        <v>499</v>
      </c>
      <c r="B977" s="34" t="s">
        <v>1267</v>
      </c>
      <c r="C977" s="8">
        <v>43609</v>
      </c>
      <c r="D977" s="9">
        <f t="shared" si="48"/>
        <v>43646</v>
      </c>
      <c r="E977" s="9" t="s">
        <v>11</v>
      </c>
      <c r="F977" s="9" t="s">
        <v>12</v>
      </c>
      <c r="G977" s="40" t="s">
        <v>715</v>
      </c>
      <c r="H977" s="9" t="s">
        <v>14</v>
      </c>
      <c r="I977" s="12">
        <v>1846.55</v>
      </c>
      <c r="J977" s="13"/>
      <c r="K977"/>
      <c r="L977"/>
      <c r="M977" s="23"/>
    </row>
    <row r="978" spans="1:13" s="20" customFormat="1" x14ac:dyDescent="0.5">
      <c r="A978" s="7" t="s">
        <v>499</v>
      </c>
      <c r="B978" s="34" t="s">
        <v>1268</v>
      </c>
      <c r="C978" s="8">
        <v>43609</v>
      </c>
      <c r="D978" s="9">
        <f t="shared" si="48"/>
        <v>43646</v>
      </c>
      <c r="E978" s="9" t="s">
        <v>11</v>
      </c>
      <c r="F978" s="9" t="s">
        <v>12</v>
      </c>
      <c r="G978" s="40" t="s">
        <v>783</v>
      </c>
      <c r="H978" s="9" t="s">
        <v>23</v>
      </c>
      <c r="I978" s="12">
        <v>2424.5100000000002</v>
      </c>
      <c r="J978" s="13"/>
      <c r="K978"/>
      <c r="L978"/>
      <c r="M978" s="23"/>
    </row>
    <row r="979" spans="1:13" s="20" customFormat="1" x14ac:dyDescent="0.5">
      <c r="A979" s="7" t="s">
        <v>499</v>
      </c>
      <c r="B979" s="34" t="s">
        <v>1269</v>
      </c>
      <c r="C979" s="8">
        <v>43609</v>
      </c>
      <c r="D979" s="9">
        <f t="shared" si="48"/>
        <v>43646</v>
      </c>
      <c r="E979" s="9" t="s">
        <v>11</v>
      </c>
      <c r="F979" s="9" t="s">
        <v>12</v>
      </c>
      <c r="G979" s="40" t="s">
        <v>1270</v>
      </c>
      <c r="H979" s="9" t="s">
        <v>23</v>
      </c>
      <c r="I979" s="12">
        <v>1974.48</v>
      </c>
      <c r="J979" s="13"/>
      <c r="K979"/>
      <c r="L979"/>
      <c r="M979" s="23"/>
    </row>
    <row r="980" spans="1:13" s="20" customFormat="1" x14ac:dyDescent="0.5">
      <c r="A980" s="7" t="s">
        <v>499</v>
      </c>
      <c r="B980" s="7"/>
      <c r="C980" s="8"/>
      <c r="D980" s="9"/>
      <c r="E980" s="9"/>
      <c r="F980" s="9"/>
      <c r="G980" s="40"/>
      <c r="H980" s="9"/>
      <c r="I980" s="12"/>
      <c r="J980" s="13"/>
      <c r="K980"/>
      <c r="L980"/>
      <c r="M980" s="23"/>
    </row>
    <row r="981" spans="1:13" s="20" customFormat="1" x14ac:dyDescent="0.5">
      <c r="A981" s="7" t="s">
        <v>499</v>
      </c>
      <c r="B981" s="34" t="s">
        <v>1271</v>
      </c>
      <c r="C981" s="8">
        <v>43609</v>
      </c>
      <c r="D981" s="9">
        <f>EOMONTH(C981,1)</f>
        <v>43646</v>
      </c>
      <c r="E981" s="9" t="s">
        <v>11</v>
      </c>
      <c r="F981" s="9" t="s">
        <v>863</v>
      </c>
      <c r="G981" s="40" t="s">
        <v>1272</v>
      </c>
      <c r="H981" s="9" t="s">
        <v>23</v>
      </c>
      <c r="I981" s="12">
        <v>1738.4</v>
      </c>
      <c r="J981" s="13"/>
      <c r="K981"/>
      <c r="L981"/>
      <c r="M981" s="23"/>
    </row>
    <row r="982" spans="1:13" s="20" customFormat="1" x14ac:dyDescent="0.5">
      <c r="A982" s="7" t="s">
        <v>279</v>
      </c>
      <c r="B982" s="34" t="s">
        <v>1273</v>
      </c>
      <c r="C982" s="8">
        <v>43607</v>
      </c>
      <c r="D982" s="9">
        <f t="shared" ref="D982:D1021" si="49">EOMONTH(C982,1)</f>
        <v>43646</v>
      </c>
      <c r="E982" s="9" t="s">
        <v>11</v>
      </c>
      <c r="F982" s="9" t="s">
        <v>863</v>
      </c>
      <c r="G982" s="40" t="s">
        <v>1274</v>
      </c>
      <c r="H982" s="9" t="s">
        <v>23</v>
      </c>
      <c r="I982" s="12">
        <v>2095.4</v>
      </c>
      <c r="J982" s="13"/>
      <c r="K982"/>
      <c r="L982"/>
      <c r="M982" s="23"/>
    </row>
    <row r="983" spans="1:13" s="20" customFormat="1" x14ac:dyDescent="0.5">
      <c r="A983" s="7" t="s">
        <v>279</v>
      </c>
      <c r="B983" s="34" t="s">
        <v>1275</v>
      </c>
      <c r="C983" s="8">
        <v>43607</v>
      </c>
      <c r="D983" s="9">
        <f t="shared" si="49"/>
        <v>43646</v>
      </c>
      <c r="E983" s="9" t="s">
        <v>11</v>
      </c>
      <c r="F983" s="9" t="s">
        <v>863</v>
      </c>
      <c r="G983" s="40" t="s">
        <v>1276</v>
      </c>
      <c r="H983" s="9" t="s">
        <v>23</v>
      </c>
      <c r="I983" s="12">
        <v>560</v>
      </c>
      <c r="J983" s="13"/>
      <c r="K983"/>
      <c r="L983"/>
      <c r="M983" s="23"/>
    </row>
    <row r="984" spans="1:13" s="20" customFormat="1" x14ac:dyDescent="0.5">
      <c r="A984" s="7" t="s">
        <v>724</v>
      </c>
      <c r="B984" s="34" t="s">
        <v>1277</v>
      </c>
      <c r="C984" s="8">
        <v>43585</v>
      </c>
      <c r="D984" s="9">
        <f t="shared" si="49"/>
        <v>43616</v>
      </c>
      <c r="E984" s="9" t="s">
        <v>11</v>
      </c>
      <c r="F984" s="9" t="s">
        <v>12</v>
      </c>
      <c r="G984" s="40" t="s">
        <v>714</v>
      </c>
      <c r="H984" s="9" t="s">
        <v>14</v>
      </c>
      <c r="I984" s="12">
        <v>23249.57</v>
      </c>
      <c r="J984" s="13"/>
      <c r="K984"/>
      <c r="L984"/>
      <c r="M984" s="23"/>
    </row>
    <row r="985" spans="1:13" s="20" customFormat="1" x14ac:dyDescent="0.5">
      <c r="A985" s="7" t="s">
        <v>1202</v>
      </c>
      <c r="B985" s="34" t="s">
        <v>210</v>
      </c>
      <c r="C985" s="8">
        <v>43612</v>
      </c>
      <c r="D985" s="9">
        <f t="shared" si="49"/>
        <v>43646</v>
      </c>
      <c r="E985" s="9" t="s">
        <v>11</v>
      </c>
      <c r="F985" s="9" t="s">
        <v>12</v>
      </c>
      <c r="G985" s="40" t="s">
        <v>1200</v>
      </c>
      <c r="H985" s="9" t="s">
        <v>23</v>
      </c>
      <c r="I985" s="12">
        <v>200</v>
      </c>
      <c r="J985" s="13"/>
      <c r="K985"/>
      <c r="L985"/>
      <c r="M985" s="23"/>
    </row>
    <row r="986" spans="1:13" s="20" customFormat="1" x14ac:dyDescent="0.5">
      <c r="A986" s="7" t="s">
        <v>1202</v>
      </c>
      <c r="B986" s="34" t="s">
        <v>210</v>
      </c>
      <c r="C986" s="8">
        <v>43612</v>
      </c>
      <c r="D986" s="9">
        <f t="shared" si="49"/>
        <v>43646</v>
      </c>
      <c r="E986" s="9" t="s">
        <v>11</v>
      </c>
      <c r="F986" s="9" t="s">
        <v>863</v>
      </c>
      <c r="G986" s="40" t="s">
        <v>1206</v>
      </c>
      <c r="H986" s="9" t="s">
        <v>23</v>
      </c>
      <c r="I986" s="12">
        <v>300</v>
      </c>
      <c r="J986" s="13"/>
      <c r="K986"/>
      <c r="L986"/>
      <c r="M986" s="23"/>
    </row>
    <row r="987" spans="1:13" s="20" customFormat="1" x14ac:dyDescent="0.5">
      <c r="A987" s="7" t="s">
        <v>1202</v>
      </c>
      <c r="B987" s="34" t="s">
        <v>210</v>
      </c>
      <c r="C987" s="8">
        <v>43612</v>
      </c>
      <c r="D987" s="9">
        <f t="shared" si="49"/>
        <v>43646</v>
      </c>
      <c r="E987" s="9" t="s">
        <v>11</v>
      </c>
      <c r="F987" s="9" t="s">
        <v>863</v>
      </c>
      <c r="G987" s="40" t="s">
        <v>1139</v>
      </c>
      <c r="H987" s="9" t="s">
        <v>23</v>
      </c>
      <c r="I987" s="12">
        <v>200</v>
      </c>
      <c r="J987" s="13"/>
      <c r="K987"/>
      <c r="L987"/>
      <c r="M987" s="23"/>
    </row>
    <row r="988" spans="1:13" s="20" customFormat="1" x14ac:dyDescent="0.5">
      <c r="A988" s="7" t="s">
        <v>1202</v>
      </c>
      <c r="B988" s="34" t="s">
        <v>210</v>
      </c>
      <c r="C988" s="8">
        <v>43612</v>
      </c>
      <c r="D988" s="9">
        <f t="shared" si="49"/>
        <v>43646</v>
      </c>
      <c r="E988" s="9" t="s">
        <v>11</v>
      </c>
      <c r="F988" s="9" t="s">
        <v>12</v>
      </c>
      <c r="G988" s="40" t="s">
        <v>1278</v>
      </c>
      <c r="H988" s="9" t="s">
        <v>23</v>
      </c>
      <c r="I988" s="12">
        <v>200</v>
      </c>
      <c r="J988" s="13"/>
      <c r="K988"/>
      <c r="L988"/>
      <c r="M988" s="23"/>
    </row>
    <row r="989" spans="1:13" s="20" customFormat="1" x14ac:dyDescent="0.5">
      <c r="A989" s="7" t="s">
        <v>1202</v>
      </c>
      <c r="B989" s="34" t="s">
        <v>210</v>
      </c>
      <c r="C989" s="8">
        <v>43612</v>
      </c>
      <c r="D989" s="9">
        <f t="shared" si="49"/>
        <v>43646</v>
      </c>
      <c r="E989" s="9" t="s">
        <v>11</v>
      </c>
      <c r="F989" s="9" t="s">
        <v>12</v>
      </c>
      <c r="G989" s="40" t="s">
        <v>1279</v>
      </c>
      <c r="H989" s="9" t="s">
        <v>23</v>
      </c>
      <c r="I989" s="12">
        <v>200</v>
      </c>
      <c r="J989" s="13"/>
      <c r="K989"/>
      <c r="L989"/>
      <c r="M989" s="23"/>
    </row>
    <row r="990" spans="1:13" s="20" customFormat="1" x14ac:dyDescent="0.5">
      <c r="A990" s="7" t="s">
        <v>1202</v>
      </c>
      <c r="B990" s="34" t="s">
        <v>210</v>
      </c>
      <c r="C990" s="8">
        <v>43612</v>
      </c>
      <c r="D990" s="9">
        <f t="shared" si="49"/>
        <v>43646</v>
      </c>
      <c r="E990" s="9" t="s">
        <v>11</v>
      </c>
      <c r="F990" s="9" t="s">
        <v>863</v>
      </c>
      <c r="G990" s="40" t="s">
        <v>1280</v>
      </c>
      <c r="H990" s="9" t="s">
        <v>23</v>
      </c>
      <c r="I990" s="12">
        <v>200</v>
      </c>
      <c r="J990" s="13"/>
      <c r="K990"/>
      <c r="L990"/>
      <c r="M990" s="23"/>
    </row>
    <row r="991" spans="1:13" s="20" customFormat="1" x14ac:dyDescent="0.5">
      <c r="A991" s="7" t="s">
        <v>1202</v>
      </c>
      <c r="B991" s="34" t="s">
        <v>210</v>
      </c>
      <c r="C991" s="8">
        <v>43612</v>
      </c>
      <c r="D991" s="9">
        <f t="shared" si="49"/>
        <v>43646</v>
      </c>
      <c r="E991" s="9" t="s">
        <v>11</v>
      </c>
      <c r="F991" s="9" t="s">
        <v>12</v>
      </c>
      <c r="G991" s="40" t="s">
        <v>1184</v>
      </c>
      <c r="H991" s="9" t="s">
        <v>23</v>
      </c>
      <c r="I991" s="12">
        <v>200</v>
      </c>
      <c r="J991" s="13"/>
      <c r="K991"/>
      <c r="L991"/>
      <c r="M991" s="23"/>
    </row>
    <row r="992" spans="1:13" s="20" customFormat="1" x14ac:dyDescent="0.5">
      <c r="A992" s="7" t="s">
        <v>1202</v>
      </c>
      <c r="B992" s="34" t="s">
        <v>210</v>
      </c>
      <c r="C992" s="8">
        <v>43612</v>
      </c>
      <c r="D992" s="9">
        <f t="shared" si="49"/>
        <v>43646</v>
      </c>
      <c r="E992" s="9" t="s">
        <v>11</v>
      </c>
      <c r="F992" s="9" t="s">
        <v>12</v>
      </c>
      <c r="G992" s="40" t="s">
        <v>1224</v>
      </c>
      <c r="H992" s="9" t="s">
        <v>23</v>
      </c>
      <c r="I992" s="12">
        <v>200</v>
      </c>
      <c r="J992" s="13"/>
      <c r="K992"/>
      <c r="L992"/>
      <c r="M992" s="23"/>
    </row>
    <row r="993" spans="1:13" s="20" customFormat="1" x14ac:dyDescent="0.5">
      <c r="A993" s="7" t="s">
        <v>1202</v>
      </c>
      <c r="B993" s="34" t="s">
        <v>210</v>
      </c>
      <c r="C993" s="8">
        <v>43612</v>
      </c>
      <c r="D993" s="9">
        <f t="shared" si="49"/>
        <v>43646</v>
      </c>
      <c r="E993" s="9" t="s">
        <v>11</v>
      </c>
      <c r="F993" s="9" t="s">
        <v>12</v>
      </c>
      <c r="G993" s="40" t="s">
        <v>1220</v>
      </c>
      <c r="H993" s="9" t="s">
        <v>23</v>
      </c>
      <c r="I993" s="12">
        <v>200</v>
      </c>
      <c r="J993" s="13"/>
      <c r="K993"/>
      <c r="L993"/>
      <c r="M993" s="23"/>
    </row>
    <row r="994" spans="1:13" s="20" customFormat="1" x14ac:dyDescent="0.5">
      <c r="A994" s="7" t="s">
        <v>1202</v>
      </c>
      <c r="B994" s="34" t="s">
        <v>210</v>
      </c>
      <c r="C994" s="8">
        <v>43612</v>
      </c>
      <c r="D994" s="9">
        <f t="shared" si="49"/>
        <v>43646</v>
      </c>
      <c r="E994" s="9" t="s">
        <v>11</v>
      </c>
      <c r="F994" s="9" t="s">
        <v>863</v>
      </c>
      <c r="G994" s="40" t="s">
        <v>1281</v>
      </c>
      <c r="H994" s="9" t="s">
        <v>23</v>
      </c>
      <c r="I994" s="12">
        <v>200</v>
      </c>
      <c r="J994" s="13"/>
      <c r="K994"/>
      <c r="L994"/>
      <c r="M994" s="23"/>
    </row>
    <row r="995" spans="1:13" s="20" customFormat="1" x14ac:dyDescent="0.5">
      <c r="A995" s="7" t="s">
        <v>1202</v>
      </c>
      <c r="B995" s="34" t="s">
        <v>210</v>
      </c>
      <c r="C995" s="8">
        <v>43612</v>
      </c>
      <c r="D995" s="9">
        <f t="shared" si="49"/>
        <v>43646</v>
      </c>
      <c r="E995" s="9" t="s">
        <v>11</v>
      </c>
      <c r="F995" s="9" t="s">
        <v>12</v>
      </c>
      <c r="G995" s="40" t="s">
        <v>945</v>
      </c>
      <c r="H995" s="9" t="s">
        <v>23</v>
      </c>
      <c r="I995" s="12">
        <v>200</v>
      </c>
      <c r="J995" s="13"/>
      <c r="K995"/>
      <c r="L995"/>
      <c r="M995" s="23"/>
    </row>
    <row r="996" spans="1:13" s="20" customFormat="1" x14ac:dyDescent="0.5">
      <c r="A996" s="7" t="s">
        <v>1202</v>
      </c>
      <c r="B996" s="34" t="s">
        <v>210</v>
      </c>
      <c r="C996" s="8">
        <v>43612</v>
      </c>
      <c r="D996" s="9">
        <f t="shared" si="49"/>
        <v>43646</v>
      </c>
      <c r="E996" s="9" t="s">
        <v>11</v>
      </c>
      <c r="F996" s="9" t="s">
        <v>863</v>
      </c>
      <c r="G996" s="40" t="s">
        <v>1282</v>
      </c>
      <c r="H996" s="9" t="s">
        <v>23</v>
      </c>
      <c r="I996" s="12">
        <v>200</v>
      </c>
      <c r="J996" s="13"/>
      <c r="K996"/>
      <c r="L996"/>
      <c r="M996" s="23"/>
    </row>
    <row r="997" spans="1:13" s="20" customFormat="1" x14ac:dyDescent="0.5">
      <c r="A997" s="7" t="s">
        <v>1202</v>
      </c>
      <c r="B997" s="34" t="s">
        <v>210</v>
      </c>
      <c r="C997" s="8">
        <v>43612</v>
      </c>
      <c r="D997" s="9">
        <f t="shared" si="49"/>
        <v>43646</v>
      </c>
      <c r="E997" s="9" t="s">
        <v>11</v>
      </c>
      <c r="F997" s="9" t="s">
        <v>863</v>
      </c>
      <c r="G997" s="40" t="s">
        <v>1283</v>
      </c>
      <c r="H997" s="9" t="s">
        <v>23</v>
      </c>
      <c r="I997" s="12">
        <v>200</v>
      </c>
      <c r="J997" s="13"/>
      <c r="K997"/>
      <c r="L997"/>
      <c r="M997" s="23"/>
    </row>
    <row r="998" spans="1:13" s="20" customFormat="1" x14ac:dyDescent="0.5">
      <c r="A998" s="7" t="s">
        <v>1202</v>
      </c>
      <c r="B998" s="34" t="s">
        <v>210</v>
      </c>
      <c r="C998" s="8">
        <v>43612</v>
      </c>
      <c r="D998" s="9">
        <f t="shared" si="49"/>
        <v>43646</v>
      </c>
      <c r="E998" s="9" t="s">
        <v>11</v>
      </c>
      <c r="F998" s="9" t="s">
        <v>12</v>
      </c>
      <c r="G998" s="40" t="s">
        <v>1178</v>
      </c>
      <c r="H998" s="9" t="s">
        <v>23</v>
      </c>
      <c r="I998" s="12">
        <v>200</v>
      </c>
      <c r="J998" s="13"/>
      <c r="K998"/>
      <c r="L998"/>
      <c r="M998" s="23"/>
    </row>
    <row r="999" spans="1:13" s="20" customFormat="1" x14ac:dyDescent="0.5">
      <c r="A999" s="7" t="s">
        <v>918</v>
      </c>
      <c r="B999" s="34" t="s">
        <v>206</v>
      </c>
      <c r="C999" s="8">
        <v>43584</v>
      </c>
      <c r="D999" s="9">
        <f t="shared" si="49"/>
        <v>43616</v>
      </c>
      <c r="E999" s="9" t="s">
        <v>11</v>
      </c>
      <c r="F999" s="9" t="s">
        <v>863</v>
      </c>
      <c r="G999" s="40" t="s">
        <v>1284</v>
      </c>
      <c r="H999" s="9" t="s">
        <v>23</v>
      </c>
      <c r="I999" s="12">
        <v>550</v>
      </c>
      <c r="J999" s="13"/>
      <c r="K999"/>
      <c r="L999"/>
      <c r="M999" s="23"/>
    </row>
    <row r="1000" spans="1:13" s="20" customFormat="1" x14ac:dyDescent="0.5">
      <c r="A1000" s="7" t="s">
        <v>918</v>
      </c>
      <c r="B1000" s="34" t="s">
        <v>206</v>
      </c>
      <c r="C1000" s="8">
        <v>43584</v>
      </c>
      <c r="D1000" s="9">
        <f t="shared" si="49"/>
        <v>43616</v>
      </c>
      <c r="E1000" s="9" t="s">
        <v>11</v>
      </c>
      <c r="F1000" s="9" t="s">
        <v>863</v>
      </c>
      <c r="G1000" s="40" t="s">
        <v>1285</v>
      </c>
      <c r="H1000" s="9" t="s">
        <v>23</v>
      </c>
      <c r="I1000" s="12">
        <v>550</v>
      </c>
      <c r="J1000" s="13"/>
      <c r="K1000"/>
      <c r="L1000"/>
      <c r="M1000" s="23"/>
    </row>
    <row r="1001" spans="1:13" s="20" customFormat="1" x14ac:dyDescent="0.5">
      <c r="A1001" s="7" t="s">
        <v>918</v>
      </c>
      <c r="B1001" s="34" t="s">
        <v>206</v>
      </c>
      <c r="C1001" s="8">
        <v>43584</v>
      </c>
      <c r="D1001" s="9">
        <f t="shared" si="49"/>
        <v>43616</v>
      </c>
      <c r="E1001" s="9" t="s">
        <v>11</v>
      </c>
      <c r="F1001" s="9" t="s">
        <v>863</v>
      </c>
      <c r="G1001" s="40" t="s">
        <v>1286</v>
      </c>
      <c r="H1001" s="9" t="s">
        <v>23</v>
      </c>
      <c r="I1001" s="12">
        <v>550</v>
      </c>
      <c r="J1001" s="13"/>
      <c r="K1001"/>
      <c r="L1001"/>
      <c r="M1001" s="23"/>
    </row>
    <row r="1002" spans="1:13" s="20" customFormat="1" x14ac:dyDescent="0.5">
      <c r="A1002" s="7" t="s">
        <v>918</v>
      </c>
      <c r="B1002" s="34" t="s">
        <v>206</v>
      </c>
      <c r="C1002" s="8">
        <v>43584</v>
      </c>
      <c r="D1002" s="9">
        <f t="shared" si="49"/>
        <v>43616</v>
      </c>
      <c r="E1002" s="9" t="s">
        <v>11</v>
      </c>
      <c r="F1002" s="9" t="s">
        <v>863</v>
      </c>
      <c r="G1002" s="40" t="s">
        <v>1287</v>
      </c>
      <c r="H1002" s="9" t="s">
        <v>23</v>
      </c>
      <c r="I1002" s="12">
        <v>550</v>
      </c>
      <c r="J1002" s="13"/>
      <c r="K1002"/>
      <c r="L1002"/>
      <c r="M1002" s="23"/>
    </row>
    <row r="1003" spans="1:13" s="20" customFormat="1" x14ac:dyDescent="0.5">
      <c r="A1003" s="7" t="s">
        <v>918</v>
      </c>
      <c r="B1003" s="34" t="s">
        <v>206</v>
      </c>
      <c r="C1003" s="8">
        <v>43584</v>
      </c>
      <c r="D1003" s="9">
        <f t="shared" si="49"/>
        <v>43616</v>
      </c>
      <c r="E1003" s="9" t="s">
        <v>11</v>
      </c>
      <c r="F1003" s="9" t="s">
        <v>12</v>
      </c>
      <c r="G1003" s="40" t="s">
        <v>1288</v>
      </c>
      <c r="H1003" s="9" t="s">
        <v>23</v>
      </c>
      <c r="I1003" s="12">
        <v>550</v>
      </c>
      <c r="J1003" s="13"/>
      <c r="K1003"/>
      <c r="L1003"/>
      <c r="M1003" s="23"/>
    </row>
    <row r="1004" spans="1:13" s="20" customFormat="1" x14ac:dyDescent="0.5">
      <c r="A1004" s="7" t="s">
        <v>918</v>
      </c>
      <c r="B1004" s="34" t="s">
        <v>206</v>
      </c>
      <c r="C1004" s="8">
        <v>43584</v>
      </c>
      <c r="D1004" s="9">
        <f t="shared" si="49"/>
        <v>43616</v>
      </c>
      <c r="E1004" s="9" t="s">
        <v>11</v>
      </c>
      <c r="F1004" s="9" t="s">
        <v>12</v>
      </c>
      <c r="G1004" s="40" t="s">
        <v>1289</v>
      </c>
      <c r="H1004" s="9" t="s">
        <v>23</v>
      </c>
      <c r="I1004" s="12">
        <v>550</v>
      </c>
      <c r="J1004" s="13"/>
      <c r="K1004"/>
      <c r="L1004"/>
      <c r="M1004" s="23"/>
    </row>
    <row r="1005" spans="1:13" s="20" customFormat="1" x14ac:dyDescent="0.5">
      <c r="A1005" s="7" t="s">
        <v>918</v>
      </c>
      <c r="B1005" s="34" t="s">
        <v>206</v>
      </c>
      <c r="C1005" s="8">
        <v>43584</v>
      </c>
      <c r="D1005" s="9">
        <f t="shared" si="49"/>
        <v>43616</v>
      </c>
      <c r="E1005" s="9" t="s">
        <v>11</v>
      </c>
      <c r="F1005" s="9" t="s">
        <v>863</v>
      </c>
      <c r="G1005" s="40" t="s">
        <v>1290</v>
      </c>
      <c r="H1005" s="9" t="s">
        <v>23</v>
      </c>
      <c r="I1005" s="12">
        <v>550</v>
      </c>
      <c r="J1005" s="13"/>
      <c r="K1005"/>
      <c r="L1005"/>
      <c r="M1005" s="23"/>
    </row>
    <row r="1006" spans="1:13" s="20" customFormat="1" x14ac:dyDescent="0.5">
      <c r="A1006" s="7" t="s">
        <v>918</v>
      </c>
      <c r="B1006" s="34" t="s">
        <v>206</v>
      </c>
      <c r="C1006" s="8">
        <v>43584</v>
      </c>
      <c r="D1006" s="9">
        <f t="shared" si="49"/>
        <v>43616</v>
      </c>
      <c r="E1006" s="9" t="s">
        <v>11</v>
      </c>
      <c r="F1006" s="9" t="s">
        <v>12</v>
      </c>
      <c r="G1006" s="40" t="s">
        <v>1291</v>
      </c>
      <c r="H1006" s="9" t="s">
        <v>23</v>
      </c>
      <c r="I1006" s="12">
        <v>550</v>
      </c>
      <c r="J1006" s="13"/>
      <c r="K1006"/>
      <c r="L1006"/>
      <c r="M1006" s="23"/>
    </row>
    <row r="1007" spans="1:13" s="20" customFormat="1" x14ac:dyDescent="0.5">
      <c r="A1007" s="7" t="s">
        <v>918</v>
      </c>
      <c r="B1007" s="34" t="s">
        <v>206</v>
      </c>
      <c r="C1007" s="8">
        <v>43584</v>
      </c>
      <c r="D1007" s="9">
        <f t="shared" si="49"/>
        <v>43616</v>
      </c>
      <c r="E1007" s="9" t="s">
        <v>11</v>
      </c>
      <c r="F1007" s="9" t="s">
        <v>863</v>
      </c>
      <c r="G1007" s="40" t="s">
        <v>1292</v>
      </c>
      <c r="H1007" s="9" t="s">
        <v>23</v>
      </c>
      <c r="I1007" s="12">
        <v>550</v>
      </c>
      <c r="J1007" s="13"/>
      <c r="K1007"/>
      <c r="L1007"/>
      <c r="M1007" s="23"/>
    </row>
    <row r="1008" spans="1:13" s="20" customFormat="1" x14ac:dyDescent="0.5">
      <c r="A1008" s="7" t="s">
        <v>918</v>
      </c>
      <c r="B1008" s="34" t="s">
        <v>206</v>
      </c>
      <c r="C1008" s="8">
        <v>43584</v>
      </c>
      <c r="D1008" s="9">
        <f t="shared" si="49"/>
        <v>43616</v>
      </c>
      <c r="E1008" s="9" t="s">
        <v>11</v>
      </c>
      <c r="F1008" s="9" t="s">
        <v>12</v>
      </c>
      <c r="G1008" s="40" t="s">
        <v>1293</v>
      </c>
      <c r="H1008" s="9" t="s">
        <v>23</v>
      </c>
      <c r="I1008" s="12">
        <v>550</v>
      </c>
      <c r="J1008" s="13"/>
      <c r="K1008"/>
      <c r="L1008"/>
      <c r="M1008" s="23"/>
    </row>
    <row r="1009" spans="1:13" s="20" customFormat="1" x14ac:dyDescent="0.5">
      <c r="A1009" s="7" t="s">
        <v>918</v>
      </c>
      <c r="B1009" s="34" t="s">
        <v>206</v>
      </c>
      <c r="C1009" s="8">
        <v>43584</v>
      </c>
      <c r="D1009" s="9">
        <f t="shared" si="49"/>
        <v>43616</v>
      </c>
      <c r="E1009" s="9" t="s">
        <v>11</v>
      </c>
      <c r="F1009" s="9" t="s">
        <v>863</v>
      </c>
      <c r="G1009" s="40" t="s">
        <v>1294</v>
      </c>
      <c r="H1009" s="9" t="s">
        <v>23</v>
      </c>
      <c r="I1009" s="12">
        <v>550</v>
      </c>
      <c r="J1009" s="13"/>
      <c r="K1009"/>
      <c r="L1009"/>
      <c r="M1009" s="23"/>
    </row>
    <row r="1010" spans="1:13" s="20" customFormat="1" x14ac:dyDescent="0.5">
      <c r="A1010" s="7" t="s">
        <v>918</v>
      </c>
      <c r="B1010" s="34" t="s">
        <v>206</v>
      </c>
      <c r="C1010" s="8">
        <v>43584</v>
      </c>
      <c r="D1010" s="9">
        <f t="shared" si="49"/>
        <v>43616</v>
      </c>
      <c r="E1010" s="9" t="s">
        <v>11</v>
      </c>
      <c r="F1010" s="9" t="s">
        <v>863</v>
      </c>
      <c r="G1010" s="40" t="s">
        <v>1286</v>
      </c>
      <c r="H1010" s="9" t="s">
        <v>23</v>
      </c>
      <c r="I1010" s="12">
        <v>600</v>
      </c>
      <c r="J1010" s="13"/>
      <c r="K1010"/>
      <c r="L1010"/>
      <c r="M1010" s="23"/>
    </row>
    <row r="1011" spans="1:13" s="20" customFormat="1" x14ac:dyDescent="0.5">
      <c r="A1011" s="7" t="s">
        <v>918</v>
      </c>
      <c r="B1011" s="34" t="s">
        <v>206</v>
      </c>
      <c r="C1011" s="8">
        <v>43584</v>
      </c>
      <c r="D1011" s="9">
        <f t="shared" si="49"/>
        <v>43616</v>
      </c>
      <c r="E1011" s="9" t="s">
        <v>11</v>
      </c>
      <c r="F1011" s="9" t="s">
        <v>863</v>
      </c>
      <c r="G1011" s="40" t="s">
        <v>1284</v>
      </c>
      <c r="H1011" s="9" t="s">
        <v>23</v>
      </c>
      <c r="I1011" s="12">
        <v>600</v>
      </c>
      <c r="J1011" s="13"/>
      <c r="K1011"/>
      <c r="L1011"/>
      <c r="M1011" s="23"/>
    </row>
    <row r="1012" spans="1:13" s="20" customFormat="1" x14ac:dyDescent="0.5">
      <c r="A1012" s="7" t="s">
        <v>918</v>
      </c>
      <c r="B1012" s="34" t="s">
        <v>206</v>
      </c>
      <c r="C1012" s="8">
        <v>43584</v>
      </c>
      <c r="D1012" s="9">
        <f t="shared" si="49"/>
        <v>43616</v>
      </c>
      <c r="E1012" s="9" t="s">
        <v>11</v>
      </c>
      <c r="F1012" s="9" t="s">
        <v>863</v>
      </c>
      <c r="G1012" s="40" t="s">
        <v>1285</v>
      </c>
      <c r="H1012" s="9" t="s">
        <v>23</v>
      </c>
      <c r="I1012" s="12">
        <v>600</v>
      </c>
      <c r="J1012" s="13"/>
      <c r="K1012"/>
      <c r="L1012"/>
      <c r="M1012" s="23"/>
    </row>
    <row r="1013" spans="1:13" s="20" customFormat="1" x14ac:dyDescent="0.5">
      <c r="A1013" s="7" t="s">
        <v>918</v>
      </c>
      <c r="B1013" s="34" t="s">
        <v>206</v>
      </c>
      <c r="C1013" s="8">
        <v>43584</v>
      </c>
      <c r="D1013" s="9">
        <f t="shared" si="49"/>
        <v>43616</v>
      </c>
      <c r="E1013" s="9" t="s">
        <v>11</v>
      </c>
      <c r="F1013" s="9" t="s">
        <v>863</v>
      </c>
      <c r="G1013" s="40" t="s">
        <v>1290</v>
      </c>
      <c r="H1013" s="9" t="s">
        <v>23</v>
      </c>
      <c r="I1013" s="12">
        <v>600</v>
      </c>
      <c r="J1013" s="13"/>
      <c r="K1013"/>
      <c r="L1013"/>
      <c r="M1013" s="23"/>
    </row>
    <row r="1014" spans="1:13" s="20" customFormat="1" x14ac:dyDescent="0.5">
      <c r="A1014" s="7" t="s">
        <v>918</v>
      </c>
      <c r="B1014" s="34" t="s">
        <v>206</v>
      </c>
      <c r="C1014" s="8">
        <v>43584</v>
      </c>
      <c r="D1014" s="9">
        <f t="shared" si="49"/>
        <v>43616</v>
      </c>
      <c r="E1014" s="9" t="s">
        <v>11</v>
      </c>
      <c r="F1014" s="9" t="s">
        <v>12</v>
      </c>
      <c r="G1014" s="40" t="s">
        <v>1291</v>
      </c>
      <c r="H1014" s="9" t="s">
        <v>23</v>
      </c>
      <c r="I1014" s="12">
        <v>600</v>
      </c>
      <c r="J1014" s="13"/>
      <c r="K1014"/>
      <c r="L1014"/>
      <c r="M1014" s="23"/>
    </row>
    <row r="1015" spans="1:13" s="20" customFormat="1" x14ac:dyDescent="0.5">
      <c r="A1015" s="7" t="s">
        <v>918</v>
      </c>
      <c r="B1015" s="34" t="s">
        <v>206</v>
      </c>
      <c r="C1015" s="8">
        <v>43584</v>
      </c>
      <c r="D1015" s="9">
        <f t="shared" si="49"/>
        <v>43616</v>
      </c>
      <c r="E1015" s="9" t="s">
        <v>11</v>
      </c>
      <c r="F1015" s="9" t="s">
        <v>12</v>
      </c>
      <c r="G1015" s="40" t="s">
        <v>1293</v>
      </c>
      <c r="H1015" s="9" t="s">
        <v>23</v>
      </c>
      <c r="I1015" s="12">
        <v>600</v>
      </c>
      <c r="J1015" s="13"/>
      <c r="K1015"/>
      <c r="L1015"/>
      <c r="M1015" s="23"/>
    </row>
    <row r="1016" spans="1:13" s="20" customFormat="1" x14ac:dyDescent="0.5">
      <c r="A1016" s="7" t="s">
        <v>918</v>
      </c>
      <c r="B1016" s="34" t="s">
        <v>206</v>
      </c>
      <c r="C1016" s="8">
        <v>43584</v>
      </c>
      <c r="D1016" s="9">
        <f t="shared" si="49"/>
        <v>43616</v>
      </c>
      <c r="E1016" s="9" t="s">
        <v>11</v>
      </c>
      <c r="F1016" s="9" t="s">
        <v>12</v>
      </c>
      <c r="G1016" s="40" t="s">
        <v>1289</v>
      </c>
      <c r="H1016" s="9" t="s">
        <v>23</v>
      </c>
      <c r="I1016" s="12">
        <v>600</v>
      </c>
      <c r="J1016" s="13"/>
      <c r="K1016"/>
      <c r="L1016"/>
      <c r="M1016" s="23"/>
    </row>
    <row r="1017" spans="1:13" s="20" customFormat="1" x14ac:dyDescent="0.5">
      <c r="A1017" s="7" t="s">
        <v>918</v>
      </c>
      <c r="B1017" s="34" t="s">
        <v>206</v>
      </c>
      <c r="C1017" s="8">
        <v>43584</v>
      </c>
      <c r="D1017" s="9">
        <f t="shared" si="49"/>
        <v>43616</v>
      </c>
      <c r="E1017" s="9" t="s">
        <v>11</v>
      </c>
      <c r="F1017" s="9" t="s">
        <v>863</v>
      </c>
      <c r="G1017" s="40" t="s">
        <v>1295</v>
      </c>
      <c r="H1017" s="9" t="s">
        <v>23</v>
      </c>
      <c r="I1017" s="12">
        <v>600</v>
      </c>
      <c r="J1017" s="13"/>
      <c r="K1017"/>
      <c r="L1017"/>
      <c r="M1017" s="23"/>
    </row>
    <row r="1018" spans="1:13" s="20" customFormat="1" x14ac:dyDescent="0.5">
      <c r="A1018" s="7" t="s">
        <v>918</v>
      </c>
      <c r="B1018" s="34" t="s">
        <v>206</v>
      </c>
      <c r="C1018" s="8">
        <v>43584</v>
      </c>
      <c r="D1018" s="9">
        <f t="shared" si="49"/>
        <v>43616</v>
      </c>
      <c r="E1018" s="9" t="s">
        <v>11</v>
      </c>
      <c r="F1018" s="9" t="s">
        <v>863</v>
      </c>
      <c r="G1018" s="40" t="s">
        <v>1047</v>
      </c>
      <c r="H1018" s="9" t="s">
        <v>23</v>
      </c>
      <c r="I1018" s="12">
        <v>600</v>
      </c>
      <c r="J1018" s="13"/>
      <c r="K1018"/>
      <c r="L1018"/>
      <c r="M1018" s="23"/>
    </row>
    <row r="1019" spans="1:13" s="20" customFormat="1" x14ac:dyDescent="0.5">
      <c r="A1019" s="7" t="s">
        <v>918</v>
      </c>
      <c r="B1019" s="34" t="s">
        <v>206</v>
      </c>
      <c r="C1019" s="8">
        <v>43584</v>
      </c>
      <c r="D1019" s="9">
        <f t="shared" si="49"/>
        <v>43616</v>
      </c>
      <c r="E1019" s="9" t="s">
        <v>11</v>
      </c>
      <c r="F1019" s="9" t="s">
        <v>863</v>
      </c>
      <c r="G1019" s="40" t="s">
        <v>1049</v>
      </c>
      <c r="H1019" s="9" t="s">
        <v>23</v>
      </c>
      <c r="I1019" s="12">
        <v>600</v>
      </c>
      <c r="J1019" s="13"/>
      <c r="K1019"/>
      <c r="L1019"/>
      <c r="M1019" s="23"/>
    </row>
    <row r="1020" spans="1:13" s="20" customFormat="1" x14ac:dyDescent="0.5">
      <c r="A1020" s="7" t="s">
        <v>918</v>
      </c>
      <c r="B1020" s="34" t="s">
        <v>206</v>
      </c>
      <c r="C1020" s="8">
        <v>43584</v>
      </c>
      <c r="D1020" s="9">
        <f t="shared" si="49"/>
        <v>43616</v>
      </c>
      <c r="E1020" s="9" t="s">
        <v>11</v>
      </c>
      <c r="F1020" s="9" t="s">
        <v>12</v>
      </c>
      <c r="G1020" s="40" t="s">
        <v>920</v>
      </c>
      <c r="H1020" s="9" t="s">
        <v>14</v>
      </c>
      <c r="I1020" s="12">
        <f>2250+6930</f>
        <v>9180</v>
      </c>
      <c r="J1020" s="13"/>
      <c r="K1020"/>
      <c r="L1020"/>
      <c r="M1020" s="23"/>
    </row>
    <row r="1021" spans="1:13" s="20" customFormat="1" x14ac:dyDescent="0.5">
      <c r="A1021" s="7" t="s">
        <v>918</v>
      </c>
      <c r="B1021" s="34" t="s">
        <v>206</v>
      </c>
      <c r="C1021" s="8">
        <v>43584</v>
      </c>
      <c r="D1021" s="9">
        <f t="shared" si="49"/>
        <v>43616</v>
      </c>
      <c r="E1021" s="9" t="s">
        <v>11</v>
      </c>
      <c r="F1021" s="9" t="s">
        <v>863</v>
      </c>
      <c r="G1021" s="40" t="s">
        <v>1064</v>
      </c>
      <c r="H1021" s="9" t="s">
        <v>14</v>
      </c>
      <c r="I1021" s="12">
        <v>1100</v>
      </c>
      <c r="J1021" s="13"/>
      <c r="K1021"/>
      <c r="L1021"/>
      <c r="M1021" s="23"/>
    </row>
    <row r="1022" spans="1:13" s="20" customFormat="1" x14ac:dyDescent="0.5">
      <c r="A1022" s="7" t="s">
        <v>15</v>
      </c>
      <c r="B1022" s="34" t="s">
        <v>1296</v>
      </c>
      <c r="C1022" s="8">
        <v>43612</v>
      </c>
      <c r="D1022" s="9">
        <f t="shared" ref="D1022:D1047" si="50">C1022+14</f>
        <v>43626</v>
      </c>
      <c r="E1022" s="9" t="s">
        <v>11</v>
      </c>
      <c r="F1022" s="9" t="s">
        <v>12</v>
      </c>
      <c r="G1022" s="40" t="s">
        <v>944</v>
      </c>
      <c r="H1022" s="9" t="s">
        <v>23</v>
      </c>
      <c r="I1022" s="12">
        <v>1968</v>
      </c>
      <c r="J1022" s="13"/>
      <c r="K1022"/>
      <c r="L1022"/>
      <c r="M1022" s="23"/>
    </row>
    <row r="1023" spans="1:13" s="20" customFormat="1" x14ac:dyDescent="0.5">
      <c r="A1023" s="7" t="s">
        <v>15</v>
      </c>
      <c r="B1023" s="34" t="s">
        <v>1297</v>
      </c>
      <c r="C1023" s="8">
        <v>43612</v>
      </c>
      <c r="D1023" s="9">
        <f t="shared" si="50"/>
        <v>43626</v>
      </c>
      <c r="E1023" s="9" t="s">
        <v>11</v>
      </c>
      <c r="F1023" s="9" t="s">
        <v>12</v>
      </c>
      <c r="G1023" s="40" t="s">
        <v>944</v>
      </c>
      <c r="H1023" s="9" t="s">
        <v>23</v>
      </c>
      <c r="I1023" s="12">
        <v>6235.8</v>
      </c>
      <c r="J1023" s="13"/>
      <c r="K1023"/>
      <c r="L1023"/>
      <c r="M1023" s="23"/>
    </row>
    <row r="1024" spans="1:13" s="20" customFormat="1" x14ac:dyDescent="0.5">
      <c r="A1024" s="7" t="s">
        <v>15</v>
      </c>
      <c r="B1024" s="34" t="s">
        <v>1298</v>
      </c>
      <c r="C1024" s="8">
        <v>43612</v>
      </c>
      <c r="D1024" s="9">
        <f t="shared" si="50"/>
        <v>43626</v>
      </c>
      <c r="E1024" s="9" t="s">
        <v>11</v>
      </c>
      <c r="F1024" s="9" t="s">
        <v>863</v>
      </c>
      <c r="G1024" s="40" t="s">
        <v>1084</v>
      </c>
      <c r="H1024" s="9" t="s">
        <v>23</v>
      </c>
      <c r="I1024" s="12">
        <v>4351.3</v>
      </c>
      <c r="J1024" s="13"/>
      <c r="K1024"/>
      <c r="L1024"/>
      <c r="M1024" s="23"/>
    </row>
    <row r="1025" spans="1:13" s="20" customFormat="1" x14ac:dyDescent="0.5">
      <c r="A1025" s="7" t="s">
        <v>15</v>
      </c>
      <c r="B1025" s="34" t="s">
        <v>1299</v>
      </c>
      <c r="C1025" s="8">
        <v>43612</v>
      </c>
      <c r="D1025" s="9">
        <f t="shared" si="50"/>
        <v>43626</v>
      </c>
      <c r="E1025" s="9" t="s">
        <v>11</v>
      </c>
      <c r="F1025" s="9" t="s">
        <v>12</v>
      </c>
      <c r="G1025" s="40" t="s">
        <v>925</v>
      </c>
      <c r="H1025" s="9" t="s">
        <v>23</v>
      </c>
      <c r="I1025" s="12">
        <v>1170</v>
      </c>
      <c r="J1025" s="13"/>
      <c r="K1025"/>
      <c r="L1025"/>
      <c r="M1025" s="23"/>
    </row>
    <row r="1026" spans="1:13" s="20" customFormat="1" x14ac:dyDescent="0.5">
      <c r="A1026" s="7" t="s">
        <v>15</v>
      </c>
      <c r="B1026" s="34" t="s">
        <v>1300</v>
      </c>
      <c r="C1026" s="8">
        <v>43612</v>
      </c>
      <c r="D1026" s="9">
        <f t="shared" si="50"/>
        <v>43626</v>
      </c>
      <c r="E1026" s="9" t="s">
        <v>11</v>
      </c>
      <c r="F1026" s="9" t="s">
        <v>12</v>
      </c>
      <c r="G1026" s="40" t="s">
        <v>1130</v>
      </c>
      <c r="H1026" s="9" t="s">
        <v>372</v>
      </c>
      <c r="I1026" s="12">
        <v>1835</v>
      </c>
      <c r="J1026" s="13"/>
      <c r="K1026"/>
      <c r="L1026"/>
      <c r="M1026" s="23"/>
    </row>
    <row r="1027" spans="1:13" s="20" customFormat="1" x14ac:dyDescent="0.5">
      <c r="A1027" s="7" t="s">
        <v>15</v>
      </c>
      <c r="B1027" s="34" t="s">
        <v>1301</v>
      </c>
      <c r="C1027" s="8">
        <v>43612</v>
      </c>
      <c r="D1027" s="9">
        <f t="shared" si="50"/>
        <v>43626</v>
      </c>
      <c r="E1027" s="9" t="s">
        <v>11</v>
      </c>
      <c r="F1027" s="9" t="s">
        <v>12</v>
      </c>
      <c r="G1027" s="40" t="s">
        <v>713</v>
      </c>
      <c r="H1027" s="9" t="s">
        <v>14</v>
      </c>
      <c r="I1027" s="12">
        <v>400</v>
      </c>
      <c r="J1027" s="13"/>
      <c r="K1027"/>
      <c r="L1027"/>
      <c r="M1027" s="23"/>
    </row>
    <row r="1028" spans="1:13" s="20" customFormat="1" x14ac:dyDescent="0.5">
      <c r="A1028" s="7" t="s">
        <v>15</v>
      </c>
      <c r="B1028" s="34" t="s">
        <v>967</v>
      </c>
      <c r="C1028" s="8">
        <v>43613</v>
      </c>
      <c r="D1028" s="9">
        <f t="shared" si="50"/>
        <v>43627</v>
      </c>
      <c r="E1028" s="9" t="s">
        <v>11</v>
      </c>
      <c r="F1028" s="9" t="s">
        <v>12</v>
      </c>
      <c r="G1028" s="40" t="s">
        <v>1302</v>
      </c>
      <c r="H1028" s="9" t="s">
        <v>23</v>
      </c>
      <c r="I1028" s="12">
        <v>600</v>
      </c>
      <c r="J1028" s="13"/>
      <c r="K1028"/>
      <c r="L1028"/>
      <c r="M1028" s="23"/>
    </row>
    <row r="1029" spans="1:13" s="20" customFormat="1" x14ac:dyDescent="0.5">
      <c r="A1029" s="7" t="s">
        <v>15</v>
      </c>
      <c r="B1029" s="34" t="s">
        <v>967</v>
      </c>
      <c r="C1029" s="8">
        <v>43613</v>
      </c>
      <c r="D1029" s="9">
        <f t="shared" si="50"/>
        <v>43627</v>
      </c>
      <c r="E1029" s="9" t="s">
        <v>11</v>
      </c>
      <c r="F1029" s="9" t="s">
        <v>12</v>
      </c>
      <c r="G1029" s="40" t="s">
        <v>1302</v>
      </c>
      <c r="H1029" s="9" t="s">
        <v>23</v>
      </c>
      <c r="I1029" s="12">
        <v>650</v>
      </c>
      <c r="J1029" s="13"/>
      <c r="K1029"/>
      <c r="L1029"/>
      <c r="M1029" s="23"/>
    </row>
    <row r="1030" spans="1:13" s="20" customFormat="1" x14ac:dyDescent="0.5">
      <c r="A1030" s="7" t="s">
        <v>15</v>
      </c>
      <c r="B1030" s="34" t="s">
        <v>967</v>
      </c>
      <c r="C1030" s="8">
        <v>43613</v>
      </c>
      <c r="D1030" s="9">
        <f t="shared" si="50"/>
        <v>43627</v>
      </c>
      <c r="E1030" s="9" t="s">
        <v>11</v>
      </c>
      <c r="F1030" s="9" t="s">
        <v>863</v>
      </c>
      <c r="G1030" s="40" t="s">
        <v>1303</v>
      </c>
      <c r="H1030" s="9" t="s">
        <v>23</v>
      </c>
      <c r="I1030" s="12">
        <v>600</v>
      </c>
      <c r="J1030" s="13"/>
      <c r="K1030"/>
      <c r="L1030"/>
      <c r="M1030" s="23"/>
    </row>
    <row r="1031" spans="1:13" s="20" customFormat="1" x14ac:dyDescent="0.5">
      <c r="A1031" s="7" t="s">
        <v>15</v>
      </c>
      <c r="B1031" s="34" t="s">
        <v>967</v>
      </c>
      <c r="C1031" s="8">
        <v>43613</v>
      </c>
      <c r="D1031" s="9">
        <f t="shared" si="50"/>
        <v>43627</v>
      </c>
      <c r="E1031" s="9" t="s">
        <v>11</v>
      </c>
      <c r="F1031" s="9" t="s">
        <v>863</v>
      </c>
      <c r="G1031" s="40" t="s">
        <v>1303</v>
      </c>
      <c r="H1031" s="9" t="s">
        <v>23</v>
      </c>
      <c r="I1031" s="12">
        <v>650</v>
      </c>
      <c r="J1031" s="13"/>
      <c r="K1031"/>
      <c r="L1031"/>
      <c r="M1031" s="23"/>
    </row>
    <row r="1032" spans="1:13" s="20" customFormat="1" x14ac:dyDescent="0.5">
      <c r="A1032" s="7" t="s">
        <v>15</v>
      </c>
      <c r="B1032" s="34" t="s">
        <v>966</v>
      </c>
      <c r="C1032" s="8">
        <v>43613</v>
      </c>
      <c r="D1032" s="9">
        <f t="shared" si="50"/>
        <v>43627</v>
      </c>
      <c r="E1032" s="9" t="s">
        <v>11</v>
      </c>
      <c r="F1032" s="9" t="s">
        <v>12</v>
      </c>
      <c r="G1032" s="40" t="s">
        <v>833</v>
      </c>
      <c r="H1032" s="9" t="s">
        <v>23</v>
      </c>
      <c r="I1032" s="12">
        <v>240</v>
      </c>
      <c r="J1032" s="13"/>
      <c r="K1032"/>
      <c r="L1032"/>
      <c r="M1032" s="23"/>
    </row>
    <row r="1033" spans="1:13" s="20" customFormat="1" x14ac:dyDescent="0.5">
      <c r="A1033" s="7" t="s">
        <v>15</v>
      </c>
      <c r="B1033" s="34" t="s">
        <v>966</v>
      </c>
      <c r="C1033" s="8">
        <v>43613</v>
      </c>
      <c r="D1033" s="9">
        <f t="shared" si="50"/>
        <v>43627</v>
      </c>
      <c r="E1033" s="9" t="s">
        <v>11</v>
      </c>
      <c r="F1033" s="9" t="s">
        <v>12</v>
      </c>
      <c r="G1033" s="40" t="s">
        <v>1129</v>
      </c>
      <c r="H1033" s="9" t="s">
        <v>23</v>
      </c>
      <c r="I1033" s="12">
        <v>240</v>
      </c>
      <c r="J1033" s="13"/>
      <c r="K1033"/>
      <c r="L1033"/>
      <c r="M1033" s="23"/>
    </row>
    <row r="1034" spans="1:13" s="20" customFormat="1" x14ac:dyDescent="0.5">
      <c r="A1034" s="7" t="s">
        <v>15</v>
      </c>
      <c r="B1034" s="34" t="s">
        <v>966</v>
      </c>
      <c r="C1034" s="8">
        <v>43613</v>
      </c>
      <c r="D1034" s="9">
        <f t="shared" si="50"/>
        <v>43627</v>
      </c>
      <c r="E1034" s="9" t="s">
        <v>11</v>
      </c>
      <c r="F1034" s="9" t="s">
        <v>863</v>
      </c>
      <c r="G1034" s="40" t="s">
        <v>1304</v>
      </c>
      <c r="H1034" s="9" t="s">
        <v>23</v>
      </c>
      <c r="I1034" s="12">
        <v>240</v>
      </c>
      <c r="J1034" s="13"/>
      <c r="K1034"/>
      <c r="L1034"/>
      <c r="M1034" s="23"/>
    </row>
    <row r="1035" spans="1:13" s="20" customFormat="1" x14ac:dyDescent="0.5">
      <c r="A1035" s="7" t="s">
        <v>15</v>
      </c>
      <c r="B1035" s="34" t="s">
        <v>966</v>
      </c>
      <c r="C1035" s="8">
        <v>43613</v>
      </c>
      <c r="D1035" s="9">
        <f t="shared" si="50"/>
        <v>43627</v>
      </c>
      <c r="E1035" s="9" t="s">
        <v>11</v>
      </c>
      <c r="F1035" s="9" t="s">
        <v>12</v>
      </c>
      <c r="G1035" s="40" t="s">
        <v>278</v>
      </c>
      <c r="H1035" s="9" t="s">
        <v>23</v>
      </c>
      <c r="I1035" s="12">
        <v>240</v>
      </c>
      <c r="J1035" s="13"/>
      <c r="K1035"/>
      <c r="L1035"/>
      <c r="M1035" s="23"/>
    </row>
    <row r="1036" spans="1:13" s="20" customFormat="1" x14ac:dyDescent="0.5">
      <c r="A1036" s="7" t="s">
        <v>15</v>
      </c>
      <c r="B1036" s="34" t="s">
        <v>966</v>
      </c>
      <c r="C1036" s="8">
        <v>43613</v>
      </c>
      <c r="D1036" s="9">
        <f t="shared" si="50"/>
        <v>43627</v>
      </c>
      <c r="E1036" s="9" t="s">
        <v>11</v>
      </c>
      <c r="F1036" s="9" t="s">
        <v>12</v>
      </c>
      <c r="G1036" s="40" t="s">
        <v>922</v>
      </c>
      <c r="H1036" s="9" t="s">
        <v>23</v>
      </c>
      <c r="I1036" s="12">
        <v>240</v>
      </c>
      <c r="J1036" s="13"/>
      <c r="K1036"/>
      <c r="L1036"/>
      <c r="M1036" s="23"/>
    </row>
    <row r="1037" spans="1:13" s="20" customFormat="1" x14ac:dyDescent="0.5">
      <c r="A1037" s="7" t="s">
        <v>15</v>
      </c>
      <c r="B1037" s="34" t="s">
        <v>966</v>
      </c>
      <c r="C1037" s="8">
        <v>43613</v>
      </c>
      <c r="D1037" s="9">
        <f t="shared" si="50"/>
        <v>43627</v>
      </c>
      <c r="E1037" s="9" t="s">
        <v>11</v>
      </c>
      <c r="F1037" s="9" t="s">
        <v>12</v>
      </c>
      <c r="G1037" s="40" t="s">
        <v>921</v>
      </c>
      <c r="H1037" s="9" t="s">
        <v>23</v>
      </c>
      <c r="I1037" s="12">
        <v>240</v>
      </c>
      <c r="J1037" s="13"/>
      <c r="K1037"/>
      <c r="L1037"/>
      <c r="M1037" s="23"/>
    </row>
    <row r="1038" spans="1:13" s="20" customFormat="1" x14ac:dyDescent="0.5">
      <c r="A1038" s="7" t="s">
        <v>15</v>
      </c>
      <c r="B1038" s="34" t="s">
        <v>966</v>
      </c>
      <c r="C1038" s="8">
        <v>43613</v>
      </c>
      <c r="D1038" s="9">
        <f t="shared" si="50"/>
        <v>43627</v>
      </c>
      <c r="E1038" s="9" t="s">
        <v>11</v>
      </c>
      <c r="F1038" s="9" t="s">
        <v>12</v>
      </c>
      <c r="G1038" s="40" t="s">
        <v>312</v>
      </c>
      <c r="H1038" s="9" t="s">
        <v>23</v>
      </c>
      <c r="I1038" s="12">
        <v>240</v>
      </c>
      <c r="J1038" s="13"/>
      <c r="K1038"/>
      <c r="L1038"/>
      <c r="M1038" s="23"/>
    </row>
    <row r="1039" spans="1:13" s="20" customFormat="1" x14ac:dyDescent="0.5">
      <c r="A1039" s="7" t="s">
        <v>15</v>
      </c>
      <c r="B1039" s="34" t="s">
        <v>1305</v>
      </c>
      <c r="C1039" s="8">
        <v>43613</v>
      </c>
      <c r="D1039" s="9">
        <f t="shared" si="50"/>
        <v>43627</v>
      </c>
      <c r="E1039" s="9" t="s">
        <v>11</v>
      </c>
      <c r="F1039" s="9" t="s">
        <v>863</v>
      </c>
      <c r="G1039" s="40" t="s">
        <v>1089</v>
      </c>
      <c r="H1039" s="9" t="s">
        <v>14</v>
      </c>
      <c r="I1039" s="12">
        <f>2250+2417.8</f>
        <v>4667.8</v>
      </c>
      <c r="J1039" s="13"/>
      <c r="K1039"/>
      <c r="L1039"/>
      <c r="M1039" s="23"/>
    </row>
    <row r="1040" spans="1:13" s="20" customFormat="1" x14ac:dyDescent="0.5">
      <c r="A1040" s="7" t="s">
        <v>15</v>
      </c>
      <c r="B1040" s="34" t="s">
        <v>1305</v>
      </c>
      <c r="C1040" s="8">
        <v>43613</v>
      </c>
      <c r="D1040" s="9">
        <f t="shared" si="50"/>
        <v>43627</v>
      </c>
      <c r="E1040" s="9" t="s">
        <v>11</v>
      </c>
      <c r="F1040" s="9" t="s">
        <v>863</v>
      </c>
      <c r="G1040" s="40" t="s">
        <v>953</v>
      </c>
      <c r="H1040" s="9" t="s">
        <v>14</v>
      </c>
      <c r="I1040" s="12">
        <f>2250+2206.6</f>
        <v>4456.6000000000004</v>
      </c>
      <c r="J1040" s="13"/>
      <c r="K1040"/>
      <c r="L1040"/>
      <c r="M1040" s="23"/>
    </row>
    <row r="1041" spans="1:13" s="20" customFormat="1" x14ac:dyDescent="0.5">
      <c r="A1041" s="7" t="s">
        <v>15</v>
      </c>
      <c r="B1041" s="34" t="s">
        <v>1305</v>
      </c>
      <c r="C1041" s="8">
        <v>43613</v>
      </c>
      <c r="D1041" s="9">
        <f t="shared" si="50"/>
        <v>43627</v>
      </c>
      <c r="E1041" s="9" t="s">
        <v>11</v>
      </c>
      <c r="F1041" s="9" t="s">
        <v>863</v>
      </c>
      <c r="G1041" s="40" t="s">
        <v>1014</v>
      </c>
      <c r="H1041" s="9" t="s">
        <v>14</v>
      </c>
      <c r="I1041" s="12">
        <f>2250+14426.5</f>
        <v>16676.5</v>
      </c>
      <c r="J1041" s="13"/>
      <c r="K1041"/>
      <c r="L1041"/>
      <c r="M1041" s="23"/>
    </row>
    <row r="1042" spans="1:13" s="20" customFormat="1" x14ac:dyDescent="0.5">
      <c r="A1042" s="7" t="s">
        <v>15</v>
      </c>
      <c r="B1042" s="34" t="s">
        <v>1306</v>
      </c>
      <c r="C1042" s="8">
        <v>43613</v>
      </c>
      <c r="D1042" s="9">
        <f t="shared" si="50"/>
        <v>43627</v>
      </c>
      <c r="E1042" s="9" t="s">
        <v>11</v>
      </c>
      <c r="F1042" s="9" t="s">
        <v>863</v>
      </c>
      <c r="G1042" s="40" t="s">
        <v>1091</v>
      </c>
      <c r="H1042" s="9" t="s">
        <v>1054</v>
      </c>
      <c r="I1042" s="12">
        <f>2250+1073.6</f>
        <v>3323.6</v>
      </c>
      <c r="J1042" s="13"/>
      <c r="K1042"/>
      <c r="L1042"/>
      <c r="M1042" s="23"/>
    </row>
    <row r="1043" spans="1:13" s="20" customFormat="1" x14ac:dyDescent="0.5">
      <c r="A1043" s="7" t="s">
        <v>15</v>
      </c>
      <c r="B1043" s="34" t="s">
        <v>1306</v>
      </c>
      <c r="C1043" s="8">
        <v>43613</v>
      </c>
      <c r="D1043" s="9">
        <f t="shared" si="50"/>
        <v>43627</v>
      </c>
      <c r="E1043" s="9" t="s">
        <v>11</v>
      </c>
      <c r="F1043" s="9" t="s">
        <v>863</v>
      </c>
      <c r="G1043" s="40" t="s">
        <v>1021</v>
      </c>
      <c r="H1043" s="9" t="s">
        <v>1054</v>
      </c>
      <c r="I1043" s="12">
        <f>2250+1291.4</f>
        <v>3541.4</v>
      </c>
      <c r="J1043" s="13"/>
      <c r="K1043"/>
      <c r="L1043"/>
      <c r="M1043" s="23"/>
    </row>
    <row r="1044" spans="1:13" s="20" customFormat="1" x14ac:dyDescent="0.5">
      <c r="A1044" s="7" t="s">
        <v>15</v>
      </c>
      <c r="B1044" s="34" t="s">
        <v>1306</v>
      </c>
      <c r="C1044" s="8">
        <v>43613</v>
      </c>
      <c r="D1044" s="9">
        <f t="shared" si="50"/>
        <v>43627</v>
      </c>
      <c r="E1044" s="9" t="s">
        <v>11</v>
      </c>
      <c r="F1044" s="9" t="s">
        <v>863</v>
      </c>
      <c r="G1044" s="48" t="s">
        <v>1095</v>
      </c>
      <c r="H1044" s="9" t="s">
        <v>1054</v>
      </c>
      <c r="I1044" s="12">
        <f>2250+1331</f>
        <v>3581</v>
      </c>
      <c r="J1044" s="13"/>
      <c r="K1044" t="s">
        <v>1307</v>
      </c>
      <c r="L1044"/>
      <c r="M1044" s="23"/>
    </row>
    <row r="1045" spans="1:13" s="20" customFormat="1" x14ac:dyDescent="0.5">
      <c r="A1045" s="7" t="s">
        <v>15</v>
      </c>
      <c r="B1045" s="34" t="s">
        <v>1308</v>
      </c>
      <c r="C1045" s="8">
        <v>43613</v>
      </c>
      <c r="D1045" s="9">
        <f t="shared" si="50"/>
        <v>43627</v>
      </c>
      <c r="E1045" s="9" t="s">
        <v>11</v>
      </c>
      <c r="F1045" s="9" t="s">
        <v>863</v>
      </c>
      <c r="G1045" s="40" t="s">
        <v>1230</v>
      </c>
      <c r="H1045" s="9" t="s">
        <v>14</v>
      </c>
      <c r="I1045" s="12">
        <v>1100</v>
      </c>
      <c r="J1045" s="13"/>
      <c r="K1045"/>
      <c r="L1045"/>
      <c r="M1045" s="23"/>
    </row>
    <row r="1046" spans="1:13" s="20" customFormat="1" x14ac:dyDescent="0.5">
      <c r="A1046" s="7" t="s">
        <v>15</v>
      </c>
      <c r="B1046" s="34" t="s">
        <v>1308</v>
      </c>
      <c r="C1046" s="8">
        <v>43613</v>
      </c>
      <c r="D1046" s="9">
        <f t="shared" si="50"/>
        <v>43627</v>
      </c>
      <c r="E1046" s="9" t="s">
        <v>11</v>
      </c>
      <c r="F1046" s="9" t="s">
        <v>863</v>
      </c>
      <c r="G1046" s="40" t="s">
        <v>1092</v>
      </c>
      <c r="H1046" s="9" t="s">
        <v>14</v>
      </c>
      <c r="I1046" s="12">
        <f>2250+976.8</f>
        <v>3226.8</v>
      </c>
      <c r="J1046" s="13"/>
      <c r="K1046"/>
      <c r="L1046"/>
      <c r="M1046" s="23"/>
    </row>
    <row r="1047" spans="1:13" s="20" customFormat="1" x14ac:dyDescent="0.5">
      <c r="A1047" s="7" t="s">
        <v>15</v>
      </c>
      <c r="B1047" s="34" t="s">
        <v>1308</v>
      </c>
      <c r="C1047" s="8">
        <v>43613</v>
      </c>
      <c r="D1047" s="9">
        <f t="shared" si="50"/>
        <v>43627</v>
      </c>
      <c r="E1047" s="9" t="s">
        <v>11</v>
      </c>
      <c r="F1047" s="9" t="s">
        <v>863</v>
      </c>
      <c r="G1047" s="48" t="s">
        <v>1309</v>
      </c>
      <c r="H1047" s="9" t="s">
        <v>1054</v>
      </c>
      <c r="I1047" s="12">
        <v>1100</v>
      </c>
      <c r="J1047" s="13"/>
      <c r="K1047" t="s">
        <v>1307</v>
      </c>
      <c r="L1047"/>
      <c r="M1047" s="23"/>
    </row>
    <row r="1048" spans="1:13" s="20" customFormat="1" x14ac:dyDescent="0.5">
      <c r="A1048" s="7" t="s">
        <v>698</v>
      </c>
      <c r="B1048" s="34" t="s">
        <v>900</v>
      </c>
      <c r="C1048" s="8">
        <v>43614</v>
      </c>
      <c r="D1048" s="9">
        <f t="shared" ref="D1048:D1111" si="51">EOMONTH(C1048,1)</f>
        <v>43646</v>
      </c>
      <c r="E1048" s="9" t="s">
        <v>11</v>
      </c>
      <c r="F1048" s="9" t="s">
        <v>863</v>
      </c>
      <c r="G1048" s="48" t="s">
        <v>1310</v>
      </c>
      <c r="H1048" s="9" t="s">
        <v>23</v>
      </c>
      <c r="I1048" s="12">
        <v>3481.1</v>
      </c>
      <c r="J1048" s="13"/>
      <c r="K1048" t="s">
        <v>1307</v>
      </c>
      <c r="L1048"/>
      <c r="M1048" s="23"/>
    </row>
    <row r="1049" spans="1:13" s="20" customFormat="1" x14ac:dyDescent="0.5">
      <c r="A1049" s="7" t="s">
        <v>698</v>
      </c>
      <c r="B1049" s="34" t="s">
        <v>899</v>
      </c>
      <c r="C1049" s="8">
        <v>43614</v>
      </c>
      <c r="D1049" s="9">
        <f t="shared" si="51"/>
        <v>43646</v>
      </c>
      <c r="E1049" s="9" t="s">
        <v>11</v>
      </c>
      <c r="F1049" s="9" t="s">
        <v>863</v>
      </c>
      <c r="G1049" s="48" t="s">
        <v>1311</v>
      </c>
      <c r="H1049" s="9" t="s">
        <v>23</v>
      </c>
      <c r="I1049" s="12">
        <v>2694.1</v>
      </c>
      <c r="J1049" s="13"/>
      <c r="K1049" t="s">
        <v>1307</v>
      </c>
      <c r="L1049"/>
      <c r="M1049" s="23"/>
    </row>
    <row r="1050" spans="1:13" s="20" customFormat="1" x14ac:dyDescent="0.5">
      <c r="A1050" s="7" t="s">
        <v>698</v>
      </c>
      <c r="B1050" s="34" t="s">
        <v>897</v>
      </c>
      <c r="C1050" s="8">
        <v>43614</v>
      </c>
      <c r="D1050" s="9">
        <f t="shared" si="51"/>
        <v>43646</v>
      </c>
      <c r="E1050" s="9" t="s">
        <v>11</v>
      </c>
      <c r="F1050" s="9" t="s">
        <v>863</v>
      </c>
      <c r="G1050" s="48" t="s">
        <v>1312</v>
      </c>
      <c r="H1050" s="9" t="s">
        <v>23</v>
      </c>
      <c r="I1050" s="12">
        <v>1482</v>
      </c>
      <c r="J1050" s="13"/>
      <c r="K1050" t="s">
        <v>1307</v>
      </c>
      <c r="L1050"/>
      <c r="M1050" s="23"/>
    </row>
    <row r="1051" spans="1:13" s="20" customFormat="1" x14ac:dyDescent="0.5">
      <c r="A1051" s="7" t="s">
        <v>698</v>
      </c>
      <c r="B1051" s="34" t="s">
        <v>1042</v>
      </c>
      <c r="C1051" s="8">
        <v>43614</v>
      </c>
      <c r="D1051" s="9">
        <f t="shared" si="51"/>
        <v>43646</v>
      </c>
      <c r="E1051" s="9" t="s">
        <v>11</v>
      </c>
      <c r="F1051" s="9" t="s">
        <v>863</v>
      </c>
      <c r="G1051" s="48" t="s">
        <v>1313</v>
      </c>
      <c r="H1051" s="9" t="s">
        <v>23</v>
      </c>
      <c r="I1051" s="12">
        <v>2115.8000000000002</v>
      </c>
      <c r="J1051" s="13"/>
      <c r="K1051" t="s">
        <v>1307</v>
      </c>
      <c r="L1051"/>
      <c r="M1051" s="23"/>
    </row>
    <row r="1052" spans="1:13" s="20" customFormat="1" x14ac:dyDescent="0.5">
      <c r="A1052" s="7" t="s">
        <v>698</v>
      </c>
      <c r="B1052" s="34" t="s">
        <v>898</v>
      </c>
      <c r="C1052" s="8">
        <v>43614</v>
      </c>
      <c r="D1052" s="9">
        <f t="shared" si="51"/>
        <v>43646</v>
      </c>
      <c r="E1052" s="9" t="s">
        <v>11</v>
      </c>
      <c r="F1052" s="9" t="s">
        <v>863</v>
      </c>
      <c r="G1052" s="48" t="s">
        <v>1314</v>
      </c>
      <c r="H1052" s="9" t="s">
        <v>23</v>
      </c>
      <c r="I1052" s="12">
        <v>1587</v>
      </c>
      <c r="J1052" s="13"/>
      <c r="K1052" t="s">
        <v>1307</v>
      </c>
      <c r="L1052"/>
      <c r="M1052" s="23"/>
    </row>
    <row r="1053" spans="1:13" s="20" customFormat="1" x14ac:dyDescent="0.5">
      <c r="A1053" s="7" t="s">
        <v>698</v>
      </c>
      <c r="B1053" s="34" t="s">
        <v>896</v>
      </c>
      <c r="C1053" s="8">
        <v>43614</v>
      </c>
      <c r="D1053" s="9">
        <f t="shared" si="51"/>
        <v>43646</v>
      </c>
      <c r="E1053" s="9" t="s">
        <v>11</v>
      </c>
      <c r="F1053" s="9" t="s">
        <v>863</v>
      </c>
      <c r="G1053" s="48" t="s">
        <v>1315</v>
      </c>
      <c r="H1053" s="9" t="s">
        <v>23</v>
      </c>
      <c r="I1053" s="12">
        <v>3061.6</v>
      </c>
      <c r="J1053" s="13"/>
      <c r="K1053" t="s">
        <v>1307</v>
      </c>
      <c r="L1053"/>
      <c r="M1053" s="23"/>
    </row>
    <row r="1054" spans="1:13" s="20" customFormat="1" x14ac:dyDescent="0.5">
      <c r="A1054" s="7" t="s">
        <v>698</v>
      </c>
      <c r="B1054" s="34" t="s">
        <v>901</v>
      </c>
      <c r="C1054" s="8">
        <v>43614</v>
      </c>
      <c r="D1054" s="9">
        <f t="shared" si="51"/>
        <v>43646</v>
      </c>
      <c r="E1054" s="9" t="s">
        <v>11</v>
      </c>
      <c r="F1054" s="9" t="s">
        <v>863</v>
      </c>
      <c r="G1054" s="40" t="s">
        <v>1088</v>
      </c>
      <c r="H1054" s="9" t="s">
        <v>1054</v>
      </c>
      <c r="I1054" s="12">
        <v>300</v>
      </c>
      <c r="J1054" s="13"/>
      <c r="K1054"/>
      <c r="L1054"/>
      <c r="M1054" s="23"/>
    </row>
    <row r="1055" spans="1:13" s="20" customFormat="1" x14ac:dyDescent="0.5">
      <c r="A1055" s="7" t="s">
        <v>698</v>
      </c>
      <c r="B1055" s="34" t="s">
        <v>960</v>
      </c>
      <c r="C1055" s="8">
        <v>43614</v>
      </c>
      <c r="D1055" s="9">
        <f t="shared" si="51"/>
        <v>43646</v>
      </c>
      <c r="E1055" s="9" t="s">
        <v>11</v>
      </c>
      <c r="F1055" s="9" t="s">
        <v>863</v>
      </c>
      <c r="G1055" s="40" t="s">
        <v>1064</v>
      </c>
      <c r="H1055" s="9" t="s">
        <v>1054</v>
      </c>
      <c r="I1055" s="12">
        <v>300</v>
      </c>
      <c r="J1055" s="13"/>
      <c r="K1055"/>
      <c r="L1055"/>
      <c r="M1055" s="23"/>
    </row>
    <row r="1056" spans="1:13" s="20" customFormat="1" x14ac:dyDescent="0.5">
      <c r="A1056" s="7" t="s">
        <v>698</v>
      </c>
      <c r="B1056" s="34" t="s">
        <v>961</v>
      </c>
      <c r="C1056" s="8">
        <v>43614</v>
      </c>
      <c r="D1056" s="9">
        <f t="shared" si="51"/>
        <v>43646</v>
      </c>
      <c r="E1056" s="9" t="s">
        <v>11</v>
      </c>
      <c r="F1056" s="9" t="s">
        <v>12</v>
      </c>
      <c r="G1056" s="40" t="s">
        <v>920</v>
      </c>
      <c r="H1056" s="9" t="s">
        <v>1054</v>
      </c>
      <c r="I1056" s="12">
        <v>2043.4</v>
      </c>
      <c r="J1056" s="13"/>
      <c r="K1056"/>
      <c r="L1056"/>
      <c r="M1056" s="23"/>
    </row>
    <row r="1057" spans="1:13" s="20" customFormat="1" x14ac:dyDescent="0.5">
      <c r="A1057" s="7" t="s">
        <v>698</v>
      </c>
      <c r="B1057" s="34" t="s">
        <v>772</v>
      </c>
      <c r="C1057" s="8">
        <v>43614</v>
      </c>
      <c r="D1057" s="9">
        <f t="shared" si="51"/>
        <v>43646</v>
      </c>
      <c r="E1057" s="9" t="s">
        <v>11</v>
      </c>
      <c r="F1057" s="9" t="s">
        <v>863</v>
      </c>
      <c r="G1057" s="40" t="s">
        <v>1151</v>
      </c>
      <c r="H1057" s="9" t="s">
        <v>1054</v>
      </c>
      <c r="I1057" s="12">
        <v>6757.7</v>
      </c>
      <c r="J1057" s="13"/>
      <c r="K1057"/>
      <c r="L1057"/>
      <c r="M1057" s="23"/>
    </row>
    <row r="1058" spans="1:13" s="20" customFormat="1" x14ac:dyDescent="0.5">
      <c r="A1058" s="7" t="s">
        <v>698</v>
      </c>
      <c r="B1058" s="7" t="s">
        <v>578</v>
      </c>
      <c r="C1058" s="8">
        <v>43616</v>
      </c>
      <c r="D1058" s="9">
        <f t="shared" si="51"/>
        <v>43646</v>
      </c>
      <c r="E1058" s="9" t="s">
        <v>11</v>
      </c>
      <c r="F1058" s="9" t="s">
        <v>863</v>
      </c>
      <c r="G1058" s="40" t="s">
        <v>1130</v>
      </c>
      <c r="H1058" s="9" t="s">
        <v>372</v>
      </c>
      <c r="I1058" s="12">
        <v>1294.4000000000001</v>
      </c>
      <c r="J1058" s="13"/>
      <c r="K1058"/>
      <c r="L1058"/>
      <c r="M1058" s="23"/>
    </row>
    <row r="1059" spans="1:13" s="20" customFormat="1" x14ac:dyDescent="0.5">
      <c r="A1059" s="7" t="s">
        <v>513</v>
      </c>
      <c r="B1059" s="34" t="s">
        <v>1316</v>
      </c>
      <c r="C1059" s="8">
        <v>43585</v>
      </c>
      <c r="D1059" s="9">
        <f t="shared" si="51"/>
        <v>43616</v>
      </c>
      <c r="E1059" s="9" t="s">
        <v>11</v>
      </c>
      <c r="F1059" s="9" t="s">
        <v>863</v>
      </c>
      <c r="G1059" s="40" t="s">
        <v>1317</v>
      </c>
      <c r="H1059" s="9" t="s">
        <v>1157</v>
      </c>
      <c r="I1059" s="12">
        <v>2645.5</v>
      </c>
      <c r="J1059" s="13"/>
      <c r="K1059" t="s">
        <v>1318</v>
      </c>
      <c r="L1059"/>
      <c r="M1059" s="23"/>
    </row>
    <row r="1060" spans="1:13" s="20" customFormat="1" x14ac:dyDescent="0.5">
      <c r="A1060" s="7" t="s">
        <v>513</v>
      </c>
      <c r="B1060" s="34" t="s">
        <v>1319</v>
      </c>
      <c r="C1060" s="8">
        <v>43585</v>
      </c>
      <c r="D1060" s="9">
        <f t="shared" si="51"/>
        <v>43616</v>
      </c>
      <c r="E1060" s="9" t="s">
        <v>11</v>
      </c>
      <c r="F1060" s="9" t="s">
        <v>863</v>
      </c>
      <c r="G1060" s="40" t="s">
        <v>1320</v>
      </c>
      <c r="H1060" s="9" t="s">
        <v>1157</v>
      </c>
      <c r="I1060" s="12">
        <v>2860</v>
      </c>
      <c r="J1060" s="13"/>
      <c r="K1060" t="s">
        <v>1318</v>
      </c>
      <c r="L1060"/>
      <c r="M1060" s="23"/>
    </row>
    <row r="1061" spans="1:13" s="20" customFormat="1" x14ac:dyDescent="0.5">
      <c r="A1061" s="7" t="s">
        <v>513</v>
      </c>
      <c r="B1061" s="34" t="s">
        <v>1321</v>
      </c>
      <c r="C1061" s="8">
        <v>43585</v>
      </c>
      <c r="D1061" s="9">
        <f t="shared" si="51"/>
        <v>43616</v>
      </c>
      <c r="E1061" s="9" t="s">
        <v>11</v>
      </c>
      <c r="F1061" s="9" t="s">
        <v>863</v>
      </c>
      <c r="G1061" s="40" t="s">
        <v>1322</v>
      </c>
      <c r="H1061" s="9" t="s">
        <v>1157</v>
      </c>
      <c r="I1061" s="12">
        <v>975</v>
      </c>
      <c r="J1061" s="13"/>
      <c r="K1061" t="s">
        <v>1318</v>
      </c>
      <c r="L1061"/>
      <c r="M1061" s="23"/>
    </row>
    <row r="1062" spans="1:13" s="20" customFormat="1" x14ac:dyDescent="0.5">
      <c r="A1062" s="7" t="s">
        <v>513</v>
      </c>
      <c r="B1062" s="34" t="s">
        <v>1321</v>
      </c>
      <c r="C1062" s="8">
        <v>43585</v>
      </c>
      <c r="D1062" s="9">
        <f t="shared" si="51"/>
        <v>43616</v>
      </c>
      <c r="E1062" s="9" t="s">
        <v>11</v>
      </c>
      <c r="F1062" s="9" t="s">
        <v>863</v>
      </c>
      <c r="G1062" s="40" t="s">
        <v>1323</v>
      </c>
      <c r="H1062" s="9" t="s">
        <v>1157</v>
      </c>
      <c r="I1062" s="12">
        <v>22035</v>
      </c>
      <c r="J1062" s="13"/>
      <c r="K1062" t="s">
        <v>1318</v>
      </c>
      <c r="L1062"/>
      <c r="M1062" s="23"/>
    </row>
    <row r="1063" spans="1:13" s="20" customFormat="1" x14ac:dyDescent="0.5">
      <c r="A1063" s="7" t="s">
        <v>513</v>
      </c>
      <c r="B1063" s="34" t="s">
        <v>1321</v>
      </c>
      <c r="C1063" s="8">
        <v>43585</v>
      </c>
      <c r="D1063" s="9">
        <f t="shared" si="51"/>
        <v>43616</v>
      </c>
      <c r="E1063" s="9" t="s">
        <v>11</v>
      </c>
      <c r="F1063" s="9" t="s">
        <v>863</v>
      </c>
      <c r="G1063" s="40" t="s">
        <v>1324</v>
      </c>
      <c r="H1063" s="9" t="s">
        <v>1157</v>
      </c>
      <c r="I1063" s="12">
        <v>2080</v>
      </c>
      <c r="J1063" s="13"/>
      <c r="K1063" t="s">
        <v>1318</v>
      </c>
      <c r="L1063"/>
      <c r="M1063" s="23"/>
    </row>
    <row r="1064" spans="1:13" s="20" customFormat="1" x14ac:dyDescent="0.5">
      <c r="A1064" s="7" t="s">
        <v>513</v>
      </c>
      <c r="B1064" s="34" t="s">
        <v>1321</v>
      </c>
      <c r="C1064" s="8">
        <v>43585</v>
      </c>
      <c r="D1064" s="9">
        <f t="shared" si="51"/>
        <v>43616</v>
      </c>
      <c r="E1064" s="9" t="s">
        <v>11</v>
      </c>
      <c r="F1064" s="9" t="s">
        <v>863</v>
      </c>
      <c r="G1064" s="40" t="s">
        <v>1325</v>
      </c>
      <c r="H1064" s="9" t="s">
        <v>1157</v>
      </c>
      <c r="I1064" s="12">
        <v>1495</v>
      </c>
      <c r="J1064" s="13"/>
      <c r="K1064" t="s">
        <v>1318</v>
      </c>
      <c r="L1064"/>
      <c r="M1064" s="23"/>
    </row>
    <row r="1065" spans="1:13" s="20" customFormat="1" x14ac:dyDescent="0.5">
      <c r="A1065" s="7" t="s">
        <v>513</v>
      </c>
      <c r="B1065" s="34" t="s">
        <v>1326</v>
      </c>
      <c r="C1065" s="8">
        <v>43616</v>
      </c>
      <c r="D1065" s="9">
        <f t="shared" si="51"/>
        <v>43646</v>
      </c>
      <c r="E1065" s="9" t="s">
        <v>11</v>
      </c>
      <c r="F1065" s="9" t="s">
        <v>863</v>
      </c>
      <c r="G1065" s="40" t="s">
        <v>1327</v>
      </c>
      <c r="H1065" s="9" t="s">
        <v>1157</v>
      </c>
      <c r="I1065" s="12">
        <v>3575</v>
      </c>
      <c r="J1065" s="13"/>
      <c r="K1065"/>
      <c r="L1065"/>
      <c r="M1065" s="23"/>
    </row>
    <row r="1066" spans="1:13" s="20" customFormat="1" x14ac:dyDescent="0.5">
      <c r="A1066" s="7" t="s">
        <v>513</v>
      </c>
      <c r="B1066" s="34" t="s">
        <v>1326</v>
      </c>
      <c r="C1066" s="8">
        <v>43616</v>
      </c>
      <c r="D1066" s="9">
        <f t="shared" si="51"/>
        <v>43646</v>
      </c>
      <c r="E1066" s="9" t="s">
        <v>11</v>
      </c>
      <c r="F1066" s="9" t="s">
        <v>863</v>
      </c>
      <c r="G1066" s="40" t="s">
        <v>1328</v>
      </c>
      <c r="H1066" s="9" t="s">
        <v>1157</v>
      </c>
      <c r="I1066" s="12">
        <v>130</v>
      </c>
      <c r="J1066" s="13"/>
      <c r="K1066"/>
      <c r="L1066"/>
      <c r="M1066" s="23"/>
    </row>
    <row r="1067" spans="1:13" s="20" customFormat="1" x14ac:dyDescent="0.5">
      <c r="A1067" s="7" t="s">
        <v>513</v>
      </c>
      <c r="B1067" s="34" t="s">
        <v>1326</v>
      </c>
      <c r="C1067" s="8">
        <v>43616</v>
      </c>
      <c r="D1067" s="9">
        <f t="shared" si="51"/>
        <v>43646</v>
      </c>
      <c r="E1067" s="9" t="s">
        <v>11</v>
      </c>
      <c r="F1067" s="9" t="s">
        <v>863</v>
      </c>
      <c r="G1067" s="40" t="s">
        <v>1329</v>
      </c>
      <c r="H1067" s="9" t="s">
        <v>1157</v>
      </c>
      <c r="I1067" s="12">
        <v>195</v>
      </c>
      <c r="J1067" s="13"/>
      <c r="K1067"/>
      <c r="L1067"/>
      <c r="M1067" s="23"/>
    </row>
    <row r="1068" spans="1:13" s="20" customFormat="1" x14ac:dyDescent="0.5">
      <c r="A1068" s="7" t="s">
        <v>513</v>
      </c>
      <c r="B1068" s="34" t="s">
        <v>1326</v>
      </c>
      <c r="C1068" s="8">
        <v>43616</v>
      </c>
      <c r="D1068" s="9">
        <f t="shared" si="51"/>
        <v>43646</v>
      </c>
      <c r="E1068" s="9" t="s">
        <v>11</v>
      </c>
      <c r="F1068" s="9" t="s">
        <v>863</v>
      </c>
      <c r="G1068" s="40" t="s">
        <v>1330</v>
      </c>
      <c r="H1068" s="9" t="s">
        <v>1157</v>
      </c>
      <c r="I1068" s="12">
        <v>325</v>
      </c>
      <c r="J1068" s="13"/>
      <c r="K1068"/>
      <c r="L1068"/>
      <c r="M1068" s="23"/>
    </row>
    <row r="1069" spans="1:13" s="20" customFormat="1" x14ac:dyDescent="0.5">
      <c r="A1069" s="7" t="s">
        <v>513</v>
      </c>
      <c r="B1069" s="34" t="s">
        <v>1326</v>
      </c>
      <c r="C1069" s="8">
        <v>43616</v>
      </c>
      <c r="D1069" s="9">
        <f t="shared" si="51"/>
        <v>43646</v>
      </c>
      <c r="E1069" s="9" t="s">
        <v>11</v>
      </c>
      <c r="F1069" s="9" t="s">
        <v>863</v>
      </c>
      <c r="G1069" s="40" t="s">
        <v>1331</v>
      </c>
      <c r="H1069" s="9" t="s">
        <v>1157</v>
      </c>
      <c r="I1069" s="12">
        <v>65</v>
      </c>
      <c r="J1069" s="13"/>
      <c r="K1069"/>
      <c r="L1069"/>
      <c r="M1069" s="23"/>
    </row>
    <row r="1070" spans="1:13" s="20" customFormat="1" x14ac:dyDescent="0.5">
      <c r="A1070" s="7" t="s">
        <v>513</v>
      </c>
      <c r="B1070" s="34" t="s">
        <v>1326</v>
      </c>
      <c r="C1070" s="8">
        <v>43616</v>
      </c>
      <c r="D1070" s="9">
        <f t="shared" si="51"/>
        <v>43646</v>
      </c>
      <c r="E1070" s="9" t="s">
        <v>11</v>
      </c>
      <c r="F1070" s="9" t="s">
        <v>863</v>
      </c>
      <c r="G1070" s="40" t="s">
        <v>1332</v>
      </c>
      <c r="H1070" s="9" t="s">
        <v>1157</v>
      </c>
      <c r="I1070" s="12">
        <v>1950</v>
      </c>
      <c r="J1070" s="13"/>
      <c r="K1070"/>
      <c r="L1070"/>
      <c r="M1070" s="23"/>
    </row>
    <row r="1071" spans="1:13" s="20" customFormat="1" x14ac:dyDescent="0.5">
      <c r="A1071" s="7" t="s">
        <v>513</v>
      </c>
      <c r="B1071" s="34" t="s">
        <v>1326</v>
      </c>
      <c r="C1071" s="8">
        <v>43616</v>
      </c>
      <c r="D1071" s="9">
        <f t="shared" si="51"/>
        <v>43646</v>
      </c>
      <c r="E1071" s="9" t="s">
        <v>11</v>
      </c>
      <c r="F1071" s="9" t="s">
        <v>863</v>
      </c>
      <c r="G1071" s="40" t="s">
        <v>1333</v>
      </c>
      <c r="H1071" s="9" t="s">
        <v>1157</v>
      </c>
      <c r="I1071" s="12">
        <v>1300</v>
      </c>
      <c r="J1071" s="13"/>
      <c r="K1071"/>
      <c r="L1071"/>
      <c r="M1071" s="23"/>
    </row>
    <row r="1072" spans="1:13" s="20" customFormat="1" x14ac:dyDescent="0.5">
      <c r="A1072" s="7" t="s">
        <v>513</v>
      </c>
      <c r="B1072" s="34" t="s">
        <v>1326</v>
      </c>
      <c r="C1072" s="8">
        <v>43616</v>
      </c>
      <c r="D1072" s="9">
        <f t="shared" si="51"/>
        <v>43646</v>
      </c>
      <c r="E1072" s="9" t="s">
        <v>11</v>
      </c>
      <c r="F1072" s="9" t="s">
        <v>863</v>
      </c>
      <c r="G1072" s="40" t="s">
        <v>1334</v>
      </c>
      <c r="H1072" s="9" t="s">
        <v>1157</v>
      </c>
      <c r="I1072" s="12">
        <v>715</v>
      </c>
      <c r="J1072" s="13"/>
      <c r="K1072"/>
      <c r="L1072"/>
      <c r="M1072" s="23"/>
    </row>
    <row r="1073" spans="1:13" s="20" customFormat="1" x14ac:dyDescent="0.5">
      <c r="A1073" s="7" t="s">
        <v>513</v>
      </c>
      <c r="B1073" s="34" t="s">
        <v>1326</v>
      </c>
      <c r="C1073" s="8">
        <v>43616</v>
      </c>
      <c r="D1073" s="9">
        <f t="shared" si="51"/>
        <v>43646</v>
      </c>
      <c r="E1073" s="9" t="s">
        <v>11</v>
      </c>
      <c r="F1073" s="9" t="s">
        <v>863</v>
      </c>
      <c r="G1073" s="40" t="s">
        <v>1335</v>
      </c>
      <c r="H1073" s="9" t="s">
        <v>1157</v>
      </c>
      <c r="I1073" s="12">
        <v>975</v>
      </c>
      <c r="J1073" s="13"/>
      <c r="K1073"/>
      <c r="L1073"/>
      <c r="M1073" s="23"/>
    </row>
    <row r="1074" spans="1:13" s="20" customFormat="1" x14ac:dyDescent="0.5">
      <c r="A1074" s="7" t="s">
        <v>513</v>
      </c>
      <c r="B1074" s="34" t="s">
        <v>1326</v>
      </c>
      <c r="C1074" s="8">
        <v>43616</v>
      </c>
      <c r="D1074" s="9">
        <f t="shared" si="51"/>
        <v>43646</v>
      </c>
      <c r="E1074" s="9" t="s">
        <v>11</v>
      </c>
      <c r="F1074" s="9" t="s">
        <v>863</v>
      </c>
      <c r="G1074" s="40" t="s">
        <v>1336</v>
      </c>
      <c r="H1074" s="9" t="s">
        <v>1157</v>
      </c>
      <c r="I1074" s="12">
        <f>260+65</f>
        <v>325</v>
      </c>
      <c r="J1074" s="13"/>
      <c r="K1074"/>
      <c r="L1074"/>
      <c r="M1074" s="23"/>
    </row>
    <row r="1075" spans="1:13" s="20" customFormat="1" x14ac:dyDescent="0.5">
      <c r="A1075" s="7" t="s">
        <v>513</v>
      </c>
      <c r="B1075" s="34" t="s">
        <v>1326</v>
      </c>
      <c r="C1075" s="8">
        <v>43616</v>
      </c>
      <c r="D1075" s="9">
        <f t="shared" si="51"/>
        <v>43646</v>
      </c>
      <c r="E1075" s="9" t="s">
        <v>11</v>
      </c>
      <c r="F1075" s="9" t="s">
        <v>863</v>
      </c>
      <c r="G1075" s="40" t="s">
        <v>1337</v>
      </c>
      <c r="H1075" s="9" t="s">
        <v>1157</v>
      </c>
      <c r="I1075" s="12">
        <v>845</v>
      </c>
      <c r="J1075" s="13"/>
      <c r="K1075"/>
      <c r="L1075"/>
      <c r="M1075" s="23"/>
    </row>
    <row r="1076" spans="1:13" s="20" customFormat="1" x14ac:dyDescent="0.5">
      <c r="A1076" s="7" t="s">
        <v>513</v>
      </c>
      <c r="B1076" s="34" t="s">
        <v>1338</v>
      </c>
      <c r="C1076" s="8">
        <v>43616</v>
      </c>
      <c r="D1076" s="9">
        <f t="shared" si="51"/>
        <v>43646</v>
      </c>
      <c r="E1076" s="9" t="s">
        <v>11</v>
      </c>
      <c r="F1076" s="9" t="s">
        <v>863</v>
      </c>
      <c r="G1076" s="40" t="s">
        <v>1339</v>
      </c>
      <c r="H1076" s="9" t="s">
        <v>1157</v>
      </c>
      <c r="I1076" s="12">
        <v>17290</v>
      </c>
      <c r="J1076" s="13"/>
      <c r="K1076"/>
      <c r="L1076"/>
      <c r="M1076" s="23"/>
    </row>
    <row r="1077" spans="1:13" s="20" customFormat="1" x14ac:dyDescent="0.5">
      <c r="A1077" s="7" t="s">
        <v>513</v>
      </c>
      <c r="B1077" s="34" t="s">
        <v>1338</v>
      </c>
      <c r="C1077" s="8">
        <v>43616</v>
      </c>
      <c r="D1077" s="9">
        <f t="shared" si="51"/>
        <v>43646</v>
      </c>
      <c r="E1077" s="9" t="s">
        <v>11</v>
      </c>
      <c r="F1077" s="9" t="s">
        <v>863</v>
      </c>
      <c r="G1077" s="40" t="s">
        <v>1340</v>
      </c>
      <c r="H1077" s="9" t="s">
        <v>1157</v>
      </c>
      <c r="I1077" s="12">
        <v>585</v>
      </c>
      <c r="J1077" s="13"/>
      <c r="K1077"/>
      <c r="L1077"/>
      <c r="M1077" s="23"/>
    </row>
    <row r="1078" spans="1:13" s="20" customFormat="1" x14ac:dyDescent="0.5">
      <c r="A1078" s="7" t="s">
        <v>513</v>
      </c>
      <c r="B1078" s="34" t="s">
        <v>1338</v>
      </c>
      <c r="C1078" s="8">
        <v>43616</v>
      </c>
      <c r="D1078" s="9">
        <f t="shared" si="51"/>
        <v>43646</v>
      </c>
      <c r="E1078" s="9" t="s">
        <v>11</v>
      </c>
      <c r="F1078" s="9" t="s">
        <v>863</v>
      </c>
      <c r="G1078" s="40" t="s">
        <v>1341</v>
      </c>
      <c r="H1078" s="9" t="s">
        <v>1157</v>
      </c>
      <c r="I1078" s="12">
        <v>65</v>
      </c>
      <c r="J1078" s="13"/>
      <c r="K1078"/>
      <c r="L1078"/>
      <c r="M1078" s="23"/>
    </row>
    <row r="1079" spans="1:13" s="20" customFormat="1" x14ac:dyDescent="0.5">
      <c r="A1079" s="7" t="s">
        <v>513</v>
      </c>
      <c r="B1079" s="34" t="s">
        <v>1342</v>
      </c>
      <c r="C1079" s="8">
        <v>43616</v>
      </c>
      <c r="D1079" s="9">
        <f t="shared" si="51"/>
        <v>43646</v>
      </c>
      <c r="E1079" s="9" t="s">
        <v>11</v>
      </c>
      <c r="F1079" s="9" t="s">
        <v>863</v>
      </c>
      <c r="G1079" s="40" t="s">
        <v>1332</v>
      </c>
      <c r="H1079" s="9" t="s">
        <v>1157</v>
      </c>
      <c r="I1079" s="12">
        <v>555</v>
      </c>
      <c r="J1079" s="13"/>
      <c r="K1079"/>
      <c r="L1079"/>
      <c r="M1079" s="23"/>
    </row>
    <row r="1080" spans="1:13" s="20" customFormat="1" x14ac:dyDescent="0.5">
      <c r="A1080" s="7" t="s">
        <v>513</v>
      </c>
      <c r="B1080" s="34" t="s">
        <v>1342</v>
      </c>
      <c r="C1080" s="8">
        <v>43616</v>
      </c>
      <c r="D1080" s="9">
        <f t="shared" si="51"/>
        <v>43646</v>
      </c>
      <c r="E1080" s="9" t="s">
        <v>11</v>
      </c>
      <c r="F1080" s="9" t="s">
        <v>863</v>
      </c>
      <c r="G1080" s="40" t="s">
        <v>1335</v>
      </c>
      <c r="H1080" s="9" t="s">
        <v>1157</v>
      </c>
      <c r="I1080" s="12">
        <v>555</v>
      </c>
      <c r="J1080" s="13"/>
      <c r="K1080"/>
      <c r="L1080"/>
      <c r="M1080" s="23"/>
    </row>
    <row r="1081" spans="1:13" s="20" customFormat="1" x14ac:dyDescent="0.5">
      <c r="A1081" s="7" t="s">
        <v>513</v>
      </c>
      <c r="B1081" s="34" t="s">
        <v>1343</v>
      </c>
      <c r="C1081" s="8">
        <v>43616</v>
      </c>
      <c r="D1081" s="9">
        <f t="shared" si="51"/>
        <v>43646</v>
      </c>
      <c r="E1081" s="9" t="s">
        <v>11</v>
      </c>
      <c r="F1081" s="9" t="s">
        <v>863</v>
      </c>
      <c r="G1081" s="40" t="s">
        <v>1284</v>
      </c>
      <c r="H1081" s="9" t="s">
        <v>23</v>
      </c>
      <c r="I1081" s="12">
        <v>300</v>
      </c>
      <c r="J1081" s="13"/>
      <c r="K1081"/>
      <c r="L1081"/>
      <c r="M1081" s="23"/>
    </row>
    <row r="1082" spans="1:13" s="20" customFormat="1" x14ac:dyDescent="0.5">
      <c r="A1082" s="7" t="s">
        <v>513</v>
      </c>
      <c r="B1082" s="34" t="s">
        <v>1343</v>
      </c>
      <c r="C1082" s="8">
        <v>43616</v>
      </c>
      <c r="D1082" s="9">
        <f t="shared" si="51"/>
        <v>43646</v>
      </c>
      <c r="E1082" s="9" t="s">
        <v>11</v>
      </c>
      <c r="F1082" s="9" t="s">
        <v>863</v>
      </c>
      <c r="G1082" s="40" t="s">
        <v>1285</v>
      </c>
      <c r="H1082" s="9" t="s">
        <v>23</v>
      </c>
      <c r="I1082" s="12">
        <v>300</v>
      </c>
      <c r="J1082" s="13"/>
      <c r="K1082"/>
      <c r="L1082"/>
      <c r="M1082" s="23"/>
    </row>
    <row r="1083" spans="1:13" s="20" customFormat="1" x14ac:dyDescent="0.5">
      <c r="A1083" s="7" t="s">
        <v>513</v>
      </c>
      <c r="B1083" s="34" t="s">
        <v>1343</v>
      </c>
      <c r="C1083" s="8">
        <v>43616</v>
      </c>
      <c r="D1083" s="9">
        <f t="shared" si="51"/>
        <v>43646</v>
      </c>
      <c r="E1083" s="9" t="s">
        <v>11</v>
      </c>
      <c r="F1083" s="9" t="s">
        <v>12</v>
      </c>
      <c r="G1083" s="40" t="s">
        <v>1256</v>
      </c>
      <c r="H1083" s="9" t="s">
        <v>23</v>
      </c>
      <c r="I1083" s="12">
        <v>300</v>
      </c>
      <c r="J1083" s="13"/>
      <c r="K1083"/>
      <c r="L1083"/>
      <c r="M1083" s="23"/>
    </row>
    <row r="1084" spans="1:13" s="20" customFormat="1" x14ac:dyDescent="0.5">
      <c r="A1084" s="7" t="s">
        <v>513</v>
      </c>
      <c r="B1084" s="34" t="s">
        <v>1343</v>
      </c>
      <c r="C1084" s="8">
        <v>43616</v>
      </c>
      <c r="D1084" s="9">
        <f t="shared" si="51"/>
        <v>43646</v>
      </c>
      <c r="E1084" s="9" t="s">
        <v>11</v>
      </c>
      <c r="F1084" s="9" t="s">
        <v>863</v>
      </c>
      <c r="G1084" s="40" t="s">
        <v>1287</v>
      </c>
      <c r="H1084" s="9" t="s">
        <v>23</v>
      </c>
      <c r="I1084" s="12">
        <v>300</v>
      </c>
      <c r="J1084" s="13"/>
      <c r="K1084"/>
      <c r="L1084"/>
      <c r="M1084" s="23"/>
    </row>
    <row r="1085" spans="1:13" s="20" customFormat="1" x14ac:dyDescent="0.5">
      <c r="A1085" s="7" t="s">
        <v>513</v>
      </c>
      <c r="B1085" s="34" t="s">
        <v>1343</v>
      </c>
      <c r="C1085" s="8">
        <v>43616</v>
      </c>
      <c r="D1085" s="9">
        <f t="shared" si="51"/>
        <v>43646</v>
      </c>
      <c r="E1085" s="9" t="s">
        <v>11</v>
      </c>
      <c r="F1085" s="9" t="s">
        <v>863</v>
      </c>
      <c r="G1085" s="40" t="s">
        <v>1344</v>
      </c>
      <c r="H1085" s="9" t="s">
        <v>23</v>
      </c>
      <c r="I1085" s="12">
        <v>300</v>
      </c>
      <c r="J1085" s="13"/>
      <c r="K1085"/>
      <c r="L1085"/>
      <c r="M1085" s="23"/>
    </row>
    <row r="1086" spans="1:13" s="20" customFormat="1" x14ac:dyDescent="0.5">
      <c r="A1086" s="7" t="s">
        <v>513</v>
      </c>
      <c r="B1086" s="34" t="s">
        <v>1343</v>
      </c>
      <c r="C1086" s="8">
        <v>43616</v>
      </c>
      <c r="D1086" s="9">
        <f t="shared" si="51"/>
        <v>43646</v>
      </c>
      <c r="E1086" s="9" t="s">
        <v>11</v>
      </c>
      <c r="F1086" s="9" t="s">
        <v>12</v>
      </c>
      <c r="G1086" s="40" t="s">
        <v>1345</v>
      </c>
      <c r="H1086" s="9" t="s">
        <v>23</v>
      </c>
      <c r="I1086" s="12">
        <v>300</v>
      </c>
      <c r="J1086" s="13"/>
      <c r="K1086"/>
      <c r="L1086"/>
      <c r="M1086" s="23"/>
    </row>
    <row r="1087" spans="1:13" s="20" customFormat="1" x14ac:dyDescent="0.5">
      <c r="A1087" s="7" t="s">
        <v>513</v>
      </c>
      <c r="B1087" s="34" t="s">
        <v>1343</v>
      </c>
      <c r="C1087" s="8">
        <v>43616</v>
      </c>
      <c r="D1087" s="9">
        <f t="shared" si="51"/>
        <v>43646</v>
      </c>
      <c r="E1087" s="9" t="s">
        <v>11</v>
      </c>
      <c r="F1087" s="9" t="s">
        <v>863</v>
      </c>
      <c r="G1087" s="40" t="s">
        <v>1346</v>
      </c>
      <c r="H1087" s="9" t="s">
        <v>23</v>
      </c>
      <c r="I1087" s="12">
        <v>300</v>
      </c>
      <c r="J1087" s="13"/>
      <c r="K1087"/>
      <c r="L1087"/>
      <c r="M1087" s="23"/>
    </row>
    <row r="1088" spans="1:13" s="20" customFormat="1" x14ac:dyDescent="0.5">
      <c r="A1088" s="7" t="s">
        <v>513</v>
      </c>
      <c r="B1088" s="34" t="s">
        <v>1343</v>
      </c>
      <c r="C1088" s="8">
        <v>43616</v>
      </c>
      <c r="D1088" s="9">
        <f t="shared" si="51"/>
        <v>43646</v>
      </c>
      <c r="E1088" s="9" t="s">
        <v>11</v>
      </c>
      <c r="F1088" s="9" t="s">
        <v>863</v>
      </c>
      <c r="G1088" s="40" t="s">
        <v>1347</v>
      </c>
      <c r="H1088" s="9" t="s">
        <v>23</v>
      </c>
      <c r="I1088" s="12">
        <v>300</v>
      </c>
      <c r="J1088" s="13"/>
      <c r="K1088"/>
      <c r="L1088"/>
      <c r="M1088" s="23"/>
    </row>
    <row r="1089" spans="1:13" s="20" customFormat="1" x14ac:dyDescent="0.5">
      <c r="A1089" s="7" t="s">
        <v>513</v>
      </c>
      <c r="B1089" s="34" t="s">
        <v>1343</v>
      </c>
      <c r="C1089" s="8">
        <v>43616</v>
      </c>
      <c r="D1089" s="9">
        <f t="shared" si="51"/>
        <v>43646</v>
      </c>
      <c r="E1089" s="9" t="s">
        <v>11</v>
      </c>
      <c r="F1089" s="9" t="s">
        <v>12</v>
      </c>
      <c r="G1089" s="40" t="s">
        <v>1293</v>
      </c>
      <c r="H1089" s="9" t="s">
        <v>23</v>
      </c>
      <c r="I1089" s="12">
        <v>300</v>
      </c>
      <c r="J1089" s="13"/>
      <c r="K1089"/>
      <c r="L1089"/>
      <c r="M1089" s="23"/>
    </row>
    <row r="1090" spans="1:13" s="20" customFormat="1" x14ac:dyDescent="0.5">
      <c r="A1090" s="7" t="s">
        <v>513</v>
      </c>
      <c r="B1090" s="34" t="s">
        <v>1343</v>
      </c>
      <c r="C1090" s="8">
        <v>43616</v>
      </c>
      <c r="D1090" s="9">
        <f t="shared" si="51"/>
        <v>43646</v>
      </c>
      <c r="E1090" s="9" t="s">
        <v>11</v>
      </c>
      <c r="F1090" s="9" t="s">
        <v>12</v>
      </c>
      <c r="G1090" s="40" t="s">
        <v>1348</v>
      </c>
      <c r="H1090" s="9" t="s">
        <v>23</v>
      </c>
      <c r="I1090" s="12">
        <v>300</v>
      </c>
      <c r="J1090" s="13"/>
      <c r="K1090"/>
      <c r="L1090"/>
      <c r="M1090" s="23"/>
    </row>
    <row r="1091" spans="1:13" s="20" customFormat="1" x14ac:dyDescent="0.5">
      <c r="A1091" s="7" t="s">
        <v>513</v>
      </c>
      <c r="B1091" s="34" t="s">
        <v>1343</v>
      </c>
      <c r="C1091" s="8">
        <v>43616</v>
      </c>
      <c r="D1091" s="9">
        <f t="shared" si="51"/>
        <v>43646</v>
      </c>
      <c r="E1091" s="9" t="s">
        <v>11</v>
      </c>
      <c r="F1091" s="9" t="s">
        <v>12</v>
      </c>
      <c r="G1091" s="40" t="s">
        <v>1349</v>
      </c>
      <c r="H1091" s="9" t="s">
        <v>23</v>
      </c>
      <c r="I1091" s="12">
        <v>300</v>
      </c>
      <c r="J1091" s="13"/>
      <c r="K1091"/>
      <c r="L1091"/>
      <c r="M1091" s="23"/>
    </row>
    <row r="1092" spans="1:13" s="20" customFormat="1" x14ac:dyDescent="0.5">
      <c r="A1092" s="7" t="s">
        <v>513</v>
      </c>
      <c r="B1092" s="34" t="s">
        <v>1343</v>
      </c>
      <c r="C1092" s="8">
        <v>43616</v>
      </c>
      <c r="D1092" s="9">
        <f t="shared" si="51"/>
        <v>43646</v>
      </c>
      <c r="E1092" s="9" t="s">
        <v>11</v>
      </c>
      <c r="F1092" s="9" t="s">
        <v>12</v>
      </c>
      <c r="G1092" s="40" t="s">
        <v>1350</v>
      </c>
      <c r="H1092" s="9" t="s">
        <v>23</v>
      </c>
      <c r="I1092" s="12">
        <v>300</v>
      </c>
      <c r="J1092" s="13"/>
      <c r="K1092"/>
      <c r="L1092"/>
      <c r="M1092" s="23"/>
    </row>
    <row r="1093" spans="1:13" s="20" customFormat="1" x14ac:dyDescent="0.5">
      <c r="A1093" s="7" t="s">
        <v>513</v>
      </c>
      <c r="B1093" s="34" t="s">
        <v>1343</v>
      </c>
      <c r="C1093" s="8">
        <v>43616</v>
      </c>
      <c r="D1093" s="9">
        <f t="shared" si="51"/>
        <v>43646</v>
      </c>
      <c r="E1093" s="9" t="s">
        <v>11</v>
      </c>
      <c r="F1093" s="9" t="s">
        <v>863</v>
      </c>
      <c r="G1093" s="40" t="s">
        <v>1351</v>
      </c>
      <c r="H1093" s="9" t="s">
        <v>23</v>
      </c>
      <c r="I1093" s="12">
        <v>300</v>
      </c>
      <c r="J1093" s="13"/>
      <c r="K1093"/>
      <c r="L1093"/>
      <c r="M1093" s="23"/>
    </row>
    <row r="1094" spans="1:13" s="20" customFormat="1" x14ac:dyDescent="0.5">
      <c r="A1094" s="7" t="s">
        <v>513</v>
      </c>
      <c r="B1094" s="34" t="s">
        <v>1343</v>
      </c>
      <c r="C1094" s="8">
        <v>43616</v>
      </c>
      <c r="D1094" s="9">
        <f t="shared" si="51"/>
        <v>43646</v>
      </c>
      <c r="E1094" s="9" t="s">
        <v>11</v>
      </c>
      <c r="F1094" s="9" t="s">
        <v>863</v>
      </c>
      <c r="G1094" s="40" t="s">
        <v>1272</v>
      </c>
      <c r="H1094" s="9" t="s">
        <v>23</v>
      </c>
      <c r="I1094" s="12">
        <v>300</v>
      </c>
      <c r="J1094" s="13"/>
      <c r="K1094"/>
      <c r="L1094"/>
      <c r="M1094" s="23"/>
    </row>
    <row r="1095" spans="1:13" s="20" customFormat="1" x14ac:dyDescent="0.5">
      <c r="A1095" s="7" t="s">
        <v>513</v>
      </c>
      <c r="B1095" s="34" t="s">
        <v>1343</v>
      </c>
      <c r="C1095" s="8">
        <v>43616</v>
      </c>
      <c r="D1095" s="9">
        <f t="shared" si="51"/>
        <v>43646</v>
      </c>
      <c r="E1095" s="9" t="s">
        <v>11</v>
      </c>
      <c r="F1095" s="9" t="s">
        <v>12</v>
      </c>
      <c r="G1095" s="40" t="s">
        <v>1302</v>
      </c>
      <c r="H1095" s="9" t="s">
        <v>23</v>
      </c>
      <c r="I1095" s="12">
        <v>300</v>
      </c>
      <c r="J1095" s="13"/>
      <c r="K1095"/>
      <c r="L1095"/>
      <c r="M1095" s="23"/>
    </row>
    <row r="1096" spans="1:13" s="20" customFormat="1" x14ac:dyDescent="0.5">
      <c r="A1096" s="7" t="s">
        <v>513</v>
      </c>
      <c r="B1096" s="34" t="s">
        <v>1343</v>
      </c>
      <c r="C1096" s="8">
        <v>43616</v>
      </c>
      <c r="D1096" s="9">
        <f t="shared" si="51"/>
        <v>43646</v>
      </c>
      <c r="E1096" s="9" t="s">
        <v>11</v>
      </c>
      <c r="F1096" s="9" t="s">
        <v>12</v>
      </c>
      <c r="G1096" s="40" t="s">
        <v>1352</v>
      </c>
      <c r="H1096" s="9" t="s">
        <v>23</v>
      </c>
      <c r="I1096" s="12">
        <v>300</v>
      </c>
      <c r="J1096" s="13"/>
      <c r="K1096"/>
      <c r="L1096"/>
      <c r="M1096" s="23"/>
    </row>
    <row r="1097" spans="1:13" s="20" customFormat="1" x14ac:dyDescent="0.5">
      <c r="A1097" s="7" t="s">
        <v>513</v>
      </c>
      <c r="B1097" s="34" t="s">
        <v>1343</v>
      </c>
      <c r="C1097" s="8">
        <v>43616</v>
      </c>
      <c r="D1097" s="9">
        <f t="shared" si="51"/>
        <v>43646</v>
      </c>
      <c r="E1097" s="9" t="s">
        <v>11</v>
      </c>
      <c r="F1097" s="9" t="s">
        <v>863</v>
      </c>
      <c r="G1097" s="40" t="s">
        <v>1353</v>
      </c>
      <c r="H1097" s="9" t="s">
        <v>23</v>
      </c>
      <c r="I1097" s="12">
        <v>300</v>
      </c>
      <c r="J1097" s="13"/>
      <c r="K1097"/>
      <c r="L1097"/>
      <c r="M1097" s="23"/>
    </row>
    <row r="1098" spans="1:13" s="20" customFormat="1" x14ac:dyDescent="0.5">
      <c r="A1098" s="7" t="s">
        <v>513</v>
      </c>
      <c r="B1098" s="34" t="s">
        <v>1343</v>
      </c>
      <c r="C1098" s="8">
        <v>43616</v>
      </c>
      <c r="D1098" s="9">
        <f t="shared" si="51"/>
        <v>43646</v>
      </c>
      <c r="E1098" s="9" t="s">
        <v>11</v>
      </c>
      <c r="F1098" s="9" t="s">
        <v>12</v>
      </c>
      <c r="G1098" s="40" t="s">
        <v>1289</v>
      </c>
      <c r="H1098" s="9" t="s">
        <v>23</v>
      </c>
      <c r="I1098" s="12">
        <v>300</v>
      </c>
      <c r="J1098" s="13"/>
      <c r="K1098"/>
      <c r="L1098"/>
      <c r="M1098" s="23"/>
    </row>
    <row r="1099" spans="1:13" s="20" customFormat="1" x14ac:dyDescent="0.5">
      <c r="A1099" s="7" t="s">
        <v>513</v>
      </c>
      <c r="B1099" s="34" t="s">
        <v>1343</v>
      </c>
      <c r="C1099" s="8">
        <v>43616</v>
      </c>
      <c r="D1099" s="9">
        <f t="shared" si="51"/>
        <v>43646</v>
      </c>
      <c r="E1099" s="9" t="s">
        <v>11</v>
      </c>
      <c r="F1099" s="9" t="s">
        <v>12</v>
      </c>
      <c r="G1099" s="40" t="s">
        <v>1291</v>
      </c>
      <c r="H1099" s="9" t="s">
        <v>23</v>
      </c>
      <c r="I1099" s="12">
        <v>300</v>
      </c>
      <c r="J1099" s="13"/>
      <c r="K1099"/>
      <c r="L1099"/>
      <c r="M1099" s="23"/>
    </row>
    <row r="1100" spans="1:13" s="20" customFormat="1" x14ac:dyDescent="0.5">
      <c r="A1100" s="7" t="s">
        <v>513</v>
      </c>
      <c r="B1100" s="34" t="s">
        <v>1343</v>
      </c>
      <c r="C1100" s="8">
        <v>43616</v>
      </c>
      <c r="D1100" s="9">
        <f t="shared" si="51"/>
        <v>43646</v>
      </c>
      <c r="E1100" s="9" t="s">
        <v>11</v>
      </c>
      <c r="F1100" s="9" t="s">
        <v>12</v>
      </c>
      <c r="G1100" s="40" t="s">
        <v>1354</v>
      </c>
      <c r="H1100" s="9" t="s">
        <v>23</v>
      </c>
      <c r="I1100" s="12">
        <v>300</v>
      </c>
      <c r="J1100" s="13"/>
      <c r="K1100"/>
      <c r="L1100"/>
      <c r="M1100" s="23"/>
    </row>
    <row r="1101" spans="1:13" s="20" customFormat="1" x14ac:dyDescent="0.5">
      <c r="A1101" s="7" t="s">
        <v>513</v>
      </c>
      <c r="B1101" s="34" t="s">
        <v>1343</v>
      </c>
      <c r="C1101" s="8">
        <v>43616</v>
      </c>
      <c r="D1101" s="9">
        <f t="shared" si="51"/>
        <v>43646</v>
      </c>
      <c r="E1101" s="9" t="s">
        <v>11</v>
      </c>
      <c r="F1101" s="9" t="s">
        <v>863</v>
      </c>
      <c r="G1101" s="40" t="s">
        <v>1303</v>
      </c>
      <c r="H1101" s="9" t="s">
        <v>23</v>
      </c>
      <c r="I1101" s="12">
        <v>300</v>
      </c>
      <c r="J1101" s="13"/>
      <c r="K1101"/>
      <c r="L1101"/>
      <c r="M1101" s="23"/>
    </row>
    <row r="1102" spans="1:13" s="20" customFormat="1" x14ac:dyDescent="0.5">
      <c r="A1102" s="7" t="s">
        <v>513</v>
      </c>
      <c r="B1102" s="34" t="s">
        <v>1343</v>
      </c>
      <c r="C1102" s="8">
        <v>43616</v>
      </c>
      <c r="D1102" s="9">
        <f t="shared" si="51"/>
        <v>43646</v>
      </c>
      <c r="E1102" s="9" t="s">
        <v>11</v>
      </c>
      <c r="F1102" s="9" t="s">
        <v>863</v>
      </c>
      <c r="G1102" s="48" t="s">
        <v>1355</v>
      </c>
      <c r="H1102" s="9" t="s">
        <v>1166</v>
      </c>
      <c r="I1102" s="12">
        <v>300</v>
      </c>
      <c r="J1102" s="13"/>
      <c r="K1102" t="s">
        <v>1307</v>
      </c>
      <c r="L1102"/>
      <c r="M1102" s="23"/>
    </row>
    <row r="1103" spans="1:13" s="20" customFormat="1" x14ac:dyDescent="0.5">
      <c r="A1103" s="7" t="s">
        <v>513</v>
      </c>
      <c r="B1103" s="34" t="s">
        <v>1343</v>
      </c>
      <c r="C1103" s="8">
        <v>43616</v>
      </c>
      <c r="D1103" s="9">
        <f t="shared" si="51"/>
        <v>43646</v>
      </c>
      <c r="E1103" s="9" t="s">
        <v>11</v>
      </c>
      <c r="F1103" s="9" t="s">
        <v>863</v>
      </c>
      <c r="G1103" s="48" t="s">
        <v>1356</v>
      </c>
      <c r="H1103" s="9" t="s">
        <v>1166</v>
      </c>
      <c r="I1103" s="12">
        <v>300</v>
      </c>
      <c r="J1103" s="13"/>
      <c r="K1103" t="s">
        <v>1307</v>
      </c>
      <c r="L1103"/>
      <c r="M1103" s="23"/>
    </row>
    <row r="1104" spans="1:13" s="20" customFormat="1" x14ac:dyDescent="0.5">
      <c r="A1104" s="7" t="s">
        <v>513</v>
      </c>
      <c r="B1104" s="34" t="s">
        <v>1343</v>
      </c>
      <c r="C1104" s="8">
        <v>43616</v>
      </c>
      <c r="D1104" s="9">
        <f t="shared" si="51"/>
        <v>43646</v>
      </c>
      <c r="E1104" s="9" t="s">
        <v>11</v>
      </c>
      <c r="F1104" s="9" t="s">
        <v>12</v>
      </c>
      <c r="G1104" s="40" t="s">
        <v>881</v>
      </c>
      <c r="H1104" s="9" t="s">
        <v>23</v>
      </c>
      <c r="I1104" s="12">
        <v>300</v>
      </c>
      <c r="J1104" s="13"/>
      <c r="K1104"/>
      <c r="L1104"/>
      <c r="M1104" s="23"/>
    </row>
    <row r="1105" spans="1:13" s="20" customFormat="1" x14ac:dyDescent="0.5">
      <c r="A1105" s="7" t="s">
        <v>513</v>
      </c>
      <c r="B1105" s="34" t="s">
        <v>1343</v>
      </c>
      <c r="C1105" s="8">
        <v>43616</v>
      </c>
      <c r="D1105" s="9">
        <f t="shared" si="51"/>
        <v>43646</v>
      </c>
      <c r="E1105" s="9" t="s">
        <v>11</v>
      </c>
      <c r="F1105" s="9" t="s">
        <v>12</v>
      </c>
      <c r="G1105" s="40" t="s">
        <v>925</v>
      </c>
      <c r="H1105" s="9" t="s">
        <v>23</v>
      </c>
      <c r="I1105" s="12">
        <v>150</v>
      </c>
      <c r="J1105" s="13"/>
      <c r="K1105"/>
      <c r="L1105"/>
      <c r="M1105" s="23"/>
    </row>
    <row r="1106" spans="1:13" s="20" customFormat="1" x14ac:dyDescent="0.5">
      <c r="A1106" s="7" t="s">
        <v>513</v>
      </c>
      <c r="B1106" s="34" t="s">
        <v>1357</v>
      </c>
      <c r="C1106" s="8">
        <v>43616</v>
      </c>
      <c r="D1106" s="9">
        <f t="shared" si="51"/>
        <v>43646</v>
      </c>
      <c r="E1106" s="9" t="s">
        <v>11</v>
      </c>
      <c r="F1106" s="9" t="s">
        <v>863</v>
      </c>
      <c r="G1106" s="40" t="s">
        <v>1358</v>
      </c>
      <c r="H1106" s="9" t="s">
        <v>1157</v>
      </c>
      <c r="I1106" s="12">
        <v>390</v>
      </c>
      <c r="J1106" s="13"/>
      <c r="K1106"/>
      <c r="L1106"/>
      <c r="M1106" s="23"/>
    </row>
    <row r="1107" spans="1:13" s="20" customFormat="1" x14ac:dyDescent="0.5">
      <c r="A1107" s="7" t="s">
        <v>513</v>
      </c>
      <c r="B1107" s="34" t="s">
        <v>1357</v>
      </c>
      <c r="C1107" s="8">
        <v>43616</v>
      </c>
      <c r="D1107" s="9">
        <f t="shared" si="51"/>
        <v>43646</v>
      </c>
      <c r="E1107" s="9" t="s">
        <v>11</v>
      </c>
      <c r="F1107" s="9" t="s">
        <v>863</v>
      </c>
      <c r="G1107" s="40" t="s">
        <v>1359</v>
      </c>
      <c r="H1107" s="9" t="s">
        <v>1157</v>
      </c>
      <c r="I1107" s="12">
        <v>6500</v>
      </c>
      <c r="J1107" s="13"/>
      <c r="K1107"/>
      <c r="L1107"/>
      <c r="M1107" s="23"/>
    </row>
    <row r="1108" spans="1:13" s="20" customFormat="1" x14ac:dyDescent="0.5">
      <c r="A1108" s="7" t="s">
        <v>513</v>
      </c>
      <c r="B1108" s="34" t="s">
        <v>1357</v>
      </c>
      <c r="C1108" s="8">
        <v>43616</v>
      </c>
      <c r="D1108" s="9">
        <f t="shared" si="51"/>
        <v>43646</v>
      </c>
      <c r="E1108" s="9" t="s">
        <v>11</v>
      </c>
      <c r="F1108" s="9" t="s">
        <v>863</v>
      </c>
      <c r="G1108" s="40" t="s">
        <v>1360</v>
      </c>
      <c r="H1108" s="9" t="s">
        <v>1157</v>
      </c>
      <c r="I1108" s="12">
        <v>1105</v>
      </c>
      <c r="J1108" s="13"/>
      <c r="K1108"/>
      <c r="L1108"/>
      <c r="M1108" s="23"/>
    </row>
    <row r="1109" spans="1:13" s="20" customFormat="1" x14ac:dyDescent="0.5">
      <c r="A1109" s="7" t="s">
        <v>513</v>
      </c>
      <c r="B1109" s="34" t="s">
        <v>1357</v>
      </c>
      <c r="C1109" s="8">
        <v>43616</v>
      </c>
      <c r="D1109" s="9">
        <f t="shared" si="51"/>
        <v>43646</v>
      </c>
      <c r="E1109" s="9" t="s">
        <v>11</v>
      </c>
      <c r="F1109" s="9" t="s">
        <v>863</v>
      </c>
      <c r="G1109" s="40" t="s">
        <v>1361</v>
      </c>
      <c r="H1109" s="9" t="s">
        <v>1157</v>
      </c>
      <c r="I1109" s="12">
        <v>130</v>
      </c>
      <c r="J1109" s="13"/>
      <c r="K1109"/>
      <c r="L1109"/>
      <c r="M1109" s="23"/>
    </row>
    <row r="1110" spans="1:13" s="20" customFormat="1" x14ac:dyDescent="0.5">
      <c r="A1110" s="7" t="s">
        <v>513</v>
      </c>
      <c r="B1110" s="34" t="s">
        <v>1362</v>
      </c>
      <c r="C1110" s="8">
        <v>43616</v>
      </c>
      <c r="D1110" s="9">
        <f t="shared" si="51"/>
        <v>43646</v>
      </c>
      <c r="E1110" s="9" t="s">
        <v>11</v>
      </c>
      <c r="F1110" s="9" t="s">
        <v>863</v>
      </c>
      <c r="G1110" s="40" t="s">
        <v>1363</v>
      </c>
      <c r="H1110" s="9" t="s">
        <v>1157</v>
      </c>
      <c r="I1110" s="12">
        <v>455</v>
      </c>
      <c r="J1110" s="13"/>
      <c r="K1110"/>
      <c r="L1110"/>
      <c r="M1110" s="23"/>
    </row>
    <row r="1111" spans="1:13" s="20" customFormat="1" x14ac:dyDescent="0.5">
      <c r="A1111" s="7" t="s">
        <v>513</v>
      </c>
      <c r="B1111" s="34" t="s">
        <v>1362</v>
      </c>
      <c r="C1111" s="8">
        <v>43616</v>
      </c>
      <c r="D1111" s="9">
        <f t="shared" si="51"/>
        <v>43646</v>
      </c>
      <c r="E1111" s="9" t="s">
        <v>11</v>
      </c>
      <c r="F1111" s="9" t="s">
        <v>863</v>
      </c>
      <c r="G1111" s="40" t="s">
        <v>1364</v>
      </c>
      <c r="H1111" s="9" t="s">
        <v>1157</v>
      </c>
      <c r="I1111" s="12">
        <v>6110</v>
      </c>
      <c r="J1111" s="13"/>
      <c r="K1111"/>
      <c r="L1111"/>
      <c r="M1111" s="23"/>
    </row>
    <row r="1112" spans="1:13" s="20" customFormat="1" x14ac:dyDescent="0.5">
      <c r="A1112" s="7" t="s">
        <v>513</v>
      </c>
      <c r="B1112" s="34" t="s">
        <v>1362</v>
      </c>
      <c r="C1112" s="8">
        <v>43616</v>
      </c>
      <c r="D1112" s="9">
        <f t="shared" ref="D1112:D1139" si="52">EOMONTH(C1112,1)</f>
        <v>43646</v>
      </c>
      <c r="E1112" s="9" t="s">
        <v>11</v>
      </c>
      <c r="F1112" s="9" t="s">
        <v>863</v>
      </c>
      <c r="G1112" s="40" t="s">
        <v>1365</v>
      </c>
      <c r="H1112" s="9" t="s">
        <v>1157</v>
      </c>
      <c r="I1112" s="12">
        <v>1625</v>
      </c>
      <c r="J1112" s="13"/>
      <c r="K1112"/>
      <c r="L1112"/>
      <c r="M1112" s="23"/>
    </row>
    <row r="1113" spans="1:13" s="20" customFormat="1" x14ac:dyDescent="0.5">
      <c r="A1113" s="7" t="s">
        <v>279</v>
      </c>
      <c r="B1113" s="34" t="s">
        <v>1366</v>
      </c>
      <c r="C1113" s="8">
        <v>43614</v>
      </c>
      <c r="D1113" s="9">
        <f t="shared" si="52"/>
        <v>43646</v>
      </c>
      <c r="E1113" s="9" t="s">
        <v>11</v>
      </c>
      <c r="F1113" s="9" t="s">
        <v>863</v>
      </c>
      <c r="G1113" s="40" t="s">
        <v>1367</v>
      </c>
      <c r="H1113" s="9" t="s">
        <v>23</v>
      </c>
      <c r="I1113" s="12">
        <v>2898.89</v>
      </c>
      <c r="J1113" s="13"/>
      <c r="K1113"/>
      <c r="L1113"/>
      <c r="M1113" s="23"/>
    </row>
    <row r="1114" spans="1:13" s="20" customFormat="1" x14ac:dyDescent="0.5">
      <c r="A1114" s="7" t="s">
        <v>279</v>
      </c>
      <c r="B1114" s="7" t="s">
        <v>1368</v>
      </c>
      <c r="C1114" s="8">
        <v>43613</v>
      </c>
      <c r="D1114" s="9">
        <f t="shared" si="52"/>
        <v>43646</v>
      </c>
      <c r="E1114" s="9" t="s">
        <v>11</v>
      </c>
      <c r="F1114" s="9" t="s">
        <v>863</v>
      </c>
      <c r="G1114" s="40" t="s">
        <v>1280</v>
      </c>
      <c r="H1114" s="9" t="s">
        <v>23</v>
      </c>
      <c r="I1114" s="12">
        <v>4044.95</v>
      </c>
      <c r="J1114" s="13"/>
      <c r="K1114"/>
      <c r="L1114"/>
      <c r="M1114" s="23"/>
    </row>
    <row r="1115" spans="1:13" s="20" customFormat="1" x14ac:dyDescent="0.5">
      <c r="A1115" s="7" t="s">
        <v>492</v>
      </c>
      <c r="B1115" s="34" t="s">
        <v>1369</v>
      </c>
      <c r="C1115" s="8">
        <v>43610</v>
      </c>
      <c r="D1115" s="9">
        <f t="shared" si="52"/>
        <v>43646</v>
      </c>
      <c r="E1115" s="9" t="s">
        <v>11</v>
      </c>
      <c r="F1115" s="9" t="s">
        <v>12</v>
      </c>
      <c r="G1115" s="40" t="s">
        <v>783</v>
      </c>
      <c r="H1115" s="9" t="s">
        <v>23</v>
      </c>
      <c r="I1115" s="12">
        <v>14041.9</v>
      </c>
      <c r="J1115" s="13"/>
      <c r="K1115"/>
      <c r="L1115"/>
      <c r="M1115" s="23"/>
    </row>
    <row r="1116" spans="1:13" s="20" customFormat="1" x14ac:dyDescent="0.5">
      <c r="A1116" s="7" t="s">
        <v>492</v>
      </c>
      <c r="B1116" s="34" t="s">
        <v>1370</v>
      </c>
      <c r="C1116" s="8">
        <v>43610</v>
      </c>
      <c r="D1116" s="9">
        <f t="shared" si="52"/>
        <v>43646</v>
      </c>
      <c r="E1116" s="9" t="s">
        <v>11</v>
      </c>
      <c r="F1116" s="9" t="s">
        <v>12</v>
      </c>
      <c r="G1116" s="40" t="s">
        <v>714</v>
      </c>
      <c r="H1116" s="9" t="s">
        <v>23</v>
      </c>
      <c r="I1116" s="12">
        <v>1812.46</v>
      </c>
      <c r="J1116" s="13"/>
      <c r="K1116"/>
      <c r="L1116"/>
      <c r="M1116" s="23"/>
    </row>
    <row r="1117" spans="1:13" s="20" customFormat="1" x14ac:dyDescent="0.5">
      <c r="A1117" s="7" t="s">
        <v>492</v>
      </c>
      <c r="B1117" s="34" t="s">
        <v>1371</v>
      </c>
      <c r="C1117" s="8">
        <v>43610</v>
      </c>
      <c r="D1117" s="9">
        <f t="shared" si="52"/>
        <v>43646</v>
      </c>
      <c r="E1117" s="9" t="s">
        <v>11</v>
      </c>
      <c r="F1117" s="9" t="s">
        <v>12</v>
      </c>
      <c r="G1117" s="40" t="s">
        <v>805</v>
      </c>
      <c r="H1117" s="9" t="s">
        <v>23</v>
      </c>
      <c r="I1117" s="12">
        <v>16695.919999999998</v>
      </c>
      <c r="J1117" s="13"/>
      <c r="K1117"/>
      <c r="L1117"/>
      <c r="M1117" s="23"/>
    </row>
    <row r="1118" spans="1:13" s="20" customFormat="1" x14ac:dyDescent="0.5">
      <c r="A1118" s="7" t="s">
        <v>492</v>
      </c>
      <c r="B1118" s="34" t="s">
        <v>1372</v>
      </c>
      <c r="C1118" s="8">
        <v>43610</v>
      </c>
      <c r="D1118" s="9">
        <f t="shared" si="52"/>
        <v>43646</v>
      </c>
      <c r="E1118" s="9" t="s">
        <v>11</v>
      </c>
      <c r="F1118" s="9" t="s">
        <v>12</v>
      </c>
      <c r="G1118" s="40" t="s">
        <v>944</v>
      </c>
      <c r="H1118" s="9" t="s">
        <v>23</v>
      </c>
      <c r="I1118" s="12">
        <v>518.16999999999996</v>
      </c>
      <c r="J1118" s="13"/>
      <c r="K1118"/>
      <c r="L1118"/>
      <c r="M1118" s="23"/>
    </row>
    <row r="1119" spans="1:13" s="20" customFormat="1" x14ac:dyDescent="0.5">
      <c r="A1119" s="7" t="s">
        <v>492</v>
      </c>
      <c r="B1119" s="34" t="s">
        <v>1373</v>
      </c>
      <c r="C1119" s="8">
        <v>43610</v>
      </c>
      <c r="D1119" s="9">
        <f t="shared" si="52"/>
        <v>43646</v>
      </c>
      <c r="E1119" s="9" t="s">
        <v>11</v>
      </c>
      <c r="F1119" s="9" t="s">
        <v>12</v>
      </c>
      <c r="G1119" s="40" t="s">
        <v>278</v>
      </c>
      <c r="H1119" s="9" t="s">
        <v>23</v>
      </c>
      <c r="I1119" s="12">
        <v>1955.26</v>
      </c>
      <c r="J1119" s="13"/>
      <c r="K1119"/>
      <c r="L1119"/>
      <c r="M1119" s="23"/>
    </row>
    <row r="1120" spans="1:13" s="20" customFormat="1" x14ac:dyDescent="0.5">
      <c r="A1120" s="7" t="s">
        <v>492</v>
      </c>
      <c r="B1120" s="7" t="s">
        <v>1374</v>
      </c>
      <c r="C1120" s="8">
        <v>43610</v>
      </c>
      <c r="D1120" s="9">
        <f t="shared" si="52"/>
        <v>43646</v>
      </c>
      <c r="E1120" s="9" t="s">
        <v>11</v>
      </c>
      <c r="F1120" s="9" t="s">
        <v>863</v>
      </c>
      <c r="G1120" s="40" t="s">
        <v>1088</v>
      </c>
      <c r="H1120" s="9" t="s">
        <v>14</v>
      </c>
      <c r="I1120" s="12">
        <v>29592.720000000001</v>
      </c>
      <c r="J1120" s="13"/>
      <c r="K1120"/>
      <c r="L1120"/>
      <c r="M1120" s="23"/>
    </row>
    <row r="1121" spans="1:13" s="20" customFormat="1" x14ac:dyDescent="0.5">
      <c r="A1121" s="7" t="s">
        <v>492</v>
      </c>
      <c r="B1121" s="34" t="s">
        <v>1375</v>
      </c>
      <c r="C1121" s="8">
        <v>43610</v>
      </c>
      <c r="D1121" s="9">
        <f t="shared" si="52"/>
        <v>43646</v>
      </c>
      <c r="E1121" s="9" t="s">
        <v>11</v>
      </c>
      <c r="F1121" s="9" t="s">
        <v>12</v>
      </c>
      <c r="G1121" s="40" t="s">
        <v>1045</v>
      </c>
      <c r="H1121" s="9" t="s">
        <v>23</v>
      </c>
      <c r="I1121" s="12">
        <v>1290.25</v>
      </c>
      <c r="J1121" s="13"/>
      <c r="K1121"/>
      <c r="L1121"/>
      <c r="M1121" s="23"/>
    </row>
    <row r="1122" spans="1:13" s="20" customFormat="1" x14ac:dyDescent="0.5">
      <c r="A1122" s="7" t="s">
        <v>492</v>
      </c>
      <c r="B1122" s="34" t="s">
        <v>1376</v>
      </c>
      <c r="C1122" s="8">
        <v>43610</v>
      </c>
      <c r="D1122" s="9">
        <f>EOMONTH(C1122,1)</f>
        <v>43646</v>
      </c>
      <c r="E1122" s="9" t="s">
        <v>11</v>
      </c>
      <c r="F1122" s="9" t="s">
        <v>12</v>
      </c>
      <c r="G1122" s="40" t="s">
        <v>881</v>
      </c>
      <c r="H1122" s="9" t="s">
        <v>23</v>
      </c>
      <c r="I1122" s="12">
        <v>1149.6600000000001</v>
      </c>
      <c r="J1122" s="13"/>
      <c r="K1122"/>
      <c r="L1122"/>
      <c r="M1122" s="23"/>
    </row>
    <row r="1123" spans="1:13" s="20" customFormat="1" x14ac:dyDescent="0.5">
      <c r="A1123" s="7" t="s">
        <v>492</v>
      </c>
      <c r="B1123" s="34" t="s">
        <v>1377</v>
      </c>
      <c r="C1123" s="8">
        <v>43610</v>
      </c>
      <c r="D1123" s="9">
        <f t="shared" ref="D1123:D1124" si="53">EOMONTH(C1123,1)</f>
        <v>43646</v>
      </c>
      <c r="E1123" s="9" t="s">
        <v>11</v>
      </c>
      <c r="F1123" s="9" t="s">
        <v>12</v>
      </c>
      <c r="G1123" s="40" t="s">
        <v>883</v>
      </c>
      <c r="H1123" s="9" t="s">
        <v>23</v>
      </c>
      <c r="I1123" s="12">
        <v>1088.81</v>
      </c>
      <c r="J1123" s="13"/>
      <c r="K1123"/>
      <c r="L1123"/>
      <c r="M1123" s="23"/>
    </row>
    <row r="1124" spans="1:13" s="20" customFormat="1" x14ac:dyDescent="0.5">
      <c r="A1124" s="7" t="s">
        <v>492</v>
      </c>
      <c r="B1124" s="34" t="s">
        <v>1378</v>
      </c>
      <c r="C1124" s="8">
        <v>43610</v>
      </c>
      <c r="D1124" s="9">
        <f t="shared" si="53"/>
        <v>43646</v>
      </c>
      <c r="E1124" s="9" t="s">
        <v>11</v>
      </c>
      <c r="F1124" s="9" t="s">
        <v>12</v>
      </c>
      <c r="G1124" s="40" t="s">
        <v>1270</v>
      </c>
      <c r="H1124" s="9" t="s">
        <v>23</v>
      </c>
      <c r="I1124" s="12">
        <v>652.24</v>
      </c>
      <c r="J1124" s="13"/>
      <c r="K1124"/>
      <c r="L1124"/>
      <c r="M1124" s="23"/>
    </row>
    <row r="1125" spans="1:13" s="20" customFormat="1" x14ac:dyDescent="0.5">
      <c r="A1125" s="7" t="s">
        <v>492</v>
      </c>
      <c r="B1125" s="34" t="s">
        <v>1379</v>
      </c>
      <c r="C1125" s="8">
        <v>43610</v>
      </c>
      <c r="D1125" s="9">
        <f>EOMONTH(C1125,1)</f>
        <v>43646</v>
      </c>
      <c r="E1125" s="9" t="s">
        <v>11</v>
      </c>
      <c r="F1125" s="9" t="s">
        <v>12</v>
      </c>
      <c r="G1125" s="40" t="s">
        <v>882</v>
      </c>
      <c r="H1125" s="9" t="s">
        <v>23</v>
      </c>
      <c r="I1125" s="12">
        <v>2005.2</v>
      </c>
      <c r="J1125" s="13"/>
      <c r="K1125"/>
      <c r="L1125"/>
      <c r="M1125" s="23"/>
    </row>
    <row r="1126" spans="1:13" s="20" customFormat="1" x14ac:dyDescent="0.5">
      <c r="A1126" s="7" t="s">
        <v>492</v>
      </c>
      <c r="B1126" s="34" t="s">
        <v>1380</v>
      </c>
      <c r="C1126" s="8">
        <v>43610</v>
      </c>
      <c r="D1126" s="9">
        <f>EOMONTH(C1126,1)</f>
        <v>43646</v>
      </c>
      <c r="E1126" s="9" t="s">
        <v>11</v>
      </c>
      <c r="F1126" s="9" t="s">
        <v>12</v>
      </c>
      <c r="G1126" s="40" t="s">
        <v>1381</v>
      </c>
      <c r="H1126" s="9" t="s">
        <v>23</v>
      </c>
      <c r="I1126" s="12">
        <v>723.65</v>
      </c>
      <c r="J1126" s="13"/>
      <c r="K1126"/>
      <c r="L1126"/>
      <c r="M1126" s="23"/>
    </row>
    <row r="1127" spans="1:13" s="20" customFormat="1" x14ac:dyDescent="0.5">
      <c r="A1127" s="7" t="s">
        <v>1382</v>
      </c>
      <c r="B1127" s="7" t="s">
        <v>1383</v>
      </c>
      <c r="C1127" s="8">
        <v>43615</v>
      </c>
      <c r="D1127" s="9">
        <f t="shared" si="52"/>
        <v>43646</v>
      </c>
      <c r="E1127" s="9" t="s">
        <v>11</v>
      </c>
      <c r="F1127" s="9" t="s">
        <v>863</v>
      </c>
      <c r="G1127" s="40" t="s">
        <v>1384</v>
      </c>
      <c r="H1127" s="9" t="s">
        <v>23</v>
      </c>
      <c r="I1127" s="12">
        <v>1200</v>
      </c>
      <c r="J1127" s="13"/>
      <c r="K1127"/>
      <c r="L1127"/>
      <c r="M1127" s="23"/>
    </row>
    <row r="1128" spans="1:13" s="20" customFormat="1" x14ac:dyDescent="0.5">
      <c r="A1128" s="7" t="s">
        <v>1382</v>
      </c>
      <c r="B1128" s="7" t="s">
        <v>1383</v>
      </c>
      <c r="C1128" s="8">
        <v>43615</v>
      </c>
      <c r="D1128" s="9">
        <f t="shared" si="52"/>
        <v>43646</v>
      </c>
      <c r="E1128" s="9" t="s">
        <v>11</v>
      </c>
      <c r="F1128" s="9" t="s">
        <v>863</v>
      </c>
      <c r="G1128" s="40" t="s">
        <v>1385</v>
      </c>
      <c r="H1128" s="9" t="s">
        <v>23</v>
      </c>
      <c r="I1128" s="12">
        <v>1200</v>
      </c>
      <c r="J1128" s="13"/>
      <c r="K1128"/>
      <c r="L1128"/>
      <c r="M1128" s="23"/>
    </row>
    <row r="1129" spans="1:13" s="20" customFormat="1" x14ac:dyDescent="0.5">
      <c r="A1129" s="7" t="s">
        <v>1382</v>
      </c>
      <c r="B1129" s="7" t="s">
        <v>1383</v>
      </c>
      <c r="C1129" s="8">
        <v>43615</v>
      </c>
      <c r="D1129" s="9">
        <f t="shared" si="52"/>
        <v>43646</v>
      </c>
      <c r="E1129" s="9" t="s">
        <v>11</v>
      </c>
      <c r="F1129" s="9" t="s">
        <v>863</v>
      </c>
      <c r="G1129" s="40" t="s">
        <v>1386</v>
      </c>
      <c r="H1129" s="9" t="s">
        <v>23</v>
      </c>
      <c r="I1129" s="12">
        <v>1200</v>
      </c>
      <c r="J1129" s="13"/>
      <c r="K1129"/>
      <c r="L1129"/>
      <c r="M1129" s="23"/>
    </row>
    <row r="1130" spans="1:13" s="20" customFormat="1" x14ac:dyDescent="0.5">
      <c r="A1130" s="7" t="s">
        <v>1382</v>
      </c>
      <c r="B1130" s="7" t="s">
        <v>1383</v>
      </c>
      <c r="C1130" s="8">
        <v>43615</v>
      </c>
      <c r="D1130" s="9">
        <f t="shared" si="52"/>
        <v>43646</v>
      </c>
      <c r="E1130" s="9" t="s">
        <v>11</v>
      </c>
      <c r="F1130" s="9" t="s">
        <v>863</v>
      </c>
      <c r="G1130" s="40" t="s">
        <v>1387</v>
      </c>
      <c r="H1130" s="9" t="s">
        <v>23</v>
      </c>
      <c r="I1130" s="12">
        <v>1200</v>
      </c>
      <c r="J1130" s="13"/>
      <c r="K1130"/>
      <c r="L1130"/>
      <c r="M1130" s="23"/>
    </row>
    <row r="1131" spans="1:13" s="20" customFormat="1" x14ac:dyDescent="0.5">
      <c r="A1131" s="7" t="s">
        <v>1382</v>
      </c>
      <c r="B1131" s="7" t="s">
        <v>1388</v>
      </c>
      <c r="C1131" s="8">
        <v>43615</v>
      </c>
      <c r="D1131" s="9">
        <f t="shared" si="52"/>
        <v>43646</v>
      </c>
      <c r="E1131" s="9" t="s">
        <v>11</v>
      </c>
      <c r="F1131" s="9" t="s">
        <v>863</v>
      </c>
      <c r="G1131" s="40" t="s">
        <v>1389</v>
      </c>
      <c r="H1131" s="9" t="s">
        <v>23</v>
      </c>
      <c r="I1131" s="12">
        <v>750</v>
      </c>
      <c r="J1131" s="13"/>
      <c r="K1131"/>
      <c r="L1131"/>
      <c r="M1131" s="23"/>
    </row>
    <row r="1132" spans="1:13" s="20" customFormat="1" x14ac:dyDescent="0.5">
      <c r="A1132" s="7" t="s">
        <v>1382</v>
      </c>
      <c r="B1132" s="7" t="s">
        <v>1390</v>
      </c>
      <c r="C1132" s="8">
        <v>43615</v>
      </c>
      <c r="D1132" s="9">
        <f t="shared" si="52"/>
        <v>43646</v>
      </c>
      <c r="E1132" s="9" t="s">
        <v>11</v>
      </c>
      <c r="F1132" s="9" t="s">
        <v>863</v>
      </c>
      <c r="G1132" s="40" t="s">
        <v>1387</v>
      </c>
      <c r="H1132" s="49" t="s">
        <v>23</v>
      </c>
      <c r="I1132" s="45">
        <v>1200</v>
      </c>
      <c r="J1132" s="28"/>
      <c r="K1132" s="46" t="s">
        <v>1391</v>
      </c>
      <c r="L1132"/>
      <c r="M1132" s="23"/>
    </row>
    <row r="1133" spans="1:13" s="20" customFormat="1" x14ac:dyDescent="0.5">
      <c r="A1133" s="7" t="s">
        <v>1382</v>
      </c>
      <c r="B1133" s="7" t="s">
        <v>1390</v>
      </c>
      <c r="C1133" s="8">
        <v>43615</v>
      </c>
      <c r="D1133" s="9">
        <f t="shared" si="52"/>
        <v>43646</v>
      </c>
      <c r="E1133" s="9" t="s">
        <v>11</v>
      </c>
      <c r="F1133" s="9" t="s">
        <v>863</v>
      </c>
      <c r="G1133" s="40" t="s">
        <v>1392</v>
      </c>
      <c r="H1133" s="9" t="s">
        <v>14</v>
      </c>
      <c r="I1133" s="12">
        <v>1100</v>
      </c>
      <c r="J1133" s="13"/>
      <c r="K1133"/>
      <c r="L1133"/>
      <c r="M1133" s="23"/>
    </row>
    <row r="1134" spans="1:13" s="20" customFormat="1" x14ac:dyDescent="0.5">
      <c r="A1134" s="7" t="s">
        <v>1382</v>
      </c>
      <c r="B1134" s="7" t="s">
        <v>1393</v>
      </c>
      <c r="C1134" s="8">
        <v>43615</v>
      </c>
      <c r="D1134" s="9">
        <f t="shared" si="52"/>
        <v>43646</v>
      </c>
      <c r="E1134" s="9" t="s">
        <v>11</v>
      </c>
      <c r="F1134" s="9" t="s">
        <v>12</v>
      </c>
      <c r="G1134" s="40" t="s">
        <v>1381</v>
      </c>
      <c r="H1134" s="9" t="s">
        <v>23</v>
      </c>
      <c r="I1134" s="12">
        <v>240</v>
      </c>
      <c r="J1134" s="13"/>
      <c r="K1134"/>
      <c r="L1134"/>
      <c r="M1134" s="23"/>
    </row>
    <row r="1135" spans="1:13" s="20" customFormat="1" x14ac:dyDescent="0.5">
      <c r="A1135" s="7" t="s">
        <v>1382</v>
      </c>
      <c r="B1135" s="7" t="s">
        <v>1393</v>
      </c>
      <c r="C1135" s="8">
        <v>43615</v>
      </c>
      <c r="D1135" s="9">
        <f t="shared" si="52"/>
        <v>43646</v>
      </c>
      <c r="E1135" s="9" t="s">
        <v>11</v>
      </c>
      <c r="F1135" s="9" t="s">
        <v>12</v>
      </c>
      <c r="G1135" s="40" t="s">
        <v>1132</v>
      </c>
      <c r="H1135" s="9" t="s">
        <v>23</v>
      </c>
      <c r="I1135" s="12">
        <v>240</v>
      </c>
      <c r="J1135" s="13"/>
      <c r="K1135"/>
      <c r="L1135"/>
      <c r="M1135" s="23"/>
    </row>
    <row r="1136" spans="1:13" s="20" customFormat="1" x14ac:dyDescent="0.5">
      <c r="A1136" s="7" t="s">
        <v>1382</v>
      </c>
      <c r="B1136" s="7" t="s">
        <v>1393</v>
      </c>
      <c r="C1136" s="8">
        <v>43615</v>
      </c>
      <c r="D1136" s="9">
        <f t="shared" si="52"/>
        <v>43646</v>
      </c>
      <c r="E1136" s="9" t="s">
        <v>11</v>
      </c>
      <c r="F1136" s="9" t="s">
        <v>863</v>
      </c>
      <c r="G1136" s="40" t="s">
        <v>1186</v>
      </c>
      <c r="H1136" s="9" t="s">
        <v>23</v>
      </c>
      <c r="I1136" s="12">
        <v>240</v>
      </c>
      <c r="J1136" s="13"/>
      <c r="K1136"/>
      <c r="L1136"/>
      <c r="M1136" s="23"/>
    </row>
    <row r="1137" spans="1:13" s="20" customFormat="1" x14ac:dyDescent="0.5">
      <c r="A1137" s="7" t="s">
        <v>1382</v>
      </c>
      <c r="B1137" s="7" t="s">
        <v>1393</v>
      </c>
      <c r="C1137" s="8">
        <v>43615</v>
      </c>
      <c r="D1137" s="9">
        <f t="shared" si="52"/>
        <v>43646</v>
      </c>
      <c r="E1137" s="9" t="s">
        <v>11</v>
      </c>
      <c r="F1137" s="9" t="s">
        <v>12</v>
      </c>
      <c r="G1137" s="40" t="s">
        <v>1108</v>
      </c>
      <c r="H1137" s="9" t="s">
        <v>23</v>
      </c>
      <c r="I1137" s="12">
        <v>240</v>
      </c>
      <c r="J1137" s="13"/>
      <c r="K1137"/>
      <c r="L1137"/>
      <c r="M1137" s="23"/>
    </row>
    <row r="1138" spans="1:13" s="20" customFormat="1" x14ac:dyDescent="0.5">
      <c r="A1138" s="7" t="s">
        <v>1221</v>
      </c>
      <c r="B1138" s="34" t="s">
        <v>1394</v>
      </c>
      <c r="C1138" s="8">
        <v>43615</v>
      </c>
      <c r="D1138" s="9">
        <f t="shared" si="52"/>
        <v>43646</v>
      </c>
      <c r="E1138" s="9" t="s">
        <v>11</v>
      </c>
      <c r="F1138" s="9" t="s">
        <v>12</v>
      </c>
      <c r="G1138" s="40" t="s">
        <v>1256</v>
      </c>
      <c r="H1138" s="9" t="s">
        <v>23</v>
      </c>
      <c r="I1138" s="12">
        <v>1363.84</v>
      </c>
      <c r="J1138" s="13"/>
      <c r="K1138"/>
      <c r="L1138"/>
      <c r="M1138" s="23"/>
    </row>
    <row r="1139" spans="1:13" s="20" customFormat="1" x14ac:dyDescent="0.5">
      <c r="A1139" s="7" t="s">
        <v>1221</v>
      </c>
      <c r="B1139" s="34" t="s">
        <v>1395</v>
      </c>
      <c r="C1139" s="8">
        <v>43615</v>
      </c>
      <c r="D1139" s="9">
        <f t="shared" si="52"/>
        <v>43646</v>
      </c>
      <c r="E1139" s="9" t="s">
        <v>11</v>
      </c>
      <c r="F1139" s="9" t="s">
        <v>12</v>
      </c>
      <c r="G1139" s="40" t="s">
        <v>925</v>
      </c>
      <c r="H1139" s="9" t="s">
        <v>23</v>
      </c>
      <c r="I1139" s="12">
        <v>811.48</v>
      </c>
      <c r="J1139" s="13"/>
      <c r="K1139"/>
      <c r="L1139"/>
      <c r="M1139" s="23"/>
    </row>
    <row r="1140" spans="1:13" s="20" customFormat="1" x14ac:dyDescent="0.5">
      <c r="A1140" s="7" t="s">
        <v>15</v>
      </c>
      <c r="B1140" s="34" t="s">
        <v>826</v>
      </c>
      <c r="C1140" s="8">
        <v>43616</v>
      </c>
      <c r="D1140" s="9">
        <f t="shared" ref="D1140:D1141" si="54">C1140+14</f>
        <v>43630</v>
      </c>
      <c r="E1140" s="9" t="s">
        <v>11</v>
      </c>
      <c r="F1140" s="9" t="s">
        <v>12</v>
      </c>
      <c r="G1140" s="40" t="s">
        <v>925</v>
      </c>
      <c r="H1140" s="9" t="s">
        <v>23</v>
      </c>
      <c r="I1140" s="12">
        <v>720</v>
      </c>
      <c r="J1140" s="13"/>
      <c r="K1140"/>
      <c r="L1140"/>
      <c r="M1140" s="23"/>
    </row>
    <row r="1141" spans="1:13" s="20" customFormat="1" x14ac:dyDescent="0.5">
      <c r="A1141" s="7" t="s">
        <v>15</v>
      </c>
      <c r="B1141" s="34" t="s">
        <v>1396</v>
      </c>
      <c r="C1141" s="8">
        <v>43616</v>
      </c>
      <c r="D1141" s="9">
        <f t="shared" si="54"/>
        <v>43630</v>
      </c>
      <c r="E1141" s="9" t="s">
        <v>11</v>
      </c>
      <c r="F1141" s="9" t="s">
        <v>12</v>
      </c>
      <c r="G1141" s="40" t="s">
        <v>328</v>
      </c>
      <c r="H1141" s="9" t="s">
        <v>23</v>
      </c>
      <c r="I1141" s="12">
        <v>1080</v>
      </c>
      <c r="J1141" s="13"/>
      <c r="K1141"/>
      <c r="L1141"/>
      <c r="M1141" s="23"/>
    </row>
    <row r="1142" spans="1:13" s="20" customFormat="1" x14ac:dyDescent="0.5">
      <c r="A1142" s="7" t="s">
        <v>1382</v>
      </c>
      <c r="B1142" s="7" t="s">
        <v>1397</v>
      </c>
      <c r="C1142" s="8">
        <v>43616</v>
      </c>
      <c r="D1142" s="9">
        <f t="shared" ref="D1142:D1146" si="55">EOMONTH(C1142,1)</f>
        <v>43646</v>
      </c>
      <c r="E1142" s="9" t="s">
        <v>11</v>
      </c>
      <c r="F1142" s="9" t="s">
        <v>863</v>
      </c>
      <c r="G1142" s="40" t="s">
        <v>1065</v>
      </c>
      <c r="H1142" s="9" t="s">
        <v>14</v>
      </c>
      <c r="I1142" s="12">
        <v>7497</v>
      </c>
      <c r="J1142" s="13"/>
      <c r="K1142"/>
      <c r="L1142"/>
      <c r="M1142" s="23"/>
    </row>
    <row r="1143" spans="1:13" s="20" customFormat="1" x14ac:dyDescent="0.5">
      <c r="A1143" s="7" t="s">
        <v>1398</v>
      </c>
      <c r="B1143" s="34" t="s">
        <v>212</v>
      </c>
      <c r="C1143" s="8">
        <v>43616</v>
      </c>
      <c r="D1143" s="9">
        <f t="shared" si="55"/>
        <v>43646</v>
      </c>
      <c r="E1143" s="9" t="s">
        <v>11</v>
      </c>
      <c r="F1143" s="9" t="s">
        <v>863</v>
      </c>
      <c r="G1143" s="40" t="s">
        <v>954</v>
      </c>
      <c r="H1143" s="9" t="s">
        <v>14</v>
      </c>
      <c r="I1143" s="12">
        <v>10774</v>
      </c>
      <c r="J1143" s="13"/>
      <c r="K1143"/>
      <c r="L1143"/>
      <c r="M1143" s="23"/>
    </row>
    <row r="1144" spans="1:13" s="20" customFormat="1" x14ac:dyDescent="0.5">
      <c r="A1144" s="7" t="s">
        <v>1398</v>
      </c>
      <c r="B1144" s="34" t="s">
        <v>210</v>
      </c>
      <c r="C1144" s="8">
        <v>43616</v>
      </c>
      <c r="D1144" s="9">
        <f t="shared" si="55"/>
        <v>43646</v>
      </c>
      <c r="E1144" s="9" t="s">
        <v>11</v>
      </c>
      <c r="F1144" s="9" t="s">
        <v>12</v>
      </c>
      <c r="G1144" s="40" t="s">
        <v>882</v>
      </c>
      <c r="H1144" s="9" t="s">
        <v>23</v>
      </c>
      <c r="I1144" s="12">
        <v>2362.92</v>
      </c>
      <c r="J1144" s="13"/>
      <c r="K1144"/>
      <c r="L1144"/>
      <c r="M1144" s="23"/>
    </row>
    <row r="1145" spans="1:13" s="20" customFormat="1" x14ac:dyDescent="0.5">
      <c r="A1145" s="7" t="s">
        <v>1398</v>
      </c>
      <c r="B1145" s="34" t="s">
        <v>206</v>
      </c>
      <c r="C1145" s="8">
        <v>43616</v>
      </c>
      <c r="D1145" s="9">
        <f t="shared" si="55"/>
        <v>43646</v>
      </c>
      <c r="E1145" s="9" t="s">
        <v>11</v>
      </c>
      <c r="F1145" s="9" t="s">
        <v>12</v>
      </c>
      <c r="G1145" s="40" t="s">
        <v>783</v>
      </c>
      <c r="H1145" s="9" t="s">
        <v>14</v>
      </c>
      <c r="I1145" s="12">
        <v>2262.56</v>
      </c>
      <c r="J1145" s="13"/>
      <c r="K1145"/>
      <c r="L1145"/>
      <c r="M1145" s="23"/>
    </row>
    <row r="1146" spans="1:13" s="20" customFormat="1" x14ac:dyDescent="0.5">
      <c r="A1146" s="7" t="s">
        <v>190</v>
      </c>
      <c r="B1146" s="34" t="s">
        <v>1399</v>
      </c>
      <c r="C1146" s="8">
        <v>43615</v>
      </c>
      <c r="D1146" s="9">
        <f t="shared" si="55"/>
        <v>43646</v>
      </c>
      <c r="E1146" s="9" t="s">
        <v>11</v>
      </c>
      <c r="F1146" s="9" t="s">
        <v>12</v>
      </c>
      <c r="G1146" s="40" t="s">
        <v>1400</v>
      </c>
      <c r="H1146" s="9" t="s">
        <v>23</v>
      </c>
      <c r="I1146" s="12">
        <v>9415.34</v>
      </c>
      <c r="J1146" s="13"/>
      <c r="K1146"/>
      <c r="L1146"/>
      <c r="M1146" s="23"/>
    </row>
    <row r="1147" spans="1:13" s="20" customFormat="1" x14ac:dyDescent="0.5">
      <c r="A1147" s="7"/>
      <c r="B1147" s="7"/>
      <c r="C1147" s="8"/>
      <c r="D1147" s="9"/>
      <c r="E1147" s="9"/>
      <c r="F1147" s="9"/>
      <c r="G1147" s="40"/>
      <c r="H1147" s="9"/>
      <c r="I1147" s="12"/>
      <c r="J1147" s="13"/>
      <c r="K1147"/>
      <c r="L1147"/>
      <c r="M1147" s="23"/>
    </row>
    <row r="1148" spans="1:13" s="20" customFormat="1" x14ac:dyDescent="0.5">
      <c r="A1148" s="7"/>
      <c r="B1148" s="7"/>
      <c r="C1148" s="8"/>
      <c r="D1148" s="9"/>
      <c r="E1148" s="9"/>
      <c r="F1148" s="9"/>
      <c r="G1148" s="40"/>
      <c r="H1148" s="9"/>
      <c r="I1148" s="12"/>
      <c r="J1148" s="13"/>
      <c r="K1148"/>
      <c r="L1148"/>
      <c r="M1148" s="23"/>
    </row>
    <row r="1149" spans="1:13" s="20" customFormat="1" x14ac:dyDescent="0.5">
      <c r="A1149" s="7"/>
      <c r="B1149" s="7"/>
      <c r="C1149" s="8"/>
      <c r="D1149" s="9"/>
      <c r="E1149" s="9"/>
      <c r="F1149" s="9"/>
      <c r="G1149" s="40"/>
      <c r="H1149" s="9"/>
      <c r="I1149" s="12"/>
      <c r="J1149" s="13"/>
      <c r="K1149"/>
      <c r="L1149"/>
      <c r="M1149" s="23"/>
    </row>
    <row r="1150" spans="1:13" x14ac:dyDescent="0.5">
      <c r="K1150"/>
      <c r="L1150"/>
    </row>
    <row r="1151" spans="1:13" x14ac:dyDescent="0.5">
      <c r="A1151" s="14" t="s">
        <v>1401</v>
      </c>
      <c r="K1151"/>
      <c r="L1151"/>
    </row>
    <row r="1152" spans="1:13" x14ac:dyDescent="0.5">
      <c r="K1152"/>
      <c r="L1152"/>
    </row>
    <row r="1153" spans="2:12" x14ac:dyDescent="0.5">
      <c r="K1153"/>
      <c r="L1153"/>
    </row>
    <row r="1154" spans="2:12" x14ac:dyDescent="0.5">
      <c r="B1154" s="14" t="s">
        <v>1401</v>
      </c>
      <c r="K1154"/>
      <c r="L1154"/>
    </row>
    <row r="1155" spans="2:12" x14ac:dyDescent="0.5">
      <c r="K1155"/>
      <c r="L1155"/>
    </row>
    <row r="1156" spans="2:12" x14ac:dyDescent="0.5">
      <c r="K1156"/>
      <c r="L1156"/>
    </row>
    <row r="1157" spans="2:12" x14ac:dyDescent="0.5">
      <c r="K1157"/>
      <c r="L1157"/>
    </row>
    <row r="1158" spans="2:12" x14ac:dyDescent="0.5">
      <c r="K1158"/>
      <c r="L1158"/>
    </row>
    <row r="1159" spans="2:12" x14ac:dyDescent="0.5">
      <c r="K1159"/>
      <c r="L1159"/>
    </row>
    <row r="1160" spans="2:12" x14ac:dyDescent="0.5">
      <c r="E1160" s="14" t="s">
        <v>1401</v>
      </c>
      <c r="K1160"/>
      <c r="L1160"/>
    </row>
    <row r="1161" spans="2:12" x14ac:dyDescent="0.5">
      <c r="J1161" s="19"/>
      <c r="K1161"/>
      <c r="L1161"/>
    </row>
    <row r="1162" spans="2:12" x14ac:dyDescent="0.5">
      <c r="J1162" s="19"/>
      <c r="K1162"/>
      <c r="L1162"/>
    </row>
    <row r="1163" spans="2:12" x14ac:dyDescent="0.5">
      <c r="J1163" s="19"/>
      <c r="K1163"/>
      <c r="L1163"/>
    </row>
    <row r="1164" spans="2:12" x14ac:dyDescent="0.5">
      <c r="K1164"/>
      <c r="L1164"/>
    </row>
    <row r="1165" spans="2:12" x14ac:dyDescent="0.5">
      <c r="E1165" s="14" t="s">
        <v>1401</v>
      </c>
      <c r="K1165"/>
      <c r="L1165"/>
    </row>
    <row r="1166" spans="2:12" x14ac:dyDescent="0.5">
      <c r="K1166"/>
      <c r="L1166"/>
    </row>
    <row r="1167" spans="2:12" x14ac:dyDescent="0.5">
      <c r="K1167"/>
      <c r="L1167"/>
    </row>
    <row r="1168" spans="2:12" x14ac:dyDescent="0.5">
      <c r="K1168"/>
      <c r="L1168"/>
    </row>
    <row r="1169" spans="1:25" x14ac:dyDescent="0.5">
      <c r="K1169"/>
      <c r="L1169"/>
    </row>
    <row r="1170" spans="1:25" x14ac:dyDescent="0.5">
      <c r="K1170"/>
      <c r="L1170"/>
    </row>
    <row r="1171" spans="1:25" x14ac:dyDescent="0.5">
      <c r="K1171"/>
      <c r="L1171"/>
      <c r="M1171" s="16"/>
    </row>
    <row r="1172" spans="1:25" x14ac:dyDescent="0.5">
      <c r="K1172"/>
      <c r="L1172"/>
    </row>
    <row r="1173" spans="1:25" x14ac:dyDescent="0.5">
      <c r="K1173"/>
      <c r="L1173"/>
      <c r="M1173" s="16"/>
    </row>
    <row r="1174" spans="1:25" x14ac:dyDescent="0.5">
      <c r="K1174"/>
      <c r="L1174"/>
      <c r="M1174" s="16"/>
    </row>
    <row r="1175" spans="1:25" x14ac:dyDescent="0.5">
      <c r="K1175"/>
      <c r="L1175"/>
    </row>
    <row r="1176" spans="1:25" x14ac:dyDescent="0.5">
      <c r="K1176"/>
      <c r="L1176"/>
      <c r="M1176" s="16"/>
    </row>
    <row r="1177" spans="1:25" x14ac:dyDescent="0.5">
      <c r="K1177"/>
      <c r="L1177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 spans="1:25" x14ac:dyDescent="0.5">
      <c r="K1178"/>
      <c r="L1178"/>
      <c r="M1178" s="16"/>
    </row>
    <row r="1179" spans="1:25" x14ac:dyDescent="0.5">
      <c r="K1179"/>
      <c r="L1179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 spans="1:25" x14ac:dyDescent="0.5">
      <c r="K1180"/>
      <c r="L1180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 spans="1:25" s="16" customFormat="1" x14ac:dyDescent="0.5">
      <c r="A1181" s="14"/>
      <c r="B1181" s="14"/>
      <c r="C1181" s="14"/>
      <c r="D1181" s="14"/>
      <c r="E1181" s="14"/>
      <c r="F1181" s="14"/>
      <c r="G1181" s="50"/>
      <c r="H1181" s="14"/>
      <c r="I1181" s="14"/>
      <c r="J1181" s="19"/>
      <c r="K1181"/>
      <c r="L1181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1:25" x14ac:dyDescent="0.5">
      <c r="K1182"/>
      <c r="L1182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 spans="1:25" s="16" customFormat="1" x14ac:dyDescent="0.5">
      <c r="A1183" s="14"/>
      <c r="B1183" s="14"/>
      <c r="C1183" s="14"/>
      <c r="D1183" s="14"/>
      <c r="E1183" s="14"/>
      <c r="F1183" s="14"/>
      <c r="G1183" s="50"/>
      <c r="H1183" s="14"/>
      <c r="I1183" s="14"/>
      <c r="J1183" s="19"/>
      <c r="K1183"/>
      <c r="L1183"/>
      <c r="M1183" s="20"/>
    </row>
    <row r="1184" spans="1:25" s="16" customFormat="1" x14ac:dyDescent="0.5">
      <c r="A1184" s="14"/>
      <c r="B1184" s="14"/>
      <c r="C1184" s="14"/>
      <c r="D1184" s="14"/>
      <c r="E1184" s="14"/>
      <c r="F1184" s="14"/>
      <c r="G1184" s="50"/>
      <c r="H1184" s="14"/>
      <c r="I1184" s="14"/>
      <c r="J1184" s="19"/>
      <c r="K1184"/>
      <c r="L1184"/>
    </row>
    <row r="1185" spans="1:25" x14ac:dyDescent="0.5">
      <c r="K1185"/>
      <c r="L1185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 spans="1:25" s="16" customFormat="1" x14ac:dyDescent="0.5">
      <c r="A1186" s="14"/>
      <c r="B1186" s="14"/>
      <c r="C1186" s="14"/>
      <c r="D1186" s="14"/>
      <c r="E1186" s="14"/>
      <c r="F1186" s="14"/>
      <c r="G1186" s="50"/>
      <c r="H1186" s="14"/>
      <c r="I1186" s="14"/>
      <c r="J1186" s="19"/>
      <c r="K1186"/>
      <c r="L1186"/>
    </row>
    <row r="1187" spans="1:25" s="16" customFormat="1" x14ac:dyDescent="0.5">
      <c r="A1187" s="14"/>
      <c r="B1187" s="14"/>
      <c r="C1187" s="14"/>
      <c r="D1187" s="14"/>
      <c r="E1187" s="14"/>
      <c r="F1187" s="14"/>
      <c r="G1187" s="50"/>
      <c r="H1187" s="14"/>
      <c r="I1187" s="14"/>
      <c r="J1187" s="19"/>
      <c r="K1187"/>
      <c r="L1187"/>
    </row>
    <row r="1188" spans="1:25" s="16" customFormat="1" x14ac:dyDescent="0.5">
      <c r="A1188" s="14"/>
      <c r="B1188" s="14"/>
      <c r="C1188" s="14"/>
      <c r="D1188" s="14"/>
      <c r="E1188" s="14"/>
      <c r="F1188" s="14"/>
      <c r="G1188" s="50"/>
      <c r="H1188" s="14"/>
      <c r="I1188" s="14"/>
      <c r="J1188" s="19"/>
      <c r="K1188"/>
      <c r="L1188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1:25" s="16" customFormat="1" x14ac:dyDescent="0.5">
      <c r="A1189" s="14"/>
      <c r="B1189" s="14"/>
      <c r="C1189" s="14"/>
      <c r="D1189" s="14"/>
      <c r="E1189" s="14"/>
      <c r="F1189" s="14"/>
      <c r="G1189" s="50"/>
      <c r="H1189" s="14"/>
      <c r="I1189" s="14"/>
      <c r="J1189" s="19"/>
      <c r="K1189"/>
      <c r="L1189"/>
      <c r="M1189" s="14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</row>
    <row r="1190" spans="1:25" s="16" customFormat="1" x14ac:dyDescent="0.5">
      <c r="A1190" s="14"/>
      <c r="B1190" s="14"/>
      <c r="C1190" s="14"/>
      <c r="D1190" s="14"/>
      <c r="E1190" s="14"/>
      <c r="F1190" s="14"/>
      <c r="G1190" s="50"/>
      <c r="H1190" s="14"/>
      <c r="I1190" s="14"/>
      <c r="J1190" s="19"/>
      <c r="K1190"/>
      <c r="L1190"/>
      <c r="M1190" s="14"/>
    </row>
    <row r="1191" spans="1:25" s="16" customFormat="1" x14ac:dyDescent="0.5">
      <c r="A1191" s="14"/>
      <c r="B1191" s="14"/>
      <c r="C1191" s="14"/>
      <c r="D1191" s="14"/>
      <c r="E1191" s="14"/>
      <c r="F1191" s="14"/>
      <c r="G1191" s="50"/>
      <c r="H1191" s="14"/>
      <c r="I1191" s="14"/>
      <c r="J1191" s="19"/>
      <c r="K1191"/>
      <c r="L1191"/>
      <c r="M1191" s="14"/>
    </row>
    <row r="1192" spans="1:25" x14ac:dyDescent="0.5">
      <c r="K1192"/>
      <c r="L1192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 spans="1:25" s="20" customFormat="1" x14ac:dyDescent="0.5">
      <c r="A1193" s="14"/>
      <c r="B1193" s="14"/>
      <c r="C1193" s="14"/>
      <c r="D1193" s="14"/>
      <c r="E1193" s="14"/>
      <c r="F1193" s="14"/>
      <c r="G1193" s="50"/>
      <c r="H1193" s="14"/>
      <c r="I1193" s="14"/>
      <c r="J1193" s="21"/>
      <c r="K1193"/>
      <c r="L1193"/>
      <c r="M1193" s="14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 spans="1:25" s="16" customFormat="1" x14ac:dyDescent="0.5">
      <c r="A1194" s="14"/>
      <c r="B1194" s="14"/>
      <c r="C1194" s="14"/>
      <c r="D1194" s="14"/>
      <c r="E1194" s="14"/>
      <c r="F1194" s="14"/>
      <c r="G1194" s="50"/>
      <c r="H1194" s="14"/>
      <c r="I1194" s="14"/>
      <c r="J1194" s="19"/>
      <c r="K1194"/>
      <c r="L119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1:25" s="16" customFormat="1" x14ac:dyDescent="0.5">
      <c r="A1195" s="14"/>
      <c r="B1195" s="14"/>
      <c r="C1195" s="14"/>
      <c r="D1195" s="14"/>
      <c r="E1195" s="14"/>
      <c r="F1195" s="14"/>
      <c r="G1195" s="50"/>
      <c r="H1195" s="14"/>
      <c r="I1195" s="14"/>
      <c r="J1195" s="19"/>
      <c r="K1195"/>
      <c r="L1195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1:25" s="16" customFormat="1" x14ac:dyDescent="0.5">
      <c r="A1196" s="14"/>
      <c r="B1196" s="14"/>
      <c r="C1196" s="14"/>
      <c r="D1196" s="14"/>
      <c r="E1196" s="14"/>
      <c r="F1196" s="14"/>
      <c r="G1196" s="50"/>
      <c r="H1196" s="14"/>
      <c r="I1196" s="14"/>
      <c r="J1196" s="19"/>
      <c r="K1196"/>
      <c r="L1196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1:25" s="16" customFormat="1" x14ac:dyDescent="0.5">
      <c r="A1197" s="14"/>
      <c r="B1197" s="14"/>
      <c r="C1197" s="14"/>
      <c r="D1197" s="14"/>
      <c r="E1197" s="14"/>
      <c r="F1197" s="14"/>
      <c r="G1197" s="50"/>
      <c r="H1197" s="14"/>
      <c r="I1197" s="14"/>
      <c r="J1197" s="19"/>
      <c r="K1197"/>
      <c r="L1197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1:25" x14ac:dyDescent="0.5">
      <c r="K1198"/>
      <c r="L1198"/>
    </row>
    <row r="1199" spans="1:25" x14ac:dyDescent="0.5">
      <c r="K1199"/>
      <c r="L1199"/>
    </row>
    <row r="1200" spans="1:25" x14ac:dyDescent="0.5">
      <c r="K1200"/>
      <c r="L1200"/>
    </row>
    <row r="1201" spans="11:13" x14ac:dyDescent="0.5">
      <c r="K1201"/>
      <c r="L1201"/>
    </row>
    <row r="1202" spans="11:13" x14ac:dyDescent="0.5">
      <c r="K1202"/>
      <c r="L1202"/>
    </row>
    <row r="1203" spans="11:13" x14ac:dyDescent="0.5">
      <c r="K1203"/>
      <c r="L1203"/>
    </row>
    <row r="1204" spans="11:13" x14ac:dyDescent="0.5">
      <c r="K1204"/>
      <c r="L1204"/>
    </row>
    <row r="1205" spans="11:13" x14ac:dyDescent="0.5">
      <c r="K1205"/>
      <c r="L1205"/>
    </row>
    <row r="1206" spans="11:13" x14ac:dyDescent="0.5">
      <c r="K1206"/>
      <c r="L1206"/>
    </row>
    <row r="1207" spans="11:13" x14ac:dyDescent="0.5">
      <c r="K1207"/>
      <c r="L1207"/>
    </row>
    <row r="1208" spans="11:13" x14ac:dyDescent="0.5">
      <c r="K1208"/>
      <c r="L1208"/>
    </row>
    <row r="1209" spans="11:13" x14ac:dyDescent="0.5">
      <c r="K1209"/>
      <c r="L1209"/>
    </row>
    <row r="1210" spans="11:13" x14ac:dyDescent="0.5">
      <c r="K1210"/>
      <c r="L1210"/>
    </row>
    <row r="1211" spans="11:13" x14ac:dyDescent="0.5">
      <c r="K1211"/>
      <c r="L1211"/>
    </row>
    <row r="1212" spans="11:13" x14ac:dyDescent="0.5">
      <c r="K1212"/>
      <c r="L1212"/>
    </row>
    <row r="1213" spans="11:13" x14ac:dyDescent="0.5">
      <c r="K1213"/>
      <c r="L1213"/>
    </row>
    <row r="1214" spans="11:13" x14ac:dyDescent="0.5">
      <c r="K1214"/>
      <c r="L1214"/>
      <c r="M1214" s="16"/>
    </row>
    <row r="1215" spans="11:13" x14ac:dyDescent="0.5">
      <c r="K1215"/>
      <c r="L1215"/>
    </row>
    <row r="1216" spans="11:13" x14ac:dyDescent="0.5">
      <c r="K1216"/>
      <c r="L1216"/>
    </row>
    <row r="1217" spans="1:25" x14ac:dyDescent="0.5">
      <c r="K1217"/>
      <c r="L1217"/>
    </row>
    <row r="1218" spans="1:25" x14ac:dyDescent="0.5">
      <c r="K1218"/>
      <c r="L1218"/>
      <c r="M1218" s="16"/>
    </row>
    <row r="1219" spans="1:25" x14ac:dyDescent="0.5">
      <c r="K1219"/>
      <c r="L1219"/>
      <c r="M1219" s="51"/>
    </row>
    <row r="1220" spans="1:25" x14ac:dyDescent="0.5">
      <c r="K1220"/>
      <c r="L1220"/>
      <c r="M1220" s="51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 spans="1:25" x14ac:dyDescent="0.5">
      <c r="K1221"/>
      <c r="L1221"/>
      <c r="M1221" s="51"/>
    </row>
    <row r="1222" spans="1:25" x14ac:dyDescent="0.5">
      <c r="K1222"/>
      <c r="L1222"/>
      <c r="M1222" s="51"/>
    </row>
    <row r="1223" spans="1:25" x14ac:dyDescent="0.5">
      <c r="K1223"/>
      <c r="L1223"/>
      <c r="M1223" s="51"/>
    </row>
    <row r="1224" spans="1:25" s="16" customFormat="1" x14ac:dyDescent="0.5">
      <c r="A1224" s="14"/>
      <c r="B1224" s="14"/>
      <c r="C1224" s="14"/>
      <c r="D1224" s="14"/>
      <c r="E1224" s="14"/>
      <c r="F1224" s="14"/>
      <c r="G1224" s="50"/>
      <c r="H1224" s="14"/>
      <c r="I1224" s="14"/>
      <c r="J1224" s="19"/>
      <c r="K1224"/>
      <c r="L1224"/>
      <c r="M1224" s="51"/>
    </row>
    <row r="1225" spans="1:25" x14ac:dyDescent="0.5">
      <c r="K1225"/>
      <c r="L1225"/>
      <c r="N1225" s="51"/>
      <c r="O1225" s="51"/>
      <c r="P1225" s="51"/>
      <c r="Q1225" s="51"/>
      <c r="R1225" s="51"/>
      <c r="S1225" s="51"/>
      <c r="T1225" s="51"/>
      <c r="U1225" s="51"/>
      <c r="V1225" s="51"/>
      <c r="W1225" s="51"/>
      <c r="X1225" s="51"/>
      <c r="Y1225" s="51"/>
    </row>
    <row r="1226" spans="1:25" x14ac:dyDescent="0.5">
      <c r="K1226"/>
      <c r="L1226"/>
      <c r="N1226" s="51"/>
      <c r="O1226" s="51"/>
      <c r="P1226" s="51"/>
      <c r="Q1226" s="51"/>
      <c r="R1226" s="51"/>
      <c r="S1226" s="51"/>
      <c r="T1226" s="51"/>
      <c r="U1226" s="51"/>
      <c r="V1226" s="51"/>
      <c r="W1226" s="51"/>
      <c r="X1226" s="51"/>
      <c r="Y1226" s="51"/>
    </row>
    <row r="1227" spans="1:25" x14ac:dyDescent="0.5">
      <c r="K1227"/>
      <c r="L1227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51"/>
      <c r="Y1227" s="51"/>
    </row>
    <row r="1228" spans="1:25" s="16" customFormat="1" x14ac:dyDescent="0.5">
      <c r="A1228" s="14"/>
      <c r="B1228" s="14"/>
      <c r="C1228" s="14"/>
      <c r="D1228" s="14"/>
      <c r="E1228" s="14"/>
      <c r="F1228" s="14"/>
      <c r="G1228" s="50"/>
      <c r="H1228" s="14"/>
      <c r="I1228" s="14"/>
      <c r="J1228" s="19"/>
      <c r="K1228"/>
      <c r="L1228"/>
      <c r="M1228" s="14"/>
      <c r="N1228" s="51"/>
      <c r="O1228" s="51"/>
      <c r="P1228" s="51"/>
      <c r="Q1228" s="51"/>
      <c r="R1228" s="51"/>
      <c r="S1228" s="51"/>
      <c r="T1228" s="51"/>
      <c r="U1228" s="51"/>
      <c r="V1228" s="51"/>
      <c r="W1228" s="51"/>
      <c r="X1228" s="51"/>
      <c r="Y1228" s="51"/>
    </row>
    <row r="1229" spans="1:25" s="51" customFormat="1" x14ac:dyDescent="0.5">
      <c r="A1229" s="14"/>
      <c r="B1229" s="14"/>
      <c r="C1229" s="14"/>
      <c r="D1229" s="14"/>
      <c r="E1229" s="14"/>
      <c r="F1229" s="14"/>
      <c r="G1229" s="50"/>
      <c r="H1229" s="14"/>
      <c r="I1229" s="14"/>
      <c r="J1229" s="31"/>
      <c r="K1229"/>
      <c r="L1229"/>
      <c r="M1229" s="14"/>
    </row>
    <row r="1230" spans="1:25" s="51" customFormat="1" x14ac:dyDescent="0.5">
      <c r="A1230" s="14"/>
      <c r="B1230" s="14"/>
      <c r="C1230" s="14"/>
      <c r="D1230" s="14"/>
      <c r="E1230" s="14"/>
      <c r="F1230" s="14"/>
      <c r="G1230" s="50"/>
      <c r="H1230" s="14"/>
      <c r="I1230" s="14"/>
      <c r="J1230" s="31"/>
      <c r="K1230"/>
      <c r="L1230"/>
      <c r="M1230" s="14"/>
    </row>
    <row r="1231" spans="1:25" s="51" customFormat="1" x14ac:dyDescent="0.5">
      <c r="A1231" s="14"/>
      <c r="B1231" s="14"/>
      <c r="C1231" s="14"/>
      <c r="D1231" s="14"/>
      <c r="E1231" s="14"/>
      <c r="F1231" s="14"/>
      <c r="G1231" s="50"/>
      <c r="H1231" s="14"/>
      <c r="I1231" s="14"/>
      <c r="J1231" s="31"/>
      <c r="K1231"/>
      <c r="L1231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1:25" s="51" customFormat="1" x14ac:dyDescent="0.5">
      <c r="A1232" s="14"/>
      <c r="B1232" s="14"/>
      <c r="C1232" s="14"/>
      <c r="D1232" s="14"/>
      <c r="E1232" s="14"/>
      <c r="F1232" s="14"/>
      <c r="G1232" s="50"/>
      <c r="H1232" s="14"/>
      <c r="I1232" s="14"/>
      <c r="J1232" s="31"/>
      <c r="K1232"/>
      <c r="L1232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1:25" s="51" customFormat="1" x14ac:dyDescent="0.5">
      <c r="A1233" s="14"/>
      <c r="B1233" s="14"/>
      <c r="C1233" s="14"/>
      <c r="D1233" s="14"/>
      <c r="E1233" s="14"/>
      <c r="F1233" s="14"/>
      <c r="G1233" s="50"/>
      <c r="H1233" s="14"/>
      <c r="I1233" s="14"/>
      <c r="J1233" s="31"/>
      <c r="K1233"/>
      <c r="L1233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1:25" s="51" customFormat="1" x14ac:dyDescent="0.5">
      <c r="A1234" s="14"/>
      <c r="B1234" s="14"/>
      <c r="C1234" s="14"/>
      <c r="D1234" s="14"/>
      <c r="E1234" s="14"/>
      <c r="F1234" s="14"/>
      <c r="G1234" s="50"/>
      <c r="H1234" s="14"/>
      <c r="I1234" s="14"/>
      <c r="J1234" s="31"/>
      <c r="K1234"/>
      <c r="L123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1:25" x14ac:dyDescent="0.5">
      <c r="K1235"/>
      <c r="L1235"/>
    </row>
    <row r="1236" spans="1:25" x14ac:dyDescent="0.5">
      <c r="K1236"/>
      <c r="L1236"/>
    </row>
    <row r="1237" spans="1:25" x14ac:dyDescent="0.5">
      <c r="K1237"/>
      <c r="L1237"/>
    </row>
    <row r="1238" spans="1:25" x14ac:dyDescent="0.5">
      <c r="K1238"/>
      <c r="L1238"/>
    </row>
    <row r="1239" spans="1:25" x14ac:dyDescent="0.5">
      <c r="K1239"/>
      <c r="L1239"/>
    </row>
    <row r="1240" spans="1:25" x14ac:dyDescent="0.5">
      <c r="K1240"/>
      <c r="L1240"/>
    </row>
    <row r="1241" spans="1:25" x14ac:dyDescent="0.5">
      <c r="K1241"/>
      <c r="L1241"/>
    </row>
    <row r="1242" spans="1:25" x14ac:dyDescent="0.5">
      <c r="K1242"/>
      <c r="L1242"/>
    </row>
    <row r="1243" spans="1:25" x14ac:dyDescent="0.5">
      <c r="K1243"/>
      <c r="L1243"/>
    </row>
    <row r="1244" spans="1:25" x14ac:dyDescent="0.5">
      <c r="K1244"/>
      <c r="L1244"/>
    </row>
    <row r="1245" spans="1:25" x14ac:dyDescent="0.5">
      <c r="K1245"/>
      <c r="L1245"/>
    </row>
    <row r="1246" spans="1:25" x14ac:dyDescent="0.5">
      <c r="K1246"/>
      <c r="L1246"/>
    </row>
    <row r="1247" spans="1:25" x14ac:dyDescent="0.5">
      <c r="K1247"/>
      <c r="L1247"/>
    </row>
    <row r="1248" spans="1:25" x14ac:dyDescent="0.5">
      <c r="K1248"/>
      <c r="L1248"/>
    </row>
    <row r="1249" spans="11:12" x14ac:dyDescent="0.5">
      <c r="K1249"/>
      <c r="L1249"/>
    </row>
    <row r="1250" spans="11:12" x14ac:dyDescent="0.5">
      <c r="K1250"/>
      <c r="L1250"/>
    </row>
    <row r="1251" spans="11:12" x14ac:dyDescent="0.5">
      <c r="K1251"/>
      <c r="L1251"/>
    </row>
    <row r="1252" spans="11:12" x14ac:dyDescent="0.5">
      <c r="K1252"/>
      <c r="L1252"/>
    </row>
    <row r="1253" spans="11:12" x14ac:dyDescent="0.5">
      <c r="K1253"/>
      <c r="L1253"/>
    </row>
    <row r="1254" spans="11:12" x14ac:dyDescent="0.5">
      <c r="K1254"/>
      <c r="L1254"/>
    </row>
    <row r="1255" spans="11:12" x14ac:dyDescent="0.5">
      <c r="K1255"/>
      <c r="L1255"/>
    </row>
    <row r="1256" spans="11:12" x14ac:dyDescent="0.5">
      <c r="K1256"/>
      <c r="L1256"/>
    </row>
    <row r="1257" spans="11:12" x14ac:dyDescent="0.5">
      <c r="K1257"/>
      <c r="L1257"/>
    </row>
    <row r="1258" spans="11:12" x14ac:dyDescent="0.5">
      <c r="K1258"/>
      <c r="L1258"/>
    </row>
    <row r="1259" spans="11:12" x14ac:dyDescent="0.5">
      <c r="K1259"/>
      <c r="L1259"/>
    </row>
    <row r="1260" spans="11:12" x14ac:dyDescent="0.5">
      <c r="K1260"/>
      <c r="L1260"/>
    </row>
    <row r="1261" spans="11:12" x14ac:dyDescent="0.5">
      <c r="K1261"/>
      <c r="L1261"/>
    </row>
    <row r="1262" spans="11:12" x14ac:dyDescent="0.5">
      <c r="K1262"/>
      <c r="L1262"/>
    </row>
    <row r="1263" spans="11:12" x14ac:dyDescent="0.5">
      <c r="K1263"/>
      <c r="L1263"/>
    </row>
    <row r="1264" spans="11:12" x14ac:dyDescent="0.5">
      <c r="K1264"/>
      <c r="L1264"/>
    </row>
    <row r="1265" spans="11:12" x14ac:dyDescent="0.5">
      <c r="K1265"/>
      <c r="L1265"/>
    </row>
    <row r="1266" spans="11:12" x14ac:dyDescent="0.5">
      <c r="K1266"/>
      <c r="L1266"/>
    </row>
    <row r="1267" spans="11:12" x14ac:dyDescent="0.5">
      <c r="K1267"/>
      <c r="L1267"/>
    </row>
    <row r="1268" spans="11:12" x14ac:dyDescent="0.5">
      <c r="K1268"/>
      <c r="L1268"/>
    </row>
    <row r="1269" spans="11:12" x14ac:dyDescent="0.5">
      <c r="K1269"/>
      <c r="L1269"/>
    </row>
    <row r="1270" spans="11:12" x14ac:dyDescent="0.5">
      <c r="K1270"/>
      <c r="L1270"/>
    </row>
    <row r="1271" spans="11:12" x14ac:dyDescent="0.5">
      <c r="K1271"/>
      <c r="L1271"/>
    </row>
    <row r="1272" spans="11:12" x14ac:dyDescent="0.5">
      <c r="K1272"/>
      <c r="L1272"/>
    </row>
    <row r="1273" spans="11:12" x14ac:dyDescent="0.5">
      <c r="K1273"/>
      <c r="L1273"/>
    </row>
    <row r="1274" spans="11:12" x14ac:dyDescent="0.5">
      <c r="K1274"/>
      <c r="L1274"/>
    </row>
    <row r="1275" spans="11:12" x14ac:dyDescent="0.5">
      <c r="K1275"/>
      <c r="L1275"/>
    </row>
    <row r="1276" spans="11:12" x14ac:dyDescent="0.5">
      <c r="K1276"/>
      <c r="L1276"/>
    </row>
    <row r="1277" spans="11:12" x14ac:dyDescent="0.5">
      <c r="K1277"/>
      <c r="L1277"/>
    </row>
    <row r="1278" spans="11:12" x14ac:dyDescent="0.5">
      <c r="K1278"/>
      <c r="L1278"/>
    </row>
    <row r="1279" spans="11:12" x14ac:dyDescent="0.5">
      <c r="K1279"/>
      <c r="L1279"/>
    </row>
    <row r="1280" spans="11:12" x14ac:dyDescent="0.5">
      <c r="K1280"/>
      <c r="L1280"/>
    </row>
    <row r="1281" spans="11:12" x14ac:dyDescent="0.5">
      <c r="K1281"/>
      <c r="L1281"/>
    </row>
    <row r="1282" spans="11:12" x14ac:dyDescent="0.5">
      <c r="K1282"/>
      <c r="L1282"/>
    </row>
    <row r="1283" spans="11:12" x14ac:dyDescent="0.5">
      <c r="K1283"/>
      <c r="L1283"/>
    </row>
    <row r="1284" spans="11:12" x14ac:dyDescent="0.5">
      <c r="K1284"/>
      <c r="L1284"/>
    </row>
    <row r="1285" spans="11:12" x14ac:dyDescent="0.5">
      <c r="K1285"/>
      <c r="L1285"/>
    </row>
    <row r="1286" spans="11:12" x14ac:dyDescent="0.5">
      <c r="K1286"/>
      <c r="L1286"/>
    </row>
    <row r="1287" spans="11:12" x14ac:dyDescent="0.5">
      <c r="K1287"/>
      <c r="L1287"/>
    </row>
    <row r="1288" spans="11:12" x14ac:dyDescent="0.5">
      <c r="K1288"/>
      <c r="L1288"/>
    </row>
    <row r="1563" spans="10:10" x14ac:dyDescent="0.5">
      <c r="J1563" s="52"/>
    </row>
  </sheetData>
  <autoFilter ref="A1:EH114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Marov</dc:creator>
  <cp:lastModifiedBy>Damien Marov</cp:lastModifiedBy>
  <dcterms:created xsi:type="dcterms:W3CDTF">2019-06-03T06:01:20Z</dcterms:created>
  <dcterms:modified xsi:type="dcterms:W3CDTF">2019-06-03T06:01:56Z</dcterms:modified>
</cp:coreProperties>
</file>