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1B45AB79-8EF1-48BA-9FF1-C80757E993AD}" xr6:coauthVersionLast="47" xr6:coauthVersionMax="47" xr10:uidLastSave="{00000000-0000-0000-0000-000000000000}"/>
  <bookViews>
    <workbookView xWindow="28800" yWindow="0" windowWidth="15750" windowHeight="12600" activeTab="3" xr2:uid="{51326E95-EE54-495F-AB8A-B57AD14A8498}"/>
  </bookViews>
  <sheets>
    <sheet name="1" sheetId="2" r:id="rId1"/>
    <sheet name="2" sheetId="7" r:id="rId2"/>
    <sheet name="3" sheetId="8" r:id="rId3"/>
    <sheet name="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9" l="1"/>
  <c r="G2" i="9" s="1"/>
  <c r="G5" i="9" s="1"/>
  <c r="F3" i="9"/>
  <c r="G3" i="9" s="1"/>
  <c r="F4" i="9"/>
  <c r="G4" i="9" s="1"/>
  <c r="I5" i="9"/>
  <c r="J5" i="9"/>
  <c r="F7" i="9"/>
  <c r="G7" i="9" s="1"/>
  <c r="F8" i="9"/>
  <c r="G8" i="9" s="1"/>
  <c r="L8" i="9" s="1"/>
  <c r="H8" i="9"/>
  <c r="F9" i="9"/>
  <c r="G9" i="9" s="1"/>
  <c r="I10" i="9"/>
  <c r="J10" i="9"/>
  <c r="F12" i="9"/>
  <c r="G12" i="9" s="1"/>
  <c r="F13" i="9"/>
  <c r="G13" i="9" s="1"/>
  <c r="F14" i="9"/>
  <c r="G14" i="9" s="1"/>
  <c r="I15" i="9"/>
  <c r="J15" i="9"/>
  <c r="F17" i="9"/>
  <c r="H18" i="9" s="1"/>
  <c r="H17" i="9"/>
  <c r="K17" i="9"/>
  <c r="K19" i="9" s="1"/>
  <c r="F18" i="9"/>
  <c r="G18" i="9"/>
  <c r="L18" i="9" s="1"/>
  <c r="K18" i="9"/>
  <c r="F19" i="9"/>
  <c r="I19" i="9"/>
  <c r="J19" i="9"/>
  <c r="F2" i="8"/>
  <c r="G2" i="8" s="1"/>
  <c r="G5" i="8" s="1"/>
  <c r="F3" i="8"/>
  <c r="G3" i="8" s="1"/>
  <c r="F4" i="8"/>
  <c r="G4" i="8" s="1"/>
  <c r="I5" i="8"/>
  <c r="J5" i="8"/>
  <c r="F7" i="8"/>
  <c r="G7" i="8" s="1"/>
  <c r="F8" i="8"/>
  <c r="H8" i="8"/>
  <c r="F9" i="8"/>
  <c r="I9" i="8"/>
  <c r="J9" i="8"/>
  <c r="F2" i="7"/>
  <c r="H2" i="7" s="1"/>
  <c r="G2" i="7"/>
  <c r="G5" i="7" s="1"/>
  <c r="F3" i="7"/>
  <c r="G3" i="7" s="1"/>
  <c r="L3" i="7" s="1"/>
  <c r="H3" i="7"/>
  <c r="F4" i="7"/>
  <c r="H4" i="7" s="1"/>
  <c r="G4" i="7"/>
  <c r="I5" i="7"/>
  <c r="J5" i="7"/>
  <c r="F7" i="7"/>
  <c r="G7" i="7" s="1"/>
  <c r="G9" i="7" s="1"/>
  <c r="F8" i="7"/>
  <c r="H8" i="7" s="1"/>
  <c r="L8" i="7" s="1"/>
  <c r="G8" i="7"/>
  <c r="I9" i="7"/>
  <c r="J9" i="7"/>
  <c r="F11" i="7"/>
  <c r="L11" i="7"/>
  <c r="F13" i="7"/>
  <c r="L13" i="7" s="1"/>
  <c r="G10" i="9" l="1"/>
  <c r="G15" i="9"/>
  <c r="H19" i="9"/>
  <c r="G17" i="9"/>
  <c r="L12" i="9"/>
  <c r="L3" i="9"/>
  <c r="H14" i="9"/>
  <c r="L14" i="9" s="1"/>
  <c r="H12" i="9"/>
  <c r="F10" i="9"/>
  <c r="H3" i="9"/>
  <c r="L7" i="9"/>
  <c r="H9" i="9"/>
  <c r="L9" i="9" s="1"/>
  <c r="H7" i="9"/>
  <c r="F5" i="9"/>
  <c r="H13" i="9"/>
  <c r="L13" i="9" s="1"/>
  <c r="H4" i="9"/>
  <c r="L4" i="9" s="1"/>
  <c r="H2" i="9"/>
  <c r="H5" i="9" s="1"/>
  <c r="F15" i="9"/>
  <c r="G8" i="8"/>
  <c r="L8" i="8" s="1"/>
  <c r="H3" i="8"/>
  <c r="L3" i="8" s="1"/>
  <c r="H7" i="8"/>
  <c r="H9" i="8" s="1"/>
  <c r="F5" i="8"/>
  <c r="L4" i="8"/>
  <c r="H4" i="8"/>
  <c r="H2" i="8"/>
  <c r="H5" i="7"/>
  <c r="H7" i="7"/>
  <c r="H9" i="7" s="1"/>
  <c r="F5" i="7"/>
  <c r="L4" i="7"/>
  <c r="L2" i="7"/>
  <c r="L5" i="7" s="1"/>
  <c r="F9" i="7"/>
  <c r="F2" i="2"/>
  <c r="H10" i="9" l="1"/>
  <c r="L10" i="9"/>
  <c r="G19" i="9"/>
  <c r="L17" i="9"/>
  <c r="L19" i="9" s="1"/>
  <c r="L15" i="9"/>
  <c r="L2" i="9"/>
  <c r="L5" i="9" s="1"/>
  <c r="H15" i="9"/>
  <c r="L7" i="8"/>
  <c r="L9" i="8" s="1"/>
  <c r="H5" i="8"/>
  <c r="L2" i="8"/>
  <c r="L5" i="8" s="1"/>
  <c r="G9" i="8"/>
  <c r="L7" i="7"/>
  <c r="L9" i="7" s="1"/>
  <c r="H2" i="2"/>
  <c r="G2" i="2"/>
  <c r="L2" i="2" l="1"/>
</calcChain>
</file>

<file path=xl/sharedStrings.xml><?xml version="1.0" encoding="utf-8"?>
<sst xmlns="http://schemas.openxmlformats.org/spreadsheetml/2006/main" count="72" uniqueCount="20">
  <si>
    <t>BBAS3</t>
  </si>
  <si>
    <t>PETR4</t>
  </si>
  <si>
    <t>GGBR4</t>
  </si>
  <si>
    <t>ITSA4</t>
  </si>
  <si>
    <t>VALE5</t>
  </si>
  <si>
    <t>MMXM3</t>
  </si>
  <si>
    <t>RDCD3</t>
  </si>
  <si>
    <t>ARCZ6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</si>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</sst>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/>
    <xf numFmtId="0" fontId="0" fillId="2" borderId="0" xfId="0" applyFill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4" fontId="5" fillId="0" borderId="0" xfId="0" applyNumberFormat="1" applyFont="1"/>
    <xf numFmtId="165" fontId="0" fillId="0" borderId="0" xfId="0" applyNumberFormat="1"/>
    <xf numFmtId="0" fontId="5" fillId="2" borderId="0" xfId="0" applyFont="1" applyFill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6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19</v>
      </c>
      <c r="B1" s="12" t="s">
        <v>18</v>
      </c>
      <c r="C1" s="12" t="s">
        <v>17</v>
      </c>
      <c r="D1" s="12" t="s">
        <v>16</v>
      </c>
      <c r="E1" s="13" t="s">
        <v>15</v>
      </c>
      <c r="F1" s="13" t="s">
        <v>14</v>
      </c>
      <c r="G1" s="13" t="s">
        <v>13</v>
      </c>
      <c r="H1" s="13" t="s">
        <v>12</v>
      </c>
      <c r="I1" s="13" t="s">
        <v>11</v>
      </c>
      <c r="J1" s="13" t="s">
        <v>10</v>
      </c>
      <c r="K1" s="13" t="s">
        <v>9</v>
      </c>
      <c r="L1" s="13" t="s">
        <v>8</v>
      </c>
      <c r="AC1" s="17"/>
    </row>
    <row r="2" spans="1:29" x14ac:dyDescent="0.25">
      <c r="A2" s="14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0.74*(F2/SUM(F2:F2))</f>
        <v>0.74</v>
      </c>
      <c r="H2" s="13">
        <f>2.51*(F2/SUM(F2:F2))</f>
        <v>2.5099999999999998</v>
      </c>
      <c r="I2" s="13">
        <v>15.99</v>
      </c>
      <c r="J2" s="13">
        <v>0.8</v>
      </c>
      <c r="L2" s="13">
        <f>F2+G2+H2+I2</f>
        <v>1553.24</v>
      </c>
    </row>
    <row r="3" spans="1:29" x14ac:dyDescent="0.25">
      <c r="A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workbookViewId="0">
      <pane ySplit="1" topLeftCell="A2" activePane="bottomLeft" state="frozen"/>
      <selection activeCell="Q108" sqref="Q108"/>
      <selection pane="bottomLeft" activeCell="K5" sqref="K5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6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s="12" customFormat="1" x14ac:dyDescent="0.25">
      <c r="A1" s="12" t="s">
        <v>19</v>
      </c>
      <c r="B1" s="12" t="s">
        <v>18</v>
      </c>
      <c r="C1" s="12" t="s">
        <v>17</v>
      </c>
      <c r="D1" s="12" t="s">
        <v>16</v>
      </c>
      <c r="E1" s="13" t="s">
        <v>15</v>
      </c>
      <c r="F1" s="13" t="s">
        <v>14</v>
      </c>
      <c r="G1" s="13" t="s">
        <v>13</v>
      </c>
      <c r="H1" s="13" t="s">
        <v>12</v>
      </c>
      <c r="I1" s="13" t="s">
        <v>11</v>
      </c>
      <c r="J1" s="13" t="s">
        <v>10</v>
      </c>
      <c r="K1" s="13" t="s">
        <v>9</v>
      </c>
      <c r="L1" s="13" t="s">
        <v>8</v>
      </c>
      <c r="M1" s="16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7"/>
    </row>
    <row r="2" spans="1:29" s="12" customFormat="1" x14ac:dyDescent="0.25">
      <c r="A2" s="14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K2" s="13"/>
      <c r="L2" s="13">
        <f>F2+G2+H2+I2</f>
        <v>1550.5248101265822</v>
      </c>
      <c r="M2" s="16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s="12" customFormat="1" x14ac:dyDescent="0.25">
      <c r="A3" s="14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K3" s="13"/>
      <c r="L3" s="13">
        <f>F3+G3+H3+I3</f>
        <v>5055.7464363870413</v>
      </c>
      <c r="M3" s="16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9" s="12" customFormat="1" x14ac:dyDescent="0.25">
      <c r="A4" s="14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K4" s="13"/>
      <c r="L4" s="13">
        <f>F4+G4+H4+I4</f>
        <v>2766.9487534863761</v>
      </c>
      <c r="M4" s="16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9" s="12" customFormat="1" x14ac:dyDescent="0.25">
      <c r="A5" s="14"/>
      <c r="E5" s="13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K5" s="13"/>
      <c r="L5" s="13">
        <f>SUM(L2:L4)</f>
        <v>9373.2199999999993</v>
      </c>
      <c r="M5" s="16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9" s="12" customFormat="1" x14ac:dyDescent="0.25">
      <c r="A6" s="14"/>
      <c r="E6" s="13"/>
      <c r="F6" s="13"/>
      <c r="G6" s="13"/>
      <c r="H6" s="13"/>
      <c r="I6" s="13"/>
      <c r="J6" s="13"/>
      <c r="K6" s="13"/>
      <c r="L6" s="13"/>
      <c r="M6" s="16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9" s="12" customFormat="1" x14ac:dyDescent="0.25">
      <c r="A7" s="14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K7" s="13"/>
      <c r="L7" s="13">
        <f>F7+G7+H7+I7</f>
        <v>1536.5810004368718</v>
      </c>
      <c r="M7" s="16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9" s="12" customFormat="1" x14ac:dyDescent="0.25">
      <c r="A8" s="14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K8" s="13"/>
      <c r="L8" s="13">
        <f>F8+G8+H8+I8</f>
        <v>785.28899956312807</v>
      </c>
      <c r="M8" s="1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9" s="12" customFormat="1" x14ac:dyDescent="0.25">
      <c r="A9" s="14"/>
      <c r="E9" s="13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K9" s="13"/>
      <c r="L9" s="13">
        <f>SUM(L7:L8)</f>
        <v>2321.87</v>
      </c>
      <c r="M9" s="1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9" s="12" customFormat="1" x14ac:dyDescent="0.25">
      <c r="A10" s="14"/>
      <c r="E10" s="13"/>
      <c r="F10" s="13"/>
      <c r="G10" s="13"/>
      <c r="H10" s="13"/>
      <c r="I10" s="13"/>
      <c r="J10" s="13"/>
      <c r="K10" s="13"/>
      <c r="L10" s="13"/>
      <c r="M10" s="16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9" s="12" customFormat="1" x14ac:dyDescent="0.25">
      <c r="A11" s="14">
        <v>39849</v>
      </c>
      <c r="B11" s="12">
        <v>1319</v>
      </c>
      <c r="C11" s="12" t="s">
        <v>4</v>
      </c>
      <c r="D11" s="12">
        <v>100</v>
      </c>
      <c r="E11" s="13">
        <v>31.5</v>
      </c>
      <c r="F11" s="13">
        <f>D11*E11</f>
        <v>3150</v>
      </c>
      <c r="G11" s="13">
        <v>0.25</v>
      </c>
      <c r="H11" s="13">
        <v>0.85</v>
      </c>
      <c r="I11" s="13">
        <v>15.99</v>
      </c>
      <c r="J11" s="13">
        <v>0.8</v>
      </c>
      <c r="K11" s="13">
        <v>0</v>
      </c>
      <c r="L11" s="13">
        <f>F11-G11-H11-I11-K11</f>
        <v>3132.9100000000003</v>
      </c>
      <c r="M11" s="1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9" s="12" customFormat="1" x14ac:dyDescent="0.25">
      <c r="A12" s="14"/>
      <c r="E12" s="13"/>
      <c r="F12" s="13"/>
      <c r="G12" s="13"/>
      <c r="H12" s="13"/>
      <c r="I12" s="13"/>
      <c r="J12" s="13"/>
      <c r="K12" s="13"/>
      <c r="L12" s="13"/>
      <c r="M12" s="16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9" s="12" customFormat="1" x14ac:dyDescent="0.25">
      <c r="A13" s="14">
        <v>39853</v>
      </c>
      <c r="B13" s="12">
        <v>1362</v>
      </c>
      <c r="C13" s="12" t="s">
        <v>2</v>
      </c>
      <c r="D13" s="12">
        <v>100</v>
      </c>
      <c r="E13" s="13">
        <v>17.7</v>
      </c>
      <c r="F13" s="13">
        <f>D13*E13</f>
        <v>1770</v>
      </c>
      <c r="G13" s="13">
        <v>0.14000000000000001</v>
      </c>
      <c r="H13" s="13">
        <v>0.47</v>
      </c>
      <c r="I13" s="13">
        <v>15.99</v>
      </c>
      <c r="J13" s="13">
        <v>0.8</v>
      </c>
      <c r="K13" s="13">
        <v>0</v>
      </c>
      <c r="L13" s="13">
        <f>F13-G13-H13-I13-K13</f>
        <v>1753.3999999999999</v>
      </c>
      <c r="M13" s="1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9" s="12" customFormat="1" x14ac:dyDescent="0.25">
      <c r="A14" s="14"/>
      <c r="E14" s="13"/>
      <c r="F14" s="13"/>
      <c r="G14" s="13"/>
      <c r="H14" s="13"/>
      <c r="I14" s="13"/>
      <c r="J14" s="13"/>
      <c r="K14" s="13"/>
      <c r="L14" s="13"/>
      <c r="M14" s="16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515-2383-42E9-8F47-B3DA9BDEB959}">
  <dimension ref="A1:AC11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6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19</v>
      </c>
      <c r="B1" s="12" t="s">
        <v>18</v>
      </c>
      <c r="C1" s="12" t="s">
        <v>17</v>
      </c>
      <c r="D1" s="12" t="s">
        <v>16</v>
      </c>
      <c r="E1" s="13" t="s">
        <v>15</v>
      </c>
      <c r="F1" s="13" t="s">
        <v>14</v>
      </c>
      <c r="G1" s="13" t="s">
        <v>13</v>
      </c>
      <c r="H1" s="13" t="s">
        <v>12</v>
      </c>
      <c r="I1" s="13" t="s">
        <v>11</v>
      </c>
      <c r="J1" s="13" t="s">
        <v>10</v>
      </c>
      <c r="K1" s="13" t="s">
        <v>9</v>
      </c>
      <c r="L1" s="13" t="s">
        <v>8</v>
      </c>
      <c r="AC1" s="17"/>
    </row>
    <row r="2" spans="1:29" x14ac:dyDescent="0.25">
      <c r="A2" s="14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4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4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4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4"/>
    </row>
    <row r="7" spans="1:29" x14ac:dyDescent="0.25">
      <c r="A7" s="14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L7" s="13">
        <f>F7+G7+H7+I7</f>
        <v>1536.5810004368718</v>
      </c>
    </row>
    <row r="8" spans="1:29" x14ac:dyDescent="0.25">
      <c r="A8" s="14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L8" s="13">
        <f>F8+G8+H8+I8</f>
        <v>785.28899956312807</v>
      </c>
    </row>
    <row r="9" spans="1:29" x14ac:dyDescent="0.25">
      <c r="A9" s="14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L9" s="13">
        <f>SUM(L7:L8)</f>
        <v>2321.87</v>
      </c>
    </row>
    <row r="10" spans="1:29" x14ac:dyDescent="0.25">
      <c r="A10" s="14"/>
    </row>
    <row r="11" spans="1:29" x14ac:dyDescent="0.25">
      <c r="A11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0EF-5A58-4F6E-9535-CEBB2732DF3C}">
  <dimension ref="A1:AC19"/>
  <sheetViews>
    <sheetView tabSelected="1"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19</v>
      </c>
      <c r="B1" t="s">
        <v>18</v>
      </c>
      <c r="C1" t="s">
        <v>17</v>
      </c>
      <c r="D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AC1" s="15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0.74*(F2/SUM(F2:F4))</f>
        <v>0.12177215189873417</v>
      </c>
      <c r="H2" s="3">
        <f>2.51*(F2/SUM(F2:F4))</f>
        <v>0.41303797468354425</v>
      </c>
      <c r="I2" s="3">
        <v>15.99</v>
      </c>
      <c r="J2" s="3">
        <v>0.8</v>
      </c>
      <c r="K2" s="3"/>
      <c r="L2" s="3">
        <f>F2+G2+H2+I2</f>
        <v>1550.5248101265822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>0.74*(F3/SUM(F2:F4))</f>
        <v>0.39992705428019737</v>
      </c>
      <c r="H3" s="3">
        <f>2.51*(F3/SUM(F2:F4))</f>
        <v>1.3565093327612099</v>
      </c>
      <c r="I3" s="3">
        <v>15.99</v>
      </c>
      <c r="J3" s="3">
        <v>0.8</v>
      </c>
      <c r="K3" s="3"/>
      <c r="L3" s="3">
        <f>F3+G3+H3+I3</f>
        <v>5055.7464363870413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>0.74*(F4/SUM(F2:F4))</f>
        <v>0.21830079382106843</v>
      </c>
      <c r="H4" s="3">
        <f>2.51*(F4/SUM(F2:F4))</f>
        <v>0.74045269255524548</v>
      </c>
      <c r="I4" s="3">
        <v>15.99</v>
      </c>
      <c r="J4" s="3">
        <v>0.8</v>
      </c>
      <c r="K4" s="3"/>
      <c r="L4" s="3">
        <f>F4+G4+H4+I4</f>
        <v>2766.9487534863761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0.74</v>
      </c>
      <c r="H5" s="7">
        <f>SUM(H2:H4)</f>
        <v>2.5099999999999998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9373.2199999999993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0.2*(F7/SUM(F7:F9))</f>
        <v>2.0962064919827925E-2</v>
      </c>
      <c r="H7" s="3">
        <f>0.69*(F7/SUM(F7:F9))</f>
        <v>7.2319123973406341E-2</v>
      </c>
      <c r="I7" s="3">
        <v>15.99</v>
      </c>
      <c r="J7" s="3">
        <v>0.8</v>
      </c>
      <c r="K7" s="3"/>
      <c r="L7" s="3">
        <f>F7+G7+H7+I7</f>
        <v>284.08328118889324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>0.2*(F8/SUM(F7:F9))</f>
        <v>0.11888932342588972</v>
      </c>
      <c r="H8" s="3">
        <f>0.69*(F8/SUM(F7:F9))</f>
        <v>0.41016816581931947</v>
      </c>
      <c r="I8" s="3">
        <v>15.99</v>
      </c>
      <c r="J8" s="3">
        <v>0.8</v>
      </c>
      <c r="K8" s="3"/>
      <c r="L8" s="3">
        <f>F8+G8+H8+I8</f>
        <v>1536.5190574892454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>0.2*(F9/SUM(F7:F9))</f>
        <v>6.0148611654282362E-2</v>
      </c>
      <c r="H9" s="3">
        <f>0.69*(F9/SUM(F7:F9))</f>
        <v>0.20751271020727413</v>
      </c>
      <c r="I9" s="3">
        <v>15.99</v>
      </c>
      <c r="J9" s="3">
        <v>0.8</v>
      </c>
      <c r="K9" s="3"/>
      <c r="L9" s="3">
        <f>F9+G9+H9+I9</f>
        <v>785.25766132186163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SUM(F7:F9)</f>
        <v>2557</v>
      </c>
      <c r="G10" s="7">
        <f>SUM(G7:G9)</f>
        <v>0.2</v>
      </c>
      <c r="H10" s="7">
        <f>SUM(H7:H9)</f>
        <v>0.69</v>
      </c>
      <c r="I10" s="7">
        <f>SUM(I7:I9)</f>
        <v>47.97</v>
      </c>
      <c r="J10" s="7">
        <f>SUM(J7:J9)</f>
        <v>2.4000000000000004</v>
      </c>
      <c r="K10" s="7"/>
      <c r="L10" s="7">
        <f>SUM(L7:L9)</f>
        <v>2605.86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s="4" customFormat="1" x14ac:dyDescent="0.25">
      <c r="A11" s="5"/>
      <c r="E11" s="3"/>
      <c r="F11" s="7"/>
      <c r="G11" s="7"/>
      <c r="H11" s="7"/>
      <c r="I11" s="7"/>
      <c r="J11" s="7"/>
      <c r="K11" s="7"/>
      <c r="L11" s="7"/>
      <c r="M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s="9" customFormat="1" x14ac:dyDescent="0.25">
      <c r="A12" s="10">
        <v>40073</v>
      </c>
      <c r="B12" s="9">
        <v>1462</v>
      </c>
      <c r="C12" s="9" t="s">
        <v>4</v>
      </c>
      <c r="D12" s="9">
        <v>200</v>
      </c>
      <c r="E12" s="8">
        <v>35.15</v>
      </c>
      <c r="F12" s="8">
        <f>D12*E12</f>
        <v>7030</v>
      </c>
      <c r="G12" s="8">
        <f>1.16*(F12/SUM(F12:F14))</f>
        <v>0.42000412031314377</v>
      </c>
      <c r="H12" s="8">
        <f>5.53*(F12/SUM(F12:F14))</f>
        <v>2.0022610218376595</v>
      </c>
      <c r="I12" s="8">
        <v>15.99</v>
      </c>
      <c r="J12" s="8">
        <v>0.8</v>
      </c>
      <c r="K12" s="8">
        <v>0</v>
      </c>
      <c r="L12" s="8">
        <f>F12-G12-H12-I12-K12</f>
        <v>7011.5877348578497</v>
      </c>
      <c r="M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9" customFormat="1" x14ac:dyDescent="0.25">
      <c r="A13" s="10">
        <v>40073</v>
      </c>
      <c r="B13" s="9">
        <v>1462</v>
      </c>
      <c r="C13" s="9" t="s">
        <v>1</v>
      </c>
      <c r="D13" s="9">
        <v>200</v>
      </c>
      <c r="E13" s="8">
        <v>34.479999999999997</v>
      </c>
      <c r="F13" s="8">
        <f>D13*E13</f>
        <v>6895.9999999999991</v>
      </c>
      <c r="G13" s="8">
        <f>1.16*(F13/SUM(F12:F14))</f>
        <v>0.41199835187474243</v>
      </c>
      <c r="H13" s="8">
        <f>5.53*(F13/SUM(F12:F14))</f>
        <v>1.964095591264936</v>
      </c>
      <c r="I13" s="8">
        <v>15.99</v>
      </c>
      <c r="J13" s="8">
        <v>0.8</v>
      </c>
      <c r="K13" s="8">
        <v>0</v>
      </c>
      <c r="L13" s="8">
        <f>F13-G13-H13-I13-K13</f>
        <v>6877.6339060568598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9" customFormat="1" x14ac:dyDescent="0.25">
      <c r="A14" s="10">
        <v>40073</v>
      </c>
      <c r="B14" s="9">
        <v>1462</v>
      </c>
      <c r="C14" s="9" t="s">
        <v>6</v>
      </c>
      <c r="D14" s="9">
        <v>200</v>
      </c>
      <c r="E14" s="8">
        <v>27.45</v>
      </c>
      <c r="F14" s="8">
        <f>D14*E14</f>
        <v>5490</v>
      </c>
      <c r="G14" s="8">
        <f>1.16*(F14/SUM(F12:F14))</f>
        <v>0.32799752781211372</v>
      </c>
      <c r="H14" s="8">
        <f>5.53*(F14/SUM(F12:F14))</f>
        <v>1.5636433868974042</v>
      </c>
      <c r="I14" s="8">
        <v>15.99</v>
      </c>
      <c r="J14" s="8">
        <v>0.8</v>
      </c>
      <c r="K14" s="8">
        <v>0</v>
      </c>
      <c r="L14" s="8">
        <f>F14-G14-H14-I14-K14</f>
        <v>5472.1183590852906</v>
      </c>
      <c r="M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9" customFormat="1" x14ac:dyDescent="0.25">
      <c r="A15" s="10"/>
      <c r="E15" s="8"/>
      <c r="F15" s="11">
        <f>SUM(F12:F14)</f>
        <v>19416</v>
      </c>
      <c r="G15" s="11">
        <f>SUM(G12:G14)</f>
        <v>1.1599999999999999</v>
      </c>
      <c r="H15" s="11">
        <f>SUM(H12:H14)</f>
        <v>5.5299999999999994</v>
      </c>
      <c r="I15" s="11">
        <f>SUM(I12:I14)</f>
        <v>47.97</v>
      </c>
      <c r="J15" s="11">
        <f>SUM(J12:J14)</f>
        <v>2.4000000000000004</v>
      </c>
      <c r="K15" s="11"/>
      <c r="L15" s="11">
        <f>SUM(L12:L14)</f>
        <v>19361.34</v>
      </c>
      <c r="M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7" spans="1:28" s="9" customFormat="1" x14ac:dyDescent="0.25">
      <c r="A17" s="10">
        <v>40158</v>
      </c>
      <c r="B17" s="9">
        <v>1171</v>
      </c>
      <c r="C17" s="9" t="s">
        <v>6</v>
      </c>
      <c r="D17" s="9">
        <v>500</v>
      </c>
      <c r="E17" s="8">
        <v>26.1</v>
      </c>
      <c r="F17" s="8">
        <f>D17*E17</f>
        <v>13050</v>
      </c>
      <c r="G17" s="8">
        <f>1.51*(F17/SUM(F17:F18))</f>
        <v>0.78289630512514907</v>
      </c>
      <c r="H17" s="8">
        <f>7.17*(F17/SUM(F17:F18))</f>
        <v>3.7174612634088202</v>
      </c>
      <c r="I17" s="8">
        <v>15.99</v>
      </c>
      <c r="J17" s="8">
        <v>0.8</v>
      </c>
      <c r="K17" s="8">
        <f>1.25*(F17/SUM(F17:F18))</f>
        <v>0.64809296781883197</v>
      </c>
      <c r="L17" s="8">
        <f>F17-G17-H17-I17-K17</f>
        <v>13028.861549463649</v>
      </c>
      <c r="M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x14ac:dyDescent="0.25">
      <c r="A18" s="10">
        <v>40158</v>
      </c>
      <c r="B18" s="9">
        <v>1171</v>
      </c>
      <c r="C18" s="9" t="s">
        <v>5</v>
      </c>
      <c r="D18" s="9">
        <v>1000</v>
      </c>
      <c r="E18" s="8">
        <v>12.12</v>
      </c>
      <c r="F18" s="8">
        <f>D18*E18</f>
        <v>12120</v>
      </c>
      <c r="G18" s="8">
        <f>1.51*(F18/SUM(F17:F18))</f>
        <v>0.72710369487485105</v>
      </c>
      <c r="H18" s="8">
        <f>7.17*(F18/SUM(F17:F18))</f>
        <v>3.4525387365911802</v>
      </c>
      <c r="I18" s="8">
        <v>15.99</v>
      </c>
      <c r="J18" s="8">
        <v>0.8</v>
      </c>
      <c r="K18" s="8">
        <f>1.25*(F18/SUM(F17:F18))</f>
        <v>0.60190703218116803</v>
      </c>
      <c r="L18" s="8">
        <f>F18-G18-H18-I18-K18</f>
        <v>12099.228450536351</v>
      </c>
      <c r="M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x14ac:dyDescent="0.25">
      <c r="A19" s="10"/>
      <c r="E19" s="8"/>
      <c r="F19" s="11">
        <f>SUM(F17:F18)</f>
        <v>25170</v>
      </c>
      <c r="G19" s="11">
        <f>SUM(G17:G18)</f>
        <v>1.5100000000000002</v>
      </c>
      <c r="H19" s="11">
        <f>SUM(H17:H18)</f>
        <v>7.17</v>
      </c>
      <c r="I19" s="11">
        <f>SUM(I17:I18)</f>
        <v>31.98</v>
      </c>
      <c r="J19" s="11">
        <f>SUM(J17:J18)</f>
        <v>1.6</v>
      </c>
      <c r="K19" s="11">
        <f>SUM(K17:K18)</f>
        <v>1.25</v>
      </c>
      <c r="L19" s="11">
        <f>SUM(L17:L18)</f>
        <v>25128.09</v>
      </c>
      <c r="M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2022-03-19T18:04:42Z</dcterms:modified>
</cp:coreProperties>
</file>