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2F2D926E-DB38-4E07-AA1B-13FBDEE9C6F6}" xr6:coauthVersionLast="47" xr6:coauthVersionMax="47" xr10:uidLastSave="{00000000-0000-0000-0000-000000000000}"/>
  <bookViews>
    <workbookView xWindow="28800" yWindow="0" windowWidth="15750" windowHeight="12600" activeTab="1" xr2:uid="{51326E95-EE54-495F-AB8A-B57AD14A8498}"/>
  </bookViews>
  <sheets>
    <sheet name="1" sheetId="2" r:id="rId1"/>
    <sheet name="GroupWithDifferentTradingDates" sheetId="11" r:id="rId2"/>
    <sheet name="2" sheetId="7" r:id="rId3"/>
    <sheet name="3" sheetId="8" r:id="rId4"/>
    <sheet name="4" sheetId="9" r:id="rId5"/>
    <sheet name="5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1" l="1"/>
  <c r="F13" i="11"/>
  <c r="L11" i="11"/>
  <c r="F11" i="11"/>
  <c r="J9" i="11"/>
  <c r="I9" i="11"/>
  <c r="F8" i="11"/>
  <c r="G7" i="11"/>
  <c r="F7" i="11"/>
  <c r="F9" i="11" s="1"/>
  <c r="J5" i="11"/>
  <c r="I5" i="11"/>
  <c r="L4" i="11"/>
  <c r="H4" i="11"/>
  <c r="G4" i="11"/>
  <c r="F4" i="11"/>
  <c r="F3" i="11"/>
  <c r="H3" i="11" s="1"/>
  <c r="L2" i="11"/>
  <c r="H2" i="11"/>
  <c r="H5" i="11" s="1"/>
  <c r="G2" i="11"/>
  <c r="F2" i="11"/>
  <c r="F5" i="11" s="1"/>
  <c r="F2" i="10"/>
  <c r="L2" i="10" s="1"/>
  <c r="F4" i="10"/>
  <c r="L4" i="10" s="1"/>
  <c r="F6" i="10"/>
  <c r="L6" i="10"/>
  <c r="F2" i="9"/>
  <c r="G2" i="9" s="1"/>
  <c r="G5" i="9" s="1"/>
  <c r="F3" i="9"/>
  <c r="G3" i="9" s="1"/>
  <c r="F4" i="9"/>
  <c r="G4" i="9" s="1"/>
  <c r="I5" i="9"/>
  <c r="J5" i="9"/>
  <c r="F7" i="9"/>
  <c r="G7" i="9" s="1"/>
  <c r="F8" i="9"/>
  <c r="G8" i="9" s="1"/>
  <c r="L8" i="9" s="1"/>
  <c r="H8" i="9"/>
  <c r="F9" i="9"/>
  <c r="G9" i="9" s="1"/>
  <c r="I10" i="9"/>
  <c r="J10" i="9"/>
  <c r="F12" i="9"/>
  <c r="G12" i="9" s="1"/>
  <c r="F13" i="9"/>
  <c r="G13" i="9" s="1"/>
  <c r="F14" i="9"/>
  <c r="G14" i="9" s="1"/>
  <c r="I15" i="9"/>
  <c r="J15" i="9"/>
  <c r="F17" i="9"/>
  <c r="H18" i="9" s="1"/>
  <c r="H17" i="9"/>
  <c r="K17" i="9"/>
  <c r="K19" i="9" s="1"/>
  <c r="F18" i="9"/>
  <c r="G18" i="9"/>
  <c r="L18" i="9" s="1"/>
  <c r="K18" i="9"/>
  <c r="F19" i="9"/>
  <c r="I19" i="9"/>
  <c r="J19" i="9"/>
  <c r="F2" i="8"/>
  <c r="G2" i="8" s="1"/>
  <c r="G5" i="8" s="1"/>
  <c r="F3" i="8"/>
  <c r="G3" i="8" s="1"/>
  <c r="F4" i="8"/>
  <c r="G4" i="8" s="1"/>
  <c r="I5" i="8"/>
  <c r="J5" i="8"/>
  <c r="F7" i="8"/>
  <c r="G7" i="8" s="1"/>
  <c r="F8" i="8"/>
  <c r="H8" i="8"/>
  <c r="F9" i="8"/>
  <c r="I9" i="8"/>
  <c r="J9" i="8"/>
  <c r="F2" i="7"/>
  <c r="H2" i="7" s="1"/>
  <c r="G2" i="7"/>
  <c r="G5" i="7" s="1"/>
  <c r="F3" i="7"/>
  <c r="G3" i="7" s="1"/>
  <c r="L3" i="7" s="1"/>
  <c r="H3" i="7"/>
  <c r="F4" i="7"/>
  <c r="H4" i="7" s="1"/>
  <c r="G4" i="7"/>
  <c r="I5" i="7"/>
  <c r="J5" i="7"/>
  <c r="F7" i="7"/>
  <c r="G7" i="7" s="1"/>
  <c r="G9" i="7" s="1"/>
  <c r="F8" i="7"/>
  <c r="H8" i="7" s="1"/>
  <c r="L8" i="7" s="1"/>
  <c r="G8" i="7"/>
  <c r="I9" i="7"/>
  <c r="J9" i="7"/>
  <c r="F11" i="7"/>
  <c r="L11" i="7"/>
  <c r="F13" i="7"/>
  <c r="L13" i="7" s="1"/>
  <c r="H7" i="11" l="1"/>
  <c r="G3" i="11"/>
  <c r="L3" i="11" s="1"/>
  <c r="L5" i="11" s="1"/>
  <c r="L7" i="11"/>
  <c r="G8" i="11"/>
  <c r="H8" i="11"/>
  <c r="G10" i="9"/>
  <c r="G15" i="9"/>
  <c r="H19" i="9"/>
  <c r="G17" i="9"/>
  <c r="L12" i="9"/>
  <c r="L3" i="9"/>
  <c r="H14" i="9"/>
  <c r="L14" i="9" s="1"/>
  <c r="H12" i="9"/>
  <c r="F10" i="9"/>
  <c r="H3" i="9"/>
  <c r="L7" i="9"/>
  <c r="H9" i="9"/>
  <c r="L9" i="9" s="1"/>
  <c r="H7" i="9"/>
  <c r="F5" i="9"/>
  <c r="H13" i="9"/>
  <c r="L13" i="9" s="1"/>
  <c r="H4" i="9"/>
  <c r="L4" i="9" s="1"/>
  <c r="H2" i="9"/>
  <c r="H5" i="9" s="1"/>
  <c r="F15" i="9"/>
  <c r="G8" i="8"/>
  <c r="L8" i="8" s="1"/>
  <c r="H3" i="8"/>
  <c r="L3" i="8" s="1"/>
  <c r="H7" i="8"/>
  <c r="H9" i="8" s="1"/>
  <c r="F5" i="8"/>
  <c r="L4" i="8"/>
  <c r="H4" i="8"/>
  <c r="H2" i="8"/>
  <c r="H5" i="7"/>
  <c r="H7" i="7"/>
  <c r="H9" i="7" s="1"/>
  <c r="F5" i="7"/>
  <c r="L4" i="7"/>
  <c r="L2" i="7"/>
  <c r="L5" i="7" s="1"/>
  <c r="F9" i="7"/>
  <c r="F2" i="2"/>
  <c r="L8" i="11" l="1"/>
  <c r="L9" i="11" s="1"/>
  <c r="G9" i="11"/>
  <c r="H9" i="11"/>
  <c r="G5" i="11"/>
  <c r="H10" i="9"/>
  <c r="L10" i="9"/>
  <c r="G19" i="9"/>
  <c r="L17" i="9"/>
  <c r="L19" i="9" s="1"/>
  <c r="L15" i="9"/>
  <c r="L2" i="9"/>
  <c r="L5" i="9" s="1"/>
  <c r="H15" i="9"/>
  <c r="L7" i="8"/>
  <c r="L9" i="8" s="1"/>
  <c r="H5" i="8"/>
  <c r="L2" i="8"/>
  <c r="L5" i="8" s="1"/>
  <c r="G9" i="8"/>
  <c r="L7" i="7"/>
  <c r="L9" i="7" s="1"/>
  <c r="H2" i="2"/>
  <c r="G2" i="2"/>
  <c r="L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sharedStrings.xml><?xml version="1.0" encoding="utf-8"?>
<sst xmlns="http://schemas.openxmlformats.org/spreadsheetml/2006/main" count="106" uniqueCount="22">
  <si>
    <t>BBAS3</t>
  </si>
  <si>
    <t>PETR4</t>
  </si>
  <si>
    <t>GGBR4</t>
  </si>
  <si>
    <t>ITSA4</t>
  </si>
  <si>
    <t>VALE5</t>
  </si>
  <si>
    <t>KLBN4</t>
  </si>
  <si>
    <t>MMXM3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</si>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</sst>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65" fontId="0" fillId="0" borderId="0" xfId="0" applyNumberFormat="1"/>
    <xf numFmtId="0" fontId="5" fillId="2" borderId="0" xfId="0" applyFont="1" applyFill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6DC6-EFFD-4226-8075-7FFC9D0F7B34}">
  <dimension ref="A1:AC14"/>
  <sheetViews>
    <sheetView tabSelected="1" workbookViewId="0">
      <pane ySplit="1" topLeftCell="A2" activePane="bottomLeft" state="frozen"/>
      <selection activeCell="Q108" sqref="Q108"/>
      <selection pane="bottomLeft" activeCell="A3" sqref="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39758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7" sqref="A7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s="12" customFormat="1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M1" s="17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8"/>
    </row>
    <row r="2" spans="1:29" s="12" customFormat="1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K2" s="13"/>
      <c r="L2" s="13">
        <f>F2+G2+H2+I2</f>
        <v>1550.5248101265822</v>
      </c>
      <c r="M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9" s="12" customFormat="1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K3" s="13"/>
      <c r="L3" s="13">
        <f>F3+G3+H3+I3</f>
        <v>5055.7464363870413</v>
      </c>
      <c r="M3" s="17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9" s="12" customFormat="1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K4" s="13"/>
      <c r="L4" s="13">
        <f>F4+G4+H4+I4</f>
        <v>2766.9487534863761</v>
      </c>
      <c r="M4" s="17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9" s="12" customFormat="1" x14ac:dyDescent="0.25">
      <c r="A5" s="15"/>
      <c r="E5" s="13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K5" s="13"/>
      <c r="L5" s="13">
        <f>SUM(L2:L4)</f>
        <v>9373.2199999999993</v>
      </c>
      <c r="M5" s="17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9" s="12" customFormat="1" x14ac:dyDescent="0.25">
      <c r="A6" s="15"/>
      <c r="E6" s="13"/>
      <c r="F6" s="13"/>
      <c r="G6" s="13"/>
      <c r="H6" s="13"/>
      <c r="I6" s="13"/>
      <c r="J6" s="13"/>
      <c r="K6" s="13"/>
      <c r="L6" s="13"/>
      <c r="M6" s="17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9" s="12" customFormat="1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K7" s="13"/>
      <c r="L7" s="13">
        <f>F7+G7+H7+I7</f>
        <v>1536.5810004368718</v>
      </c>
      <c r="M7" s="17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9" s="12" customFormat="1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K8" s="13"/>
      <c r="L8" s="13">
        <f>F8+G8+H8+I8</f>
        <v>785.28899956312807</v>
      </c>
      <c r="M8" s="17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9" s="12" customFormat="1" x14ac:dyDescent="0.25">
      <c r="A9" s="15"/>
      <c r="E9" s="13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K9" s="13"/>
      <c r="L9" s="13">
        <f>SUM(L7:L8)</f>
        <v>2321.87</v>
      </c>
      <c r="M9" s="17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9" s="12" customFormat="1" x14ac:dyDescent="0.25">
      <c r="A10" s="15"/>
      <c r="E10" s="13"/>
      <c r="F10" s="13"/>
      <c r="G10" s="13"/>
      <c r="H10" s="13"/>
      <c r="I10" s="13"/>
      <c r="J10" s="13"/>
      <c r="K10" s="13"/>
      <c r="L10" s="13"/>
      <c r="M10" s="17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9" s="12" customFormat="1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  <c r="M11" s="17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9" s="12" customFormat="1" x14ac:dyDescent="0.25">
      <c r="A12" s="15"/>
      <c r="E12" s="13"/>
      <c r="F12" s="13"/>
      <c r="G12" s="13"/>
      <c r="H12" s="13"/>
      <c r="I12" s="13"/>
      <c r="J12" s="13"/>
      <c r="K12" s="13"/>
      <c r="L12" s="13"/>
      <c r="M12" s="17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9" s="12" customFormat="1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  <c r="M13" s="17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9" s="12" customFormat="1" x14ac:dyDescent="0.25">
      <c r="A14" s="15"/>
      <c r="E14" s="13"/>
      <c r="F14" s="13"/>
      <c r="G14" s="13"/>
      <c r="H14" s="13"/>
      <c r="I14" s="13"/>
      <c r="J14" s="13"/>
      <c r="K14" s="13"/>
      <c r="L14" s="13"/>
      <c r="M14" s="17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0.74*(F2/SUM(F2:F4))</f>
        <v>0.12177215189873417</v>
      </c>
      <c r="H2" s="3">
        <f>2.51*(F2/SUM(F2:F4))</f>
        <v>0.41303797468354425</v>
      </c>
      <c r="I2" s="3">
        <v>15.99</v>
      </c>
      <c r="J2" s="3">
        <v>0.8</v>
      </c>
      <c r="K2" s="3"/>
      <c r="L2" s="3">
        <f>F2+G2+H2+I2</f>
        <v>1550.5248101265822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0.74*(F3/SUM(F2:F4))</f>
        <v>0.39992705428019737</v>
      </c>
      <c r="H3" s="3">
        <f>2.51*(F3/SUM(F2:F4))</f>
        <v>1.3565093327612099</v>
      </c>
      <c r="I3" s="3">
        <v>15.99</v>
      </c>
      <c r="J3" s="3">
        <v>0.8</v>
      </c>
      <c r="K3" s="3"/>
      <c r="L3" s="3">
        <f>F3+G3+H3+I3</f>
        <v>5055.7464363870413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0.74*(F4/SUM(F2:F4))</f>
        <v>0.21830079382106843</v>
      </c>
      <c r="H4" s="3">
        <f>2.51*(F4/SUM(F2:F4))</f>
        <v>0.74045269255524548</v>
      </c>
      <c r="I4" s="3">
        <v>15.99</v>
      </c>
      <c r="J4" s="3">
        <v>0.8</v>
      </c>
      <c r="K4" s="3"/>
      <c r="L4" s="3">
        <f>F4+G4+H4+I4</f>
        <v>2766.9487534863761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0.74</v>
      </c>
      <c r="H5" s="7">
        <f>SUM(H2:H4)</f>
        <v>2.5099999999999998</v>
      </c>
      <c r="I5" s="7">
        <f>SUM(I2:I4)</f>
        <v>47.97</v>
      </c>
      <c r="J5" s="7">
        <f>SUM(J2:J4)</f>
        <v>2.4000000000000004</v>
      </c>
      <c r="K5" s="7"/>
      <c r="L5" s="7">
        <f>SUM(L2:L4)</f>
        <v>9373.2199999999993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8</v>
      </c>
      <c r="D7" s="4">
        <v>100</v>
      </c>
      <c r="E7" s="3">
        <v>2.68</v>
      </c>
      <c r="F7" s="3">
        <f>D7*E7</f>
        <v>268</v>
      </c>
      <c r="G7" s="3">
        <f>0.2*(F7/SUM(F7:F9))</f>
        <v>2.0962064919827925E-2</v>
      </c>
      <c r="H7" s="3">
        <f>0.69*(F7/SUM(F7:F9))</f>
        <v>7.2319123973406341E-2</v>
      </c>
      <c r="I7" s="3">
        <v>15.99</v>
      </c>
      <c r="J7" s="3">
        <v>0.8</v>
      </c>
      <c r="K7" s="3"/>
      <c r="L7" s="3">
        <f>F7+G7+H7+I7</f>
        <v>284.08328118889324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>0.2*(F8/SUM(F7:F9))</f>
        <v>0.11888932342588972</v>
      </c>
      <c r="H8" s="3">
        <f>0.69*(F8/SUM(F7:F9))</f>
        <v>0.41016816581931947</v>
      </c>
      <c r="I8" s="3">
        <v>15.99</v>
      </c>
      <c r="J8" s="3">
        <v>0.8</v>
      </c>
      <c r="K8" s="3"/>
      <c r="L8" s="3">
        <f>F8+G8+H8+I8</f>
        <v>1536.5190574892454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>0.2*(F9/SUM(F7:F9))</f>
        <v>6.0148611654282362E-2</v>
      </c>
      <c r="H9" s="3">
        <f>0.69*(F9/SUM(F7:F9))</f>
        <v>0.20751271020727413</v>
      </c>
      <c r="I9" s="3">
        <v>15.99</v>
      </c>
      <c r="J9" s="3">
        <v>0.8</v>
      </c>
      <c r="K9" s="3"/>
      <c r="L9" s="3">
        <f>F9+G9+H9+I9</f>
        <v>785.25766132186163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0.2</v>
      </c>
      <c r="H10" s="7">
        <f>SUM(H7:H9)</f>
        <v>0.69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2605.86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1.16*(F12/SUM(F12:F14))</f>
        <v>0.42000412031314377</v>
      </c>
      <c r="H12" s="8">
        <f>5.53*(F12/SUM(F12:F14))</f>
        <v>2.0022610218376595</v>
      </c>
      <c r="I12" s="8">
        <v>15.99</v>
      </c>
      <c r="J12" s="8">
        <v>0.8</v>
      </c>
      <c r="K12" s="8">
        <v>0</v>
      </c>
      <c r="L12" s="8">
        <f>F12-G12-H12-I12-K12</f>
        <v>7011.5877348578497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1</v>
      </c>
      <c r="D13" s="9">
        <v>200</v>
      </c>
      <c r="E13" s="8">
        <v>34.479999999999997</v>
      </c>
      <c r="F13" s="8">
        <f>D13*E13</f>
        <v>6895.9999999999991</v>
      </c>
      <c r="G13" s="8">
        <f>1.16*(F13/SUM(F12:F14))</f>
        <v>0.41199835187474243</v>
      </c>
      <c r="H13" s="8">
        <f>5.53*(F13/SUM(F12:F14))</f>
        <v>1.964095591264936</v>
      </c>
      <c r="I13" s="8">
        <v>15.99</v>
      </c>
      <c r="J13" s="8">
        <v>0.8</v>
      </c>
      <c r="K13" s="8">
        <v>0</v>
      </c>
      <c r="L13" s="8">
        <f>F13-G13-H13-I13-K13</f>
        <v>6877.6339060568598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7</v>
      </c>
      <c r="D14" s="9">
        <v>200</v>
      </c>
      <c r="E14" s="8">
        <v>27.45</v>
      </c>
      <c r="F14" s="8">
        <f>D14*E14</f>
        <v>5490</v>
      </c>
      <c r="G14" s="8">
        <f>1.16*(F14/SUM(F12:F14))</f>
        <v>0.32799752781211372</v>
      </c>
      <c r="H14" s="8">
        <f>5.53*(F14/SUM(F12:F14))</f>
        <v>1.5636433868974042</v>
      </c>
      <c r="I14" s="8">
        <v>15.99</v>
      </c>
      <c r="J14" s="8">
        <v>0.8</v>
      </c>
      <c r="K14" s="8">
        <v>0</v>
      </c>
      <c r="L14" s="8">
        <f>F14-G14-H14-I14-K14</f>
        <v>5472.1183590852906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>SUM(F12:F14)</f>
        <v>19416</v>
      </c>
      <c r="G15" s="11">
        <f>SUM(G12:G14)</f>
        <v>1.1599999999999999</v>
      </c>
      <c r="H15" s="11">
        <f>SUM(H12:H14)</f>
        <v>5.5299999999999994</v>
      </c>
      <c r="I15" s="11">
        <f>SUM(I12:I14)</f>
        <v>47.97</v>
      </c>
      <c r="J15" s="11">
        <f>SUM(J12:J14)</f>
        <v>2.4000000000000004</v>
      </c>
      <c r="K15" s="11"/>
      <c r="L15" s="11">
        <f>SUM(L12:L14)</f>
        <v>19361.34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7</v>
      </c>
      <c r="D17" s="9">
        <v>500</v>
      </c>
      <c r="E17" s="8">
        <v>26.1</v>
      </c>
      <c r="F17" s="8">
        <f>D17*E17</f>
        <v>13050</v>
      </c>
      <c r="G17" s="8">
        <f>1.51*(F17/SUM(F17:F18))</f>
        <v>0.78289630512514907</v>
      </c>
      <c r="H17" s="8">
        <f>7.17*(F17/SUM(F17:F18))</f>
        <v>3.7174612634088202</v>
      </c>
      <c r="I17" s="8">
        <v>15.99</v>
      </c>
      <c r="J17" s="8">
        <v>0.8</v>
      </c>
      <c r="K17" s="8">
        <f>1.25*(F17/SUM(F17:F18))</f>
        <v>0.64809296781883197</v>
      </c>
      <c r="L17" s="8">
        <f>F17-G17-H17-I17-K17</f>
        <v>13028.861549463649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6</v>
      </c>
      <c r="D18" s="9">
        <v>1000</v>
      </c>
      <c r="E18" s="8">
        <v>12.12</v>
      </c>
      <c r="F18" s="8">
        <f>D18*E18</f>
        <v>12120</v>
      </c>
      <c r="G18" s="8">
        <f>1.51*(F18/SUM(F17:F18))</f>
        <v>0.72710369487485105</v>
      </c>
      <c r="H18" s="8">
        <f>7.17*(F18/SUM(F17:F18))</f>
        <v>3.4525387365911802</v>
      </c>
      <c r="I18" s="8">
        <v>15.99</v>
      </c>
      <c r="J18" s="8">
        <v>0.8</v>
      </c>
      <c r="K18" s="8">
        <f>1.25*(F18/SUM(F17:F18))</f>
        <v>0.60190703218116803</v>
      </c>
      <c r="L18" s="8">
        <f>F18-G18-H18-I18-K18</f>
        <v>12099.228450536351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>SUM(F17:F18)</f>
        <v>25170</v>
      </c>
      <c r="G19" s="11">
        <f>SUM(G17:G18)</f>
        <v>1.5100000000000002</v>
      </c>
      <c r="H19" s="11">
        <f>SUM(H17:H18)</f>
        <v>7.17</v>
      </c>
      <c r="I19" s="11">
        <f>SUM(I17:I18)</f>
        <v>31.98</v>
      </c>
      <c r="J19" s="11">
        <f>SUM(J17:J18)</f>
        <v>1.6</v>
      </c>
      <c r="K19" s="11">
        <f>SUM(K17:K18)</f>
        <v>1.25</v>
      </c>
      <c r="L19" s="11">
        <f>SUM(L17:L18)</f>
        <v>25128.09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s="9" customFormat="1" x14ac:dyDescent="0.25">
      <c r="A2" s="10">
        <v>39959</v>
      </c>
      <c r="B2" s="9">
        <v>1430</v>
      </c>
      <c r="C2" s="9" t="s">
        <v>9</v>
      </c>
      <c r="D2" s="9">
        <v>200</v>
      </c>
      <c r="E2" s="8">
        <v>23.4</v>
      </c>
      <c r="F2" s="8">
        <f>D2*E2</f>
        <v>4680</v>
      </c>
      <c r="G2" s="8">
        <v>0.28000000000000003</v>
      </c>
      <c r="H2" s="8">
        <v>1.33</v>
      </c>
      <c r="I2" s="8">
        <v>15.99</v>
      </c>
      <c r="J2" s="8">
        <v>0.8</v>
      </c>
      <c r="K2" s="8">
        <v>0.23</v>
      </c>
      <c r="L2" s="8">
        <f>F2-G2-H2-I2</f>
        <v>4662.4000000000005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v>0.4</v>
      </c>
      <c r="H4" s="8">
        <v>1.94</v>
      </c>
      <c r="I4" s="8">
        <v>15.99</v>
      </c>
      <c r="J4" s="8">
        <v>0.8</v>
      </c>
      <c r="K4" s="8">
        <v>0.34</v>
      </c>
      <c r="L4" s="8">
        <f>F4-G4-H4-I4</f>
        <v>6789.670000000001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v>0.19</v>
      </c>
      <c r="H6" s="3">
        <v>0.94</v>
      </c>
      <c r="I6" s="3">
        <v>15.99</v>
      </c>
      <c r="J6" s="3">
        <v>0.8</v>
      </c>
      <c r="K6" s="3"/>
      <c r="L6" s="3">
        <f>F6+G6+H6+I6</f>
        <v>3327.12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GroupWithDifferentTradingDates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2022-03-20T22:31:04Z</dcterms:modified>
</cp:coreProperties>
</file>