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BDD82A30-DC00-4BF8-A4F0-EC8ACE883D94}" xr6:coauthVersionLast="47" xr6:coauthVersionMax="47" xr10:uidLastSave="{00000000-0000-0000-0000-000000000000}"/>
  <bookViews>
    <workbookView xWindow="28800" yWindow="12600" windowWidth="15750" windowHeight="12600" firstSheet="7" activeTab="7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LineWithDifferentFontColors" sheetId="13" r:id="rId4"/>
    <sheet name="LineWithBlackFontColor" sheetId="14" r:id="rId5"/>
    <sheet name="GroupsWithSameTradingDate&amp;Note" sheetId="7" r:id="rId6"/>
    <sheet name="GroupsWithSummary" sheetId="8" r:id="rId7"/>
    <sheet name="BuyingAndSellingOperations" sheetId="9" r:id="rId8"/>
    <sheet name="SingleLineGroups" sheetId="10" r:id="rId9"/>
    <sheet name="VolumeDoesNotMatchQtyTimesPrice" sheetId="15" r:id="rId10"/>
    <sheet name="SettlementFeeNotVolumeTimesRate" sheetId="16" r:id="rId11"/>
    <sheet name="InvalidNegotiationsFee" sheetId="17" r:id="rId12"/>
    <sheet name="InvalidServiceTax" sheetId="18" r:id="rId13"/>
    <sheet name="InvalidIncomeTaxAtSource" sheetId="19" r:id="rId14"/>
    <sheet name="IncomeTaxAtSourceNot$OnBuying" sheetId="20" r:id="rId15"/>
    <sheet name="NonZeroIncomeTaxAtSourceBuying" sheetId="21" r:id="rId16"/>
    <sheet name="InvalidTotalForSelling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9" l="1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F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L4" i="21" s="1"/>
  <c r="J2" i="20"/>
  <c r="K4" i="20"/>
  <c r="I4" i="20"/>
  <c r="J3" i="20"/>
  <c r="J4" i="20" s="1"/>
  <c r="G3" i="20"/>
  <c r="F3" i="20"/>
  <c r="H3" i="20" s="1"/>
  <c r="F2" i="20"/>
  <c r="K18" i="9"/>
  <c r="N9" i="19"/>
  <c r="N10" i="19" s="1"/>
  <c r="N11" i="19" s="1"/>
  <c r="N12" i="19" s="1"/>
  <c r="L9" i="19"/>
  <c r="L10" i="19" s="1"/>
  <c r="K10" i="19"/>
  <c r="K11" i="19"/>
  <c r="K12" i="19"/>
  <c r="K9" i="19"/>
  <c r="H3" i="19"/>
  <c r="K3" i="19" s="1"/>
  <c r="H4" i="19"/>
  <c r="H2" i="19"/>
  <c r="G3" i="19"/>
  <c r="G4" i="19"/>
  <c r="G2" i="19"/>
  <c r="K4" i="19"/>
  <c r="F2" i="19"/>
  <c r="J5" i="19"/>
  <c r="I5" i="19"/>
  <c r="F4" i="19"/>
  <c r="F3" i="19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3" i="7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3" i="7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H2" i="22" l="1"/>
  <c r="K2" i="22"/>
  <c r="G4" i="22"/>
  <c r="H4" i="22"/>
  <c r="L3" i="20"/>
  <c r="F4" i="20"/>
  <c r="G2" i="20"/>
  <c r="G4" i="20" s="1"/>
  <c r="H2" i="20"/>
  <c r="H4" i="20" s="1"/>
  <c r="K5" i="19"/>
  <c r="L11" i="19"/>
  <c r="L12" i="19" s="1"/>
  <c r="O12" i="19" s="1"/>
  <c r="L4" i="19"/>
  <c r="L2" i="19"/>
  <c r="F5" i="19"/>
  <c r="H5" i="19"/>
  <c r="F4" i="18"/>
  <c r="L2" i="18"/>
  <c r="L4" i="18" s="1"/>
  <c r="H5" i="7"/>
  <c r="F4" i="17"/>
  <c r="L2" i="17"/>
  <c r="L4" i="17" s="1"/>
  <c r="H2" i="16"/>
  <c r="H4" i="16" s="1"/>
  <c r="F4" i="16"/>
  <c r="G3" i="16"/>
  <c r="L3" i="16" s="1"/>
  <c r="H5" i="22" l="1"/>
  <c r="K4" i="22"/>
  <c r="L5" i="22" s="1"/>
  <c r="G5" i="22"/>
  <c r="L2" i="20"/>
  <c r="L4" i="20" s="1"/>
  <c r="G5" i="19"/>
  <c r="L3" i="19"/>
  <c r="L5" i="19" s="1"/>
  <c r="G4" i="16"/>
  <c r="L2" i="16"/>
  <c r="L4" i="16" s="1"/>
  <c r="K5" i="22" l="1"/>
  <c r="J5" i="15"/>
  <c r="I5" i="15"/>
  <c r="F4" i="15"/>
  <c r="H4" i="15" s="1"/>
  <c r="F3" i="15"/>
  <c r="H2" i="15"/>
  <c r="J10" i="8"/>
  <c r="I10" i="8"/>
  <c r="F9" i="8"/>
  <c r="F8" i="8"/>
  <c r="L9" i="8" s="1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L11" i="7" s="1"/>
  <c r="F13" i="7"/>
  <c r="L13" i="7" s="1"/>
  <c r="G12" i="9" l="1"/>
  <c r="H12" i="9"/>
  <c r="K12" i="9"/>
  <c r="H13" i="9"/>
  <c r="G13" i="9"/>
  <c r="G8" i="9"/>
  <c r="L8" i="9" s="1"/>
  <c r="H8" i="9"/>
  <c r="G4" i="9"/>
  <c r="H4" i="9"/>
  <c r="G3" i="9"/>
  <c r="H3" i="9"/>
  <c r="H5" i="9" s="1"/>
  <c r="H2" i="9"/>
  <c r="G2" i="9"/>
  <c r="G5" i="9" s="1"/>
  <c r="H9" i="9"/>
  <c r="G9" i="9"/>
  <c r="L9" i="9" s="1"/>
  <c r="H7" i="9"/>
  <c r="G7" i="9"/>
  <c r="L7" i="9" s="1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L8" i="7"/>
  <c r="L3" i="7"/>
  <c r="G9" i="7"/>
  <c r="H10" i="8"/>
  <c r="L3" i="8"/>
  <c r="L4" i="8"/>
  <c r="L8" i="8"/>
  <c r="F5" i="8"/>
  <c r="F10" i="8"/>
  <c r="G3" i="14"/>
  <c r="H3" i="14"/>
  <c r="L3" i="14" s="1"/>
  <c r="F5" i="14"/>
  <c r="G2" i="14"/>
  <c r="G4" i="14"/>
  <c r="H2" i="14"/>
  <c r="H4" i="14"/>
  <c r="L3" i="13"/>
  <c r="L4" i="13"/>
  <c r="F5" i="13"/>
  <c r="H5" i="13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H19" i="9"/>
  <c r="L3" i="9"/>
  <c r="F10" i="9"/>
  <c r="F5" i="9"/>
  <c r="L4" i="9"/>
  <c r="F15" i="9"/>
  <c r="H9" i="7"/>
  <c r="F5" i="7"/>
  <c r="L4" i="7"/>
  <c r="L2" i="7"/>
  <c r="F9" i="7"/>
  <c r="F2" i="2"/>
  <c r="G10" i="9" l="1"/>
  <c r="K13" i="9"/>
  <c r="K14" i="9"/>
  <c r="G15" i="9"/>
  <c r="L5" i="7"/>
  <c r="L2" i="15"/>
  <c r="L5" i="15" s="1"/>
  <c r="G5" i="15"/>
  <c r="G5" i="7"/>
  <c r="G5" i="8"/>
  <c r="L7" i="8"/>
  <c r="L10" i="8" s="1"/>
  <c r="G10" i="8"/>
  <c r="H5" i="8"/>
  <c r="L2" i="8"/>
  <c r="L5" i="8" s="1"/>
  <c r="L4" i="14"/>
  <c r="H5" i="14"/>
  <c r="L2" i="14"/>
  <c r="L5" i="14" s="1"/>
  <c r="G5" i="14"/>
  <c r="L2" i="13"/>
  <c r="L5" i="13" s="1"/>
  <c r="G5" i="13"/>
  <c r="L5" i="12"/>
  <c r="G5" i="12"/>
  <c r="L8" i="11"/>
  <c r="L9" i="11" s="1"/>
  <c r="G9" i="11"/>
  <c r="H9" i="11"/>
  <c r="G5" i="11"/>
  <c r="H10" i="9"/>
  <c r="L10" i="9"/>
  <c r="G19" i="9"/>
  <c r="L19" i="9"/>
  <c r="L2" i="9"/>
  <c r="L5" i="9" s="1"/>
  <c r="H15" i="9"/>
  <c r="L7" i="7"/>
  <c r="L9" i="7" s="1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<sst xmlns="http://schemas.openxmlformats.org/spreadsheetml/2006/main" count="271" uniqueCount="23">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</sst>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164" formatCode="&quot;R$&quot;\ #,##0.00"/>
    <numFmt numFmtId="165" formatCode="#,##0_ ;[Red]\-#,##0\ "/>
    <numFmt numFmtId="166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8" fontId="9" fillId="0" borderId="0" xfId="0" applyNumberFormat="1" applyFont="1"/>
    <xf numFmtId="165" fontId="9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>SUM(F2:F4)</f>
        <v>19416.009999999998</v>
      </c>
      <c r="G5" s="11">
        <f>SUM(G2:G4)</f>
        <v>1.1599999999999999</v>
      </c>
      <c r="H5" s="11">
        <f>SUM(H2:H4)</f>
        <v>5.53</v>
      </c>
      <c r="I5" s="11">
        <f>SUM(I2:I4)</f>
        <v>47.97</v>
      </c>
      <c r="J5" s="11">
        <f>SUM(J2:J4)</f>
        <v>2.4000000000000004</v>
      </c>
      <c r="K5" s="11"/>
      <c r="L5" s="11">
        <f>SUM(L2:L4)</f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 t="shared" si="2"/>
        <v>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/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 t="shared" si="2"/>
        <v>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20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20">
        <f>N8+E9</f>
        <v>100</v>
      </c>
    </row>
    <row r="10" spans="1:29" x14ac:dyDescent="0.25">
      <c r="E10" s="20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20">
        <f>N9+E10</f>
        <v>300</v>
      </c>
    </row>
    <row r="11" spans="1:29" x14ac:dyDescent="0.25">
      <c r="E11" s="20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20">
        <f>N10+E11</f>
        <v>100</v>
      </c>
    </row>
    <row r="12" spans="1:29" x14ac:dyDescent="0.25">
      <c r="E12" s="20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1">
        <f>L11+K12</f>
        <v>9265.4733333333334</v>
      </c>
      <c r="N12" s="22">
        <f>N11+E12</f>
        <v>300</v>
      </c>
      <c r="O12" s="1">
        <f>L12/N12</f>
        <v>30.884911111111112</v>
      </c>
    </row>
    <row r="13" spans="1:29" x14ac:dyDescent="0.25">
      <c r="E13" s="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s="4" customFormat="1" x14ac:dyDescent="0.25">
      <c r="A4" s="5"/>
      <c r="E4" s="3"/>
      <c r="F4" s="7">
        <f>SUM(F2:F3)</f>
        <v>22600</v>
      </c>
      <c r="G4" s="7">
        <f t="shared" ref="G4:L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 t="shared" si="2"/>
        <v>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4" sqref="L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sqref="A3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2.5635500000000002</v>
      </c>
      <c r="H5" s="3">
        <f>SUM(H2:H4)</f>
        <v>0.65254000000000012</v>
      </c>
      <c r="I5" s="3">
        <f>SUM(I2:I4)</f>
        <v>47.97</v>
      </c>
      <c r="J5" s="3">
        <f>SUM(J2:J4)</f>
        <v>2.4000000000000004</v>
      </c>
      <c r="K5" s="3"/>
      <c r="L5" s="3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/>
      <c r="L7" s="3">
        <f>F7+G7+H7+I7</f>
        <v>1536.5143999999998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/>
      <c r="L8" s="3">
        <f>F8+G8+H8+I8</f>
        <v>785.25530499999991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0.62947500000000001</v>
      </c>
      <c r="H9" s="3">
        <f>SUM(H7:H8)</f>
        <v>0.16023000000000001</v>
      </c>
      <c r="I9" s="3">
        <f>SUM(I7:I8)</f>
        <v>31.98</v>
      </c>
      <c r="J9" s="3">
        <f>SUM(J7:J8)</f>
        <v>1.6</v>
      </c>
      <c r="K9" s="3"/>
      <c r="L9" s="3">
        <f>SUM(L7:L8)</f>
        <v>2321.7697049999997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F11-G11-H11-I11-K11</f>
        <v>3132.9232500000003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f>F13*0.0275%</f>
        <v>0.48675000000000002</v>
      </c>
      <c r="H13" s="8">
        <f>F13*0.007%</f>
        <v>0.12390000000000001</v>
      </c>
      <c r="I13" s="8">
        <v>15.99</v>
      </c>
      <c r="J13" s="8">
        <v>0.8</v>
      </c>
      <c r="K13" s="8">
        <v>0</v>
      </c>
      <c r="L13" s="8">
        <f>F13-G13-H13-I13-K13</f>
        <v>1753.3993499999999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</f>
        <v>284.08245999999997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</f>
        <v>1536.5143999999998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</f>
        <v>785.25530499999991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2605.8521649999993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tabSelected="1" workbookViewId="0">
      <pane ySplit="1" topLeftCell="A2" activePane="bottomLeft" state="frozen"/>
      <selection activeCell="Q108" sqref="Q108"/>
      <selection pane="bottomLeft" activeCell="A2" activeCellId="1" sqref="A12:XFD12 A2:XFD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/>
      <c r="L2" s="3">
        <f>F2+G2+H2+I2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/>
      <c r="L3" s="3">
        <f>F3+G3+H3+I3</f>
        <v>5055.7281099999991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/>
      <c r="L4" s="3">
        <f>F4+G4+H4+I4</f>
        <v>2766.9387499999998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9373.1860899999992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/>
      <c r="L7" s="3">
        <f>F7+G7+H7+I7</f>
        <v>284.08245999999997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2">F8*0.0275%</f>
        <v>0.41800000000000004</v>
      </c>
      <c r="H8" s="3">
        <f t="shared" ref="H8:H9" si="3">F8*0.007%</f>
        <v>0.10640000000000001</v>
      </c>
      <c r="I8" s="3">
        <v>15.99</v>
      </c>
      <c r="J8" s="3">
        <v>0.8</v>
      </c>
      <c r="K8" s="3"/>
      <c r="L8" s="3">
        <f>F8+G8+H8+I8</f>
        <v>1536.5143999999998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2"/>
        <v>0.21147500000000002</v>
      </c>
      <c r="H9" s="3">
        <f t="shared" si="3"/>
        <v>5.3830000000000003E-2</v>
      </c>
      <c r="I9" s="3">
        <v>15.99</v>
      </c>
      <c r="J9" s="3">
        <v>0.8</v>
      </c>
      <c r="K9" s="3"/>
      <c r="L9" s="3">
        <f>F9+G9+H9+I9</f>
        <v>785.25530499999991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0.70317500000000011</v>
      </c>
      <c r="H10" s="7">
        <f>SUM(H7:H9)</f>
        <v>0.17899000000000004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2605.8521649999993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4">F13*0.0275%</f>
        <v>1.8963999999999999</v>
      </c>
      <c r="H13" s="8">
        <f t="shared" ref="H13:H14" si="5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6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4"/>
        <v>1.7050000000000001</v>
      </c>
      <c r="H14" s="8">
        <f t="shared" si="5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6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7">SUM(F12:F14)</f>
        <v>20126</v>
      </c>
      <c r="G15" s="11">
        <f t="shared" si="7"/>
        <v>5.5346500000000001</v>
      </c>
      <c r="H15" s="11">
        <f t="shared" si="7"/>
        <v>1.40882</v>
      </c>
      <c r="I15" s="11">
        <f t="shared" si="7"/>
        <v>47.97</v>
      </c>
      <c r="J15" s="11">
        <f t="shared" si="7"/>
        <v>2.4000000000000004</v>
      </c>
      <c r="K15" s="11">
        <f t="shared" si="7"/>
        <v>7.7034326499999944E-2</v>
      </c>
      <c r="L15" s="11">
        <f t="shared" si="7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8">SUM(F17:F18)</f>
        <v>46500</v>
      </c>
      <c r="G19" s="11">
        <f t="shared" si="8"/>
        <v>12.787500000000001</v>
      </c>
      <c r="H19" s="11">
        <f t="shared" si="8"/>
        <v>3.2550000000000008</v>
      </c>
      <c r="I19" s="11">
        <f t="shared" si="8"/>
        <v>31.98</v>
      </c>
      <c r="J19" s="11">
        <f t="shared" si="8"/>
        <v>1.6</v>
      </c>
      <c r="K19" s="11">
        <f t="shared" si="8"/>
        <v>6.5188750000000255E-3</v>
      </c>
      <c r="L19" s="11">
        <f t="shared" si="8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</vt:lpstr>
      <vt:lpstr>GroupWithDifferentTradingDates</vt:lpstr>
      <vt:lpstr>GroupWithDifferentNoteNumbers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IncomeTaxAtSourceNot$OnBuying</vt:lpstr>
      <vt:lpstr>NonZeroIncomeTaxAtSourceBuying</vt:lpstr>
      <vt:lpstr>InvalidTotalForSelling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2022-04-01T03:03:39Z</dcterms:modified>
</cp:coreProperties>
</file>