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Уравнение №1" sheetId="1" r:id="rId1"/>
    <sheet name="Уравнение №2" sheetId="2" r:id="rId2"/>
    <sheet name="Уравнение №3" sheetId="3" r:id="rId3"/>
  </sheets>
  <calcPr calcId="144525"/>
</workbook>
</file>

<file path=xl/calcChain.xml><?xml version="1.0" encoding="utf-8"?>
<calcChain xmlns="http://schemas.openxmlformats.org/spreadsheetml/2006/main">
  <c r="A79" i="2" l="1"/>
  <c r="A72" i="1"/>
  <c r="E13" i="3"/>
  <c r="I64" i="3" l="1"/>
  <c r="B63" i="3"/>
  <c r="I62" i="3" l="1"/>
  <c r="F118" i="3"/>
  <c r="E119" i="3" s="1"/>
  <c r="D119" i="3"/>
  <c r="D120" i="3" s="1"/>
  <c r="D121" i="3" s="1"/>
  <c r="F117" i="3"/>
  <c r="B117" i="3"/>
  <c r="D118" i="3"/>
  <c r="E90" i="2"/>
  <c r="E91" i="2" s="1"/>
  <c r="E92" i="2" s="1"/>
  <c r="F90" i="2"/>
  <c r="G90" i="2" s="1"/>
  <c r="F91" i="2" s="1"/>
  <c r="E88" i="2"/>
  <c r="E89" i="2" s="1"/>
  <c r="F88" i="2"/>
  <c r="G88" i="2" s="1"/>
  <c r="F89" i="2" s="1"/>
  <c r="G87" i="2"/>
  <c r="G86" i="2"/>
  <c r="F86" i="2"/>
  <c r="E87" i="2"/>
  <c r="C86" i="2"/>
  <c r="F79" i="1"/>
  <c r="H94" i="1"/>
  <c r="H95" i="1" s="1"/>
  <c r="H96" i="1" s="1"/>
  <c r="H97" i="1" s="1"/>
  <c r="I94" i="1"/>
  <c r="J94" i="1" s="1"/>
  <c r="I95" i="1" s="1"/>
  <c r="H93" i="1"/>
  <c r="I93" i="1"/>
  <c r="J93" i="1" s="1"/>
  <c r="H91" i="1"/>
  <c r="H92" i="1" s="1"/>
  <c r="I91" i="1"/>
  <c r="J91" i="1" s="1"/>
  <c r="I92" i="1" s="1"/>
  <c r="H88" i="1"/>
  <c r="H89" i="1" s="1"/>
  <c r="H90" i="1" s="1"/>
  <c r="I88" i="1"/>
  <c r="J88" i="1" s="1"/>
  <c r="I89" i="1" s="1"/>
  <c r="H84" i="1"/>
  <c r="H85" i="1" s="1"/>
  <c r="H86" i="1" s="1"/>
  <c r="H87" i="1" s="1"/>
  <c r="I84" i="1"/>
  <c r="J84" i="1"/>
  <c r="K84" i="1"/>
  <c r="I85" i="1"/>
  <c r="J85" i="1"/>
  <c r="I86" i="1" s="1"/>
  <c r="K85" i="1"/>
  <c r="H81" i="1"/>
  <c r="H82" i="1" s="1"/>
  <c r="H83" i="1" s="1"/>
  <c r="I81" i="1"/>
  <c r="J81" i="1" s="1"/>
  <c r="I82" i="1" s="1"/>
  <c r="J80" i="1"/>
  <c r="J79" i="1"/>
  <c r="H63" i="3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K62" i="3"/>
  <c r="J62" i="3"/>
  <c r="I63" i="3" s="1"/>
  <c r="U93" i="3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AC92" i="3"/>
  <c r="AB92" i="3"/>
  <c r="AA92" i="3"/>
  <c r="Y92" i="3"/>
  <c r="W92" i="3"/>
  <c r="Z92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S92" i="3"/>
  <c r="R92" i="3"/>
  <c r="Q92" i="3"/>
  <c r="O92" i="3"/>
  <c r="M92" i="3"/>
  <c r="P92" i="3" s="1"/>
  <c r="E93" i="3"/>
  <c r="F93" i="3"/>
  <c r="G93" i="3"/>
  <c r="G92" i="3"/>
  <c r="F92" i="3"/>
  <c r="E92" i="3"/>
  <c r="A109" i="3"/>
  <c r="A110" i="3"/>
  <c r="A111" i="3" s="1"/>
  <c r="A103" i="3"/>
  <c r="A104" i="3"/>
  <c r="A105" i="3" s="1"/>
  <c r="A106" i="3" s="1"/>
  <c r="A107" i="3" s="1"/>
  <c r="A108" i="3" s="1"/>
  <c r="A94" i="3"/>
  <c r="A95" i="3"/>
  <c r="A96" i="3" s="1"/>
  <c r="A97" i="3" s="1"/>
  <c r="A98" i="3" s="1"/>
  <c r="A99" i="3" s="1"/>
  <c r="A100" i="3" s="1"/>
  <c r="A101" i="3" s="1"/>
  <c r="A102" i="3" s="1"/>
  <c r="A93" i="3"/>
  <c r="I92" i="3"/>
  <c r="H92" i="3"/>
  <c r="C92" i="3"/>
  <c r="F119" i="3" l="1"/>
  <c r="E120" i="3" s="1"/>
  <c r="G119" i="3"/>
  <c r="E118" i="3"/>
  <c r="G91" i="2"/>
  <c r="F92" i="2" s="1"/>
  <c r="H91" i="2"/>
  <c r="H90" i="2"/>
  <c r="G89" i="2"/>
  <c r="H89" i="2"/>
  <c r="H88" i="2"/>
  <c r="F87" i="2"/>
  <c r="H87" i="2"/>
  <c r="J95" i="1"/>
  <c r="I96" i="1" s="1"/>
  <c r="K95" i="1"/>
  <c r="K94" i="1"/>
  <c r="K93" i="1"/>
  <c r="J92" i="1"/>
  <c r="K92" i="1"/>
  <c r="K91" i="1"/>
  <c r="J89" i="1"/>
  <c r="I90" i="1" s="1"/>
  <c r="K89" i="1"/>
  <c r="K88" i="1"/>
  <c r="J86" i="1"/>
  <c r="I87" i="1" s="1"/>
  <c r="K86" i="1"/>
  <c r="J82" i="1"/>
  <c r="I83" i="1" s="1"/>
  <c r="K82" i="1"/>
  <c r="K81" i="1"/>
  <c r="K63" i="3"/>
  <c r="V93" i="3"/>
  <c r="Y93" i="3" s="1"/>
  <c r="X93" i="3"/>
  <c r="AA93" i="3" s="1"/>
  <c r="N93" i="3"/>
  <c r="Q93" i="3" s="1"/>
  <c r="L93" i="3"/>
  <c r="B93" i="3"/>
  <c r="D93" i="3"/>
  <c r="I93" i="3" s="1"/>
  <c r="F120" i="3" l="1"/>
  <c r="E121" i="3" s="1"/>
  <c r="F121" i="3" s="1"/>
  <c r="G120" i="3"/>
  <c r="G118" i="3"/>
  <c r="G92" i="2"/>
  <c r="H92" i="2"/>
  <c r="J96" i="1"/>
  <c r="I97" i="1" s="1"/>
  <c r="K96" i="1"/>
  <c r="J90" i="1"/>
  <c r="K90" i="1"/>
  <c r="J87" i="1"/>
  <c r="K87" i="1"/>
  <c r="J83" i="1"/>
  <c r="K83" i="1"/>
  <c r="L63" i="3"/>
  <c r="M63" i="3" s="1"/>
  <c r="J63" i="3"/>
  <c r="L64" i="3" s="1"/>
  <c r="M64" i="3" s="1"/>
  <c r="W93" i="3"/>
  <c r="Z93" i="3" s="1"/>
  <c r="V94" i="3" s="1"/>
  <c r="AC93" i="3"/>
  <c r="AB93" i="3"/>
  <c r="S93" i="3"/>
  <c r="R93" i="3"/>
  <c r="O93" i="3"/>
  <c r="M93" i="3"/>
  <c r="P93" i="3" s="1"/>
  <c r="C93" i="3"/>
  <c r="D94" i="3" s="1"/>
  <c r="G94" i="3" s="1"/>
  <c r="H93" i="3"/>
  <c r="B94" i="3"/>
  <c r="E94" i="3" s="1"/>
  <c r="G121" i="3" l="1"/>
  <c r="J97" i="1"/>
  <c r="K97" i="1"/>
  <c r="K64" i="3"/>
  <c r="J64" i="3"/>
  <c r="I65" i="3" s="1"/>
  <c r="Y94" i="3"/>
  <c r="X94" i="3"/>
  <c r="AA94" i="3" s="1"/>
  <c r="L94" i="3"/>
  <c r="N94" i="3"/>
  <c r="Q94" i="3" s="1"/>
  <c r="L65" i="3" l="1"/>
  <c r="M65" i="3" s="1"/>
  <c r="J65" i="3"/>
  <c r="I66" i="3" s="1"/>
  <c r="K65" i="3"/>
  <c r="W94" i="3"/>
  <c r="Z94" i="3" s="1"/>
  <c r="AB94" i="3"/>
  <c r="X95" i="3"/>
  <c r="AA95" i="3" s="1"/>
  <c r="V95" i="3"/>
  <c r="AC94" i="3"/>
  <c r="S94" i="3"/>
  <c r="R94" i="3"/>
  <c r="O94" i="3"/>
  <c r="M94" i="3"/>
  <c r="P94" i="3" s="1"/>
  <c r="AC95" i="3" l="1"/>
  <c r="AB95" i="3"/>
  <c r="W95" i="3"/>
  <c r="Z95" i="3" s="1"/>
  <c r="Y95" i="3"/>
  <c r="N95" i="3"/>
  <c r="Q95" i="3" s="1"/>
  <c r="L95" i="3"/>
  <c r="K66" i="3" l="1"/>
  <c r="J66" i="3"/>
  <c r="I67" i="3" s="1"/>
  <c r="L66" i="3"/>
  <c r="M66" i="3" s="1"/>
  <c r="X96" i="3"/>
  <c r="AA96" i="3" s="1"/>
  <c r="V96" i="3"/>
  <c r="S95" i="3"/>
  <c r="R95" i="3"/>
  <c r="O95" i="3"/>
  <c r="M95" i="3"/>
  <c r="P95" i="3" s="1"/>
  <c r="J67" i="3" l="1"/>
  <c r="I68" i="3" s="1"/>
  <c r="K67" i="3"/>
  <c r="L67" i="3"/>
  <c r="M67" i="3" s="1"/>
  <c r="Y96" i="3"/>
  <c r="AC96" i="3"/>
  <c r="AB96" i="3"/>
  <c r="W96" i="3"/>
  <c r="Z96" i="3" s="1"/>
  <c r="N96" i="3"/>
  <c r="Q96" i="3" s="1"/>
  <c r="L96" i="3"/>
  <c r="V97" i="3" l="1"/>
  <c r="X97" i="3"/>
  <c r="AA97" i="3" s="1"/>
  <c r="O96" i="3"/>
  <c r="M96" i="3"/>
  <c r="P96" i="3" s="1"/>
  <c r="S96" i="3"/>
  <c r="R96" i="3"/>
  <c r="J68" i="3" l="1"/>
  <c r="L68" i="3"/>
  <c r="M68" i="3" s="1"/>
  <c r="K68" i="3"/>
  <c r="W97" i="3"/>
  <c r="Z97" i="3" s="1"/>
  <c r="Y97" i="3"/>
  <c r="AC97" i="3"/>
  <c r="AB97" i="3"/>
  <c r="N97" i="3"/>
  <c r="Q97" i="3" s="1"/>
  <c r="L97" i="3"/>
  <c r="I69" i="3" l="1"/>
  <c r="V98" i="3"/>
  <c r="X98" i="3"/>
  <c r="AA98" i="3" s="1"/>
  <c r="O97" i="3"/>
  <c r="M97" i="3"/>
  <c r="P97" i="3" s="1"/>
  <c r="S97" i="3"/>
  <c r="R97" i="3"/>
  <c r="L69" i="3" l="1"/>
  <c r="M69" i="3" s="1"/>
  <c r="J69" i="3"/>
  <c r="I70" i="3" s="1"/>
  <c r="K69" i="3"/>
  <c r="AB98" i="3"/>
  <c r="Y98" i="3"/>
  <c r="AC98" i="3"/>
  <c r="W98" i="3"/>
  <c r="Z98" i="3" s="1"/>
  <c r="L98" i="3"/>
  <c r="N98" i="3"/>
  <c r="Q98" i="3" s="1"/>
  <c r="V99" i="3" l="1"/>
  <c r="X99" i="3"/>
  <c r="AA99" i="3" s="1"/>
  <c r="S98" i="3"/>
  <c r="R98" i="3"/>
  <c r="M98" i="3"/>
  <c r="P98" i="3" s="1"/>
  <c r="O98" i="3"/>
  <c r="K70" i="3" l="1"/>
  <c r="J70" i="3"/>
  <c r="I71" i="3" s="1"/>
  <c r="L70" i="3"/>
  <c r="M70" i="3" s="1"/>
  <c r="Y99" i="3"/>
  <c r="W99" i="3"/>
  <c r="Z99" i="3" s="1"/>
  <c r="AB99" i="3"/>
  <c r="AC99" i="3"/>
  <c r="N99" i="3"/>
  <c r="Q99" i="3" s="1"/>
  <c r="L99" i="3"/>
  <c r="X100" i="3" l="1"/>
  <c r="AA100" i="3" s="1"/>
  <c r="V100" i="3"/>
  <c r="O99" i="3"/>
  <c r="R99" i="3"/>
  <c r="M99" i="3"/>
  <c r="P99" i="3" s="1"/>
  <c r="S99" i="3"/>
  <c r="K71" i="3" l="1"/>
  <c r="J71" i="3"/>
  <c r="I72" i="3" s="1"/>
  <c r="L71" i="3"/>
  <c r="M71" i="3" s="1"/>
  <c r="AC100" i="3"/>
  <c r="AB100" i="3"/>
  <c r="Y100" i="3"/>
  <c r="W100" i="3"/>
  <c r="Z100" i="3" s="1"/>
  <c r="N100" i="3"/>
  <c r="Q100" i="3" s="1"/>
  <c r="L100" i="3"/>
  <c r="L72" i="3" l="1"/>
  <c r="M72" i="3" s="1"/>
  <c r="J72" i="3"/>
  <c r="I73" i="3" s="1"/>
  <c r="K72" i="3"/>
  <c r="V101" i="3"/>
  <c r="X101" i="3"/>
  <c r="AA101" i="3" s="1"/>
  <c r="R100" i="3"/>
  <c r="S100" i="3"/>
  <c r="O100" i="3"/>
  <c r="M100" i="3"/>
  <c r="P100" i="3" s="1"/>
  <c r="W101" i="3" l="1"/>
  <c r="Z101" i="3" s="1"/>
  <c r="AC101" i="3"/>
  <c r="AB101" i="3"/>
  <c r="Y101" i="3"/>
  <c r="L101" i="3"/>
  <c r="N101" i="3"/>
  <c r="Q101" i="3" s="1"/>
  <c r="J73" i="3" l="1"/>
  <c r="K73" i="3"/>
  <c r="L73" i="3"/>
  <c r="M73" i="3" s="1"/>
  <c r="X102" i="3"/>
  <c r="AA102" i="3" s="1"/>
  <c r="V102" i="3"/>
  <c r="M101" i="3"/>
  <c r="P101" i="3" s="1"/>
  <c r="O101" i="3"/>
  <c r="S101" i="3"/>
  <c r="R101" i="3"/>
  <c r="I74" i="3" l="1"/>
  <c r="AC102" i="3"/>
  <c r="Y102" i="3"/>
  <c r="AB102" i="3"/>
  <c r="W102" i="3"/>
  <c r="Z102" i="3" s="1"/>
  <c r="N102" i="3"/>
  <c r="Q102" i="3" s="1"/>
  <c r="L102" i="3"/>
  <c r="L74" i="3" l="1"/>
  <c r="M74" i="3" s="1"/>
  <c r="K74" i="3"/>
  <c r="J74" i="3"/>
  <c r="I75" i="3" s="1"/>
  <c r="V103" i="3"/>
  <c r="X103" i="3"/>
  <c r="AA103" i="3" s="1"/>
  <c r="S102" i="3"/>
  <c r="R102" i="3"/>
  <c r="O102" i="3"/>
  <c r="M102" i="3"/>
  <c r="P102" i="3" s="1"/>
  <c r="L75" i="3" l="1"/>
  <c r="M75" i="3" s="1"/>
  <c r="J75" i="3"/>
  <c r="I76" i="3" s="1"/>
  <c r="K75" i="3"/>
  <c r="Y103" i="3"/>
  <c r="W103" i="3"/>
  <c r="Z103" i="3" s="1"/>
  <c r="AC103" i="3"/>
  <c r="AB103" i="3"/>
  <c r="N103" i="3"/>
  <c r="Q103" i="3" s="1"/>
  <c r="L103" i="3"/>
  <c r="X104" i="3" l="1"/>
  <c r="AA104" i="3" s="1"/>
  <c r="V104" i="3"/>
  <c r="O103" i="3"/>
  <c r="M103" i="3"/>
  <c r="P103" i="3" s="1"/>
  <c r="S103" i="3"/>
  <c r="R103" i="3"/>
  <c r="L76" i="3" l="1"/>
  <c r="M76" i="3" s="1"/>
  <c r="K76" i="3"/>
  <c r="J76" i="3"/>
  <c r="I77" i="3" s="1"/>
  <c r="AB104" i="3"/>
  <c r="W104" i="3"/>
  <c r="Z104" i="3" s="1"/>
  <c r="Y104" i="3"/>
  <c r="AC104" i="3"/>
  <c r="N104" i="3"/>
  <c r="Q104" i="3" s="1"/>
  <c r="L104" i="3"/>
  <c r="J77" i="3" l="1"/>
  <c r="K77" i="3"/>
  <c r="L77" i="3"/>
  <c r="M77" i="3" s="1"/>
  <c r="V105" i="3"/>
  <c r="X105" i="3"/>
  <c r="AA105" i="3" s="1"/>
  <c r="R104" i="3"/>
  <c r="O104" i="3"/>
  <c r="M104" i="3"/>
  <c r="P104" i="3" s="1"/>
  <c r="S104" i="3"/>
  <c r="AC105" i="3" l="1"/>
  <c r="W105" i="3"/>
  <c r="Z105" i="3" s="1"/>
  <c r="AB105" i="3"/>
  <c r="Y105" i="3"/>
  <c r="L105" i="3"/>
  <c r="N105" i="3"/>
  <c r="Q105" i="3" s="1"/>
  <c r="X106" i="3" l="1"/>
  <c r="AA106" i="3" s="1"/>
  <c r="V106" i="3"/>
  <c r="S105" i="3"/>
  <c r="R105" i="3"/>
  <c r="M105" i="3"/>
  <c r="P105" i="3" s="1"/>
  <c r="O105" i="3"/>
  <c r="Y106" i="3" l="1"/>
  <c r="W106" i="3"/>
  <c r="Z106" i="3" s="1"/>
  <c r="AC106" i="3"/>
  <c r="AB106" i="3"/>
  <c r="N106" i="3"/>
  <c r="Q106" i="3" s="1"/>
  <c r="L106" i="3"/>
  <c r="V107" i="3" l="1"/>
  <c r="X107" i="3"/>
  <c r="AA107" i="3" s="1"/>
  <c r="O106" i="3"/>
  <c r="R106" i="3"/>
  <c r="M106" i="3"/>
  <c r="P106" i="3" s="1"/>
  <c r="S106" i="3"/>
  <c r="AC107" i="3" l="1"/>
  <c r="AB107" i="3"/>
  <c r="Y107" i="3"/>
  <c r="W107" i="3"/>
  <c r="Z107" i="3" s="1"/>
  <c r="N107" i="3"/>
  <c r="Q107" i="3" s="1"/>
  <c r="L107" i="3"/>
  <c r="X108" i="3" l="1"/>
  <c r="AA108" i="3" s="1"/>
  <c r="V108" i="3"/>
  <c r="S107" i="3"/>
  <c r="R107" i="3"/>
  <c r="O107" i="3"/>
  <c r="M107" i="3"/>
  <c r="P107" i="3" s="1"/>
  <c r="W108" i="3" l="1"/>
  <c r="Z108" i="3" s="1"/>
  <c r="AC108" i="3"/>
  <c r="AB108" i="3"/>
  <c r="Y108" i="3"/>
  <c r="N108" i="3"/>
  <c r="Q108" i="3" s="1"/>
  <c r="L108" i="3"/>
  <c r="X109" i="3" l="1"/>
  <c r="AA109" i="3" s="1"/>
  <c r="V109" i="3"/>
  <c r="M108" i="3"/>
  <c r="P108" i="3" s="1"/>
  <c r="R108" i="3"/>
  <c r="S108" i="3"/>
  <c r="O108" i="3"/>
  <c r="AC109" i="3" l="1"/>
  <c r="AB109" i="3"/>
  <c r="Y109" i="3"/>
  <c r="W109" i="3"/>
  <c r="Z109" i="3" s="1"/>
  <c r="N109" i="3"/>
  <c r="Q109" i="3" s="1"/>
  <c r="L109" i="3"/>
  <c r="V110" i="3" l="1"/>
  <c r="X110" i="3"/>
  <c r="AA110" i="3" s="1"/>
  <c r="S109" i="3"/>
  <c r="O109" i="3"/>
  <c r="R109" i="3"/>
  <c r="M109" i="3"/>
  <c r="P109" i="3" s="1"/>
  <c r="AC110" i="3" l="1"/>
  <c r="AB110" i="3"/>
  <c r="Y110" i="3"/>
  <c r="W110" i="3"/>
  <c r="Z110" i="3" s="1"/>
  <c r="L110" i="3"/>
  <c r="N110" i="3"/>
  <c r="Q110" i="3" s="1"/>
  <c r="X111" i="3" l="1"/>
  <c r="AA111" i="3" s="1"/>
  <c r="V111" i="3"/>
  <c r="S110" i="3"/>
  <c r="R110" i="3"/>
  <c r="O110" i="3"/>
  <c r="M110" i="3"/>
  <c r="P110" i="3" s="1"/>
  <c r="AC111" i="3" l="1"/>
  <c r="Y111" i="3"/>
  <c r="AB111" i="3"/>
  <c r="W111" i="3"/>
  <c r="Z111" i="3" s="1"/>
  <c r="N111" i="3"/>
  <c r="Q111" i="3" s="1"/>
  <c r="L111" i="3"/>
  <c r="S111" i="3" l="1"/>
  <c r="R111" i="3"/>
  <c r="O111" i="3"/>
  <c r="M111" i="3"/>
  <c r="P111" i="3" s="1"/>
  <c r="A87" i="3" l="1"/>
  <c r="B87" i="3"/>
  <c r="C87" i="3" s="1"/>
  <c r="A88" i="3"/>
  <c r="A83" i="3"/>
  <c r="B83" i="3"/>
  <c r="C83" i="3" s="1"/>
  <c r="E83" i="3"/>
  <c r="F83" i="3" s="1"/>
  <c r="A84" i="3"/>
  <c r="A85" i="3" s="1"/>
  <c r="A86" i="3" s="1"/>
  <c r="A81" i="3"/>
  <c r="B81" i="3"/>
  <c r="C81" i="3" s="1"/>
  <c r="B82" i="3" s="1"/>
  <c r="D81" i="3"/>
  <c r="E81" i="3"/>
  <c r="F81" i="3"/>
  <c r="A82" i="3"/>
  <c r="A80" i="3"/>
  <c r="B80" i="3"/>
  <c r="C80" i="3" s="1"/>
  <c r="A79" i="3"/>
  <c r="B79" i="3"/>
  <c r="C79" i="3" s="1"/>
  <c r="A78" i="3"/>
  <c r="B78" i="3"/>
  <c r="C78" i="3" s="1"/>
  <c r="D78" i="3"/>
  <c r="E78" i="3"/>
  <c r="F78" i="3"/>
  <c r="A77" i="3"/>
  <c r="B77" i="3"/>
  <c r="C77" i="3" s="1"/>
  <c r="A74" i="3"/>
  <c r="B74" i="3"/>
  <c r="C74" i="3" s="1"/>
  <c r="B75" i="3" s="1"/>
  <c r="D74" i="3"/>
  <c r="E74" i="3"/>
  <c r="F74" i="3" s="1"/>
  <c r="A75" i="3"/>
  <c r="A76" i="3"/>
  <c r="A70" i="3"/>
  <c r="B70" i="3"/>
  <c r="C70" i="3" s="1"/>
  <c r="E70" i="3"/>
  <c r="F70" i="3" s="1"/>
  <c r="A71" i="3"/>
  <c r="A72" i="3" s="1"/>
  <c r="A73" i="3" s="1"/>
  <c r="A64" i="3"/>
  <c r="B64" i="3"/>
  <c r="C64" i="3"/>
  <c r="D64" i="3"/>
  <c r="E64" i="3"/>
  <c r="F64" i="3" s="1"/>
  <c r="A65" i="3"/>
  <c r="A66" i="3" s="1"/>
  <c r="A67" i="3" s="1"/>
  <c r="A68" i="3" s="1"/>
  <c r="A69" i="3" s="1"/>
  <c r="B65" i="3"/>
  <c r="C65" i="3" s="1"/>
  <c r="F63" i="3"/>
  <c r="E63" i="3"/>
  <c r="E47" i="3"/>
  <c r="C63" i="3"/>
  <c r="D63" i="3"/>
  <c r="D46" i="3"/>
  <c r="B47" i="3"/>
  <c r="D62" i="3"/>
  <c r="C62" i="3"/>
  <c r="A63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R38" i="3"/>
  <c r="Q38" i="3"/>
  <c r="P39" i="3"/>
  <c r="R39" i="3" s="1"/>
  <c r="L39" i="3"/>
  <c r="N39" i="3" s="1"/>
  <c r="N38" i="3"/>
  <c r="M38" i="3"/>
  <c r="I38" i="3"/>
  <c r="J38" i="3" s="1"/>
  <c r="H39" i="3"/>
  <c r="H40" i="3" s="1"/>
  <c r="H41" i="3" s="1"/>
  <c r="N30" i="3"/>
  <c r="N31" i="3"/>
  <c r="N29" i="3"/>
  <c r="C7" i="3"/>
  <c r="B7" i="3"/>
  <c r="A8" i="3"/>
  <c r="A9" i="3" s="1"/>
  <c r="A80" i="2"/>
  <c r="A81" i="2" s="1"/>
  <c r="B79" i="2"/>
  <c r="C79" i="2" s="1"/>
  <c r="F79" i="2" s="1"/>
  <c r="D79" i="2"/>
  <c r="G79" i="2"/>
  <c r="A75" i="2"/>
  <c r="B75" i="2"/>
  <c r="C75" i="2" s="1"/>
  <c r="F75" i="2" s="1"/>
  <c r="D75" i="2"/>
  <c r="G75" i="2"/>
  <c r="H75" i="2"/>
  <c r="I75" i="2"/>
  <c r="A76" i="2"/>
  <c r="A77" i="2" s="1"/>
  <c r="A78" i="2" s="1"/>
  <c r="A72" i="2"/>
  <c r="B72" i="2"/>
  <c r="C72" i="2" s="1"/>
  <c r="F72" i="2" s="1"/>
  <c r="D72" i="2"/>
  <c r="G72" i="2"/>
  <c r="A73" i="2"/>
  <c r="A74" i="2" s="1"/>
  <c r="A64" i="2"/>
  <c r="A65" i="2" s="1"/>
  <c r="A66" i="2" s="1"/>
  <c r="A67" i="2" s="1"/>
  <c r="A68" i="2" s="1"/>
  <c r="A69" i="2" s="1"/>
  <c r="A70" i="2" s="1"/>
  <c r="A71" i="2" s="1"/>
  <c r="B64" i="2"/>
  <c r="C64" i="2" s="1"/>
  <c r="F64" i="2" s="1"/>
  <c r="D65" i="2" s="1"/>
  <c r="G65" i="2" s="1"/>
  <c r="D64" i="2"/>
  <c r="E64" i="2"/>
  <c r="G64" i="2"/>
  <c r="H64" i="2"/>
  <c r="I64" i="2"/>
  <c r="D63" i="2"/>
  <c r="C63" i="2" s="1"/>
  <c r="F63" i="2" s="1"/>
  <c r="E63" i="2"/>
  <c r="H63" i="2"/>
  <c r="I63" i="2"/>
  <c r="I62" i="2"/>
  <c r="B63" i="2"/>
  <c r="G62" i="2"/>
  <c r="F62" i="2"/>
  <c r="E62" i="2"/>
  <c r="H62" i="2"/>
  <c r="C62" i="2"/>
  <c r="A63" i="2"/>
  <c r="F48" i="2"/>
  <c r="F49" i="2"/>
  <c r="F50" i="2"/>
  <c r="F51" i="2"/>
  <c r="F52" i="2"/>
  <c r="F53" i="2"/>
  <c r="F54" i="2"/>
  <c r="F55" i="2"/>
  <c r="F56" i="2"/>
  <c r="F57" i="2"/>
  <c r="F58" i="2"/>
  <c r="F47" i="2"/>
  <c r="A57" i="2"/>
  <c r="A58" i="2" s="1"/>
  <c r="B57" i="2"/>
  <c r="C57" i="2" s="1"/>
  <c r="A55" i="2"/>
  <c r="A56" i="2" s="1"/>
  <c r="B55" i="2"/>
  <c r="C55" i="2" s="1"/>
  <c r="A53" i="2"/>
  <c r="A54" i="2" s="1"/>
  <c r="B53" i="2"/>
  <c r="C53" i="2" s="1"/>
  <c r="B50" i="2"/>
  <c r="C50" i="2" s="1"/>
  <c r="I39" i="2"/>
  <c r="J39" i="2"/>
  <c r="H40" i="2"/>
  <c r="J40" i="2" s="1"/>
  <c r="B47" i="1"/>
  <c r="A47" i="2"/>
  <c r="A48" i="2" s="1"/>
  <c r="A49" i="2" s="1"/>
  <c r="A50" i="2" s="1"/>
  <c r="A51" i="2" s="1"/>
  <c r="A52" i="2" s="1"/>
  <c r="C7" i="2"/>
  <c r="O30" i="2"/>
  <c r="B7" i="2"/>
  <c r="A7" i="2"/>
  <c r="A8" i="2" s="1"/>
  <c r="E87" i="3" l="1"/>
  <c r="F87" i="3" s="1"/>
  <c r="D87" i="3"/>
  <c r="B88" i="3" s="1"/>
  <c r="D83" i="3"/>
  <c r="B84" i="3" s="1"/>
  <c r="D82" i="3"/>
  <c r="E82" i="3"/>
  <c r="F82" i="3" s="1"/>
  <c r="C82" i="3"/>
  <c r="E80" i="3"/>
  <c r="F80" i="3" s="1"/>
  <c r="D80" i="3"/>
  <c r="E79" i="3"/>
  <c r="F79" i="3" s="1"/>
  <c r="D79" i="3"/>
  <c r="E77" i="3"/>
  <c r="F77" i="3" s="1"/>
  <c r="D77" i="3"/>
  <c r="C75" i="3"/>
  <c r="B76" i="3" s="1"/>
  <c r="D75" i="3"/>
  <c r="E75" i="3"/>
  <c r="F75" i="3" s="1"/>
  <c r="D70" i="3"/>
  <c r="B71" i="3" s="1"/>
  <c r="E65" i="3"/>
  <c r="F65" i="3" s="1"/>
  <c r="B66" i="3"/>
  <c r="D65" i="3"/>
  <c r="Q39" i="3"/>
  <c r="P40" i="3"/>
  <c r="D7" i="3"/>
  <c r="B46" i="3"/>
  <c r="I39" i="3"/>
  <c r="J39" i="3" s="1"/>
  <c r="M39" i="3"/>
  <c r="L40" i="3"/>
  <c r="N40" i="3" s="1"/>
  <c r="P41" i="3"/>
  <c r="M40" i="3"/>
  <c r="L41" i="3"/>
  <c r="I41" i="3"/>
  <c r="J41" i="3" s="1"/>
  <c r="H42" i="3"/>
  <c r="I40" i="3"/>
  <c r="J40" i="3" s="1"/>
  <c r="B9" i="3"/>
  <c r="A10" i="3"/>
  <c r="B8" i="3"/>
  <c r="C8" i="3"/>
  <c r="C9" i="3"/>
  <c r="I79" i="2"/>
  <c r="H79" i="2"/>
  <c r="E79" i="2"/>
  <c r="E75" i="2"/>
  <c r="I72" i="2"/>
  <c r="H72" i="2"/>
  <c r="E72" i="2"/>
  <c r="B65" i="2"/>
  <c r="G63" i="2"/>
  <c r="E57" i="2"/>
  <c r="D57" i="2"/>
  <c r="B58" i="2" s="1"/>
  <c r="B56" i="2"/>
  <c r="E55" i="2"/>
  <c r="D55" i="2"/>
  <c r="B54" i="2"/>
  <c r="E53" i="2"/>
  <c r="D53" i="2"/>
  <c r="B51" i="2"/>
  <c r="E50" i="2"/>
  <c r="D50" i="2"/>
  <c r="A9" i="2"/>
  <c r="B8" i="2"/>
  <c r="C8" i="2"/>
  <c r="D8" i="2" s="1"/>
  <c r="H41" i="2"/>
  <c r="D7" i="2"/>
  <c r="B46" i="2"/>
  <c r="I40" i="2"/>
  <c r="E8" i="2"/>
  <c r="A10" i="2"/>
  <c r="I80" i="1"/>
  <c r="I79" i="1"/>
  <c r="H80" i="1"/>
  <c r="C88" i="3" l="1"/>
  <c r="D88" i="3"/>
  <c r="E88" i="3"/>
  <c r="F88" i="3" s="1"/>
  <c r="C84" i="3"/>
  <c r="D84" i="3"/>
  <c r="E84" i="3"/>
  <c r="F84" i="3" s="1"/>
  <c r="B85" i="3"/>
  <c r="E76" i="3"/>
  <c r="F76" i="3" s="1"/>
  <c r="D76" i="3"/>
  <c r="C76" i="3"/>
  <c r="C71" i="3"/>
  <c r="D71" i="3"/>
  <c r="B72" i="3" s="1"/>
  <c r="E71" i="3"/>
  <c r="F71" i="3" s="1"/>
  <c r="E66" i="3"/>
  <c r="F66" i="3" s="1"/>
  <c r="C66" i="3"/>
  <c r="D66" i="3"/>
  <c r="B67" i="3"/>
  <c r="R40" i="3"/>
  <c r="Q40" i="3"/>
  <c r="D9" i="3"/>
  <c r="E10" i="3" s="1"/>
  <c r="C46" i="3"/>
  <c r="R41" i="3"/>
  <c r="P42" i="3"/>
  <c r="Q41" i="3"/>
  <c r="M41" i="3"/>
  <c r="N41" i="3"/>
  <c r="L42" i="3"/>
  <c r="I42" i="3"/>
  <c r="J42" i="3" s="1"/>
  <c r="H43" i="3"/>
  <c r="D8" i="3"/>
  <c r="E8" i="3" s="1"/>
  <c r="C10" i="3"/>
  <c r="B10" i="3"/>
  <c r="D10" i="3" s="1"/>
  <c r="A11" i="3"/>
  <c r="B80" i="2"/>
  <c r="D80" i="2"/>
  <c r="G80" i="2" s="1"/>
  <c r="B76" i="2"/>
  <c r="D76" i="2"/>
  <c r="G76" i="2" s="1"/>
  <c r="B73" i="2"/>
  <c r="D73" i="2"/>
  <c r="G73" i="2" s="1"/>
  <c r="I65" i="2"/>
  <c r="E65" i="2"/>
  <c r="H65" i="2"/>
  <c r="C65" i="2"/>
  <c r="F65" i="2" s="1"/>
  <c r="C58" i="2"/>
  <c r="D58" i="2"/>
  <c r="E58" i="2"/>
  <c r="C56" i="2"/>
  <c r="D56" i="2"/>
  <c r="E56" i="2"/>
  <c r="C54" i="2"/>
  <c r="D54" i="2"/>
  <c r="E54" i="2"/>
  <c r="D51" i="2"/>
  <c r="B52" i="2" s="1"/>
  <c r="C51" i="2"/>
  <c r="E51" i="2"/>
  <c r="B10" i="2"/>
  <c r="C10" i="2"/>
  <c r="D46" i="2"/>
  <c r="C46" i="2"/>
  <c r="B47" i="2" s="1"/>
  <c r="H42" i="2"/>
  <c r="I41" i="2"/>
  <c r="J41" i="2"/>
  <c r="B9" i="2"/>
  <c r="C9" i="2"/>
  <c r="A11" i="2"/>
  <c r="K80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100" i="1"/>
  <c r="B101" i="1"/>
  <c r="B102" i="1" s="1"/>
  <c r="B92" i="1"/>
  <c r="B93" i="1" s="1"/>
  <c r="B94" i="1" s="1"/>
  <c r="B95" i="1" s="1"/>
  <c r="B96" i="1" s="1"/>
  <c r="B97" i="1" s="1"/>
  <c r="B98" i="1" s="1"/>
  <c r="B99" i="1" s="1"/>
  <c r="B81" i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C79" i="1"/>
  <c r="B80" i="1"/>
  <c r="E85" i="3" l="1"/>
  <c r="F85" i="3" s="1"/>
  <c r="C85" i="3"/>
  <c r="B86" i="3" s="1"/>
  <c r="D85" i="3"/>
  <c r="E72" i="3"/>
  <c r="F72" i="3" s="1"/>
  <c r="B73" i="3"/>
  <c r="C72" i="3"/>
  <c r="D72" i="3"/>
  <c r="C67" i="3"/>
  <c r="B68" i="3" s="1"/>
  <c r="D67" i="3"/>
  <c r="E67" i="3"/>
  <c r="F67" i="3" s="1"/>
  <c r="F47" i="3"/>
  <c r="D47" i="3"/>
  <c r="C47" i="3"/>
  <c r="B48" i="3" s="1"/>
  <c r="E9" i="3"/>
  <c r="Q42" i="3"/>
  <c r="R42" i="3"/>
  <c r="P43" i="3"/>
  <c r="M42" i="3"/>
  <c r="N42" i="3"/>
  <c r="L43" i="3"/>
  <c r="I43" i="3"/>
  <c r="J43" i="3" s="1"/>
  <c r="H44" i="3"/>
  <c r="B11" i="3"/>
  <c r="C11" i="3"/>
  <c r="A12" i="3"/>
  <c r="H80" i="2"/>
  <c r="I80" i="2"/>
  <c r="C80" i="2"/>
  <c r="F80" i="2" s="1"/>
  <c r="E80" i="2"/>
  <c r="C76" i="2"/>
  <c r="F76" i="2" s="1"/>
  <c r="E76" i="2"/>
  <c r="I76" i="2"/>
  <c r="H76" i="2"/>
  <c r="C73" i="2"/>
  <c r="F73" i="2" s="1"/>
  <c r="E73" i="2"/>
  <c r="I73" i="2"/>
  <c r="H73" i="2"/>
  <c r="B66" i="2"/>
  <c r="D66" i="2"/>
  <c r="G66" i="2" s="1"/>
  <c r="D52" i="2"/>
  <c r="E52" i="2"/>
  <c r="C52" i="2"/>
  <c r="E47" i="2"/>
  <c r="D47" i="2"/>
  <c r="C47" i="2"/>
  <c r="H43" i="2"/>
  <c r="I42" i="2"/>
  <c r="J42" i="2"/>
  <c r="B11" i="2"/>
  <c r="C11" i="2"/>
  <c r="D9" i="2"/>
  <c r="D10" i="2"/>
  <c r="A12" i="2"/>
  <c r="A73" i="1"/>
  <c r="B73" i="1"/>
  <c r="E73" i="1" s="1"/>
  <c r="D73" i="1"/>
  <c r="C73" i="1" s="1"/>
  <c r="F73" i="1" s="1"/>
  <c r="H73" i="1"/>
  <c r="A74" i="1"/>
  <c r="A69" i="1"/>
  <c r="B69" i="1"/>
  <c r="E69" i="1" s="1"/>
  <c r="D69" i="1"/>
  <c r="G69" i="1" s="1"/>
  <c r="H69" i="1"/>
  <c r="A70" i="1"/>
  <c r="A71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B57" i="1"/>
  <c r="D57" i="1"/>
  <c r="C57" i="1" s="1"/>
  <c r="F57" i="1" s="1"/>
  <c r="E57" i="1"/>
  <c r="B58" i="1" s="1"/>
  <c r="H57" i="1"/>
  <c r="I57" i="1"/>
  <c r="E56" i="1"/>
  <c r="F56" i="1"/>
  <c r="G56" i="1"/>
  <c r="H56" i="1"/>
  <c r="I56" i="1"/>
  <c r="C56" i="1"/>
  <c r="B56" i="1"/>
  <c r="D56" i="1"/>
  <c r="I55" i="1"/>
  <c r="H55" i="1"/>
  <c r="F55" i="1"/>
  <c r="G55" i="1"/>
  <c r="E55" i="1"/>
  <c r="C55" i="1"/>
  <c r="D55" i="1"/>
  <c r="B55" i="1"/>
  <c r="A56" i="1"/>
  <c r="C86" i="3" l="1"/>
  <c r="D86" i="3"/>
  <c r="E86" i="3"/>
  <c r="F86" i="3" s="1"/>
  <c r="C73" i="3"/>
  <c r="D73" i="3"/>
  <c r="E73" i="3"/>
  <c r="F73" i="3" s="1"/>
  <c r="C68" i="3"/>
  <c r="D68" i="3"/>
  <c r="E68" i="3"/>
  <c r="F68" i="3" s="1"/>
  <c r="B69" i="3"/>
  <c r="C48" i="3"/>
  <c r="E48" i="3"/>
  <c r="F48" i="3" s="1"/>
  <c r="D48" i="3"/>
  <c r="B49" i="3" s="1"/>
  <c r="Q43" i="3"/>
  <c r="R43" i="3"/>
  <c r="P44" i="3"/>
  <c r="M43" i="3"/>
  <c r="N43" i="3"/>
  <c r="L44" i="3"/>
  <c r="I44" i="3"/>
  <c r="J44" i="3" s="1"/>
  <c r="H45" i="3"/>
  <c r="B12" i="3"/>
  <c r="A13" i="3"/>
  <c r="C12" i="3"/>
  <c r="D11" i="3"/>
  <c r="B81" i="2"/>
  <c r="D81" i="2"/>
  <c r="G81" i="2" s="1"/>
  <c r="B77" i="2"/>
  <c r="D77" i="2"/>
  <c r="G77" i="2" s="1"/>
  <c r="B74" i="2"/>
  <c r="D74" i="2"/>
  <c r="G74" i="2" s="1"/>
  <c r="C66" i="2"/>
  <c r="F66" i="2" s="1"/>
  <c r="E66" i="2"/>
  <c r="H66" i="2"/>
  <c r="I66" i="2"/>
  <c r="E9" i="2"/>
  <c r="E10" i="2"/>
  <c r="H44" i="2"/>
  <c r="I43" i="2"/>
  <c r="J43" i="2"/>
  <c r="C12" i="2"/>
  <c r="B12" i="2"/>
  <c r="D12" i="2" s="1"/>
  <c r="D11" i="2"/>
  <c r="B48" i="2"/>
  <c r="E11" i="2"/>
  <c r="A13" i="2"/>
  <c r="D74" i="1"/>
  <c r="G74" i="1" s="1"/>
  <c r="B74" i="1"/>
  <c r="G73" i="1"/>
  <c r="I73" i="1"/>
  <c r="C69" i="1"/>
  <c r="F69" i="1" s="1"/>
  <c r="D70" i="1" s="1"/>
  <c r="G70" i="1" s="1"/>
  <c r="I69" i="1"/>
  <c r="E58" i="1"/>
  <c r="H58" i="1"/>
  <c r="D58" i="1"/>
  <c r="G58" i="1" s="1"/>
  <c r="G57" i="1"/>
  <c r="C69" i="3" l="1"/>
  <c r="D69" i="3"/>
  <c r="E69" i="3"/>
  <c r="F69" i="3" s="1"/>
  <c r="E49" i="3"/>
  <c r="F49" i="3" s="1"/>
  <c r="D49" i="3"/>
  <c r="C49" i="3"/>
  <c r="D12" i="3"/>
  <c r="R44" i="3"/>
  <c r="Q44" i="3"/>
  <c r="P45" i="3"/>
  <c r="M44" i="3"/>
  <c r="N44" i="3"/>
  <c r="L45" i="3"/>
  <c r="H46" i="3"/>
  <c r="I45" i="3"/>
  <c r="J45" i="3" s="1"/>
  <c r="E12" i="3"/>
  <c r="E11" i="3"/>
  <c r="C13" i="3"/>
  <c r="A14" i="3"/>
  <c r="B13" i="3"/>
  <c r="C81" i="2"/>
  <c r="F81" i="2" s="1"/>
  <c r="E81" i="2"/>
  <c r="H81" i="2"/>
  <c r="I81" i="2"/>
  <c r="C77" i="2"/>
  <c r="F77" i="2" s="1"/>
  <c r="H77" i="2"/>
  <c r="I77" i="2"/>
  <c r="E77" i="2"/>
  <c r="C74" i="2"/>
  <c r="F74" i="2" s="1"/>
  <c r="H74" i="2"/>
  <c r="I74" i="2"/>
  <c r="E74" i="2"/>
  <c r="B67" i="2"/>
  <c r="D67" i="2"/>
  <c r="G67" i="2" s="1"/>
  <c r="C48" i="2"/>
  <c r="E48" i="2"/>
  <c r="D48" i="2"/>
  <c r="B49" i="2" s="1"/>
  <c r="B13" i="2"/>
  <c r="C13" i="2"/>
  <c r="E12" i="2"/>
  <c r="H45" i="2"/>
  <c r="J44" i="2"/>
  <c r="I44" i="2"/>
  <c r="A14" i="2"/>
  <c r="H74" i="1"/>
  <c r="E74" i="1"/>
  <c r="I74" i="1"/>
  <c r="C74" i="1"/>
  <c r="F74" i="1" s="1"/>
  <c r="B70" i="1"/>
  <c r="C58" i="1"/>
  <c r="F58" i="1" s="1"/>
  <c r="D59" i="1" s="1"/>
  <c r="G59" i="1" s="1"/>
  <c r="I58" i="1"/>
  <c r="B59" i="1"/>
  <c r="D13" i="3" l="1"/>
  <c r="B50" i="3"/>
  <c r="Q45" i="3"/>
  <c r="P46" i="3"/>
  <c r="R45" i="3"/>
  <c r="L46" i="3"/>
  <c r="N45" i="3"/>
  <c r="M45" i="3"/>
  <c r="I46" i="3"/>
  <c r="J46" i="3" s="1"/>
  <c r="H47" i="3"/>
  <c r="A15" i="3"/>
  <c r="B14" i="3"/>
  <c r="C14" i="3"/>
  <c r="B78" i="2"/>
  <c r="D78" i="2"/>
  <c r="G78" i="2" s="1"/>
  <c r="C67" i="2"/>
  <c r="F67" i="2" s="1"/>
  <c r="H67" i="2"/>
  <c r="I67" i="2"/>
  <c r="E67" i="2"/>
  <c r="B14" i="2"/>
  <c r="C14" i="2"/>
  <c r="H46" i="2"/>
  <c r="I45" i="2"/>
  <c r="J45" i="2"/>
  <c r="D13" i="2"/>
  <c r="D49" i="2"/>
  <c r="E49" i="2"/>
  <c r="C49" i="2"/>
  <c r="A15" i="2"/>
  <c r="H70" i="1"/>
  <c r="E70" i="1"/>
  <c r="I70" i="1"/>
  <c r="C70" i="1"/>
  <c r="F70" i="1" s="1"/>
  <c r="H59" i="1"/>
  <c r="E59" i="1"/>
  <c r="I59" i="1"/>
  <c r="C59" i="1"/>
  <c r="F59" i="1" s="1"/>
  <c r="E50" i="3" l="1"/>
  <c r="F50" i="3" s="1"/>
  <c r="C50" i="3"/>
  <c r="D50" i="3"/>
  <c r="B51" i="3" s="1"/>
  <c r="R46" i="3"/>
  <c r="Q46" i="3"/>
  <c r="P47" i="3"/>
  <c r="M46" i="3"/>
  <c r="N46" i="3"/>
  <c r="L47" i="3"/>
  <c r="I47" i="3"/>
  <c r="J47" i="3" s="1"/>
  <c r="H48" i="3"/>
  <c r="I48" i="3" s="1"/>
  <c r="J48" i="3" s="1"/>
  <c r="D14" i="3"/>
  <c r="E14" i="3" s="1"/>
  <c r="A16" i="3"/>
  <c r="C15" i="3"/>
  <c r="B15" i="3"/>
  <c r="D15" i="3" s="1"/>
  <c r="H78" i="2"/>
  <c r="I78" i="2"/>
  <c r="C78" i="2"/>
  <c r="F78" i="2" s="1"/>
  <c r="E78" i="2"/>
  <c r="B68" i="2"/>
  <c r="D68" i="2"/>
  <c r="G68" i="2" s="1"/>
  <c r="B15" i="2"/>
  <c r="C15" i="2"/>
  <c r="E13" i="2"/>
  <c r="H47" i="2"/>
  <c r="I46" i="2"/>
  <c r="J46" i="2"/>
  <c r="D14" i="2"/>
  <c r="A16" i="2"/>
  <c r="D71" i="1"/>
  <c r="G71" i="1" s="1"/>
  <c r="B71" i="1"/>
  <c r="D60" i="1"/>
  <c r="G60" i="1" s="1"/>
  <c r="B60" i="1"/>
  <c r="C51" i="3" l="1"/>
  <c r="E51" i="3"/>
  <c r="F51" i="3" s="1"/>
  <c r="D51" i="3"/>
  <c r="B52" i="3" s="1"/>
  <c r="E15" i="3"/>
  <c r="Q47" i="3"/>
  <c r="R47" i="3"/>
  <c r="P48" i="3"/>
  <c r="M47" i="3"/>
  <c r="N47" i="3"/>
  <c r="L48" i="3"/>
  <c r="B16" i="3"/>
  <c r="C16" i="3"/>
  <c r="A17" i="3"/>
  <c r="I68" i="2"/>
  <c r="C68" i="2"/>
  <c r="F68" i="2" s="1"/>
  <c r="E68" i="2"/>
  <c r="H68" i="2"/>
  <c r="B16" i="2"/>
  <c r="C16" i="2"/>
  <c r="D16" i="2" s="1"/>
  <c r="H48" i="2"/>
  <c r="J47" i="2"/>
  <c r="I47" i="2"/>
  <c r="E14" i="2"/>
  <c r="D15" i="2"/>
  <c r="E16" i="2" s="1"/>
  <c r="A17" i="2"/>
  <c r="C71" i="1"/>
  <c r="F71" i="1" s="1"/>
  <c r="H71" i="1"/>
  <c r="E71" i="1"/>
  <c r="I71" i="1"/>
  <c r="C60" i="1"/>
  <c r="F60" i="1" s="1"/>
  <c r="H60" i="1"/>
  <c r="E60" i="1"/>
  <c r="I60" i="1"/>
  <c r="D52" i="3" l="1"/>
  <c r="C52" i="3"/>
  <c r="E52" i="3"/>
  <c r="F52" i="3" s="1"/>
  <c r="Q48" i="3"/>
  <c r="R48" i="3"/>
  <c r="M48" i="3"/>
  <c r="N48" i="3"/>
  <c r="C17" i="3"/>
  <c r="B17" i="3"/>
  <c r="D17" i="3" s="1"/>
  <c r="A18" i="3"/>
  <c r="D16" i="3"/>
  <c r="B69" i="2"/>
  <c r="D69" i="2"/>
  <c r="G69" i="2" s="1"/>
  <c r="C17" i="2"/>
  <c r="B17" i="2"/>
  <c r="D17" i="2" s="1"/>
  <c r="H49" i="2"/>
  <c r="J48" i="2"/>
  <c r="I48" i="2"/>
  <c r="E17" i="2"/>
  <c r="E15" i="2"/>
  <c r="A18" i="2"/>
  <c r="B72" i="1"/>
  <c r="D72" i="1"/>
  <c r="G72" i="1" s="1"/>
  <c r="B61" i="1"/>
  <c r="D61" i="1"/>
  <c r="G61" i="1" s="1"/>
  <c r="B53" i="3" l="1"/>
  <c r="E17" i="3"/>
  <c r="E16" i="3"/>
  <c r="C18" i="3"/>
  <c r="A19" i="3"/>
  <c r="B18" i="3"/>
  <c r="D18" i="3" s="1"/>
  <c r="E18" i="3" s="1"/>
  <c r="E69" i="2"/>
  <c r="I69" i="2"/>
  <c r="C69" i="2"/>
  <c r="F69" i="2" s="1"/>
  <c r="H69" i="2"/>
  <c r="I49" i="2"/>
  <c r="J49" i="2"/>
  <c r="B18" i="2"/>
  <c r="C18" i="2"/>
  <c r="A19" i="2"/>
  <c r="E72" i="1"/>
  <c r="C72" i="1"/>
  <c r="F72" i="1" s="1"/>
  <c r="H72" i="1"/>
  <c r="I72" i="1"/>
  <c r="C61" i="1"/>
  <c r="F61" i="1" s="1"/>
  <c r="H61" i="1"/>
  <c r="E61" i="1"/>
  <c r="I61" i="1"/>
  <c r="D53" i="3" l="1"/>
  <c r="E53" i="3"/>
  <c r="F53" i="3" s="1"/>
  <c r="C53" i="3"/>
  <c r="B19" i="3"/>
  <c r="C19" i="3"/>
  <c r="A20" i="3"/>
  <c r="B70" i="2"/>
  <c r="D70" i="2"/>
  <c r="G70" i="2" s="1"/>
  <c r="C19" i="2"/>
  <c r="B19" i="2"/>
  <c r="D19" i="2" s="1"/>
  <c r="D18" i="2"/>
  <c r="A20" i="2"/>
  <c r="B62" i="1"/>
  <c r="D62" i="1"/>
  <c r="G62" i="1" s="1"/>
  <c r="B54" i="3" l="1"/>
  <c r="A21" i="3"/>
  <c r="C20" i="3"/>
  <c r="B20" i="3"/>
  <c r="D19" i="3"/>
  <c r="C70" i="2"/>
  <c r="F70" i="2" s="1"/>
  <c r="I70" i="2"/>
  <c r="E70" i="2"/>
  <c r="H70" i="2"/>
  <c r="E19" i="2"/>
  <c r="E18" i="2"/>
  <c r="C20" i="2"/>
  <c r="B20" i="2"/>
  <c r="D20" i="2" s="1"/>
  <c r="E20" i="2"/>
  <c r="A21" i="2"/>
  <c r="E62" i="1"/>
  <c r="I62" i="1"/>
  <c r="C62" i="1"/>
  <c r="F62" i="1" s="1"/>
  <c r="H62" i="1"/>
  <c r="C54" i="3" l="1"/>
  <c r="D54" i="3"/>
  <c r="E54" i="3"/>
  <c r="F54" i="3" s="1"/>
  <c r="B55" i="3"/>
  <c r="D20" i="3"/>
  <c r="E19" i="3"/>
  <c r="E20" i="3"/>
  <c r="C21" i="3"/>
  <c r="B21" i="3"/>
  <c r="A22" i="3"/>
  <c r="D71" i="2"/>
  <c r="G71" i="2" s="1"/>
  <c r="B71" i="2"/>
  <c r="C21" i="2"/>
  <c r="B21" i="2"/>
  <c r="A22" i="2"/>
  <c r="D63" i="1"/>
  <c r="G63" i="1" s="1"/>
  <c r="B63" i="1"/>
  <c r="E55" i="3" l="1"/>
  <c r="F55" i="3" s="1"/>
  <c r="C55" i="3"/>
  <c r="D55" i="3"/>
  <c r="B56" i="3"/>
  <c r="D21" i="3"/>
  <c r="E21" i="3" s="1"/>
  <c r="A23" i="3"/>
  <c r="B22" i="3"/>
  <c r="C22" i="3"/>
  <c r="C71" i="2"/>
  <c r="F71" i="2" s="1"/>
  <c r="E71" i="2"/>
  <c r="H71" i="2"/>
  <c r="I71" i="2"/>
  <c r="D21" i="2"/>
  <c r="B22" i="2"/>
  <c r="C22" i="2"/>
  <c r="A23" i="2"/>
  <c r="H63" i="1"/>
  <c r="E63" i="1"/>
  <c r="I63" i="1"/>
  <c r="C63" i="1"/>
  <c r="F63" i="1" s="1"/>
  <c r="E56" i="3" l="1"/>
  <c r="F56" i="3" s="1"/>
  <c r="D56" i="3"/>
  <c r="C56" i="3"/>
  <c r="B57" i="3" s="1"/>
  <c r="D22" i="3"/>
  <c r="B23" i="3"/>
  <c r="C23" i="3"/>
  <c r="A24" i="3"/>
  <c r="B23" i="2"/>
  <c r="C23" i="2"/>
  <c r="D23" i="2" s="1"/>
  <c r="D22" i="2"/>
  <c r="E23" i="2" s="1"/>
  <c r="E22" i="2"/>
  <c r="E21" i="2"/>
  <c r="A24" i="2"/>
  <c r="D64" i="1"/>
  <c r="G64" i="1" s="1"/>
  <c r="B64" i="1"/>
  <c r="C57" i="3" l="1"/>
  <c r="D57" i="3"/>
  <c r="B58" i="3" s="1"/>
  <c r="E57" i="3"/>
  <c r="F57" i="3" s="1"/>
  <c r="B24" i="3"/>
  <c r="A25" i="3"/>
  <c r="C24" i="3"/>
  <c r="D23" i="3"/>
  <c r="E22" i="3"/>
  <c r="E23" i="3"/>
  <c r="B24" i="2"/>
  <c r="C24" i="2"/>
  <c r="D24" i="2" s="1"/>
  <c r="E24" i="2"/>
  <c r="A25" i="2"/>
  <c r="C64" i="1"/>
  <c r="F64" i="1" s="1"/>
  <c r="H64" i="1"/>
  <c r="E64" i="1"/>
  <c r="I64" i="1"/>
  <c r="C58" i="3" l="1"/>
  <c r="E58" i="3"/>
  <c r="F58" i="3" s="1"/>
  <c r="D58" i="3"/>
  <c r="A26" i="3"/>
  <c r="B25" i="3"/>
  <c r="C25" i="3"/>
  <c r="D24" i="3"/>
  <c r="E24" i="3" s="1"/>
  <c r="B25" i="2"/>
  <c r="C25" i="2"/>
  <c r="A26" i="2"/>
  <c r="B65" i="1"/>
  <c r="D65" i="1"/>
  <c r="G65" i="1" s="1"/>
  <c r="D25" i="3" l="1"/>
  <c r="C26" i="3"/>
  <c r="A27" i="3"/>
  <c r="B26" i="3"/>
  <c r="D26" i="3" s="1"/>
  <c r="B26" i="2"/>
  <c r="C26" i="2"/>
  <c r="D25" i="2"/>
  <c r="A27" i="2"/>
  <c r="C65" i="1"/>
  <c r="F65" i="1" s="1"/>
  <c r="H65" i="1"/>
  <c r="E65" i="1"/>
  <c r="I65" i="1"/>
  <c r="A28" i="3" l="1"/>
  <c r="C27" i="3"/>
  <c r="B27" i="3"/>
  <c r="D27" i="3" s="1"/>
  <c r="E25" i="3"/>
  <c r="E26" i="3"/>
  <c r="C27" i="2"/>
  <c r="B27" i="2"/>
  <c r="D27" i="2" s="1"/>
  <c r="E25" i="2"/>
  <c r="D26" i="2"/>
  <c r="E27" i="2" s="1"/>
  <c r="A28" i="2"/>
  <c r="B66" i="1"/>
  <c r="D66" i="1"/>
  <c r="G66" i="1" s="1"/>
  <c r="E27" i="3" l="1"/>
  <c r="C28" i="3"/>
  <c r="B28" i="3"/>
  <c r="A29" i="3"/>
  <c r="C28" i="2"/>
  <c r="B28" i="2"/>
  <c r="D28" i="2" s="1"/>
  <c r="E26" i="2"/>
  <c r="E28" i="2"/>
  <c r="A29" i="2"/>
  <c r="E66" i="1"/>
  <c r="I66" i="1"/>
  <c r="C66" i="1"/>
  <c r="F66" i="1" s="1"/>
  <c r="H66" i="1"/>
  <c r="D28" i="3" l="1"/>
  <c r="E28" i="3" s="1"/>
  <c r="A30" i="3"/>
  <c r="A31" i="3" s="1"/>
  <c r="B29" i="3"/>
  <c r="C29" i="3"/>
  <c r="B29" i="2"/>
  <c r="C29" i="2"/>
  <c r="A30" i="2"/>
  <c r="D67" i="1"/>
  <c r="G67" i="1" s="1"/>
  <c r="B67" i="1"/>
  <c r="C31" i="3" l="1"/>
  <c r="B31" i="3"/>
  <c r="D31" i="3" s="1"/>
  <c r="D29" i="3"/>
  <c r="E29" i="3" s="1"/>
  <c r="C30" i="3"/>
  <c r="B30" i="3"/>
  <c r="C30" i="2"/>
  <c r="B30" i="2"/>
  <c r="D30" i="2" s="1"/>
  <c r="D29" i="2"/>
  <c r="A31" i="2"/>
  <c r="H67" i="1"/>
  <c r="E67" i="1"/>
  <c r="I67" i="1"/>
  <c r="C67" i="1"/>
  <c r="F67" i="1" s="1"/>
  <c r="D30" i="3" l="1"/>
  <c r="E30" i="3" s="1"/>
  <c r="E29" i="2"/>
  <c r="E30" i="2"/>
  <c r="B31" i="2"/>
  <c r="C31" i="2"/>
  <c r="D68" i="1"/>
  <c r="G68" i="1" s="1"/>
  <c r="B68" i="1"/>
  <c r="E31" i="3" l="1"/>
  <c r="D31" i="2"/>
  <c r="E31" i="2" s="1"/>
  <c r="C68" i="1"/>
  <c r="F68" i="1" s="1"/>
  <c r="H68" i="1"/>
  <c r="E68" i="1"/>
  <c r="I68" i="1"/>
  <c r="N31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7" i="1"/>
  <c r="H38" i="1"/>
  <c r="I38" i="1"/>
  <c r="G39" i="1"/>
  <c r="D47" i="1" l="1"/>
  <c r="C47" i="1"/>
  <c r="B48" i="1" s="1"/>
  <c r="G40" i="1"/>
  <c r="H39" i="1"/>
  <c r="I39" i="1"/>
  <c r="C48" i="1" l="1"/>
  <c r="B49" i="1" s="1"/>
  <c r="D48" i="1"/>
  <c r="E48" i="1"/>
  <c r="F48" i="1" s="1"/>
  <c r="G41" i="1"/>
  <c r="I40" i="1"/>
  <c r="H40" i="1"/>
  <c r="G42" i="1" l="1"/>
  <c r="I41" i="1"/>
  <c r="H41" i="1"/>
  <c r="E49" i="1"/>
  <c r="F49" i="1" s="1"/>
  <c r="C49" i="1"/>
  <c r="B50" i="1" s="1"/>
  <c r="D49" i="1"/>
  <c r="E50" i="1" l="1"/>
  <c r="F50" i="1" s="1"/>
  <c r="C50" i="1"/>
  <c r="D50" i="1"/>
  <c r="G43" i="1"/>
  <c r="I42" i="1"/>
  <c r="H42" i="1"/>
  <c r="G44" i="1" l="1"/>
  <c r="I43" i="1"/>
  <c r="H43" i="1"/>
  <c r="G45" i="1" l="1"/>
  <c r="I44" i="1"/>
  <c r="H44" i="1"/>
  <c r="G46" i="1" l="1"/>
  <c r="I45" i="1"/>
  <c r="H45" i="1"/>
  <c r="I46" i="1" l="1"/>
  <c r="H46" i="1"/>
  <c r="G47" i="1"/>
  <c r="H47" i="1" l="1"/>
  <c r="I47" i="1"/>
  <c r="G48" i="1"/>
  <c r="H48" i="1" l="1"/>
  <c r="I48" i="1"/>
  <c r="B8" i="1"/>
  <c r="D8" i="1" s="1"/>
  <c r="B7" i="1"/>
  <c r="D7" i="1" s="1"/>
  <c r="E7" i="1" s="1"/>
  <c r="A8" i="1"/>
  <c r="A9" i="1" s="1"/>
  <c r="A10" i="1" s="1"/>
  <c r="A11" i="1" l="1"/>
  <c r="B10" i="1"/>
  <c r="D10" i="1" s="1"/>
  <c r="B9" i="1"/>
  <c r="D9" i="1" s="1"/>
  <c r="A12" i="1" l="1"/>
  <c r="B11" i="1"/>
  <c r="D11" i="1" s="1"/>
  <c r="A13" i="1" l="1"/>
  <c r="B12" i="1"/>
  <c r="D12" i="1" s="1"/>
  <c r="A14" i="1" l="1"/>
  <c r="B13" i="1"/>
  <c r="D13" i="1" s="1"/>
  <c r="A15" i="1" l="1"/>
  <c r="B14" i="1"/>
  <c r="A16" i="1" l="1"/>
  <c r="B15" i="1"/>
  <c r="D15" i="1" s="1"/>
  <c r="D14" i="1"/>
  <c r="A17" i="1" l="1"/>
  <c r="B16" i="1"/>
  <c r="D16" i="1" s="1"/>
  <c r="A18" i="1" l="1"/>
  <c r="B17" i="1"/>
  <c r="D17" i="1" s="1"/>
  <c r="A19" i="1" l="1"/>
  <c r="B18" i="1"/>
  <c r="D18" i="1" s="1"/>
  <c r="A20" i="1" l="1"/>
  <c r="B19" i="1"/>
  <c r="D19" i="1" s="1"/>
  <c r="A21" i="1" l="1"/>
  <c r="B20" i="1"/>
  <c r="D20" i="1" s="1"/>
  <c r="A22" i="1" l="1"/>
  <c r="B21" i="1"/>
  <c r="D21" i="1" l="1"/>
  <c r="A23" i="1"/>
  <c r="B22" i="1"/>
  <c r="A24" i="1" l="1"/>
  <c r="B23" i="1"/>
  <c r="D22" i="1"/>
  <c r="A25" i="1" l="1"/>
  <c r="B24" i="1"/>
  <c r="D23" i="1"/>
  <c r="A26" i="1" l="1"/>
  <c r="B25" i="1"/>
  <c r="D24" i="1"/>
  <c r="A27" i="1" l="1"/>
  <c r="B26" i="1"/>
  <c r="D25" i="1"/>
  <c r="A28" i="1" l="1"/>
  <c r="B27" i="1"/>
  <c r="D27" i="1" s="1"/>
  <c r="D26" i="1"/>
  <c r="A29" i="1" l="1"/>
  <c r="B28" i="1"/>
  <c r="D28" i="1" s="1"/>
  <c r="A30" i="1" l="1"/>
  <c r="B29" i="1"/>
  <c r="D29" i="1" l="1"/>
  <c r="A31" i="1"/>
  <c r="B30" i="1"/>
  <c r="D30" i="1" s="1"/>
  <c r="B31" i="1" l="1"/>
  <c r="D31" i="1" s="1"/>
  <c r="I94" i="3"/>
  <c r="H94" i="3"/>
  <c r="C94" i="3"/>
  <c r="F94" i="3" s="1"/>
  <c r="B95" i="3" l="1"/>
  <c r="E95" i="3" s="1"/>
  <c r="D95" i="3"/>
  <c r="G95" i="3" s="1"/>
  <c r="I95" i="3" l="1"/>
  <c r="H95" i="3"/>
  <c r="C95" i="3"/>
  <c r="F95" i="3" s="1"/>
  <c r="B96" i="3" l="1"/>
  <c r="E96" i="3" s="1"/>
  <c r="D96" i="3"/>
  <c r="G96" i="3" s="1"/>
  <c r="I96" i="3" l="1"/>
  <c r="H96" i="3"/>
  <c r="C96" i="3"/>
  <c r="F96" i="3" s="1"/>
  <c r="D97" i="3" l="1"/>
  <c r="G97" i="3" s="1"/>
  <c r="B97" i="3"/>
  <c r="E97" i="3" s="1"/>
  <c r="I97" i="3" l="1"/>
  <c r="C97" i="3"/>
  <c r="F97" i="3" s="1"/>
  <c r="H97" i="3"/>
  <c r="B98" i="3" l="1"/>
  <c r="E98" i="3" s="1"/>
  <c r="D98" i="3"/>
  <c r="G98" i="3" s="1"/>
  <c r="C98" i="3" l="1"/>
  <c r="F98" i="3" s="1"/>
  <c r="H98" i="3"/>
  <c r="I98" i="3"/>
  <c r="B99" i="3" l="1"/>
  <c r="E99" i="3" s="1"/>
  <c r="D99" i="3"/>
  <c r="G99" i="3" s="1"/>
  <c r="C99" i="3" l="1"/>
  <c r="F99" i="3" s="1"/>
  <c r="H99" i="3"/>
  <c r="I99" i="3"/>
  <c r="B100" i="3" l="1"/>
  <c r="E100" i="3" s="1"/>
  <c r="D100" i="3"/>
  <c r="G100" i="3" s="1"/>
  <c r="H100" i="3" l="1"/>
  <c r="I100" i="3"/>
  <c r="C100" i="3"/>
  <c r="F100" i="3" s="1"/>
  <c r="B101" i="3" l="1"/>
  <c r="E101" i="3" s="1"/>
  <c r="D101" i="3"/>
  <c r="G101" i="3" s="1"/>
  <c r="C101" i="3" l="1"/>
  <c r="F101" i="3" s="1"/>
  <c r="I101" i="3"/>
  <c r="H101" i="3"/>
  <c r="D102" i="3" l="1"/>
  <c r="G102" i="3" s="1"/>
  <c r="B102" i="3"/>
  <c r="E102" i="3" s="1"/>
  <c r="I102" i="3" l="1"/>
  <c r="H102" i="3"/>
  <c r="C102" i="3"/>
  <c r="F102" i="3" s="1"/>
  <c r="D103" i="3" l="1"/>
  <c r="G103" i="3" s="1"/>
  <c r="B103" i="3"/>
  <c r="E103" i="3" s="1"/>
  <c r="I103" i="3" l="1"/>
  <c r="C103" i="3"/>
  <c r="F103" i="3" s="1"/>
  <c r="H103" i="3"/>
  <c r="D104" i="3" l="1"/>
  <c r="G104" i="3" s="1"/>
  <c r="B104" i="3"/>
  <c r="E104" i="3" s="1"/>
  <c r="H104" i="3" l="1"/>
  <c r="I104" i="3"/>
  <c r="C104" i="3"/>
  <c r="F104" i="3" s="1"/>
  <c r="D105" i="3" l="1"/>
  <c r="G105" i="3" s="1"/>
  <c r="B105" i="3"/>
  <c r="E105" i="3" s="1"/>
  <c r="H105" i="3" l="1"/>
  <c r="I105" i="3"/>
  <c r="C105" i="3"/>
  <c r="F105" i="3" s="1"/>
  <c r="B106" i="3" l="1"/>
  <c r="E106" i="3" s="1"/>
  <c r="D106" i="3"/>
  <c r="G106" i="3" s="1"/>
  <c r="C106" i="3" l="1"/>
  <c r="F106" i="3" s="1"/>
  <c r="I106" i="3"/>
  <c r="H106" i="3"/>
  <c r="D107" i="3" l="1"/>
  <c r="G107" i="3" s="1"/>
  <c r="B107" i="3"/>
  <c r="E107" i="3" s="1"/>
  <c r="C107" i="3" l="1"/>
  <c r="F107" i="3" s="1"/>
  <c r="I107" i="3"/>
  <c r="H107" i="3"/>
  <c r="B108" i="3" l="1"/>
  <c r="E108" i="3" s="1"/>
  <c r="D108" i="3"/>
  <c r="G108" i="3" s="1"/>
  <c r="I108" i="3" l="1"/>
  <c r="H108" i="3"/>
  <c r="C108" i="3"/>
  <c r="F108" i="3" s="1"/>
  <c r="B109" i="3" l="1"/>
  <c r="E109" i="3" s="1"/>
  <c r="D109" i="3"/>
  <c r="G109" i="3" s="1"/>
  <c r="H109" i="3" l="1"/>
  <c r="I109" i="3"/>
  <c r="C109" i="3"/>
  <c r="F109" i="3" s="1"/>
  <c r="D110" i="3" l="1"/>
  <c r="G110" i="3" s="1"/>
  <c r="B110" i="3"/>
  <c r="E110" i="3" s="1"/>
  <c r="C110" i="3" l="1"/>
  <c r="F110" i="3" s="1"/>
  <c r="H110" i="3"/>
  <c r="I110" i="3"/>
  <c r="D111" i="3" l="1"/>
  <c r="G111" i="3" s="1"/>
  <c r="B111" i="3"/>
  <c r="E111" i="3" s="1"/>
  <c r="H111" i="3" l="1"/>
  <c r="C111" i="3"/>
  <c r="F111" i="3" s="1"/>
  <c r="I111" i="3"/>
</calcChain>
</file>

<file path=xl/sharedStrings.xml><?xml version="1.0" encoding="utf-8"?>
<sst xmlns="http://schemas.openxmlformats.org/spreadsheetml/2006/main" count="187" uniqueCount="59">
  <si>
    <t>cos 𝑥 − 0,5𝑥 + 1 = 0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</si>
  <si>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</si>
  <si>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h</t>
  </si>
  <si>
    <t>X</t>
  </si>
  <si>
    <t>cos(x)</t>
  </si>
  <si>
    <t>F1-F2</t>
  </si>
  <si>
    <t>Границы отрезков</t>
  </si>
  <si>
    <t>α1</t>
  </si>
  <si>
    <t>Выбор ближайшего к нулю</t>
  </si>
  <si>
    <t>Х</t>
  </si>
  <si>
    <t>F(x)</t>
  </si>
  <si>
    <t>F'(x)</t>
  </si>
  <si>
    <t>F''(x)</t>
  </si>
  <si>
    <t>0,5x-1</t>
  </si>
  <si>
    <t xml:space="preserve"> - cos (x)</t>
  </si>
  <si>
    <t>x</t>
  </si>
  <si>
    <t>cos(x) - 0,5x +1</t>
  </si>
  <si>
    <t xml:space="preserve"> - sin (x) - 0,5</t>
  </si>
  <si>
    <t>№ итерации</t>
  </si>
  <si>
    <t>xi</t>
  </si>
  <si>
    <t>Di</t>
  </si>
  <si>
    <t>Проверка</t>
  </si>
  <si>
    <t>Метод ньютона ( комбинированный метод)</t>
  </si>
  <si>
    <t>Метод половинного деления</t>
  </si>
  <si>
    <t>Номер итерации</t>
  </si>
  <si>
    <t>Левая граница</t>
  </si>
  <si>
    <t>Середина отрезка</t>
  </si>
  <si>
    <t>Правая граница</t>
  </si>
  <si>
    <t>F(a)</t>
  </si>
  <si>
    <t>F(b)</t>
  </si>
  <si>
    <t>F( c)</t>
  </si>
  <si>
    <t>Δx</t>
  </si>
  <si>
    <t>b-a &gt; ε</t>
  </si>
  <si>
    <t>Метод простой итерации</t>
  </si>
  <si>
    <t>Точность ε=</t>
  </si>
  <si>
    <t>х</t>
  </si>
  <si>
    <t>q =</t>
  </si>
  <si>
    <t>K =</t>
  </si>
  <si>
    <t>f(x)</t>
  </si>
  <si>
    <t>Δ ≤ K</t>
  </si>
  <si>
    <t>𝑥 3 + 2𝑥 − 13 = 0</t>
  </si>
  <si>
    <r>
      <t>X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</si>
  <si>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13-2x</t>
  </si>
  <si>
    <t>F"(x)</t>
  </si>
  <si>
    <r>
      <t xml:space="preserve">x 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+ 2x − 13</t>
    </r>
  </si>
  <si>
    <r>
      <t>3x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-2</t>
    </r>
  </si>
  <si>
    <t>6x</t>
  </si>
  <si>
    <t>F(с)</t>
  </si>
  <si>
    <t>2 lg(𝑥 + 7) = 5 sin 𝑥</t>
  </si>
  <si>
    <t>2lg(x+7)</t>
  </si>
  <si>
    <t>5sinx</t>
  </si>
  <si>
    <t>α2</t>
  </si>
  <si>
    <t>α3</t>
  </si>
  <si>
    <t>2 lg(𝑥 + 7) - 5 sin 𝑥</t>
  </si>
  <si>
    <t>(2/ln(10)*(x+7))-5cos(x)</t>
  </si>
  <si>
    <t>(-2/ln(10)*(x+7)^2)+5sin(x)</t>
  </si>
  <si>
    <t>Таблица №1</t>
  </si>
  <si>
    <t>Таблица №2</t>
  </si>
  <si>
    <t>x=arccos(0,5x-1)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</si>
</sst>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0.0000"/>
    <numFmt numFmtId="166" formatCode="0.00000"/>
    <numFmt numFmtId="167" formatCode="0.0000000"/>
    <numFmt numFmtId="168" formatCode="0.00000000"/>
    <numFmt numFmtId="169" formatCode="0.000000000"/>
    <numFmt numFmtId="170" formatCode="0.0000000000"/>
    <numFmt numFmtId="171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7" fontId="0" fillId="2" borderId="1" xfId="0" applyNumberFormat="1" applyFill="1" applyBorder="1"/>
    <xf numFmtId="169" fontId="0" fillId="2" borderId="1" xfId="0" applyNumberFormat="1" applyFill="1" applyBorder="1"/>
    <xf numFmtId="167" fontId="0" fillId="0" borderId="1" xfId="0" applyNumberFormat="1" applyBorder="1"/>
    <xf numFmtId="168" fontId="0" fillId="0" borderId="1" xfId="0" applyNumberFormat="1" applyBorder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1" xfId="0" applyNumberFormat="1" applyBorder="1"/>
    <xf numFmtId="168" fontId="0" fillId="0" borderId="0" xfId="0" applyNumberFormat="1" applyBorder="1"/>
    <xf numFmtId="0" fontId="0" fillId="0" borderId="0" xfId="0" applyBorder="1" applyAlignment="1">
      <alignment wrapText="1"/>
    </xf>
    <xf numFmtId="168" fontId="0" fillId="0" borderId="0" xfId="0" applyNumberFormat="1" applyFill="1" applyBorder="1"/>
    <xf numFmtId="0" fontId="0" fillId="2" borderId="0" xfId="0" applyFill="1"/>
    <xf numFmtId="170" fontId="0" fillId="0" borderId="1" xfId="0" applyNumberFormat="1" applyBorder="1"/>
    <xf numFmtId="170" fontId="0" fillId="2" borderId="1" xfId="0" applyNumberFormat="1" applyFill="1" applyBorder="1"/>
    <xf numFmtId="170" fontId="0" fillId="0" borderId="0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0" fontId="0" fillId="0" borderId="0" xfId="0" applyNumberFormat="1" applyFill="1" applyBorder="1"/>
    <xf numFmtId="171" fontId="0" fillId="0" borderId="1" xfId="0" applyNumberFormat="1" applyBorder="1"/>
    <xf numFmtId="171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39217628128179E-2"/>
          <c:y val="4.1906310700799858E-2"/>
          <c:w val="0.96473754973934622"/>
          <c:h val="0.9422120700879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'Уравнение №1'!$J$4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'Уравнение №1'!$J$5</c:f>
              <c:numCache>
                <c:formatCode>General</c:formatCode>
                <c:ptCount val="1"/>
              </c:numCache>
            </c:numRef>
          </c:yVal>
          <c:smooth val="1"/>
        </c:ser>
        <c:ser>
          <c:idx val="1"/>
          <c:order val="1"/>
          <c:tx>
            <c:v>cos(x)</c:v>
          </c:tx>
          <c:marker>
            <c:symbol val="none"/>
          </c:marker>
          <c:xVal>
            <c:numRef>
              <c:f>'Уравнение №1'!$A$7:$A$31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№1'!$B$7:$B$31</c:f>
              <c:numCache>
                <c:formatCode>0.00000</c:formatCode>
                <c:ptCount val="25"/>
                <c:pt idx="0">
                  <c:v>0.96017028665036597</c:v>
                </c:pt>
                <c:pt idx="1">
                  <c:v>0.70866977429125999</c:v>
                </c:pt>
                <c:pt idx="2">
                  <c:v>0.28366218546322625</c:v>
                </c:pt>
                <c:pt idx="3">
                  <c:v>-0.2107957994307797</c:v>
                </c:pt>
                <c:pt idx="4">
                  <c:v>-0.65364362086361194</c:v>
                </c:pt>
                <c:pt idx="5">
                  <c:v>-0.93645668729079634</c:v>
                </c:pt>
                <c:pt idx="6">
                  <c:v>-0.98999249660044542</c:v>
                </c:pt>
                <c:pt idx="7">
                  <c:v>-0.8011436155469337</c:v>
                </c:pt>
                <c:pt idx="8">
                  <c:v>-0.41614683654714241</c:v>
                </c:pt>
                <c:pt idx="9">
                  <c:v>7.0737201667702906E-2</c:v>
                </c:pt>
                <c:pt idx="10">
                  <c:v>0.54030230586813977</c:v>
                </c:pt>
                <c:pt idx="11">
                  <c:v>0.87758256189037276</c:v>
                </c:pt>
                <c:pt idx="12">
                  <c:v>1</c:v>
                </c:pt>
                <c:pt idx="13">
                  <c:v>0.87758256189037276</c:v>
                </c:pt>
                <c:pt idx="14">
                  <c:v>0.54030230586813977</c:v>
                </c:pt>
                <c:pt idx="15">
                  <c:v>7.0737201667702906E-2</c:v>
                </c:pt>
                <c:pt idx="16">
                  <c:v>-0.41614683654714241</c:v>
                </c:pt>
                <c:pt idx="17">
                  <c:v>-0.8011436155469337</c:v>
                </c:pt>
                <c:pt idx="18">
                  <c:v>-0.98999249660044542</c:v>
                </c:pt>
                <c:pt idx="19">
                  <c:v>-0.93645668729079634</c:v>
                </c:pt>
                <c:pt idx="20">
                  <c:v>-0.65364362086361194</c:v>
                </c:pt>
                <c:pt idx="21">
                  <c:v>-0.2107957994307797</c:v>
                </c:pt>
                <c:pt idx="22">
                  <c:v>0.28366218546322625</c:v>
                </c:pt>
                <c:pt idx="23">
                  <c:v>0.70866977429125999</c:v>
                </c:pt>
                <c:pt idx="24">
                  <c:v>0.96017028665036597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'Уравнение №1'!$C$6</c:f>
              <c:strCache>
                <c:ptCount val="1"/>
                <c:pt idx="0">
                  <c:v>0,5x-1</c:v>
                </c:pt>
              </c:strCache>
            </c:strRef>
          </c:tx>
          <c:marker>
            <c:symbol val="none"/>
          </c:marker>
          <c:xVal>
            <c:numRef>
              <c:f>'Уравнение №1'!$A$7:$A$31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№1'!$C$7:$C$31</c:f>
              <c:numCache>
                <c:formatCode>0.0000</c:formatCode>
                <c:ptCount val="25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2256"/>
        <c:axId val="238752832"/>
      </c:scatterChart>
      <c:valAx>
        <c:axId val="2387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752832"/>
        <c:crosses val="autoZero"/>
        <c:crossBetween val="midCat"/>
      </c:valAx>
      <c:valAx>
        <c:axId val="2387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5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'Уравнение №1'!$B$6</c:f>
              <c:strCache>
                <c:ptCount val="1"/>
                <c:pt idx="0">
                  <c:v>cos(x)</c:v>
                </c:pt>
              </c:strCache>
            </c:strRef>
          </c:tx>
          <c:marker>
            <c:symbol val="none"/>
          </c:marker>
          <c:xVal>
            <c:numRef>
              <c:f>'Уравнение №1'!$A$7:$A$31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№1'!$B$7:$B$31</c:f>
              <c:numCache>
                <c:formatCode>0.00000</c:formatCode>
                <c:ptCount val="25"/>
                <c:pt idx="0">
                  <c:v>0.96017028665036597</c:v>
                </c:pt>
                <c:pt idx="1">
                  <c:v>0.70866977429125999</c:v>
                </c:pt>
                <c:pt idx="2">
                  <c:v>0.28366218546322625</c:v>
                </c:pt>
                <c:pt idx="3">
                  <c:v>-0.2107957994307797</c:v>
                </c:pt>
                <c:pt idx="4">
                  <c:v>-0.65364362086361194</c:v>
                </c:pt>
                <c:pt idx="5">
                  <c:v>-0.93645668729079634</c:v>
                </c:pt>
                <c:pt idx="6">
                  <c:v>-0.98999249660044542</c:v>
                </c:pt>
                <c:pt idx="7">
                  <c:v>-0.8011436155469337</c:v>
                </c:pt>
                <c:pt idx="8">
                  <c:v>-0.41614683654714241</c:v>
                </c:pt>
                <c:pt idx="9">
                  <c:v>7.0737201667702906E-2</c:v>
                </c:pt>
                <c:pt idx="10">
                  <c:v>0.54030230586813977</c:v>
                </c:pt>
                <c:pt idx="11">
                  <c:v>0.87758256189037276</c:v>
                </c:pt>
                <c:pt idx="12">
                  <c:v>1</c:v>
                </c:pt>
                <c:pt idx="13">
                  <c:v>0.87758256189037276</c:v>
                </c:pt>
                <c:pt idx="14">
                  <c:v>0.54030230586813977</c:v>
                </c:pt>
                <c:pt idx="15">
                  <c:v>7.0737201667702906E-2</c:v>
                </c:pt>
                <c:pt idx="16">
                  <c:v>-0.41614683654714241</c:v>
                </c:pt>
                <c:pt idx="17">
                  <c:v>-0.8011436155469337</c:v>
                </c:pt>
                <c:pt idx="18">
                  <c:v>-0.98999249660044542</c:v>
                </c:pt>
                <c:pt idx="19">
                  <c:v>-0.93645668729079634</c:v>
                </c:pt>
                <c:pt idx="20">
                  <c:v>-0.65364362086361194</c:v>
                </c:pt>
                <c:pt idx="21">
                  <c:v>-0.2107957994307797</c:v>
                </c:pt>
                <c:pt idx="22">
                  <c:v>0.28366218546322625</c:v>
                </c:pt>
                <c:pt idx="23">
                  <c:v>0.70866977429125999</c:v>
                </c:pt>
                <c:pt idx="24">
                  <c:v>0.96017028665036597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'Уравнение №1'!$C$6</c:f>
              <c:strCache>
                <c:ptCount val="1"/>
                <c:pt idx="0">
                  <c:v>0,5x-1</c:v>
                </c:pt>
              </c:strCache>
            </c:strRef>
          </c:tx>
          <c:marker>
            <c:symbol val="none"/>
          </c:marker>
          <c:xVal>
            <c:numRef>
              <c:f>'Уравнение №1'!$A$7:$A$31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№1'!$C$7:$C$31</c:f>
              <c:numCache>
                <c:formatCode>0.0000</c:formatCode>
                <c:ptCount val="25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9616"/>
        <c:axId val="148319040"/>
      </c:scatterChart>
      <c:valAx>
        <c:axId val="1483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19040"/>
        <c:crosses val="autoZero"/>
        <c:crossBetween val="midCat"/>
      </c:valAx>
      <c:valAx>
        <c:axId val="1483190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4831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X^3</c:v>
          </c:tx>
          <c:marker>
            <c:symbol val="none"/>
          </c:marker>
          <c:xVal>
            <c:numRef>
              <c:f>'Уравнение №2'!$A$7:$A$31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№2'!$B$7:$B$31</c:f>
              <c:numCache>
                <c:formatCode>0.00</c:formatCode>
                <c:ptCount val="25"/>
                <c:pt idx="0">
                  <c:v>-216</c:v>
                </c:pt>
                <c:pt idx="1">
                  <c:v>-166.375</c:v>
                </c:pt>
                <c:pt idx="2">
                  <c:v>-125</c:v>
                </c:pt>
                <c:pt idx="3">
                  <c:v>-91.125</c:v>
                </c:pt>
                <c:pt idx="4">
                  <c:v>-64</c:v>
                </c:pt>
                <c:pt idx="5">
                  <c:v>-42.875</c:v>
                </c:pt>
                <c:pt idx="6">
                  <c:v>-27</c:v>
                </c:pt>
                <c:pt idx="7">
                  <c:v>-15.625</c:v>
                </c:pt>
                <c:pt idx="8">
                  <c:v>-8</c:v>
                </c:pt>
                <c:pt idx="9">
                  <c:v>-3.375</c:v>
                </c:pt>
                <c:pt idx="10">
                  <c:v>-1</c:v>
                </c:pt>
                <c:pt idx="11">
                  <c:v>-0.125</c:v>
                </c:pt>
                <c:pt idx="12">
                  <c:v>0</c:v>
                </c:pt>
                <c:pt idx="13">
                  <c:v>0.125</c:v>
                </c:pt>
                <c:pt idx="14">
                  <c:v>1</c:v>
                </c:pt>
                <c:pt idx="15">
                  <c:v>3.375</c:v>
                </c:pt>
                <c:pt idx="16">
                  <c:v>8</c:v>
                </c:pt>
                <c:pt idx="17">
                  <c:v>15.625</c:v>
                </c:pt>
                <c:pt idx="18">
                  <c:v>27</c:v>
                </c:pt>
                <c:pt idx="19">
                  <c:v>42.875</c:v>
                </c:pt>
                <c:pt idx="20">
                  <c:v>64</c:v>
                </c:pt>
                <c:pt idx="21">
                  <c:v>91.125</c:v>
                </c:pt>
                <c:pt idx="22">
                  <c:v>125</c:v>
                </c:pt>
                <c:pt idx="23">
                  <c:v>166.375</c:v>
                </c:pt>
                <c:pt idx="24">
                  <c:v>216</c:v>
                </c:pt>
              </c:numCache>
            </c:numRef>
          </c:yVal>
          <c:smooth val="1"/>
        </c:ser>
        <c:ser>
          <c:idx val="1"/>
          <c:order val="1"/>
          <c:tx>
            <c:v>13-2x</c:v>
          </c:tx>
          <c:marker>
            <c:symbol val="none"/>
          </c:marker>
          <c:xVal>
            <c:numRef>
              <c:f>'Уравнение №2'!$A$7:$A$31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№2'!$C$7:$C$31</c:f>
              <c:numCache>
                <c:formatCode>0.00</c:formatCode>
                <c:ptCount val="25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7248"/>
        <c:axId val="244277824"/>
      </c:scatterChart>
      <c:valAx>
        <c:axId val="2442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77824"/>
        <c:crosses val="autoZero"/>
        <c:crossBetween val="midCat"/>
      </c:valAx>
      <c:valAx>
        <c:axId val="244277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42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'Уравнение №3'!$B$6</c:f>
              <c:strCache>
                <c:ptCount val="1"/>
                <c:pt idx="0">
                  <c:v>2lg(x+7)</c:v>
                </c:pt>
              </c:strCache>
            </c:strRef>
          </c:tx>
          <c:marker>
            <c:symbol val="none"/>
          </c:marker>
          <c:xVal>
            <c:numRef>
              <c:f>'Уравнение №3'!$A$7:$A$31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№3'!$B$7:$B$31</c:f>
              <c:numCache>
                <c:formatCode>0.0000</c:formatCode>
                <c:ptCount val="25"/>
                <c:pt idx="0">
                  <c:v>0</c:v>
                </c:pt>
                <c:pt idx="1">
                  <c:v>0.35218251811136247</c:v>
                </c:pt>
                <c:pt idx="2">
                  <c:v>0.6020599913279624</c:v>
                </c:pt>
                <c:pt idx="3">
                  <c:v>0.79588001734407521</c:v>
                </c:pt>
                <c:pt idx="4">
                  <c:v>0.95424250943932487</c:v>
                </c:pt>
                <c:pt idx="5">
                  <c:v>1.0881360887005513</c:v>
                </c:pt>
                <c:pt idx="6">
                  <c:v>1.2041199826559248</c:v>
                </c:pt>
                <c:pt idx="7">
                  <c:v>1.3064250275506875</c:v>
                </c:pt>
                <c:pt idx="8">
                  <c:v>1.3979400086720377</c:v>
                </c:pt>
                <c:pt idx="9">
                  <c:v>1.4807253789884878</c:v>
                </c:pt>
                <c:pt idx="10">
                  <c:v>1.5563025007672873</c:v>
                </c:pt>
                <c:pt idx="11">
                  <c:v>1.6258267132857112</c:v>
                </c:pt>
                <c:pt idx="12">
                  <c:v>1.6901960800285136</c:v>
                </c:pt>
                <c:pt idx="13">
                  <c:v>1.7501225267834002</c:v>
                </c:pt>
                <c:pt idx="14">
                  <c:v>1.8061799739838871</c:v>
                </c:pt>
                <c:pt idx="15">
                  <c:v>1.8588378514285855</c:v>
                </c:pt>
                <c:pt idx="16">
                  <c:v>1.9084850188786497</c:v>
                </c:pt>
                <c:pt idx="17">
                  <c:v>1.9554472105776954</c:v>
                </c:pt>
                <c:pt idx="18">
                  <c:v>2</c:v>
                </c:pt>
                <c:pt idx="19">
                  <c:v>2.0423785981398761</c:v>
                </c:pt>
                <c:pt idx="20">
                  <c:v>2.0827853703164503</c:v>
                </c:pt>
                <c:pt idx="21">
                  <c:v>2.1213956807072232</c:v>
                </c:pt>
                <c:pt idx="22">
                  <c:v>2.1583624920952498</c:v>
                </c:pt>
                <c:pt idx="23">
                  <c:v>2.1938200260161129</c:v>
                </c:pt>
                <c:pt idx="24">
                  <c:v>2.2278867046136734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'Уравнение №3'!$C$6</c:f>
              <c:strCache>
                <c:ptCount val="1"/>
                <c:pt idx="0">
                  <c:v>5sinx</c:v>
                </c:pt>
              </c:strCache>
            </c:strRef>
          </c:tx>
          <c:marker>
            <c:symbol val="none"/>
          </c:marker>
          <c:xVal>
            <c:numRef>
              <c:f>'Уравнение №3'!$A$7:$A$31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'Уравнение №3'!$C$7:$C$31</c:f>
              <c:numCache>
                <c:formatCode>0.0000</c:formatCode>
                <c:ptCount val="25"/>
                <c:pt idx="0">
                  <c:v>1.3970774909946293</c:v>
                </c:pt>
                <c:pt idx="1">
                  <c:v>3.5277016278519597</c:v>
                </c:pt>
                <c:pt idx="2">
                  <c:v>4.7946213733156924</c:v>
                </c:pt>
                <c:pt idx="3">
                  <c:v>4.887650588325485</c:v>
                </c:pt>
                <c:pt idx="4">
                  <c:v>3.7840124765396412</c:v>
                </c:pt>
                <c:pt idx="5">
                  <c:v>1.7539161384480992</c:v>
                </c:pt>
                <c:pt idx="6">
                  <c:v>-0.7056000402993361</c:v>
                </c:pt>
                <c:pt idx="7">
                  <c:v>-2.9923607205197826</c:v>
                </c:pt>
                <c:pt idx="8">
                  <c:v>-4.5464871341284088</c:v>
                </c:pt>
                <c:pt idx="9">
                  <c:v>-4.9874749330202723</c:v>
                </c:pt>
                <c:pt idx="10">
                  <c:v>-4.2073549240394827</c:v>
                </c:pt>
                <c:pt idx="11">
                  <c:v>-2.397127693021015</c:v>
                </c:pt>
                <c:pt idx="12">
                  <c:v>0</c:v>
                </c:pt>
                <c:pt idx="13">
                  <c:v>2.397127693021015</c:v>
                </c:pt>
                <c:pt idx="14">
                  <c:v>4.2073549240394827</c:v>
                </c:pt>
                <c:pt idx="15">
                  <c:v>4.9874749330202723</c:v>
                </c:pt>
                <c:pt idx="16">
                  <c:v>4.5464871341284088</c:v>
                </c:pt>
                <c:pt idx="17">
                  <c:v>2.9923607205197826</c:v>
                </c:pt>
                <c:pt idx="18">
                  <c:v>0.7056000402993361</c:v>
                </c:pt>
                <c:pt idx="19">
                  <c:v>-1.7539161384480992</c:v>
                </c:pt>
                <c:pt idx="20">
                  <c:v>-3.7840124765396412</c:v>
                </c:pt>
                <c:pt idx="21">
                  <c:v>-4.887650588325485</c:v>
                </c:pt>
                <c:pt idx="22">
                  <c:v>-4.7946213733156924</c:v>
                </c:pt>
                <c:pt idx="23">
                  <c:v>-3.5277016278519597</c:v>
                </c:pt>
                <c:pt idx="24">
                  <c:v>-1.3970774909946293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9552"/>
        <c:axId val="244280128"/>
      </c:scatterChart>
      <c:valAx>
        <c:axId val="2442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280128"/>
        <c:crosses val="autoZero"/>
        <c:crossBetween val="midCat"/>
      </c:valAx>
      <c:valAx>
        <c:axId val="2442801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427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474010</xdr:colOff>
      <xdr:row>31</xdr:row>
      <xdr:rowOff>180693</xdr:rowOff>
    </xdr:from>
    <xdr:to>
      <xdr:col>85</xdr:col>
      <xdr:colOff>487457</xdr:colOff>
      <xdr:row>56</xdr:row>
      <xdr:rowOff>18027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717176</xdr:colOff>
      <xdr:row>2</xdr:row>
      <xdr:rowOff>56029</xdr:rowOff>
    </xdr:from>
    <xdr:to>
      <xdr:col>14</xdr:col>
      <xdr:colOff>470646</xdr:colOff>
      <xdr:row>26</xdr:row>
      <xdr:rowOff>156882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9525</xdr:rowOff>
    </xdr:from>
    <xdr:to>
      <xdr:col>18</xdr:col>
      <xdr:colOff>200024</xdr:colOff>
      <xdr:row>26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4761</xdr:rowOff>
    </xdr:from>
    <xdr:to>
      <xdr:col>17</xdr:col>
      <xdr:colOff>600075</xdr:colOff>
      <xdr:row>24</xdr:row>
      <xdr:rowOff>209549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41" zoomScale="85" zoomScaleNormal="85" workbookViewId="0">
      <selection activeCell="A71" sqref="A71:I74"/>
    </sheetView>
  </sheetViews>
  <sheetFormatPr defaultRowHeight="15" x14ac:dyDescent="0.25"/>
  <cols>
    <col min="1" max="1" width="13.42578125" customWidth="1"/>
    <col min="2" max="3" width="14.5703125" customWidth="1"/>
    <col min="4" max="4" width="14" customWidth="1"/>
    <col min="5" max="5" width="23.42578125" customWidth="1"/>
    <col min="6" max="6" width="13.42578125" customWidth="1"/>
    <col min="7" max="7" width="13" customWidth="1"/>
    <col min="8" max="8" width="16.28515625" customWidth="1"/>
    <col min="9" max="9" width="16.140625" customWidth="1"/>
    <col min="10" max="10" width="12.140625" customWidth="1"/>
    <col min="11" max="11" width="18.5703125" customWidth="1"/>
    <col min="13" max="13" width="25" customWidth="1"/>
    <col min="14" max="14" width="15.7109375" bestFit="1" customWidth="1"/>
  </cols>
  <sheetData>
    <row r="1" spans="1:5" x14ac:dyDescent="0.25">
      <c r="A1" s="48" t="s">
        <v>0</v>
      </c>
      <c r="B1" s="48"/>
    </row>
    <row r="3" spans="1:5" ht="18" x14ac:dyDescent="0.35">
      <c r="A3" s="3" t="s">
        <v>1</v>
      </c>
      <c r="B3" s="11">
        <v>-6</v>
      </c>
    </row>
    <row r="4" spans="1:5" x14ac:dyDescent="0.25">
      <c r="A4" s="3" t="s">
        <v>2</v>
      </c>
      <c r="B4" s="11">
        <v>0.5</v>
      </c>
    </row>
    <row r="6" spans="1:5" x14ac:dyDescent="0.25">
      <c r="A6" s="5" t="s">
        <v>3</v>
      </c>
      <c r="B6" s="5" t="s">
        <v>4</v>
      </c>
      <c r="C6" s="5" t="s">
        <v>13</v>
      </c>
      <c r="D6" s="5" t="s">
        <v>5</v>
      </c>
      <c r="E6" s="3"/>
    </row>
    <row r="7" spans="1:5" x14ac:dyDescent="0.25">
      <c r="A7" s="5">
        <v>-6</v>
      </c>
      <c r="B7" s="7">
        <f>COS(A7)</f>
        <v>0.96017028665036597</v>
      </c>
      <c r="C7" s="8">
        <f>0.5*A7-1</f>
        <v>-4</v>
      </c>
      <c r="D7" s="9">
        <f>B7-C7</f>
        <v>4.9601702866503663</v>
      </c>
      <c r="E7" s="3" t="str">
        <f>IF(D7*D8&lt;0,"На отрезке есть корень","*")</f>
        <v>*</v>
      </c>
    </row>
    <row r="8" spans="1:5" x14ac:dyDescent="0.25">
      <c r="A8" s="5">
        <f>A7+$B$4</f>
        <v>-5.5</v>
      </c>
      <c r="B8" s="7">
        <f t="shared" ref="B8:B31" si="0">COS(A8)</f>
        <v>0.70866977429125999</v>
      </c>
      <c r="C8" s="8">
        <f t="shared" ref="C8:C31" si="1">0.5*A8-1</f>
        <v>-3.75</v>
      </c>
      <c r="D8" s="9">
        <f t="shared" ref="D8:D31" si="2">B8-C8</f>
        <v>4.45866977429126</v>
      </c>
      <c r="E8" s="3" t="str">
        <f>IF(D7*D8&lt;0,"На отрезке есть корень","*")</f>
        <v>*</v>
      </c>
    </row>
    <row r="9" spans="1:5" x14ac:dyDescent="0.25">
      <c r="A9" s="5">
        <f t="shared" ref="A9:A31" si="3">A8+$B$4</f>
        <v>-5</v>
      </c>
      <c r="B9" s="7">
        <f t="shared" si="0"/>
        <v>0.28366218546322625</v>
      </c>
      <c r="C9" s="8">
        <f t="shared" si="1"/>
        <v>-3.5</v>
      </c>
      <c r="D9" s="9">
        <f t="shared" si="2"/>
        <v>3.7836621854632262</v>
      </c>
      <c r="E9" s="3" t="str">
        <f t="shared" ref="E9:E31" si="4">IF(D8*D9&lt;0,"На отрезке есть корень","*")</f>
        <v>*</v>
      </c>
    </row>
    <row r="10" spans="1:5" x14ac:dyDescent="0.25">
      <c r="A10" s="5">
        <f t="shared" si="3"/>
        <v>-4.5</v>
      </c>
      <c r="B10" s="7">
        <f t="shared" si="0"/>
        <v>-0.2107957994307797</v>
      </c>
      <c r="C10" s="8">
        <f t="shared" si="1"/>
        <v>-3.25</v>
      </c>
      <c r="D10" s="9">
        <f t="shared" si="2"/>
        <v>3.0392042005692201</v>
      </c>
      <c r="E10" s="3" t="str">
        <f t="shared" si="4"/>
        <v>*</v>
      </c>
    </row>
    <row r="11" spans="1:5" x14ac:dyDescent="0.25">
      <c r="A11" s="5">
        <f t="shared" si="3"/>
        <v>-4</v>
      </c>
      <c r="B11" s="7">
        <f t="shared" si="0"/>
        <v>-0.65364362086361194</v>
      </c>
      <c r="C11" s="8">
        <f t="shared" si="1"/>
        <v>-3</v>
      </c>
      <c r="D11" s="9">
        <f t="shared" si="2"/>
        <v>2.3463563791363882</v>
      </c>
      <c r="E11" s="3" t="str">
        <f t="shared" si="4"/>
        <v>*</v>
      </c>
    </row>
    <row r="12" spans="1:5" x14ac:dyDescent="0.25">
      <c r="A12" s="5">
        <f t="shared" si="3"/>
        <v>-3.5</v>
      </c>
      <c r="B12" s="7">
        <f t="shared" si="0"/>
        <v>-0.93645668729079634</v>
      </c>
      <c r="C12" s="8">
        <f t="shared" si="1"/>
        <v>-2.75</v>
      </c>
      <c r="D12" s="9">
        <f t="shared" si="2"/>
        <v>1.8135433127092035</v>
      </c>
      <c r="E12" s="3" t="str">
        <f t="shared" si="4"/>
        <v>*</v>
      </c>
    </row>
    <row r="13" spans="1:5" x14ac:dyDescent="0.25">
      <c r="A13" s="5">
        <f t="shared" si="3"/>
        <v>-3</v>
      </c>
      <c r="B13" s="7">
        <f t="shared" si="0"/>
        <v>-0.98999249660044542</v>
      </c>
      <c r="C13" s="8">
        <f t="shared" si="1"/>
        <v>-2.5</v>
      </c>
      <c r="D13" s="9">
        <f t="shared" si="2"/>
        <v>1.5100075033995546</v>
      </c>
      <c r="E13" s="3" t="str">
        <f t="shared" si="4"/>
        <v>*</v>
      </c>
    </row>
    <row r="14" spans="1:5" x14ac:dyDescent="0.25">
      <c r="A14" s="5">
        <f t="shared" si="3"/>
        <v>-2.5</v>
      </c>
      <c r="B14" s="7">
        <f t="shared" si="0"/>
        <v>-0.8011436155469337</v>
      </c>
      <c r="C14" s="8">
        <f t="shared" si="1"/>
        <v>-2.25</v>
      </c>
      <c r="D14" s="9">
        <f t="shared" si="2"/>
        <v>1.4488563844530664</v>
      </c>
      <c r="E14" s="3" t="str">
        <f t="shared" si="4"/>
        <v>*</v>
      </c>
    </row>
    <row r="15" spans="1:5" x14ac:dyDescent="0.25">
      <c r="A15" s="5">
        <f t="shared" si="3"/>
        <v>-2</v>
      </c>
      <c r="B15" s="7">
        <f t="shared" si="0"/>
        <v>-0.41614683654714241</v>
      </c>
      <c r="C15" s="8">
        <f t="shared" si="1"/>
        <v>-2</v>
      </c>
      <c r="D15" s="9">
        <f t="shared" si="2"/>
        <v>1.5838531634528576</v>
      </c>
      <c r="E15" s="3" t="str">
        <f t="shared" si="4"/>
        <v>*</v>
      </c>
    </row>
    <row r="16" spans="1:5" x14ac:dyDescent="0.25">
      <c r="A16" s="5">
        <f t="shared" si="3"/>
        <v>-1.5</v>
      </c>
      <c r="B16" s="7">
        <f t="shared" si="0"/>
        <v>7.0737201667702906E-2</v>
      </c>
      <c r="C16" s="8">
        <f t="shared" si="1"/>
        <v>-1.75</v>
      </c>
      <c r="D16" s="9">
        <f t="shared" si="2"/>
        <v>1.8207372016677028</v>
      </c>
      <c r="E16" s="3" t="str">
        <f t="shared" si="4"/>
        <v>*</v>
      </c>
    </row>
    <row r="17" spans="1:14" x14ac:dyDescent="0.25">
      <c r="A17" s="5">
        <f t="shared" si="3"/>
        <v>-1</v>
      </c>
      <c r="B17" s="7">
        <f t="shared" si="0"/>
        <v>0.54030230586813977</v>
      </c>
      <c r="C17" s="8">
        <f t="shared" si="1"/>
        <v>-1.5</v>
      </c>
      <c r="D17" s="9">
        <f t="shared" si="2"/>
        <v>2.0403023058681398</v>
      </c>
      <c r="E17" s="3" t="str">
        <f t="shared" si="4"/>
        <v>*</v>
      </c>
    </row>
    <row r="18" spans="1:14" x14ac:dyDescent="0.25">
      <c r="A18" s="5">
        <f t="shared" si="3"/>
        <v>-0.5</v>
      </c>
      <c r="B18" s="7">
        <f t="shared" si="0"/>
        <v>0.87758256189037276</v>
      </c>
      <c r="C18" s="8">
        <f t="shared" si="1"/>
        <v>-1.25</v>
      </c>
      <c r="D18" s="9">
        <f t="shared" si="2"/>
        <v>2.1275825618903728</v>
      </c>
      <c r="E18" s="3" t="str">
        <f t="shared" si="4"/>
        <v>*</v>
      </c>
    </row>
    <row r="19" spans="1:14" x14ac:dyDescent="0.25">
      <c r="A19" s="5">
        <f t="shared" si="3"/>
        <v>0</v>
      </c>
      <c r="B19" s="7">
        <f t="shared" si="0"/>
        <v>1</v>
      </c>
      <c r="C19" s="8">
        <f t="shared" si="1"/>
        <v>-1</v>
      </c>
      <c r="D19" s="9">
        <f t="shared" si="2"/>
        <v>2</v>
      </c>
      <c r="E19" s="3" t="str">
        <f t="shared" si="4"/>
        <v>*</v>
      </c>
    </row>
    <row r="20" spans="1:14" x14ac:dyDescent="0.25">
      <c r="A20" s="5">
        <f t="shared" si="3"/>
        <v>0.5</v>
      </c>
      <c r="B20" s="7">
        <f t="shared" si="0"/>
        <v>0.87758256189037276</v>
      </c>
      <c r="C20" s="8">
        <f t="shared" si="1"/>
        <v>-0.75</v>
      </c>
      <c r="D20" s="9">
        <f t="shared" si="2"/>
        <v>1.6275825618903728</v>
      </c>
      <c r="E20" s="3" t="str">
        <f t="shared" si="4"/>
        <v>*</v>
      </c>
    </row>
    <row r="21" spans="1:14" x14ac:dyDescent="0.25">
      <c r="A21" s="5">
        <f t="shared" si="3"/>
        <v>1</v>
      </c>
      <c r="B21" s="7">
        <f t="shared" si="0"/>
        <v>0.54030230586813977</v>
      </c>
      <c r="C21" s="8">
        <f t="shared" si="1"/>
        <v>-0.5</v>
      </c>
      <c r="D21" s="9">
        <f t="shared" si="2"/>
        <v>1.0403023058681398</v>
      </c>
      <c r="E21" s="3" t="str">
        <f t="shared" si="4"/>
        <v>*</v>
      </c>
    </row>
    <row r="22" spans="1:14" x14ac:dyDescent="0.25">
      <c r="A22" s="12">
        <f t="shared" si="3"/>
        <v>1.5</v>
      </c>
      <c r="B22" s="18">
        <f t="shared" si="0"/>
        <v>7.0737201667702906E-2</v>
      </c>
      <c r="C22" s="19">
        <f t="shared" si="1"/>
        <v>-0.25</v>
      </c>
      <c r="D22" s="20">
        <f t="shared" si="2"/>
        <v>0.32073720166770292</v>
      </c>
      <c r="E22" s="13" t="str">
        <f t="shared" si="4"/>
        <v>*</v>
      </c>
    </row>
    <row r="23" spans="1:14" ht="30" x14ac:dyDescent="0.25">
      <c r="A23" s="12">
        <f t="shared" si="3"/>
        <v>2</v>
      </c>
      <c r="B23" s="18">
        <f t="shared" si="0"/>
        <v>-0.41614683654714241</v>
      </c>
      <c r="C23" s="19">
        <f t="shared" si="1"/>
        <v>0</v>
      </c>
      <c r="D23" s="20">
        <f t="shared" si="2"/>
        <v>-0.41614683654714241</v>
      </c>
      <c r="E23" s="21" t="str">
        <f t="shared" si="4"/>
        <v>На отрезке есть корень</v>
      </c>
    </row>
    <row r="24" spans="1:14" x14ac:dyDescent="0.25">
      <c r="A24" s="5">
        <f t="shared" si="3"/>
        <v>2.5</v>
      </c>
      <c r="B24" s="7">
        <f t="shared" si="0"/>
        <v>-0.8011436155469337</v>
      </c>
      <c r="C24" s="8">
        <f t="shared" si="1"/>
        <v>0.25</v>
      </c>
      <c r="D24" s="9">
        <f t="shared" si="2"/>
        <v>-1.0511436155469336</v>
      </c>
      <c r="E24" s="3" t="str">
        <f t="shared" si="4"/>
        <v>*</v>
      </c>
    </row>
    <row r="25" spans="1:14" x14ac:dyDescent="0.25">
      <c r="A25" s="5">
        <f t="shared" si="3"/>
        <v>3</v>
      </c>
      <c r="B25" s="7">
        <f t="shared" si="0"/>
        <v>-0.98999249660044542</v>
      </c>
      <c r="C25" s="8">
        <f t="shared" si="1"/>
        <v>0.5</v>
      </c>
      <c r="D25" s="9">
        <f t="shared" si="2"/>
        <v>-1.4899924966004454</v>
      </c>
      <c r="E25" s="3" t="str">
        <f t="shared" si="4"/>
        <v>*</v>
      </c>
    </row>
    <row r="26" spans="1:14" x14ac:dyDescent="0.25">
      <c r="A26" s="5">
        <f t="shared" si="3"/>
        <v>3.5</v>
      </c>
      <c r="B26" s="7">
        <f t="shared" si="0"/>
        <v>-0.93645668729079634</v>
      </c>
      <c r="C26" s="8">
        <f t="shared" si="1"/>
        <v>0.75</v>
      </c>
      <c r="D26" s="9">
        <f t="shared" si="2"/>
        <v>-1.6864566872907965</v>
      </c>
      <c r="E26" s="3" t="str">
        <f t="shared" si="4"/>
        <v>*</v>
      </c>
    </row>
    <row r="27" spans="1:14" x14ac:dyDescent="0.25">
      <c r="A27" s="5">
        <f t="shared" si="3"/>
        <v>4</v>
      </c>
      <c r="B27" s="7">
        <f t="shared" si="0"/>
        <v>-0.65364362086361194</v>
      </c>
      <c r="C27" s="8">
        <f t="shared" si="1"/>
        <v>1</v>
      </c>
      <c r="D27" s="9">
        <f t="shared" si="2"/>
        <v>-1.6536436208636118</v>
      </c>
      <c r="E27" s="3" t="str">
        <f t="shared" si="4"/>
        <v>*</v>
      </c>
    </row>
    <row r="28" spans="1:14" x14ac:dyDescent="0.25">
      <c r="A28" s="5">
        <f t="shared" si="3"/>
        <v>4.5</v>
      </c>
      <c r="B28" s="7">
        <f t="shared" si="0"/>
        <v>-0.2107957994307797</v>
      </c>
      <c r="C28" s="8">
        <f t="shared" si="1"/>
        <v>1.25</v>
      </c>
      <c r="D28" s="9">
        <f t="shared" si="2"/>
        <v>-1.4607957994307796</v>
      </c>
      <c r="E28" s="3" t="str">
        <f t="shared" si="4"/>
        <v>*</v>
      </c>
    </row>
    <row r="29" spans="1:14" x14ac:dyDescent="0.25">
      <c r="A29" s="5">
        <f t="shared" si="3"/>
        <v>5</v>
      </c>
      <c r="B29" s="7">
        <f t="shared" si="0"/>
        <v>0.28366218546322625</v>
      </c>
      <c r="C29" s="8">
        <f t="shared" si="1"/>
        <v>1.5</v>
      </c>
      <c r="D29" s="9">
        <f t="shared" si="2"/>
        <v>-1.2163378145367738</v>
      </c>
      <c r="E29" s="3" t="str">
        <f t="shared" si="4"/>
        <v>*</v>
      </c>
      <c r="M29" t="s">
        <v>8</v>
      </c>
    </row>
    <row r="30" spans="1:14" x14ac:dyDescent="0.25">
      <c r="A30" s="5">
        <f t="shared" si="3"/>
        <v>5.5</v>
      </c>
      <c r="B30" s="7">
        <f t="shared" si="0"/>
        <v>0.70866977429125999</v>
      </c>
      <c r="C30" s="8">
        <f t="shared" si="1"/>
        <v>1.75</v>
      </c>
      <c r="D30" s="9">
        <f t="shared" si="2"/>
        <v>-1.04133022570874</v>
      </c>
      <c r="E30" s="3" t="str">
        <f t="shared" si="4"/>
        <v>*</v>
      </c>
      <c r="I30" s="3"/>
      <c r="J30" s="49" t="s">
        <v>6</v>
      </c>
      <c r="K30" s="49"/>
      <c r="L30" s="3"/>
      <c r="M30" s="5" t="s">
        <v>9</v>
      </c>
      <c r="N30" s="5" t="s">
        <v>10</v>
      </c>
    </row>
    <row r="31" spans="1:14" x14ac:dyDescent="0.25">
      <c r="A31" s="5">
        <f t="shared" si="3"/>
        <v>6</v>
      </c>
      <c r="B31" s="7">
        <f t="shared" si="0"/>
        <v>0.96017028665036597</v>
      </c>
      <c r="C31" s="8">
        <f t="shared" si="1"/>
        <v>2</v>
      </c>
      <c r="D31" s="9">
        <f t="shared" si="2"/>
        <v>-1.0398297133496341</v>
      </c>
      <c r="E31" s="3" t="str">
        <f t="shared" si="4"/>
        <v>*</v>
      </c>
      <c r="I31" s="3" t="s">
        <v>7</v>
      </c>
      <c r="J31" s="5">
        <v>1.5</v>
      </c>
      <c r="K31" s="5">
        <v>2</v>
      </c>
      <c r="L31" s="3"/>
      <c r="M31" s="12">
        <v>1.7139936942204317</v>
      </c>
      <c r="N31" s="6">
        <f>COS(M31)-0.5*M31+1</f>
        <v>2.9467255465298603E-4</v>
      </c>
    </row>
    <row r="32" spans="1:14" x14ac:dyDescent="0.25">
      <c r="J32" s="1"/>
      <c r="K32" s="1"/>
    </row>
    <row r="34" spans="1:9" x14ac:dyDescent="0.25">
      <c r="B34" t="s">
        <v>0</v>
      </c>
    </row>
    <row r="37" spans="1:9" ht="18.75" x14ac:dyDescent="0.3">
      <c r="B37" s="2" t="s">
        <v>22</v>
      </c>
      <c r="G37" s="3" t="s">
        <v>15</v>
      </c>
      <c r="H37" s="3" t="s">
        <v>10</v>
      </c>
      <c r="I37" s="3" t="s">
        <v>12</v>
      </c>
    </row>
    <row r="38" spans="1:9" x14ac:dyDescent="0.25">
      <c r="G38" s="3">
        <v>1.5</v>
      </c>
      <c r="H38" s="3">
        <f>COS(G38)-0.5*G38+1</f>
        <v>0.32073720166770292</v>
      </c>
      <c r="I38" s="3">
        <f>-COS(G38)</f>
        <v>-7.0737201667702906E-2</v>
      </c>
    </row>
    <row r="39" spans="1:9" x14ac:dyDescent="0.25">
      <c r="B39" s="3" t="s">
        <v>10</v>
      </c>
      <c r="C39" s="5" t="s">
        <v>16</v>
      </c>
      <c r="D39" s="1"/>
      <c r="G39" s="3">
        <f>G38+0.05</f>
        <v>1.55</v>
      </c>
      <c r="H39" s="3">
        <f t="shared" ref="H39:H48" si="5">COS(G39)-0.5*G39+1</f>
        <v>0.24579482780309236</v>
      </c>
      <c r="I39" s="3">
        <f t="shared" ref="I39:I46" si="6">-COS(G39)</f>
        <v>-2.0794827803092428E-2</v>
      </c>
    </row>
    <row r="40" spans="1:9" x14ac:dyDescent="0.25">
      <c r="B40" s="3" t="s">
        <v>11</v>
      </c>
      <c r="C40" s="5" t="s">
        <v>17</v>
      </c>
      <c r="D40" s="1"/>
      <c r="G40" s="3">
        <f t="shared" ref="G40:G46" si="7">G39+0.05</f>
        <v>1.6</v>
      </c>
      <c r="H40" s="3">
        <f t="shared" si="5"/>
        <v>0.1708004776987111</v>
      </c>
      <c r="I40" s="3">
        <f t="shared" si="6"/>
        <v>2.9199522301288815E-2</v>
      </c>
    </row>
    <row r="41" spans="1:9" x14ac:dyDescent="0.25">
      <c r="B41" s="3" t="s">
        <v>12</v>
      </c>
      <c r="C41" s="5" t="s">
        <v>14</v>
      </c>
      <c r="D41" s="1"/>
      <c r="G41" s="3">
        <f t="shared" si="7"/>
        <v>1.6500000000000001</v>
      </c>
      <c r="H41" s="3">
        <f t="shared" si="5"/>
        <v>9.5879111193265865E-2</v>
      </c>
      <c r="I41" s="3">
        <f t="shared" si="6"/>
        <v>7.9120888806734083E-2</v>
      </c>
    </row>
    <row r="42" spans="1:9" x14ac:dyDescent="0.25">
      <c r="G42" s="3">
        <f t="shared" si="7"/>
        <v>1.7000000000000002</v>
      </c>
      <c r="H42" s="3">
        <f t="shared" si="5"/>
        <v>2.1155505704474997E-2</v>
      </c>
      <c r="I42" s="3">
        <f t="shared" si="6"/>
        <v>0.12884449429552486</v>
      </c>
    </row>
    <row r="43" spans="1:9" x14ac:dyDescent="0.25">
      <c r="A43" s="3" t="s">
        <v>34</v>
      </c>
      <c r="B43" s="3">
        <v>9.9999999999999995E-7</v>
      </c>
      <c r="G43" s="3">
        <f t="shared" si="7"/>
        <v>1.7500000000000002</v>
      </c>
      <c r="H43" s="3">
        <f t="shared" si="5"/>
        <v>-5.3246055649492474E-2</v>
      </c>
      <c r="I43" s="3">
        <f t="shared" si="6"/>
        <v>0.17824605564949231</v>
      </c>
    </row>
    <row r="44" spans="1:9" x14ac:dyDescent="0.25">
      <c r="G44" s="3">
        <f t="shared" si="7"/>
        <v>1.8000000000000003</v>
      </c>
      <c r="H44" s="3">
        <f t="shared" si="5"/>
        <v>-0.12720209469308741</v>
      </c>
      <c r="I44" s="3">
        <f t="shared" si="6"/>
        <v>0.2272020946930873</v>
      </c>
    </row>
    <row r="45" spans="1:9" x14ac:dyDescent="0.25">
      <c r="G45" s="3">
        <f t="shared" si="7"/>
        <v>1.8500000000000003</v>
      </c>
      <c r="H45" s="3">
        <f t="shared" si="5"/>
        <v>-0.20059024682451332</v>
      </c>
      <c r="I45" s="3">
        <f t="shared" si="6"/>
        <v>0.27559024682451316</v>
      </c>
    </row>
    <row r="46" spans="1:9" x14ac:dyDescent="0.25">
      <c r="A46" s="3" t="s">
        <v>18</v>
      </c>
      <c r="B46" s="3" t="s">
        <v>19</v>
      </c>
      <c r="C46" s="3" t="s">
        <v>10</v>
      </c>
      <c r="D46" s="3" t="s">
        <v>11</v>
      </c>
      <c r="E46" s="3" t="s">
        <v>20</v>
      </c>
      <c r="F46" s="4" t="s">
        <v>21</v>
      </c>
      <c r="G46" s="3">
        <f t="shared" si="7"/>
        <v>1.9000000000000004</v>
      </c>
      <c r="H46" s="3">
        <f t="shared" si="5"/>
        <v>-0.27328956686350381</v>
      </c>
      <c r="I46" s="3">
        <f t="shared" si="6"/>
        <v>0.32328956686350374</v>
      </c>
    </row>
    <row r="47" spans="1:9" x14ac:dyDescent="0.25">
      <c r="A47" s="3">
        <v>0</v>
      </c>
      <c r="B47" s="3">
        <f>G39</f>
        <v>1.55</v>
      </c>
      <c r="C47" s="3">
        <f>COS(B47)-0.5*B47+1</f>
        <v>0.24579482780309236</v>
      </c>
      <c r="D47" s="3">
        <f>-SIN(B47)-0.5</f>
        <v>-1.499783764189357</v>
      </c>
      <c r="E47" s="3"/>
      <c r="F47" s="4"/>
      <c r="G47" s="3">
        <f>G46+0.05</f>
        <v>1.9500000000000004</v>
      </c>
      <c r="H47" s="3">
        <f t="shared" si="5"/>
        <v>-0.34518083135128741</v>
      </c>
      <c r="I47" s="3">
        <f>-COS(G47)</f>
        <v>0.37018083135128732</v>
      </c>
    </row>
    <row r="48" spans="1:9" x14ac:dyDescent="0.25">
      <c r="A48" s="3">
        <v>1</v>
      </c>
      <c r="B48" s="3">
        <f>B47-C47/D47</f>
        <v>1.7138868440051065</v>
      </c>
      <c r="C48" s="3">
        <f>COS(B48)-0.5*B48+1</f>
        <v>4.538550550037268E-4</v>
      </c>
      <c r="D48" s="3">
        <f>-SIN(B48)-0.5</f>
        <v>-1.4897800075821903</v>
      </c>
      <c r="E48" s="3">
        <f>ABS(B48-B47)</f>
        <v>0.16388684400510645</v>
      </c>
      <c r="F48" s="4" t="str">
        <f>IF(E48&lt;=$B$43,"+","no")</f>
        <v>no</v>
      </c>
      <c r="G48" s="3">
        <f>G47+0.05</f>
        <v>2.0000000000000004</v>
      </c>
      <c r="H48" s="3">
        <f t="shared" si="5"/>
        <v>-0.41614683654714302</v>
      </c>
      <c r="I48" s="3">
        <f>-COS(G48)</f>
        <v>0.4161468365471428</v>
      </c>
    </row>
    <row r="49" spans="1:9" x14ac:dyDescent="0.25">
      <c r="A49" s="3">
        <v>2</v>
      </c>
      <c r="B49" s="3">
        <f>B48-C48/D48</f>
        <v>1.714191489692855</v>
      </c>
      <c r="C49" s="3">
        <f>COS(B49)-0.5*B49+1</f>
        <v>6.6220716687936942E-9</v>
      </c>
      <c r="D49" s="3">
        <f>-SIN(B49)-0.5</f>
        <v>-1.4897365183480131</v>
      </c>
      <c r="E49" s="3">
        <f>ABS(B49-B48)</f>
        <v>3.0464568774846157E-4</v>
      </c>
      <c r="F49" s="3" t="str">
        <f>IF(E49&lt;=$B$43,"+","no")</f>
        <v>no</v>
      </c>
    </row>
    <row r="50" spans="1:9" x14ac:dyDescent="0.25">
      <c r="A50" s="3">
        <v>3</v>
      </c>
      <c r="B50" s="13">
        <f>B49-C49/D49</f>
        <v>1.7141914941379843</v>
      </c>
      <c r="C50" s="3">
        <f>COS(B50)-0.5*B50+1</f>
        <v>0</v>
      </c>
      <c r="D50" s="3">
        <f>-SIN(B50)-0.5</f>
        <v>-1.4897365177127853</v>
      </c>
      <c r="E50" s="3">
        <f>ABS(B50-B49)</f>
        <v>4.4451293756964105E-9</v>
      </c>
      <c r="F50" s="3" t="str">
        <f>IF(E50&lt;=$B$43,"+","no")</f>
        <v>+</v>
      </c>
    </row>
    <row r="53" spans="1:9" ht="18.75" x14ac:dyDescent="0.3">
      <c r="B53" s="2" t="s">
        <v>23</v>
      </c>
    </row>
    <row r="54" spans="1:9" ht="30" x14ac:dyDescent="0.25">
      <c r="A54" s="14" t="s">
        <v>24</v>
      </c>
      <c r="B54" s="14" t="s">
        <v>25</v>
      </c>
      <c r="C54" s="14" t="s">
        <v>26</v>
      </c>
      <c r="D54" s="14" t="s">
        <v>27</v>
      </c>
      <c r="E54" s="5" t="s">
        <v>28</v>
      </c>
      <c r="F54" s="5" t="s">
        <v>30</v>
      </c>
      <c r="G54" s="5" t="s">
        <v>29</v>
      </c>
      <c r="H54" s="5" t="s">
        <v>31</v>
      </c>
      <c r="I54" s="5" t="s">
        <v>32</v>
      </c>
    </row>
    <row r="55" spans="1:9" x14ac:dyDescent="0.25">
      <c r="A55" s="3">
        <v>0</v>
      </c>
      <c r="B55" s="3">
        <f>A23</f>
        <v>2</v>
      </c>
      <c r="C55" s="3">
        <f>(B55+D55)/2</f>
        <v>1.75</v>
      </c>
      <c r="D55" s="3">
        <f>A22</f>
        <v>1.5</v>
      </c>
      <c r="E55" s="3">
        <f t="shared" ref="E55:G56" si="8">COS(B55) - 0.5*B55+1</f>
        <v>-0.41614683654714235</v>
      </c>
      <c r="F55" s="3">
        <f t="shared" si="8"/>
        <v>-5.324605564949203E-2</v>
      </c>
      <c r="G55" s="3">
        <f t="shared" si="8"/>
        <v>0.32073720166770292</v>
      </c>
      <c r="H55" s="3">
        <f>(B55-D55)/2</f>
        <v>0.25</v>
      </c>
      <c r="I55" s="3" t="str">
        <f>IF((B55-D55)&gt;$B$43,"*","Решение найдено")</f>
        <v>*</v>
      </c>
    </row>
    <row r="56" spans="1:9" x14ac:dyDescent="0.25">
      <c r="A56" s="3">
        <f>A55+1</f>
        <v>1</v>
      </c>
      <c r="B56" s="3">
        <f>IF(E55*F55&lt;0,B55,C55)</f>
        <v>1.75</v>
      </c>
      <c r="C56" s="3">
        <f>(B56+D56)/2</f>
        <v>1.625</v>
      </c>
      <c r="D56" s="3">
        <f>IF(E55*F55&lt;0,C55,D55)</f>
        <v>1.5</v>
      </c>
      <c r="E56" s="3">
        <f t="shared" si="8"/>
        <v>-5.324605564949203E-2</v>
      </c>
      <c r="F56" s="3">
        <f t="shared" si="8"/>
        <v>0.13332286497306367</v>
      </c>
      <c r="G56" s="3">
        <f t="shared" si="8"/>
        <v>0.32073720166770292</v>
      </c>
      <c r="H56" s="3">
        <f>(B56-D56)/2</f>
        <v>0.125</v>
      </c>
      <c r="I56" s="3" t="str">
        <f>IF((B56-D56)&gt;$B$43,"*","Решение найдено")</f>
        <v>*</v>
      </c>
    </row>
    <row r="57" spans="1:9" x14ac:dyDescent="0.25">
      <c r="A57" s="3">
        <f t="shared" ref="A57:A68" si="9">A56+1</f>
        <v>2</v>
      </c>
      <c r="B57" s="3">
        <f t="shared" ref="B57:B68" si="10">IF(E56*F56&lt;0,B56,C56)</f>
        <v>1.75</v>
      </c>
      <c r="C57" s="3">
        <f t="shared" ref="C57:C74" si="11">(B57+D57)/2</f>
        <v>1.6875</v>
      </c>
      <c r="D57" s="3">
        <f t="shared" ref="D57:D68" si="12">IF(E56*F56&lt;0,C56,D56)</f>
        <v>1.625</v>
      </c>
      <c r="E57" s="3">
        <f t="shared" ref="E57:E68" si="13">COS(B57) - 0.5*B57+1</f>
        <v>-5.324605564949203E-2</v>
      </c>
      <c r="F57" s="3">
        <f t="shared" ref="F57:F69" si="14">COS(C57) - 0.5*C57+1</f>
        <v>3.9811058875147687E-2</v>
      </c>
      <c r="G57" s="3">
        <f t="shared" ref="G57:G69" si="15">COS(D57) - 0.5*D57+1</f>
        <v>0.13332286497306367</v>
      </c>
      <c r="H57" s="3">
        <f t="shared" ref="H57:H68" si="16">(B57-D57)/2</f>
        <v>6.25E-2</v>
      </c>
      <c r="I57" s="3" t="str">
        <f t="shared" ref="I57:I68" si="17">IF((B57-D57)&gt;$B$43,"*","Решение найдено")</f>
        <v>*</v>
      </c>
    </row>
    <row r="58" spans="1:9" x14ac:dyDescent="0.25">
      <c r="A58" s="3">
        <f t="shared" si="9"/>
        <v>3</v>
      </c>
      <c r="B58" s="3">
        <f t="shared" si="10"/>
        <v>1.75</v>
      </c>
      <c r="C58" s="3">
        <f t="shared" si="11"/>
        <v>1.71875</v>
      </c>
      <c r="D58" s="3">
        <f t="shared" si="12"/>
        <v>1.6875</v>
      </c>
      <c r="E58" s="3">
        <f t="shared" si="13"/>
        <v>-5.324605564949203E-2</v>
      </c>
      <c r="F58" s="3">
        <f t="shared" si="14"/>
        <v>-6.7894722524175499E-3</v>
      </c>
      <c r="G58" s="3">
        <f t="shared" si="15"/>
        <v>3.9811058875147687E-2</v>
      </c>
      <c r="H58" s="3">
        <f t="shared" si="16"/>
        <v>3.125E-2</v>
      </c>
      <c r="I58" s="3" t="str">
        <f t="shared" si="17"/>
        <v>*</v>
      </c>
    </row>
    <row r="59" spans="1:9" x14ac:dyDescent="0.25">
      <c r="A59" s="3">
        <f t="shared" si="9"/>
        <v>4</v>
      </c>
      <c r="B59" s="3">
        <f t="shared" si="10"/>
        <v>1.71875</v>
      </c>
      <c r="C59" s="3">
        <f t="shared" si="11"/>
        <v>1.703125</v>
      </c>
      <c r="D59" s="3">
        <f t="shared" si="12"/>
        <v>1.6875</v>
      </c>
      <c r="E59" s="3">
        <f t="shared" si="13"/>
        <v>-6.7894722524175499E-3</v>
      </c>
      <c r="F59" s="3">
        <f t="shared" si="14"/>
        <v>1.6494687338672209E-2</v>
      </c>
      <c r="G59" s="3">
        <f t="shared" si="15"/>
        <v>3.9811058875147687E-2</v>
      </c>
      <c r="H59" s="3">
        <f t="shared" si="16"/>
        <v>1.5625E-2</v>
      </c>
      <c r="I59" s="3" t="str">
        <f t="shared" si="17"/>
        <v>*</v>
      </c>
    </row>
    <row r="60" spans="1:9" x14ac:dyDescent="0.25">
      <c r="A60" s="3">
        <f t="shared" si="9"/>
        <v>5</v>
      </c>
      <c r="B60" s="3">
        <f t="shared" si="10"/>
        <v>1.71875</v>
      </c>
      <c r="C60" s="3">
        <f t="shared" si="11"/>
        <v>1.7109375</v>
      </c>
      <c r="D60" s="3">
        <f t="shared" si="12"/>
        <v>1.703125</v>
      </c>
      <c r="E60" s="3">
        <f t="shared" si="13"/>
        <v>-6.7894722524175499E-3</v>
      </c>
      <c r="F60" s="3">
        <f t="shared" si="14"/>
        <v>4.8483447808361779E-3</v>
      </c>
      <c r="G60" s="3">
        <f t="shared" si="15"/>
        <v>1.6494687338672209E-2</v>
      </c>
      <c r="H60" s="3">
        <f t="shared" si="16"/>
        <v>7.8125E-3</v>
      </c>
      <c r="I60" s="3" t="str">
        <f t="shared" si="17"/>
        <v>*</v>
      </c>
    </row>
    <row r="61" spans="1:9" x14ac:dyDescent="0.25">
      <c r="A61" s="3">
        <f t="shared" si="9"/>
        <v>6</v>
      </c>
      <c r="B61" s="3">
        <f t="shared" si="10"/>
        <v>1.71875</v>
      </c>
      <c r="C61" s="3">
        <f t="shared" si="11"/>
        <v>1.71484375</v>
      </c>
      <c r="D61" s="3">
        <f t="shared" si="12"/>
        <v>1.7109375</v>
      </c>
      <c r="E61" s="3">
        <f t="shared" si="13"/>
        <v>-6.7894722524175499E-3</v>
      </c>
      <c r="F61" s="3">
        <f t="shared" si="14"/>
        <v>-9.7165893233452927E-4</v>
      </c>
      <c r="G61" s="3">
        <f t="shared" si="15"/>
        <v>4.8483447808361779E-3</v>
      </c>
      <c r="H61" s="3">
        <f t="shared" si="16"/>
        <v>3.90625E-3</v>
      </c>
      <c r="I61" s="3" t="str">
        <f t="shared" si="17"/>
        <v>*</v>
      </c>
    </row>
    <row r="62" spans="1:9" x14ac:dyDescent="0.25">
      <c r="A62" s="3">
        <f t="shared" si="9"/>
        <v>7</v>
      </c>
      <c r="B62" s="3">
        <f t="shared" si="10"/>
        <v>1.71484375</v>
      </c>
      <c r="C62" s="3">
        <f t="shared" si="11"/>
        <v>1.712890625</v>
      </c>
      <c r="D62" s="3">
        <f t="shared" si="12"/>
        <v>1.7109375</v>
      </c>
      <c r="E62" s="3">
        <f t="shared" si="13"/>
        <v>-9.7165893233452927E-4</v>
      </c>
      <c r="F62" s="3">
        <f t="shared" si="14"/>
        <v>1.9380728120803603E-3</v>
      </c>
      <c r="G62" s="3">
        <f t="shared" si="15"/>
        <v>4.8483447808361779E-3</v>
      </c>
      <c r="H62" s="3">
        <f t="shared" si="16"/>
        <v>1.953125E-3</v>
      </c>
      <c r="I62" s="3" t="str">
        <f t="shared" si="17"/>
        <v>*</v>
      </c>
    </row>
    <row r="63" spans="1:9" x14ac:dyDescent="0.25">
      <c r="A63" s="3">
        <f t="shared" si="9"/>
        <v>8</v>
      </c>
      <c r="B63" s="3">
        <f t="shared" si="10"/>
        <v>1.71484375</v>
      </c>
      <c r="C63" s="3">
        <f t="shared" si="11"/>
        <v>1.7138671875</v>
      </c>
      <c r="D63" s="3">
        <f t="shared" si="12"/>
        <v>1.712890625</v>
      </c>
      <c r="E63" s="3">
        <f t="shared" si="13"/>
        <v>-9.7165893233452927E-4</v>
      </c>
      <c r="F63" s="3">
        <f t="shared" si="14"/>
        <v>4.8313895087825909E-4</v>
      </c>
      <c r="G63" s="3">
        <f t="shared" si="15"/>
        <v>1.9380728120803603E-3</v>
      </c>
      <c r="H63" s="3">
        <f t="shared" si="16"/>
        <v>9.765625E-4</v>
      </c>
      <c r="I63" s="3" t="str">
        <f t="shared" si="17"/>
        <v>*</v>
      </c>
    </row>
    <row r="64" spans="1:9" x14ac:dyDescent="0.25">
      <c r="A64" s="3">
        <f t="shared" si="9"/>
        <v>9</v>
      </c>
      <c r="B64" s="3">
        <f t="shared" si="10"/>
        <v>1.71484375</v>
      </c>
      <c r="C64" s="3">
        <f t="shared" si="11"/>
        <v>1.71435546875</v>
      </c>
      <c r="D64" s="3">
        <f t="shared" si="12"/>
        <v>1.7138671875</v>
      </c>
      <c r="E64" s="3">
        <f t="shared" si="13"/>
        <v>-9.7165893233452927E-4</v>
      </c>
      <c r="F64" s="3">
        <f t="shared" si="14"/>
        <v>-2.4427704558860341E-4</v>
      </c>
      <c r="G64" s="3">
        <f t="shared" si="15"/>
        <v>4.8313895087825909E-4</v>
      </c>
      <c r="H64" s="3">
        <f t="shared" si="16"/>
        <v>4.8828125E-4</v>
      </c>
      <c r="I64" s="3" t="str">
        <f t="shared" si="17"/>
        <v>*</v>
      </c>
    </row>
    <row r="65" spans="1:11" x14ac:dyDescent="0.25">
      <c r="A65" s="3">
        <f t="shared" si="9"/>
        <v>10</v>
      </c>
      <c r="B65" s="3">
        <f t="shared" si="10"/>
        <v>1.71435546875</v>
      </c>
      <c r="C65" s="3">
        <f t="shared" si="11"/>
        <v>1.714111328125</v>
      </c>
      <c r="D65" s="3">
        <f t="shared" si="12"/>
        <v>1.7138671875</v>
      </c>
      <c r="E65" s="3">
        <f t="shared" si="13"/>
        <v>-2.4427704558860341E-4</v>
      </c>
      <c r="F65" s="3">
        <f t="shared" si="14"/>
        <v>1.1942669613085322E-4</v>
      </c>
      <c r="G65" s="3">
        <f t="shared" si="15"/>
        <v>4.8313895087825909E-4</v>
      </c>
      <c r="H65" s="3">
        <f t="shared" si="16"/>
        <v>2.44140625E-4</v>
      </c>
      <c r="I65" s="3" t="str">
        <f t="shared" si="17"/>
        <v>*</v>
      </c>
    </row>
    <row r="66" spans="1:11" x14ac:dyDescent="0.25">
      <c r="A66" s="3">
        <f t="shared" si="9"/>
        <v>11</v>
      </c>
      <c r="B66" s="3">
        <f t="shared" si="10"/>
        <v>1.71435546875</v>
      </c>
      <c r="C66" s="3">
        <f t="shared" si="11"/>
        <v>1.7142333984375</v>
      </c>
      <c r="D66" s="3">
        <f t="shared" si="12"/>
        <v>1.714111328125</v>
      </c>
      <c r="E66" s="3">
        <f t="shared" si="13"/>
        <v>-2.4427704558860341E-4</v>
      </c>
      <c r="F66" s="3">
        <f t="shared" si="14"/>
        <v>-6.2426239757495949E-5</v>
      </c>
      <c r="G66" s="3">
        <f t="shared" si="15"/>
        <v>1.1942669613085322E-4</v>
      </c>
      <c r="H66" s="3">
        <f t="shared" si="16"/>
        <v>1.220703125E-4</v>
      </c>
      <c r="I66" s="3" t="str">
        <f t="shared" si="17"/>
        <v>*</v>
      </c>
    </row>
    <row r="67" spans="1:11" x14ac:dyDescent="0.25">
      <c r="A67" s="3">
        <f t="shared" si="9"/>
        <v>12</v>
      </c>
      <c r="B67" s="3">
        <f t="shared" si="10"/>
        <v>1.7142333984375</v>
      </c>
      <c r="C67" s="3">
        <f t="shared" si="11"/>
        <v>1.71417236328125</v>
      </c>
      <c r="D67" s="3">
        <f t="shared" si="12"/>
        <v>1.714111328125</v>
      </c>
      <c r="E67" s="3">
        <f t="shared" si="13"/>
        <v>-6.2426239757495949E-5</v>
      </c>
      <c r="F67" s="3">
        <f t="shared" si="14"/>
        <v>2.8499962042016769E-5</v>
      </c>
      <c r="G67" s="3">
        <f t="shared" si="15"/>
        <v>1.1942669613085322E-4</v>
      </c>
      <c r="H67" s="3">
        <f t="shared" si="16"/>
        <v>6.103515625E-5</v>
      </c>
      <c r="I67" s="3" t="str">
        <f t="shared" si="17"/>
        <v>*</v>
      </c>
    </row>
    <row r="68" spans="1:11" x14ac:dyDescent="0.25">
      <c r="A68" s="3">
        <f t="shared" si="9"/>
        <v>13</v>
      </c>
      <c r="B68" s="3">
        <f t="shared" si="10"/>
        <v>1.7142333984375</v>
      </c>
      <c r="C68" s="3">
        <f t="shared" si="11"/>
        <v>1.714202880859375</v>
      </c>
      <c r="D68" s="3">
        <f t="shared" si="12"/>
        <v>1.71417236328125</v>
      </c>
      <c r="E68" s="3">
        <f t="shared" si="13"/>
        <v>-6.2426239757495949E-5</v>
      </c>
      <c r="F68" s="3">
        <f t="shared" si="14"/>
        <v>-1.6963205408115911E-5</v>
      </c>
      <c r="G68" s="3">
        <f t="shared" si="15"/>
        <v>2.8499962042016769E-5</v>
      </c>
      <c r="H68" s="3">
        <f t="shared" si="16"/>
        <v>3.0517578125E-5</v>
      </c>
      <c r="I68" s="3" t="str">
        <f t="shared" si="17"/>
        <v>*</v>
      </c>
    </row>
    <row r="69" spans="1:11" x14ac:dyDescent="0.25">
      <c r="A69" s="3">
        <f t="shared" ref="A69:A74" si="18">A68+1</f>
        <v>14</v>
      </c>
      <c r="B69" s="3">
        <f t="shared" ref="B69:B74" si="19">IF(E68*F68&lt;0,B68,C68)</f>
        <v>1.714202880859375</v>
      </c>
      <c r="C69" s="3">
        <f>(B69+D69)/2</f>
        <v>1.7141876220703125</v>
      </c>
      <c r="D69" s="3">
        <f t="shared" ref="D69:D74" si="20">IF(E68*F68&lt;0,C68,D68)</f>
        <v>1.71417236328125</v>
      </c>
      <c r="E69" s="3">
        <f t="shared" ref="E69:E74" si="21">COS(B69) - 0.5*B69+1</f>
        <v>-1.6963205408115911E-5</v>
      </c>
      <c r="F69" s="3">
        <f t="shared" si="14"/>
        <v>5.7683616812020944E-6</v>
      </c>
      <c r="G69" s="3">
        <f t="shared" si="15"/>
        <v>2.8499962042016769E-5</v>
      </c>
      <c r="H69" s="3">
        <f t="shared" ref="H69:H74" si="22">(B69-D69)/2</f>
        <v>1.52587890625E-5</v>
      </c>
      <c r="I69" s="3" t="str">
        <f t="shared" ref="I69:I74" si="23">IF((B69-D69)&gt;$B$43,"*","Решение найдено")</f>
        <v>*</v>
      </c>
    </row>
    <row r="70" spans="1:11" x14ac:dyDescent="0.25">
      <c r="A70" s="3">
        <f t="shared" si="18"/>
        <v>15</v>
      </c>
      <c r="B70" s="3">
        <f t="shared" si="19"/>
        <v>1.714202880859375</v>
      </c>
      <c r="C70" s="3">
        <f t="shared" si="11"/>
        <v>1.7141952514648437</v>
      </c>
      <c r="D70" s="3">
        <f t="shared" si="20"/>
        <v>1.7141876220703125</v>
      </c>
      <c r="E70" s="3">
        <f t="shared" si="21"/>
        <v>-1.6963205408115911E-5</v>
      </c>
      <c r="F70" s="3">
        <f t="shared" ref="F70:G74" si="24">COS(C70) - 0.5*C70+1</f>
        <v>-5.5974260226854256E-6</v>
      </c>
      <c r="G70" s="3">
        <f t="shared" si="24"/>
        <v>5.7683616812020944E-6</v>
      </c>
      <c r="H70" s="3">
        <f t="shared" si="22"/>
        <v>7.62939453125E-6</v>
      </c>
      <c r="I70" s="3" t="str">
        <f t="shared" si="23"/>
        <v>*</v>
      </c>
    </row>
    <row r="71" spans="1:11" x14ac:dyDescent="0.25">
      <c r="A71" s="3">
        <f t="shared" si="18"/>
        <v>16</v>
      </c>
      <c r="B71" s="3">
        <f t="shared" si="19"/>
        <v>1.7141952514648437</v>
      </c>
      <c r="C71" s="3">
        <f t="shared" si="11"/>
        <v>1.7141914367675781</v>
      </c>
      <c r="D71" s="3">
        <f t="shared" si="20"/>
        <v>1.7141876220703125</v>
      </c>
      <c r="E71" s="3">
        <f t="shared" si="21"/>
        <v>-5.5974260226854256E-6</v>
      </c>
      <c r="F71" s="3">
        <f t="shared" si="24"/>
        <v>8.5466789534471843E-8</v>
      </c>
      <c r="G71" s="3">
        <f t="shared" si="24"/>
        <v>5.7683616812020944E-6</v>
      </c>
      <c r="H71" s="3">
        <f t="shared" si="22"/>
        <v>3.814697265625E-6</v>
      </c>
      <c r="I71" s="3" t="str">
        <f t="shared" si="23"/>
        <v>*</v>
      </c>
    </row>
    <row r="72" spans="1:11" x14ac:dyDescent="0.25">
      <c r="A72" s="3">
        <f>A71+1</f>
        <v>17</v>
      </c>
      <c r="B72" s="3">
        <f t="shared" si="19"/>
        <v>1.7141952514648437</v>
      </c>
      <c r="C72" s="3">
        <f t="shared" si="11"/>
        <v>1.7141933441162109</v>
      </c>
      <c r="D72" s="3">
        <f t="shared" si="20"/>
        <v>1.7141914367675781</v>
      </c>
      <c r="E72" s="3">
        <f t="shared" si="21"/>
        <v>-5.5974260226854256E-6</v>
      </c>
      <c r="F72" s="3">
        <f t="shared" si="24"/>
        <v>-2.7559798765341981E-6</v>
      </c>
      <c r="G72" s="3">
        <f t="shared" si="24"/>
        <v>8.5466789534471843E-8</v>
      </c>
      <c r="H72" s="3">
        <f t="shared" si="22"/>
        <v>1.9073486328125E-6</v>
      </c>
      <c r="I72" s="3" t="str">
        <f t="shared" si="23"/>
        <v>*</v>
      </c>
    </row>
    <row r="73" spans="1:11" x14ac:dyDescent="0.25">
      <c r="A73" s="3">
        <f t="shared" si="18"/>
        <v>18</v>
      </c>
      <c r="B73" s="3">
        <f t="shared" si="19"/>
        <v>1.7141933441162109</v>
      </c>
      <c r="C73" s="3">
        <f>(B73+D73)/2</f>
        <v>1.7141923904418945</v>
      </c>
      <c r="D73" s="3">
        <f t="shared" si="20"/>
        <v>1.7141914367675781</v>
      </c>
      <c r="E73" s="3">
        <f t="shared" si="21"/>
        <v>-2.7559798765341981E-6</v>
      </c>
      <c r="F73" s="3">
        <f t="shared" si="24"/>
        <v>-1.3352566083923989E-6</v>
      </c>
      <c r="G73" s="3">
        <f t="shared" si="24"/>
        <v>8.5466789534471843E-8</v>
      </c>
      <c r="H73" s="3">
        <f t="shared" si="22"/>
        <v>9.5367431640625E-7</v>
      </c>
      <c r="I73" s="3" t="str">
        <f t="shared" si="23"/>
        <v>*</v>
      </c>
    </row>
    <row r="74" spans="1:11" ht="30" x14ac:dyDescent="0.25">
      <c r="A74" s="5">
        <f t="shared" si="18"/>
        <v>19</v>
      </c>
      <c r="B74" s="5">
        <f t="shared" si="19"/>
        <v>1.7141923904418945</v>
      </c>
      <c r="C74" s="12">
        <f t="shared" si="11"/>
        <v>1.7141919136047363</v>
      </c>
      <c r="D74" s="5">
        <f t="shared" si="20"/>
        <v>1.7141914367675781</v>
      </c>
      <c r="E74" s="5">
        <f t="shared" si="21"/>
        <v>-1.3352566083923989E-6</v>
      </c>
      <c r="F74" s="5">
        <f t="shared" si="24"/>
        <v>-6.2489492580475314E-7</v>
      </c>
      <c r="G74" s="5">
        <f t="shared" si="24"/>
        <v>8.5466789534471843E-8</v>
      </c>
      <c r="H74" s="5">
        <f t="shared" si="22"/>
        <v>4.76837158203125E-7</v>
      </c>
      <c r="I74" s="14" t="str">
        <f t="shared" si="23"/>
        <v>Решение найдено</v>
      </c>
    </row>
    <row r="76" spans="1:11" ht="18.75" x14ac:dyDescent="0.3">
      <c r="B76" s="2" t="s">
        <v>33</v>
      </c>
    </row>
    <row r="78" spans="1:11" ht="19.5" customHeight="1" x14ac:dyDescent="0.25">
      <c r="B78" s="5" t="s">
        <v>35</v>
      </c>
      <c r="C78" s="5" t="s">
        <v>11</v>
      </c>
      <c r="E78" s="5" t="s">
        <v>36</v>
      </c>
      <c r="F78" s="5">
        <v>0.2</v>
      </c>
      <c r="H78" s="14" t="s">
        <v>24</v>
      </c>
      <c r="I78" s="23" t="s">
        <v>15</v>
      </c>
      <c r="J78" s="23" t="s">
        <v>38</v>
      </c>
      <c r="K78" s="23" t="s">
        <v>39</v>
      </c>
    </row>
    <row r="79" spans="1:11" x14ac:dyDescent="0.25">
      <c r="B79" s="3">
        <v>1.5</v>
      </c>
      <c r="C79" s="3">
        <f>-SIN(B79)-0.5</f>
        <v>-1.4974949866040546</v>
      </c>
      <c r="E79" s="5" t="s">
        <v>37</v>
      </c>
      <c r="F79" s="5">
        <f>B43*(1-F78)/F78</f>
        <v>3.9999999999999998E-6</v>
      </c>
      <c r="H79" s="3">
        <v>0</v>
      </c>
      <c r="I79" s="3">
        <f>B79</f>
        <v>1.5</v>
      </c>
      <c r="J79" s="3">
        <f>ACOS(0.5*I79-1)</f>
        <v>1.8234765819369751</v>
      </c>
      <c r="K79" s="10"/>
    </row>
    <row r="80" spans="1:11" ht="30" x14ac:dyDescent="0.25">
      <c r="B80" s="3">
        <f>B79+0.01</f>
        <v>1.51</v>
      </c>
      <c r="C80" s="3">
        <f t="shared" ref="C80:C102" si="25">-SIN(B80)-0.5</f>
        <v>-1.4981524724975481</v>
      </c>
      <c r="H80" s="3">
        <f>H79+1</f>
        <v>1</v>
      </c>
      <c r="I80" s="3">
        <f>J79</f>
        <v>1.8234765819369751</v>
      </c>
      <c r="J80" s="3">
        <f>ACOS(0.5*I80-1)</f>
        <v>1.6591730344392746</v>
      </c>
      <c r="K80" s="10" t="str">
        <f>IF(ABS(I80-I79)&lt;=$F$79,"Решение найдено","Продолжаем вычисления")</f>
        <v>Продолжаем вычисления</v>
      </c>
    </row>
    <row r="81" spans="2:11" ht="30" x14ac:dyDescent="0.25">
      <c r="B81" s="3">
        <f t="shared" ref="B81:B102" si="26">B80+0.01</f>
        <v>1.52</v>
      </c>
      <c r="C81" s="3">
        <f t="shared" si="25"/>
        <v>-1.498710143975583</v>
      </c>
      <c r="E81" s="39" t="s">
        <v>58</v>
      </c>
      <c r="H81" s="3">
        <f t="shared" ref="H81:H83" si="27">H80+1</f>
        <v>2</v>
      </c>
      <c r="I81" s="3">
        <f t="shared" ref="I81:I97" si="28">J80</f>
        <v>1.6591730344392746</v>
      </c>
      <c r="J81" s="3">
        <f t="shared" ref="J81:J97" si="29">ACOS(0.5*I81-1)</f>
        <v>1.7420456014339896</v>
      </c>
      <c r="K81" s="10" t="str">
        <f t="shared" ref="K81:K83" si="30">IF(ABS(I81-I80)&lt;=$F$79,"Решение найдено","Продолжаем вычисления")</f>
        <v>Продолжаем вычисления</v>
      </c>
    </row>
    <row r="82" spans="2:11" ht="30" x14ac:dyDescent="0.25">
      <c r="B82" s="3">
        <f t="shared" si="26"/>
        <v>1.53</v>
      </c>
      <c r="C82" s="3">
        <f t="shared" si="25"/>
        <v>-1.4991679452714761</v>
      </c>
      <c r="H82" s="3">
        <f t="shared" si="27"/>
        <v>3</v>
      </c>
      <c r="I82" s="3">
        <f t="shared" si="28"/>
        <v>1.7420456014339896</v>
      </c>
      <c r="J82" s="3">
        <f t="shared" si="29"/>
        <v>1.700133821569713</v>
      </c>
      <c r="K82" s="10" t="str">
        <f t="shared" si="30"/>
        <v>Продолжаем вычисления</v>
      </c>
    </row>
    <row r="83" spans="2:11" ht="30" x14ac:dyDescent="0.25">
      <c r="B83" s="3">
        <f t="shared" si="26"/>
        <v>1.54</v>
      </c>
      <c r="C83" s="3">
        <f t="shared" si="25"/>
        <v>-1.4995258306054791</v>
      </c>
      <c r="H83" s="3">
        <f t="shared" si="27"/>
        <v>4</v>
      </c>
      <c r="I83" s="3">
        <f t="shared" si="28"/>
        <v>1.700133821569713</v>
      </c>
      <c r="J83" s="3">
        <f t="shared" si="29"/>
        <v>1.7212969234422262</v>
      </c>
      <c r="K83" s="10" t="str">
        <f t="shared" si="30"/>
        <v>Продолжаем вычисления</v>
      </c>
    </row>
    <row r="84" spans="2:11" ht="30" x14ac:dyDescent="0.25">
      <c r="B84" s="3">
        <f t="shared" si="26"/>
        <v>1.55</v>
      </c>
      <c r="C84" s="3">
        <f t="shared" si="25"/>
        <v>-1.499783764189357</v>
      </c>
      <c r="H84" s="3">
        <f>H83+1</f>
        <v>5</v>
      </c>
      <c r="I84" s="3">
        <f>J83</f>
        <v>1.7212969234422262</v>
      </c>
      <c r="J84" s="3">
        <f>ACOS(0.5*I84-1)</f>
        <v>1.7106028601615821</v>
      </c>
      <c r="K84" s="10" t="str">
        <f>IF(ABS(I84-I83)&lt;=$F$79,"Решение найдено","Продолжаем вычисления")</f>
        <v>Продолжаем вычисления</v>
      </c>
    </row>
    <row r="85" spans="2:11" ht="30" x14ac:dyDescent="0.25">
      <c r="B85" s="3">
        <f t="shared" si="26"/>
        <v>1.56</v>
      </c>
      <c r="C85" s="3">
        <f t="shared" si="25"/>
        <v>-1.4999417202299663</v>
      </c>
      <c r="H85" s="3">
        <f t="shared" ref="H85:H87" si="31">H84+1</f>
        <v>6</v>
      </c>
      <c r="I85" s="3">
        <f t="shared" si="28"/>
        <v>1.7106028601615821</v>
      </c>
      <c r="J85" s="3">
        <f t="shared" si="29"/>
        <v>1.7160046563708229</v>
      </c>
      <c r="K85" s="10" t="str">
        <f t="shared" ref="K85:K87" si="32">IF(ABS(I85-I84)&lt;=$F$79,"Решение найдено","Продолжаем вычисления")</f>
        <v>Продолжаем вычисления</v>
      </c>
    </row>
    <row r="86" spans="2:11" ht="30" x14ac:dyDescent="0.25">
      <c r="B86" s="3">
        <f t="shared" si="26"/>
        <v>1.57</v>
      </c>
      <c r="C86" s="3">
        <f t="shared" si="25"/>
        <v>-1.4999996829318345</v>
      </c>
      <c r="H86" s="3">
        <f t="shared" si="31"/>
        <v>7</v>
      </c>
      <c r="I86" s="3">
        <f t="shared" si="28"/>
        <v>1.7160046563708229</v>
      </c>
      <c r="J86" s="3">
        <f t="shared" si="29"/>
        <v>1.713275572289247</v>
      </c>
      <c r="K86" s="10" t="str">
        <f t="shared" si="32"/>
        <v>Продолжаем вычисления</v>
      </c>
    </row>
    <row r="87" spans="2:11" ht="30" x14ac:dyDescent="0.25">
      <c r="B87" s="3">
        <f t="shared" si="26"/>
        <v>1.58</v>
      </c>
      <c r="C87" s="3">
        <f t="shared" si="25"/>
        <v>-1.4999576464987401</v>
      </c>
      <c r="H87" s="3">
        <f t="shared" si="31"/>
        <v>8</v>
      </c>
      <c r="I87" s="3">
        <f t="shared" si="28"/>
        <v>1.713275572289247</v>
      </c>
      <c r="J87" s="3">
        <f t="shared" si="29"/>
        <v>1.7146542195517425</v>
      </c>
      <c r="K87" s="10" t="str">
        <f t="shared" si="32"/>
        <v>Продолжаем вычисления</v>
      </c>
    </row>
    <row r="88" spans="2:11" ht="30" x14ac:dyDescent="0.25">
      <c r="B88" s="3">
        <f t="shared" si="26"/>
        <v>1.59</v>
      </c>
      <c r="C88" s="3">
        <f t="shared" si="25"/>
        <v>-1.499815615134291</v>
      </c>
      <c r="H88" s="3">
        <f>H87+1</f>
        <v>9</v>
      </c>
      <c r="I88" s="3">
        <f>J87</f>
        <v>1.7146542195517425</v>
      </c>
      <c r="J88" s="3">
        <f>ACOS(0.5*I88-1)</f>
        <v>1.7139577361625011</v>
      </c>
      <c r="K88" s="10" t="str">
        <f>IF(ABS(I88-I87)&lt;=$F$79,"Решение найдено","Продолжаем вычисления")</f>
        <v>Продолжаем вычисления</v>
      </c>
    </row>
    <row r="89" spans="2:11" ht="30" x14ac:dyDescent="0.25">
      <c r="B89" s="3">
        <f t="shared" si="26"/>
        <v>1.6</v>
      </c>
      <c r="C89" s="3">
        <f t="shared" si="25"/>
        <v>-1.499573603041505</v>
      </c>
      <c r="H89" s="3">
        <f t="shared" ref="H89:H90" si="33">H88+1</f>
        <v>10</v>
      </c>
      <c r="I89" s="3">
        <f t="shared" si="28"/>
        <v>1.7139577361625011</v>
      </c>
      <c r="J89" s="3">
        <f t="shared" si="29"/>
        <v>1.714309586157803</v>
      </c>
      <c r="K89" s="10" t="str">
        <f t="shared" ref="K89:K90" si="34">IF(ABS(I89-I88)&lt;=$F$79,"Решение найдено","Продолжаем вычисления")</f>
        <v>Продолжаем вычисления</v>
      </c>
    </row>
    <row r="90" spans="2:11" ht="30" x14ac:dyDescent="0.25">
      <c r="B90" s="3">
        <f t="shared" si="26"/>
        <v>1.61</v>
      </c>
      <c r="C90" s="3">
        <f t="shared" si="25"/>
        <v>-1.4992316344213905</v>
      </c>
      <c r="H90" s="3">
        <f t="shared" si="33"/>
        <v>11</v>
      </c>
      <c r="I90" s="3">
        <f t="shared" si="28"/>
        <v>1.714309586157803</v>
      </c>
      <c r="J90" s="3">
        <f t="shared" si="29"/>
        <v>1.7141318360829529</v>
      </c>
      <c r="K90" s="10" t="str">
        <f t="shared" si="34"/>
        <v>Продолжаем вычисления</v>
      </c>
    </row>
    <row r="91" spans="2:11" ht="30" x14ac:dyDescent="0.25">
      <c r="B91" s="3">
        <f t="shared" si="26"/>
        <v>1.62</v>
      </c>
      <c r="C91" s="3">
        <f t="shared" si="25"/>
        <v>-1.498789743470524</v>
      </c>
      <c r="H91" s="3">
        <f>H90+1</f>
        <v>12</v>
      </c>
      <c r="I91" s="3">
        <f>J90</f>
        <v>1.7141318360829529</v>
      </c>
      <c r="J91" s="3">
        <f>ACOS(0.5*I91-1)</f>
        <v>1.7142216325555208</v>
      </c>
      <c r="K91" s="10" t="str">
        <f>IF(ABS(I91-I90)&lt;=$F$79,"Решение найдено","Продолжаем вычисления")</f>
        <v>Продолжаем вычисления</v>
      </c>
    </row>
    <row r="92" spans="2:11" ht="30" x14ac:dyDescent="0.25">
      <c r="B92" s="3">
        <f>B91+0.01</f>
        <v>1.6300000000000001</v>
      </c>
      <c r="C92" s="3">
        <f t="shared" si="25"/>
        <v>-1.4982479743776325</v>
      </c>
      <c r="H92" s="3">
        <f t="shared" ref="H92" si="35">H91+1</f>
        <v>13</v>
      </c>
      <c r="I92" s="3">
        <f t="shared" si="28"/>
        <v>1.7142216325555208</v>
      </c>
      <c r="J92" s="3">
        <f t="shared" si="29"/>
        <v>1.7141762686795563</v>
      </c>
      <c r="K92" s="10" t="str">
        <f t="shared" ref="K92" si="36">IF(ABS(I92-I91)&lt;=$F$79,"Решение найдено","Продолжаем вычисления")</f>
        <v>Продолжаем вычисления</v>
      </c>
    </row>
    <row r="93" spans="2:11" ht="30" x14ac:dyDescent="0.25">
      <c r="B93" s="3">
        <f t="shared" si="26"/>
        <v>1.6400000000000001</v>
      </c>
      <c r="C93" s="3">
        <f t="shared" si="25"/>
        <v>-1.4976063813191738</v>
      </c>
      <c r="H93" s="3">
        <f t="shared" ref="H93:H94" si="37">H92+1</f>
        <v>14</v>
      </c>
      <c r="I93" s="3">
        <f t="shared" si="28"/>
        <v>1.7141762686795563</v>
      </c>
      <c r="J93" s="3">
        <f t="shared" si="29"/>
        <v>1.7141991858148147</v>
      </c>
      <c r="K93" s="10" t="str">
        <f t="shared" ref="K93:K94" si="38">IF(ABS(I93-I92)&lt;=$F$79,"Решение найдено","Продолжаем вычисления")</f>
        <v>Продолжаем вычисления</v>
      </c>
    </row>
    <row r="94" spans="2:11" ht="30" x14ac:dyDescent="0.25">
      <c r="B94" s="3">
        <f t="shared" si="26"/>
        <v>1.6500000000000001</v>
      </c>
      <c r="C94" s="3">
        <f t="shared" si="25"/>
        <v>-1.4968650284539189</v>
      </c>
      <c r="H94" s="3">
        <f t="shared" si="37"/>
        <v>15</v>
      </c>
      <c r="I94" s="3">
        <f t="shared" si="28"/>
        <v>1.7141991858148147</v>
      </c>
      <c r="J94" s="3">
        <f t="shared" si="29"/>
        <v>1.7141876084196468</v>
      </c>
      <c r="K94" s="10" t="str">
        <f t="shared" si="38"/>
        <v>Продолжаем вычисления</v>
      </c>
    </row>
    <row r="95" spans="2:11" ht="30" x14ac:dyDescent="0.25">
      <c r="B95" s="3">
        <f t="shared" si="26"/>
        <v>1.6600000000000001</v>
      </c>
      <c r="C95" s="3">
        <f t="shared" si="25"/>
        <v>-1.4960239899165368</v>
      </c>
      <c r="H95" s="3">
        <f t="shared" ref="H95:H97" si="39">H94+1</f>
        <v>16</v>
      </c>
      <c r="I95" s="3">
        <f t="shared" si="28"/>
        <v>1.7141876084196468</v>
      </c>
      <c r="J95" s="3">
        <f t="shared" si="29"/>
        <v>1.7141934571447133</v>
      </c>
      <c r="K95" s="10" t="str">
        <f t="shared" ref="K95:K97" si="40">IF(ABS(I95-I94)&lt;=$F$79,"Решение найдено","Продолжаем вычисления")</f>
        <v>Продолжаем вычисления</v>
      </c>
    </row>
    <row r="96" spans="2:11" ht="30" x14ac:dyDescent="0.25">
      <c r="B96" s="3">
        <f t="shared" si="26"/>
        <v>1.6700000000000002</v>
      </c>
      <c r="C96" s="3">
        <f t="shared" si="25"/>
        <v>-1.4950833498101801</v>
      </c>
      <c r="H96" s="3">
        <f t="shared" si="39"/>
        <v>17</v>
      </c>
      <c r="I96" s="3">
        <f t="shared" si="28"/>
        <v>1.7141934571447133</v>
      </c>
      <c r="J96" s="3">
        <f t="shared" si="29"/>
        <v>1.7141905024565858</v>
      </c>
      <c r="K96" s="10" t="str">
        <f t="shared" si="40"/>
        <v>Продолжаем вычисления</v>
      </c>
    </row>
    <row r="97" spans="2:11" x14ac:dyDescent="0.25">
      <c r="B97" s="3">
        <f t="shared" si="26"/>
        <v>1.6800000000000002</v>
      </c>
      <c r="C97" s="3">
        <f t="shared" si="25"/>
        <v>-1.4940432021980761</v>
      </c>
      <c r="H97" s="3">
        <f t="shared" si="39"/>
        <v>18</v>
      </c>
      <c r="I97" s="13">
        <f t="shared" si="28"/>
        <v>1.7141905024565858</v>
      </c>
      <c r="J97" s="3">
        <f t="shared" si="29"/>
        <v>1.7141919951205271</v>
      </c>
      <c r="K97" s="10" t="str">
        <f t="shared" si="40"/>
        <v>Решение найдено</v>
      </c>
    </row>
    <row r="98" spans="2:11" x14ac:dyDescent="0.25">
      <c r="B98" s="3">
        <f t="shared" si="26"/>
        <v>1.6900000000000002</v>
      </c>
      <c r="C98" s="3">
        <f t="shared" si="25"/>
        <v>-1.4929036510941185</v>
      </c>
    </row>
    <row r="99" spans="2:11" x14ac:dyDescent="0.25">
      <c r="B99" s="3">
        <f t="shared" si="26"/>
        <v>1.7000000000000002</v>
      </c>
      <c r="C99" s="3">
        <f t="shared" si="25"/>
        <v>-1.4916648104524686</v>
      </c>
    </row>
    <row r="100" spans="2:11" x14ac:dyDescent="0.25">
      <c r="B100" s="3">
        <f>B99+0.01</f>
        <v>1.7100000000000002</v>
      </c>
      <c r="C100" s="3">
        <f t="shared" si="25"/>
        <v>-1.4903268041561581</v>
      </c>
    </row>
    <row r="101" spans="2:11" x14ac:dyDescent="0.25">
      <c r="B101" s="3">
        <f t="shared" si="26"/>
        <v>1.7200000000000002</v>
      </c>
      <c r="C101" s="3">
        <f t="shared" si="25"/>
        <v>-1.4888897660047014</v>
      </c>
    </row>
    <row r="102" spans="2:11" x14ac:dyDescent="0.25">
      <c r="B102" s="3">
        <f t="shared" si="26"/>
        <v>1.7300000000000002</v>
      </c>
      <c r="C102" s="3">
        <f t="shared" si="25"/>
        <v>-1.4873538397007164</v>
      </c>
    </row>
  </sheetData>
  <mergeCells count="2">
    <mergeCell ref="A1:B1"/>
    <mergeCell ref="J30:K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34" zoomScaleNormal="100" workbookViewId="0">
      <selection activeCell="A55" sqref="A55:F58"/>
    </sheetView>
  </sheetViews>
  <sheetFormatPr defaultRowHeight="15" x14ac:dyDescent="0.25"/>
  <cols>
    <col min="1" max="1" width="13.5703125" customWidth="1"/>
    <col min="2" max="2" width="16.85546875" customWidth="1"/>
    <col min="3" max="3" width="18.28515625" customWidth="1"/>
    <col min="4" max="4" width="17.42578125" customWidth="1"/>
    <col min="5" max="5" width="14.5703125" customWidth="1"/>
    <col min="6" max="6" width="15.85546875" customWidth="1"/>
    <col min="7" max="7" width="13.42578125" customWidth="1"/>
    <col min="8" max="8" width="12.85546875" customWidth="1"/>
    <col min="9" max="9" width="12.140625" customWidth="1"/>
    <col min="14" max="14" width="11.5703125" bestFit="1" customWidth="1"/>
    <col min="15" max="15" width="11.28515625" bestFit="1" customWidth="1"/>
  </cols>
  <sheetData>
    <row r="1" spans="1:5" x14ac:dyDescent="0.25">
      <c r="A1" t="s">
        <v>40</v>
      </c>
    </row>
    <row r="2" spans="1:5" x14ac:dyDescent="0.25">
      <c r="A2" s="15"/>
    </row>
    <row r="3" spans="1:5" ht="18" x14ac:dyDescent="0.25">
      <c r="A3" s="5" t="s">
        <v>1</v>
      </c>
      <c r="B3" s="5">
        <v>-6</v>
      </c>
    </row>
    <row r="4" spans="1:5" x14ac:dyDescent="0.25">
      <c r="A4" s="5" t="s">
        <v>2</v>
      </c>
      <c r="B4" s="5">
        <v>0.5</v>
      </c>
    </row>
    <row r="6" spans="1:5" ht="17.25" x14ac:dyDescent="0.25">
      <c r="A6" s="5" t="s">
        <v>3</v>
      </c>
      <c r="B6" s="5" t="s">
        <v>41</v>
      </c>
      <c r="C6" s="5" t="s">
        <v>42</v>
      </c>
      <c r="D6" s="16" t="s">
        <v>5</v>
      </c>
      <c r="E6" s="5"/>
    </row>
    <row r="7" spans="1:5" x14ac:dyDescent="0.25">
      <c r="A7" s="5">
        <f>B3</f>
        <v>-6</v>
      </c>
      <c r="B7" s="24">
        <f>A7*A7*A7</f>
        <v>-216</v>
      </c>
      <c r="C7" s="24">
        <f>-2*A7+13</f>
        <v>25</v>
      </c>
      <c r="D7" s="24">
        <f>B7-C7</f>
        <v>-241</v>
      </c>
      <c r="E7" s="5"/>
    </row>
    <row r="8" spans="1:5" x14ac:dyDescent="0.25">
      <c r="A8" s="5">
        <f>A7+0.5</f>
        <v>-5.5</v>
      </c>
      <c r="B8" s="24">
        <f t="shared" ref="B8:B31" si="0">A8*A8*A8</f>
        <v>-166.375</v>
      </c>
      <c r="C8" s="24">
        <f t="shared" ref="C8:C31" si="1">-2*A8+13</f>
        <v>24</v>
      </c>
      <c r="D8" s="24">
        <f t="shared" ref="D8:D31" si="2">B8-C8</f>
        <v>-190.375</v>
      </c>
      <c r="E8" s="5" t="str">
        <f t="shared" ref="E8" si="3">IF(D7*D8&lt;0,"На отрезке есть корень","*")</f>
        <v>*</v>
      </c>
    </row>
    <row r="9" spans="1:5" x14ac:dyDescent="0.25">
      <c r="A9" s="5">
        <f t="shared" ref="A9:A31" si="4">A8+0.5</f>
        <v>-5</v>
      </c>
      <c r="B9" s="24">
        <f t="shared" si="0"/>
        <v>-125</v>
      </c>
      <c r="C9" s="24">
        <f t="shared" si="1"/>
        <v>23</v>
      </c>
      <c r="D9" s="24">
        <f t="shared" si="2"/>
        <v>-148</v>
      </c>
      <c r="E9" s="5" t="str">
        <f>IF(D8*D9&lt;0,"На отрезке есть корень","*")</f>
        <v>*</v>
      </c>
    </row>
    <row r="10" spans="1:5" x14ac:dyDescent="0.25">
      <c r="A10" s="5">
        <f t="shared" si="4"/>
        <v>-4.5</v>
      </c>
      <c r="B10" s="24">
        <f t="shared" si="0"/>
        <v>-91.125</v>
      </c>
      <c r="C10" s="24">
        <f t="shared" si="1"/>
        <v>22</v>
      </c>
      <c r="D10" s="24">
        <f t="shared" si="2"/>
        <v>-113.125</v>
      </c>
      <c r="E10" s="5" t="str">
        <f t="shared" ref="E10:E31" si="5">IF(D9*D10&lt;0,"На отрезке есть корень","*")</f>
        <v>*</v>
      </c>
    </row>
    <row r="11" spans="1:5" x14ac:dyDescent="0.25">
      <c r="A11" s="5">
        <f t="shared" si="4"/>
        <v>-4</v>
      </c>
      <c r="B11" s="24">
        <f t="shared" si="0"/>
        <v>-64</v>
      </c>
      <c r="C11" s="24">
        <f t="shared" si="1"/>
        <v>21</v>
      </c>
      <c r="D11" s="24">
        <f t="shared" si="2"/>
        <v>-85</v>
      </c>
      <c r="E11" s="5" t="str">
        <f t="shared" si="5"/>
        <v>*</v>
      </c>
    </row>
    <row r="12" spans="1:5" x14ac:dyDescent="0.25">
      <c r="A12" s="16">
        <f t="shared" si="4"/>
        <v>-3.5</v>
      </c>
      <c r="B12" s="24">
        <f t="shared" si="0"/>
        <v>-42.875</v>
      </c>
      <c r="C12" s="24">
        <f t="shared" si="1"/>
        <v>20</v>
      </c>
      <c r="D12" s="24">
        <f t="shared" si="2"/>
        <v>-62.875</v>
      </c>
      <c r="E12" s="5" t="str">
        <f t="shared" si="5"/>
        <v>*</v>
      </c>
    </row>
    <row r="13" spans="1:5" ht="15" customHeight="1" x14ac:dyDescent="0.25">
      <c r="A13" s="16">
        <f t="shared" si="4"/>
        <v>-3</v>
      </c>
      <c r="B13" s="30">
        <f t="shared" si="0"/>
        <v>-27</v>
      </c>
      <c r="C13" s="30">
        <f t="shared" si="1"/>
        <v>19</v>
      </c>
      <c r="D13" s="30">
        <f t="shared" si="2"/>
        <v>-46</v>
      </c>
      <c r="E13" s="16" t="str">
        <f t="shared" si="5"/>
        <v>*</v>
      </c>
    </row>
    <row r="14" spans="1:5" x14ac:dyDescent="0.25">
      <c r="A14" s="16">
        <f t="shared" si="4"/>
        <v>-2.5</v>
      </c>
      <c r="B14" s="30">
        <f t="shared" si="0"/>
        <v>-15.625</v>
      </c>
      <c r="C14" s="30">
        <f t="shared" si="1"/>
        <v>18</v>
      </c>
      <c r="D14" s="30">
        <f t="shared" si="2"/>
        <v>-33.625</v>
      </c>
      <c r="E14" s="22" t="str">
        <f t="shared" si="5"/>
        <v>*</v>
      </c>
    </row>
    <row r="15" spans="1:5" x14ac:dyDescent="0.25">
      <c r="A15" s="5">
        <f t="shared" si="4"/>
        <v>-2</v>
      </c>
      <c r="B15" s="24">
        <f t="shared" si="0"/>
        <v>-8</v>
      </c>
      <c r="C15" s="24">
        <f t="shared" si="1"/>
        <v>17</v>
      </c>
      <c r="D15" s="24">
        <f t="shared" si="2"/>
        <v>-25</v>
      </c>
      <c r="E15" s="5" t="str">
        <f t="shared" si="5"/>
        <v>*</v>
      </c>
    </row>
    <row r="16" spans="1:5" x14ac:dyDescent="0.25">
      <c r="A16" s="5">
        <f t="shared" si="4"/>
        <v>-1.5</v>
      </c>
      <c r="B16" s="24">
        <f t="shared" si="0"/>
        <v>-3.375</v>
      </c>
      <c r="C16" s="24">
        <f t="shared" si="1"/>
        <v>16</v>
      </c>
      <c r="D16" s="24">
        <f t="shared" si="2"/>
        <v>-19.375</v>
      </c>
      <c r="E16" s="5" t="str">
        <f t="shared" si="5"/>
        <v>*</v>
      </c>
    </row>
    <row r="17" spans="1:15" x14ac:dyDescent="0.25">
      <c r="A17" s="5">
        <f t="shared" si="4"/>
        <v>-1</v>
      </c>
      <c r="B17" s="24">
        <f t="shared" si="0"/>
        <v>-1</v>
      </c>
      <c r="C17" s="24">
        <f t="shared" si="1"/>
        <v>15</v>
      </c>
      <c r="D17" s="24">
        <f t="shared" si="2"/>
        <v>-16</v>
      </c>
      <c r="E17" s="5" t="str">
        <f t="shared" si="5"/>
        <v>*</v>
      </c>
    </row>
    <row r="18" spans="1:15" x14ac:dyDescent="0.25">
      <c r="A18" s="5">
        <f t="shared" si="4"/>
        <v>-0.5</v>
      </c>
      <c r="B18" s="24">
        <f t="shared" si="0"/>
        <v>-0.125</v>
      </c>
      <c r="C18" s="24">
        <f t="shared" si="1"/>
        <v>14</v>
      </c>
      <c r="D18" s="24">
        <f t="shared" si="2"/>
        <v>-14.125</v>
      </c>
      <c r="E18" s="5" t="str">
        <f t="shared" si="5"/>
        <v>*</v>
      </c>
    </row>
    <row r="19" spans="1:15" x14ac:dyDescent="0.25">
      <c r="A19" s="5">
        <f t="shared" si="4"/>
        <v>0</v>
      </c>
      <c r="B19" s="24">
        <f t="shared" si="0"/>
        <v>0</v>
      </c>
      <c r="C19" s="24">
        <f t="shared" si="1"/>
        <v>13</v>
      </c>
      <c r="D19" s="24">
        <f t="shared" si="2"/>
        <v>-13</v>
      </c>
      <c r="E19" s="5" t="str">
        <f t="shared" si="5"/>
        <v>*</v>
      </c>
    </row>
    <row r="20" spans="1:15" x14ac:dyDescent="0.25">
      <c r="A20" s="5">
        <f t="shared" si="4"/>
        <v>0.5</v>
      </c>
      <c r="B20" s="24">
        <f t="shared" si="0"/>
        <v>0.125</v>
      </c>
      <c r="C20" s="24">
        <f t="shared" si="1"/>
        <v>12</v>
      </c>
      <c r="D20" s="24">
        <f t="shared" si="2"/>
        <v>-11.875</v>
      </c>
      <c r="E20" s="5" t="str">
        <f t="shared" si="5"/>
        <v>*</v>
      </c>
    </row>
    <row r="21" spans="1:15" x14ac:dyDescent="0.25">
      <c r="A21" s="5">
        <f t="shared" si="4"/>
        <v>1</v>
      </c>
      <c r="B21" s="24">
        <f t="shared" si="0"/>
        <v>1</v>
      </c>
      <c r="C21" s="24">
        <f t="shared" si="1"/>
        <v>11</v>
      </c>
      <c r="D21" s="24">
        <f t="shared" si="2"/>
        <v>-10</v>
      </c>
      <c r="E21" s="5" t="str">
        <f t="shared" si="5"/>
        <v>*</v>
      </c>
    </row>
    <row r="22" spans="1:15" x14ac:dyDescent="0.25">
      <c r="A22" s="5">
        <f t="shared" si="4"/>
        <v>1.5</v>
      </c>
      <c r="B22" s="24">
        <f t="shared" si="0"/>
        <v>3.375</v>
      </c>
      <c r="C22" s="24">
        <f t="shared" si="1"/>
        <v>10</v>
      </c>
      <c r="D22" s="24">
        <f t="shared" si="2"/>
        <v>-6.625</v>
      </c>
      <c r="E22" s="5" t="str">
        <f t="shared" si="5"/>
        <v>*</v>
      </c>
    </row>
    <row r="23" spans="1:15" x14ac:dyDescent="0.25">
      <c r="A23" s="12">
        <f t="shared" si="4"/>
        <v>2</v>
      </c>
      <c r="B23" s="29">
        <f t="shared" si="0"/>
        <v>8</v>
      </c>
      <c r="C23" s="29">
        <f t="shared" si="1"/>
        <v>9</v>
      </c>
      <c r="D23" s="29">
        <f t="shared" si="2"/>
        <v>-1</v>
      </c>
      <c r="E23" s="12" t="str">
        <f t="shared" si="5"/>
        <v>*</v>
      </c>
    </row>
    <row r="24" spans="1:15" ht="30" x14ac:dyDescent="0.25">
      <c r="A24" s="12">
        <f t="shared" si="4"/>
        <v>2.5</v>
      </c>
      <c r="B24" s="29">
        <f t="shared" si="0"/>
        <v>15.625</v>
      </c>
      <c r="C24" s="29">
        <f t="shared" si="1"/>
        <v>8</v>
      </c>
      <c r="D24" s="29">
        <f t="shared" si="2"/>
        <v>7.625</v>
      </c>
      <c r="E24" s="17" t="str">
        <f t="shared" si="5"/>
        <v>На отрезке есть корень</v>
      </c>
    </row>
    <row r="25" spans="1:15" x14ac:dyDescent="0.25">
      <c r="A25" s="5">
        <f t="shared" si="4"/>
        <v>3</v>
      </c>
      <c r="B25" s="24">
        <f t="shared" si="0"/>
        <v>27</v>
      </c>
      <c r="C25" s="24">
        <f t="shared" si="1"/>
        <v>7</v>
      </c>
      <c r="D25" s="24">
        <f t="shared" si="2"/>
        <v>20</v>
      </c>
      <c r="E25" s="5" t="str">
        <f t="shared" si="5"/>
        <v>*</v>
      </c>
    </row>
    <row r="26" spans="1:15" x14ac:dyDescent="0.25">
      <c r="A26" s="5">
        <f t="shared" si="4"/>
        <v>3.5</v>
      </c>
      <c r="B26" s="24">
        <f t="shared" si="0"/>
        <v>42.875</v>
      </c>
      <c r="C26" s="24">
        <f t="shared" si="1"/>
        <v>6</v>
      </c>
      <c r="D26" s="24">
        <f t="shared" si="2"/>
        <v>36.875</v>
      </c>
      <c r="E26" s="5" t="str">
        <f t="shared" si="5"/>
        <v>*</v>
      </c>
    </row>
    <row r="27" spans="1:15" x14ac:dyDescent="0.25">
      <c r="A27" s="5">
        <f t="shared" si="4"/>
        <v>4</v>
      </c>
      <c r="B27" s="24">
        <f t="shared" si="0"/>
        <v>64</v>
      </c>
      <c r="C27" s="24">
        <f t="shared" si="1"/>
        <v>5</v>
      </c>
      <c r="D27" s="24">
        <f t="shared" si="2"/>
        <v>59</v>
      </c>
      <c r="E27" s="5" t="str">
        <f t="shared" si="5"/>
        <v>*</v>
      </c>
    </row>
    <row r="28" spans="1:15" x14ac:dyDescent="0.25">
      <c r="A28" s="5">
        <f t="shared" si="4"/>
        <v>4.5</v>
      </c>
      <c r="B28" s="24">
        <f t="shared" si="0"/>
        <v>91.125</v>
      </c>
      <c r="C28" s="24">
        <f t="shared" si="1"/>
        <v>4</v>
      </c>
      <c r="D28" s="24">
        <f t="shared" si="2"/>
        <v>87.125</v>
      </c>
      <c r="E28" s="5" t="str">
        <f t="shared" si="5"/>
        <v>*</v>
      </c>
      <c r="L28" t="s">
        <v>8</v>
      </c>
    </row>
    <row r="29" spans="1:15" x14ac:dyDescent="0.25">
      <c r="A29" s="5">
        <f t="shared" si="4"/>
        <v>5</v>
      </c>
      <c r="B29" s="24">
        <f t="shared" si="0"/>
        <v>125</v>
      </c>
      <c r="C29" s="24">
        <f t="shared" si="1"/>
        <v>3</v>
      </c>
      <c r="D29" s="24">
        <f t="shared" si="2"/>
        <v>122</v>
      </c>
      <c r="E29" s="5" t="str">
        <f t="shared" si="5"/>
        <v>*</v>
      </c>
      <c r="J29" s="5"/>
      <c r="K29" s="50" t="s">
        <v>6</v>
      </c>
      <c r="L29" s="50"/>
      <c r="M29" s="5"/>
      <c r="N29" s="5" t="s">
        <v>3</v>
      </c>
      <c r="O29" s="5" t="s">
        <v>10</v>
      </c>
    </row>
    <row r="30" spans="1:15" x14ac:dyDescent="0.25">
      <c r="A30" s="5">
        <f t="shared" si="4"/>
        <v>5.5</v>
      </c>
      <c r="B30" s="24">
        <f t="shared" si="0"/>
        <v>166.375</v>
      </c>
      <c r="C30" s="24">
        <f t="shared" si="1"/>
        <v>2</v>
      </c>
      <c r="D30" s="24">
        <f t="shared" si="2"/>
        <v>164.375</v>
      </c>
      <c r="E30" s="5" t="str">
        <f t="shared" si="5"/>
        <v>*</v>
      </c>
      <c r="J30" s="3" t="s">
        <v>7</v>
      </c>
      <c r="K30" s="3">
        <v>2</v>
      </c>
      <c r="L30" s="3">
        <v>2.5</v>
      </c>
      <c r="M30" s="3"/>
      <c r="N30" s="26">
        <v>2.069313110274881</v>
      </c>
      <c r="O30" s="28">
        <f>N30*N30*N30+2*N30-13</f>
        <v>-4.5761113717190938E-4</v>
      </c>
    </row>
    <row r="31" spans="1:15" x14ac:dyDescent="0.25">
      <c r="A31" s="5">
        <f t="shared" si="4"/>
        <v>6</v>
      </c>
      <c r="B31" s="24">
        <f t="shared" si="0"/>
        <v>216</v>
      </c>
      <c r="C31" s="24">
        <f t="shared" si="1"/>
        <v>1</v>
      </c>
      <c r="D31" s="24">
        <f t="shared" si="2"/>
        <v>215</v>
      </c>
      <c r="E31" s="5" t="str">
        <f t="shared" si="5"/>
        <v>*</v>
      </c>
    </row>
    <row r="35" spans="1:10" x14ac:dyDescent="0.25">
      <c r="A35" t="s">
        <v>40</v>
      </c>
    </row>
    <row r="37" spans="1:10" ht="18.75" x14ac:dyDescent="0.3">
      <c r="B37" s="2" t="s">
        <v>22</v>
      </c>
    </row>
    <row r="38" spans="1:10" x14ac:dyDescent="0.25">
      <c r="H38" s="5" t="s">
        <v>15</v>
      </c>
      <c r="I38" s="5" t="s">
        <v>10</v>
      </c>
      <c r="J38" s="5" t="s">
        <v>12</v>
      </c>
    </row>
    <row r="39" spans="1:10" ht="17.25" x14ac:dyDescent="0.25">
      <c r="B39" s="3" t="s">
        <v>10</v>
      </c>
      <c r="C39" s="3" t="s">
        <v>44</v>
      </c>
      <c r="H39" s="5">
        <v>2</v>
      </c>
      <c r="I39" s="5">
        <f t="shared" ref="I39:I49" si="6">H39^3+2*H39-13</f>
        <v>-1</v>
      </c>
      <c r="J39" s="5">
        <f>6*H39</f>
        <v>12</v>
      </c>
    </row>
    <row r="40" spans="1:10" ht="17.25" x14ac:dyDescent="0.25">
      <c r="B40" s="3" t="s">
        <v>11</v>
      </c>
      <c r="C40" s="3" t="s">
        <v>45</v>
      </c>
      <c r="H40" s="5">
        <f>H39+0.05</f>
        <v>2.0499999999999998</v>
      </c>
      <c r="I40" s="5">
        <f t="shared" si="6"/>
        <v>-0.28487500000000132</v>
      </c>
      <c r="J40" s="5">
        <f t="shared" ref="J40:J49" si="7">6*H40</f>
        <v>12.299999999999999</v>
      </c>
    </row>
    <row r="41" spans="1:10" x14ac:dyDescent="0.25">
      <c r="B41" s="3" t="s">
        <v>43</v>
      </c>
      <c r="C41" s="3" t="s">
        <v>46</v>
      </c>
      <c r="H41" s="5">
        <f t="shared" ref="H41:H49" si="8">H40+0.05</f>
        <v>2.0999999999999996</v>
      </c>
      <c r="I41" s="5">
        <f t="shared" si="6"/>
        <v>0.46099999999999497</v>
      </c>
      <c r="J41" s="5">
        <f t="shared" si="7"/>
        <v>12.599999999999998</v>
      </c>
    </row>
    <row r="42" spans="1:10" x14ac:dyDescent="0.25">
      <c r="H42" s="5">
        <f t="shared" si="8"/>
        <v>2.1499999999999995</v>
      </c>
      <c r="I42" s="5">
        <f t="shared" si="6"/>
        <v>1.2383749999999925</v>
      </c>
      <c r="J42" s="5">
        <f t="shared" si="7"/>
        <v>12.899999999999997</v>
      </c>
    </row>
    <row r="43" spans="1:10" x14ac:dyDescent="0.25">
      <c r="A43" s="3" t="s">
        <v>34</v>
      </c>
      <c r="B43" s="3">
        <v>9.9999999999999995E-7</v>
      </c>
      <c r="H43" s="5">
        <f t="shared" si="8"/>
        <v>2.1999999999999993</v>
      </c>
      <c r="I43" s="5">
        <f t="shared" si="6"/>
        <v>2.0479999999999894</v>
      </c>
      <c r="J43" s="5">
        <f t="shared" si="7"/>
        <v>13.199999999999996</v>
      </c>
    </row>
    <row r="44" spans="1:10" x14ac:dyDescent="0.25">
      <c r="H44" s="5">
        <f t="shared" si="8"/>
        <v>2.2499999999999991</v>
      </c>
      <c r="I44" s="5">
        <f t="shared" si="6"/>
        <v>2.8906249999999858</v>
      </c>
      <c r="J44" s="5">
        <f t="shared" si="7"/>
        <v>13.499999999999995</v>
      </c>
    </row>
    <row r="45" spans="1:10" x14ac:dyDescent="0.25">
      <c r="A45" s="5" t="s">
        <v>18</v>
      </c>
      <c r="B45" s="5" t="s">
        <v>19</v>
      </c>
      <c r="C45" s="5" t="s">
        <v>10</v>
      </c>
      <c r="D45" s="5" t="s">
        <v>11</v>
      </c>
      <c r="E45" s="5" t="s">
        <v>20</v>
      </c>
      <c r="F45" s="5" t="s">
        <v>21</v>
      </c>
      <c r="H45" s="5">
        <f t="shared" si="8"/>
        <v>2.2999999999999989</v>
      </c>
      <c r="I45" s="5">
        <f t="shared" si="6"/>
        <v>3.7669999999999817</v>
      </c>
      <c r="J45" s="5">
        <f t="shared" si="7"/>
        <v>13.799999999999994</v>
      </c>
    </row>
    <row r="46" spans="1:10" x14ac:dyDescent="0.25">
      <c r="A46" s="5">
        <v>0</v>
      </c>
      <c r="B46" s="5">
        <f>H40</f>
        <v>2.0499999999999998</v>
      </c>
      <c r="C46" s="5">
        <f t="shared" ref="C46:C58" si="9">B46^3+2*B46-13</f>
        <v>-0.28487500000000132</v>
      </c>
      <c r="D46" s="5">
        <f t="shared" ref="D46:D58" si="10">3*B46^2-2</f>
        <v>10.607499999999998</v>
      </c>
      <c r="E46" s="5"/>
      <c r="F46" s="5"/>
      <c r="H46" s="5">
        <f t="shared" si="8"/>
        <v>2.3499999999999988</v>
      </c>
      <c r="I46" s="5">
        <f t="shared" si="6"/>
        <v>4.6778749999999754</v>
      </c>
      <c r="J46" s="5">
        <f t="shared" si="7"/>
        <v>14.099999999999993</v>
      </c>
    </row>
    <row r="47" spans="1:10" x14ac:dyDescent="0.25">
      <c r="A47" s="5">
        <f>A46+1</f>
        <v>1</v>
      </c>
      <c r="B47" s="32">
        <f t="shared" ref="B47:B58" si="11">B46-C46/D46</f>
        <v>2.0768559981145414</v>
      </c>
      <c r="C47" s="5">
        <f t="shared" si="9"/>
        <v>0.1118790167062933</v>
      </c>
      <c r="D47" s="5">
        <f t="shared" si="10"/>
        <v>10.939992510713044</v>
      </c>
      <c r="E47" s="5">
        <f t="shared" ref="E47:E58" si="12">ABS(B47-B46)</f>
        <v>2.6855998114541535E-2</v>
      </c>
      <c r="F47" s="5" t="str">
        <f>IF(E47&lt;=$B$43,"Решение найдено","no")</f>
        <v>no</v>
      </c>
      <c r="H47" s="5">
        <f t="shared" si="8"/>
        <v>2.3999999999999986</v>
      </c>
      <c r="I47" s="5">
        <f t="shared" si="6"/>
        <v>5.6239999999999739</v>
      </c>
      <c r="J47" s="5">
        <f t="shared" si="7"/>
        <v>14.399999999999991</v>
      </c>
    </row>
    <row r="48" spans="1:10" x14ac:dyDescent="0.25">
      <c r="A48" s="5">
        <f t="shared" ref="A48:A49" si="13">A47+1</f>
        <v>2</v>
      </c>
      <c r="B48" s="32">
        <f t="shared" si="11"/>
        <v>2.0666293899521744</v>
      </c>
      <c r="C48" s="5">
        <f t="shared" si="9"/>
        <v>-4.0255887485869835E-2</v>
      </c>
      <c r="D48" s="5">
        <f t="shared" si="10"/>
        <v>10.812871106242291</v>
      </c>
      <c r="E48" s="5">
        <f t="shared" si="12"/>
        <v>1.0226608162366979E-2</v>
      </c>
      <c r="F48" s="5" t="str">
        <f t="shared" ref="F48:F58" si="14">IF(E48&lt;=$B$43,"Решение найдено","no")</f>
        <v>no</v>
      </c>
      <c r="H48" s="5">
        <f t="shared" si="8"/>
        <v>2.4499999999999984</v>
      </c>
      <c r="I48" s="5">
        <f t="shared" si="6"/>
        <v>6.6061249999999703</v>
      </c>
      <c r="J48" s="5">
        <f t="shared" si="7"/>
        <v>14.69999999999999</v>
      </c>
    </row>
    <row r="49" spans="1:10" x14ac:dyDescent="0.25">
      <c r="A49" s="5">
        <f t="shared" si="13"/>
        <v>3</v>
      </c>
      <c r="B49" s="32">
        <f t="shared" si="11"/>
        <v>2.0703523500328349</v>
      </c>
      <c r="C49" s="5">
        <f t="shared" si="9"/>
        <v>1.4977825051385452E-2</v>
      </c>
      <c r="D49" s="5">
        <f t="shared" si="10"/>
        <v>10.859076559859446</v>
      </c>
      <c r="E49" s="5">
        <f t="shared" si="12"/>
        <v>3.7229600806605312E-3</v>
      </c>
      <c r="F49" s="5" t="str">
        <f t="shared" si="14"/>
        <v>no</v>
      </c>
      <c r="H49" s="5">
        <f t="shared" si="8"/>
        <v>2.4999999999999982</v>
      </c>
      <c r="I49" s="5">
        <f t="shared" si="6"/>
        <v>7.6249999999999645</v>
      </c>
      <c r="J49" s="5">
        <f t="shared" si="7"/>
        <v>14.999999999999989</v>
      </c>
    </row>
    <row r="50" spans="1:10" x14ac:dyDescent="0.25">
      <c r="A50" s="5">
        <f>A49+1</f>
        <v>4</v>
      </c>
      <c r="B50" s="32">
        <f t="shared" si="11"/>
        <v>2.068973059172436</v>
      </c>
      <c r="C50" s="5">
        <f t="shared" si="9"/>
        <v>-5.5053498818864455E-3</v>
      </c>
      <c r="D50" s="5">
        <f t="shared" si="10"/>
        <v>10.841948558744043</v>
      </c>
      <c r="E50" s="5">
        <f t="shared" si="12"/>
        <v>1.3792908603988963E-3</v>
      </c>
      <c r="F50" s="5" t="str">
        <f t="shared" si="14"/>
        <v>no</v>
      </c>
    </row>
    <row r="51" spans="1:10" x14ac:dyDescent="0.25">
      <c r="A51" s="5">
        <f t="shared" ref="A51:A52" si="15">A50+1</f>
        <v>5</v>
      </c>
      <c r="B51" s="32">
        <f t="shared" si="11"/>
        <v>2.0694808415006825</v>
      </c>
      <c r="C51" s="5">
        <f t="shared" si="9"/>
        <v>2.0327298539122296E-3</v>
      </c>
      <c r="D51" s="5">
        <f t="shared" si="10"/>
        <v>10.848252860015119</v>
      </c>
      <c r="E51" s="5">
        <f t="shared" si="12"/>
        <v>5.077823282464422E-4</v>
      </c>
      <c r="F51" s="5" t="str">
        <f t="shared" si="14"/>
        <v>no</v>
      </c>
    </row>
    <row r="52" spans="1:10" x14ac:dyDescent="0.25">
      <c r="A52" s="5">
        <f t="shared" si="15"/>
        <v>6</v>
      </c>
      <c r="B52" s="32">
        <f t="shared" si="11"/>
        <v>2.069293462954096</v>
      </c>
      <c r="C52" s="5">
        <f t="shared" si="9"/>
        <v>-7.4929621004216074E-4</v>
      </c>
      <c r="D52" s="5">
        <f t="shared" si="10"/>
        <v>10.845926307473663</v>
      </c>
      <c r="E52" s="5">
        <f t="shared" si="12"/>
        <v>1.8737854658645858E-4</v>
      </c>
      <c r="F52" s="5" t="str">
        <f t="shared" si="14"/>
        <v>no</v>
      </c>
    </row>
    <row r="53" spans="1:10" x14ac:dyDescent="0.25">
      <c r="A53" s="5">
        <f>A52+1</f>
        <v>7</v>
      </c>
      <c r="B53" s="32">
        <f t="shared" si="11"/>
        <v>2.0693625484511573</v>
      </c>
      <c r="C53" s="5">
        <f t="shared" si="9"/>
        <v>2.7637161758597983E-4</v>
      </c>
      <c r="D53" s="5">
        <f t="shared" si="10"/>
        <v>10.846784070796806</v>
      </c>
      <c r="E53" s="5">
        <f t="shared" si="12"/>
        <v>6.908549706130529E-5</v>
      </c>
      <c r="F53" s="5" t="str">
        <f t="shared" si="14"/>
        <v>no</v>
      </c>
    </row>
    <row r="54" spans="1:10" x14ac:dyDescent="0.25">
      <c r="A54" s="5">
        <f t="shared" ref="A54" si="16">A53+1</f>
        <v>8</v>
      </c>
      <c r="B54" s="32">
        <f t="shared" si="11"/>
        <v>2.0693370688605448</v>
      </c>
      <c r="C54" s="5">
        <f t="shared" si="9"/>
        <v>-1.0191433211836909E-4</v>
      </c>
      <c r="D54" s="5">
        <f t="shared" si="10"/>
        <v>10.846467713681054</v>
      </c>
      <c r="E54" s="5">
        <f t="shared" si="12"/>
        <v>2.5479590612498271E-5</v>
      </c>
      <c r="F54" s="5" t="str">
        <f t="shared" si="14"/>
        <v>no</v>
      </c>
    </row>
    <row r="55" spans="1:10" x14ac:dyDescent="0.25">
      <c r="A55" s="5">
        <f>A54+1</f>
        <v>9</v>
      </c>
      <c r="B55" s="32">
        <f t="shared" si="11"/>
        <v>2.0693464649455016</v>
      </c>
      <c r="C55" s="5">
        <f t="shared" si="9"/>
        <v>3.7584887909503095E-5</v>
      </c>
      <c r="D55" s="5">
        <f t="shared" si="10"/>
        <v>10.84658437594733</v>
      </c>
      <c r="E55" s="5">
        <f t="shared" si="12"/>
        <v>9.396084956758699E-6</v>
      </c>
      <c r="F55" s="5" t="str">
        <f t="shared" si="14"/>
        <v>no</v>
      </c>
    </row>
    <row r="56" spans="1:10" x14ac:dyDescent="0.25">
      <c r="A56" s="5">
        <f t="shared" ref="A56" si="17">A55+1</f>
        <v>10</v>
      </c>
      <c r="B56" s="32">
        <f t="shared" si="11"/>
        <v>2.0693429998096939</v>
      </c>
      <c r="C56" s="5">
        <f t="shared" si="9"/>
        <v>-1.38604686910071E-5</v>
      </c>
      <c r="D56" s="5">
        <f t="shared" si="10"/>
        <v>10.846541352584151</v>
      </c>
      <c r="E56" s="5">
        <f t="shared" si="12"/>
        <v>3.4651358076231986E-6</v>
      </c>
      <c r="F56" s="5" t="str">
        <f t="shared" si="14"/>
        <v>no</v>
      </c>
    </row>
    <row r="57" spans="1:10" x14ac:dyDescent="0.25">
      <c r="A57" s="5">
        <f>A56+1</f>
        <v>11</v>
      </c>
      <c r="B57" s="32">
        <f t="shared" si="11"/>
        <v>2.0693442776795918</v>
      </c>
      <c r="C57" s="5">
        <f t="shared" si="9"/>
        <v>5.1114897274828763E-6</v>
      </c>
      <c r="D57" s="5">
        <f t="shared" si="10"/>
        <v>10.846557218695814</v>
      </c>
      <c r="E57" s="5">
        <f t="shared" si="12"/>
        <v>1.2778698978976877E-6</v>
      </c>
      <c r="F57" s="5" t="str">
        <f t="shared" si="14"/>
        <v>no</v>
      </c>
    </row>
    <row r="58" spans="1:10" ht="30" x14ac:dyDescent="0.25">
      <c r="A58" s="5">
        <f t="shared" ref="A58" si="18">A57+1</f>
        <v>12</v>
      </c>
      <c r="B58" s="33">
        <f t="shared" si="11"/>
        <v>2.0693438064250156</v>
      </c>
      <c r="C58" s="5">
        <f t="shared" si="9"/>
        <v>-1.8850169229978064E-6</v>
      </c>
      <c r="D58" s="5">
        <f t="shared" si="10"/>
        <v>10.846551367568717</v>
      </c>
      <c r="E58" s="5">
        <f t="shared" si="12"/>
        <v>4.7125457625085687E-7</v>
      </c>
      <c r="F58" s="14" t="str">
        <f t="shared" si="14"/>
        <v>Решение найдено</v>
      </c>
    </row>
    <row r="60" spans="1:10" ht="18.75" x14ac:dyDescent="0.3">
      <c r="B60" s="2" t="s">
        <v>23</v>
      </c>
    </row>
    <row r="61" spans="1:10" ht="30" x14ac:dyDescent="0.25">
      <c r="A61" s="14" t="s">
        <v>24</v>
      </c>
      <c r="B61" s="14" t="s">
        <v>25</v>
      </c>
      <c r="C61" s="14" t="s">
        <v>26</v>
      </c>
      <c r="D61" s="14" t="s">
        <v>27</v>
      </c>
      <c r="E61" s="14" t="s">
        <v>28</v>
      </c>
      <c r="F61" s="14" t="s">
        <v>47</v>
      </c>
      <c r="G61" s="14" t="s">
        <v>29</v>
      </c>
      <c r="H61" s="14" t="s">
        <v>31</v>
      </c>
      <c r="I61" s="14" t="s">
        <v>32</v>
      </c>
    </row>
    <row r="62" spans="1:10" x14ac:dyDescent="0.25">
      <c r="A62" s="3">
        <v>0</v>
      </c>
      <c r="B62" s="3">
        <v>2.5</v>
      </c>
      <c r="C62" s="3">
        <f>(B62+D62)/2</f>
        <v>2.25</v>
      </c>
      <c r="D62" s="3">
        <v>2</v>
      </c>
      <c r="E62" s="3">
        <f t="shared" ref="E62:G63" si="19">B62^3+2*B62-13</f>
        <v>7.625</v>
      </c>
      <c r="F62" s="3">
        <f t="shared" si="19"/>
        <v>2.890625</v>
      </c>
      <c r="G62" s="3">
        <f t="shared" si="19"/>
        <v>-1</v>
      </c>
      <c r="H62" s="3">
        <f>(B62-D62)/2</f>
        <v>0.25</v>
      </c>
      <c r="I62" s="3" t="str">
        <f>IF((B62-D62)&gt;$B$43,"*","Решение найдено")</f>
        <v>*</v>
      </c>
    </row>
    <row r="63" spans="1:10" x14ac:dyDescent="0.25">
      <c r="A63" s="3">
        <f>A62+1</f>
        <v>1</v>
      </c>
      <c r="B63" s="3">
        <f>IF(E62*F62&lt;0,B62,C62)</f>
        <v>2.25</v>
      </c>
      <c r="C63" s="3">
        <f>(B63+D63)/2</f>
        <v>2.125</v>
      </c>
      <c r="D63" s="3">
        <f>IF(E62*F62&lt;0,C62,D62)</f>
        <v>2</v>
      </c>
      <c r="E63" s="3">
        <f t="shared" si="19"/>
        <v>2.890625</v>
      </c>
      <c r="F63" s="3">
        <f t="shared" si="19"/>
        <v>0.845703125</v>
      </c>
      <c r="G63" s="3">
        <f t="shared" si="19"/>
        <v>-1</v>
      </c>
      <c r="H63" s="3">
        <f>(B63-D63)/2</f>
        <v>0.125</v>
      </c>
      <c r="I63" s="3" t="str">
        <f>IF((B63-D63)&gt;$B$43,"*","Решение найдено")</f>
        <v>*</v>
      </c>
    </row>
    <row r="64" spans="1:10" x14ac:dyDescent="0.25">
      <c r="A64" s="3">
        <f t="shared" ref="A64:A71" si="20">A63+1</f>
        <v>2</v>
      </c>
      <c r="B64" s="3">
        <f t="shared" ref="B64:B71" si="21">IF(E63*F63&lt;0,B63,C63)</f>
        <v>2.125</v>
      </c>
      <c r="C64" s="3">
        <f t="shared" ref="C64:C81" si="22">(B64+D64)/2</f>
        <v>2.0625</v>
      </c>
      <c r="D64" s="3">
        <f t="shared" ref="D64:D71" si="23">IF(E63*F63&lt;0,C63,D63)</f>
        <v>2</v>
      </c>
      <c r="E64" s="3">
        <f t="shared" ref="E64:E71" si="24">B64^3+2*B64-13</f>
        <v>0.845703125</v>
      </c>
      <c r="F64" s="3">
        <f t="shared" ref="F64:F71" si="25">C64^3+2*C64-13</f>
        <v>-0.101318359375</v>
      </c>
      <c r="G64" s="3">
        <f t="shared" ref="G64:G71" si="26">D64^3+2*D64-13</f>
        <v>-1</v>
      </c>
      <c r="H64" s="3">
        <f t="shared" ref="H64:H71" si="27">(B64-D64)/2</f>
        <v>6.25E-2</v>
      </c>
      <c r="I64" s="3" t="str">
        <f t="shared" ref="I64:I71" si="28">IF((B64-D64)&gt;$B$43,"*","Решение найдено")</f>
        <v>*</v>
      </c>
    </row>
    <row r="65" spans="1:9" x14ac:dyDescent="0.25">
      <c r="A65" s="3">
        <f t="shared" si="20"/>
        <v>3</v>
      </c>
      <c r="B65" s="3">
        <f t="shared" si="21"/>
        <v>2.125</v>
      </c>
      <c r="C65" s="3">
        <f t="shared" si="22"/>
        <v>2.09375</v>
      </c>
      <c r="D65" s="3">
        <f t="shared" si="23"/>
        <v>2.0625</v>
      </c>
      <c r="E65" s="3">
        <f t="shared" si="24"/>
        <v>0.845703125</v>
      </c>
      <c r="F65" s="3">
        <f t="shared" si="25"/>
        <v>0.366058349609375</v>
      </c>
      <c r="G65" s="3">
        <f t="shared" si="26"/>
        <v>-0.101318359375</v>
      </c>
      <c r="H65" s="3">
        <f t="shared" si="27"/>
        <v>3.125E-2</v>
      </c>
      <c r="I65" s="3" t="str">
        <f t="shared" si="28"/>
        <v>*</v>
      </c>
    </row>
    <row r="66" spans="1:9" x14ac:dyDescent="0.25">
      <c r="A66" s="3">
        <f t="shared" si="20"/>
        <v>4</v>
      </c>
      <c r="B66" s="3">
        <f t="shared" si="21"/>
        <v>2.09375</v>
      </c>
      <c r="C66" s="3">
        <f t="shared" si="22"/>
        <v>2.078125</v>
      </c>
      <c r="D66" s="3">
        <f t="shared" si="23"/>
        <v>2.0625</v>
      </c>
      <c r="E66" s="3">
        <f t="shared" si="24"/>
        <v>0.366058349609375</v>
      </c>
      <c r="F66" s="3">
        <f t="shared" si="25"/>
        <v>0.13084793090820313</v>
      </c>
      <c r="G66" s="3">
        <f t="shared" si="26"/>
        <v>-0.101318359375</v>
      </c>
      <c r="H66" s="3">
        <f t="shared" si="27"/>
        <v>1.5625E-2</v>
      </c>
      <c r="I66" s="3" t="str">
        <f t="shared" si="28"/>
        <v>*</v>
      </c>
    </row>
    <row r="67" spans="1:9" x14ac:dyDescent="0.25">
      <c r="A67" s="3">
        <f t="shared" si="20"/>
        <v>5</v>
      </c>
      <c r="B67" s="3">
        <f t="shared" si="21"/>
        <v>2.078125</v>
      </c>
      <c r="C67" s="3">
        <f t="shared" si="22"/>
        <v>2.0703125</v>
      </c>
      <c r="D67" s="3">
        <f t="shared" si="23"/>
        <v>2.0625</v>
      </c>
      <c r="E67" s="3">
        <f t="shared" si="24"/>
        <v>0.13084793090820313</v>
      </c>
      <c r="F67" s="3">
        <f t="shared" si="25"/>
        <v>1.4385700225830078E-2</v>
      </c>
      <c r="G67" s="3">
        <f t="shared" si="26"/>
        <v>-0.101318359375</v>
      </c>
      <c r="H67" s="3">
        <f t="shared" si="27"/>
        <v>7.8125E-3</v>
      </c>
      <c r="I67" s="3" t="str">
        <f t="shared" si="28"/>
        <v>*</v>
      </c>
    </row>
    <row r="68" spans="1:9" x14ac:dyDescent="0.25">
      <c r="A68" s="3">
        <f t="shared" si="20"/>
        <v>6</v>
      </c>
      <c r="B68" s="3">
        <f t="shared" si="21"/>
        <v>2.0703125</v>
      </c>
      <c r="C68" s="3">
        <f t="shared" si="22"/>
        <v>2.06640625</v>
      </c>
      <c r="D68" s="3">
        <f t="shared" si="23"/>
        <v>2.0625</v>
      </c>
      <c r="E68" s="3">
        <f t="shared" si="24"/>
        <v>1.4385700225830078E-2</v>
      </c>
      <c r="F68" s="3">
        <f t="shared" si="25"/>
        <v>-4.3560922145843506E-2</v>
      </c>
      <c r="G68" s="3">
        <f t="shared" si="26"/>
        <v>-0.101318359375</v>
      </c>
      <c r="H68" s="3">
        <f t="shared" si="27"/>
        <v>3.90625E-3</v>
      </c>
      <c r="I68" s="3" t="str">
        <f t="shared" si="28"/>
        <v>*</v>
      </c>
    </row>
    <row r="69" spans="1:9" x14ac:dyDescent="0.25">
      <c r="A69" s="3">
        <f t="shared" si="20"/>
        <v>7</v>
      </c>
      <c r="B69" s="3">
        <f t="shared" si="21"/>
        <v>2.0703125</v>
      </c>
      <c r="C69" s="3">
        <f t="shared" si="22"/>
        <v>2.068359375</v>
      </c>
      <c r="D69" s="3">
        <f t="shared" si="23"/>
        <v>2.06640625</v>
      </c>
      <c r="E69" s="3">
        <f t="shared" si="24"/>
        <v>1.4385700225830078E-2</v>
      </c>
      <c r="F69" s="3">
        <f t="shared" si="25"/>
        <v>-1.4611281454563141E-2</v>
      </c>
      <c r="G69" s="3">
        <f t="shared" si="26"/>
        <v>-4.3560922145843506E-2</v>
      </c>
      <c r="H69" s="3">
        <f t="shared" si="27"/>
        <v>1.953125E-3</v>
      </c>
      <c r="I69" s="3" t="str">
        <f t="shared" si="28"/>
        <v>*</v>
      </c>
    </row>
    <row r="70" spans="1:9" x14ac:dyDescent="0.25">
      <c r="A70" s="3">
        <f t="shared" si="20"/>
        <v>8</v>
      </c>
      <c r="B70" s="3">
        <f t="shared" si="21"/>
        <v>2.0703125</v>
      </c>
      <c r="C70" s="3">
        <f t="shared" si="22"/>
        <v>2.0693359375</v>
      </c>
      <c r="D70" s="3">
        <f t="shared" si="23"/>
        <v>2.068359375</v>
      </c>
      <c r="E70" s="3">
        <f t="shared" si="24"/>
        <v>1.4385700225830078E-2</v>
      </c>
      <c r="F70" s="3">
        <f t="shared" si="25"/>
        <v>-1.1871103197336197E-4</v>
      </c>
      <c r="G70" s="3">
        <f t="shared" si="26"/>
        <v>-1.4611281454563141E-2</v>
      </c>
      <c r="H70" s="3">
        <f t="shared" si="27"/>
        <v>9.765625E-4</v>
      </c>
      <c r="I70" s="3" t="str">
        <f t="shared" si="28"/>
        <v>*</v>
      </c>
    </row>
    <row r="71" spans="1:9" x14ac:dyDescent="0.25">
      <c r="A71" s="3">
        <f t="shared" si="20"/>
        <v>9</v>
      </c>
      <c r="B71" s="3">
        <f t="shared" si="21"/>
        <v>2.0703125</v>
      </c>
      <c r="C71" s="3">
        <f t="shared" si="22"/>
        <v>2.06982421875</v>
      </c>
      <c r="D71" s="3">
        <f t="shared" si="23"/>
        <v>2.0693359375</v>
      </c>
      <c r="E71" s="3">
        <f t="shared" si="24"/>
        <v>1.4385700225830078E-2</v>
      </c>
      <c r="F71" s="3">
        <f t="shared" si="25"/>
        <v>7.1320141432806849E-3</v>
      </c>
      <c r="G71" s="3">
        <f t="shared" si="26"/>
        <v>-1.1871103197336197E-4</v>
      </c>
      <c r="H71" s="3">
        <f t="shared" si="27"/>
        <v>4.8828125E-4</v>
      </c>
      <c r="I71" s="3" t="str">
        <f t="shared" si="28"/>
        <v>*</v>
      </c>
    </row>
    <row r="72" spans="1:9" x14ac:dyDescent="0.25">
      <c r="A72" s="3">
        <f>A71+1</f>
        <v>10</v>
      </c>
      <c r="B72" s="3">
        <f>IF(E71*F71&lt;0,B71,C71)</f>
        <v>2.06982421875</v>
      </c>
      <c r="C72" s="3">
        <f>(B72+D72)/2</f>
        <v>2.069580078125</v>
      </c>
      <c r="D72" s="3">
        <f>IF(E71*F71&lt;0,C71,D71)</f>
        <v>2.0693359375</v>
      </c>
      <c r="E72" s="3">
        <f>B72^3+2*B72-13</f>
        <v>7.1320141432806849E-3</v>
      </c>
      <c r="F72" s="3">
        <f>C72^3+2*C72-13</f>
        <v>3.5062814858974889E-3</v>
      </c>
      <c r="G72" s="3">
        <f>D72^3+2*D72-13</f>
        <v>-1.1871103197336197E-4</v>
      </c>
      <c r="H72" s="3">
        <f>(B72-D72)/2</f>
        <v>2.44140625E-4</v>
      </c>
      <c r="I72" s="3" t="str">
        <f>IF((B72-D72)&gt;$B$43,"*","Решение найдено")</f>
        <v>*</v>
      </c>
    </row>
    <row r="73" spans="1:9" x14ac:dyDescent="0.25">
      <c r="A73" s="3">
        <f t="shared" ref="A73:A74" si="29">A72+1</f>
        <v>11</v>
      </c>
      <c r="B73" s="3">
        <f t="shared" ref="B73:B74" si="30">IF(E72*F72&lt;0,B72,C72)</f>
        <v>2.069580078125</v>
      </c>
      <c r="C73" s="3">
        <f t="shared" si="22"/>
        <v>2.0694580078125</v>
      </c>
      <c r="D73" s="3">
        <f t="shared" ref="D73:D74" si="31">IF(E72*F72&lt;0,C72,D72)</f>
        <v>2.0693359375</v>
      </c>
      <c r="E73" s="3">
        <f t="shared" ref="E73:E74" si="32">B73^3+2*B73-13</f>
        <v>3.5062814858974889E-3</v>
      </c>
      <c r="F73" s="3">
        <f t="shared" ref="F73:F74" si="33">C73^3+2*C73-13</f>
        <v>1.6936927149799885E-3</v>
      </c>
      <c r="G73" s="3">
        <f t="shared" ref="G73:G74" si="34">D73^3+2*D73-13</f>
        <v>-1.1871103197336197E-4</v>
      </c>
      <c r="H73" s="3">
        <f t="shared" ref="H73:H74" si="35">(B73-D73)/2</f>
        <v>1.220703125E-4</v>
      </c>
      <c r="I73" s="3" t="str">
        <f t="shared" ref="I73:I74" si="36">IF((B73-D73)&gt;$B$43,"*","Решение найдено")</f>
        <v>*</v>
      </c>
    </row>
    <row r="74" spans="1:9" x14ac:dyDescent="0.25">
      <c r="A74" s="3">
        <f t="shared" si="29"/>
        <v>12</v>
      </c>
      <c r="B74" s="3">
        <f t="shared" si="30"/>
        <v>2.0694580078125</v>
      </c>
      <c r="C74" s="3">
        <f t="shared" si="22"/>
        <v>2.06939697265625</v>
      </c>
      <c r="D74" s="3">
        <f t="shared" si="31"/>
        <v>2.0693359375</v>
      </c>
      <c r="E74" s="3">
        <f t="shared" si="32"/>
        <v>1.6936927149799885E-3</v>
      </c>
      <c r="F74" s="3">
        <f t="shared" si="33"/>
        <v>7.8746771418991557E-4</v>
      </c>
      <c r="G74" s="3">
        <f t="shared" si="34"/>
        <v>-1.1871103197336197E-4</v>
      </c>
      <c r="H74" s="3">
        <f t="shared" si="35"/>
        <v>6.103515625E-5</v>
      </c>
      <c r="I74" s="3" t="str">
        <f t="shared" si="36"/>
        <v>*</v>
      </c>
    </row>
    <row r="75" spans="1:9" x14ac:dyDescent="0.25">
      <c r="A75" s="3">
        <f>A74+1</f>
        <v>13</v>
      </c>
      <c r="B75" s="3">
        <f>IF(E74*F74&lt;0,B74,C74)</f>
        <v>2.06939697265625</v>
      </c>
      <c r="C75" s="3">
        <f>(B75+D75)/2</f>
        <v>2.069366455078125</v>
      </c>
      <c r="D75" s="3">
        <f>IF(E74*F74&lt;0,C74,D74)</f>
        <v>2.0693359375</v>
      </c>
      <c r="E75" s="3">
        <f>B75^3+2*B75-13</f>
        <v>7.8746771418991557E-4</v>
      </c>
      <c r="F75" s="3">
        <f>C75^3+2*C75-13</f>
        <v>3.343725593651925E-4</v>
      </c>
      <c r="G75" s="3">
        <f>D75^3+2*D75-13</f>
        <v>-1.1871103197336197E-4</v>
      </c>
      <c r="H75" s="3">
        <f>(B75-D75)/2</f>
        <v>3.0517578125E-5</v>
      </c>
      <c r="I75" s="3" t="str">
        <f>IF((B75-D75)&gt;$B$43,"*","Решение найдено")</f>
        <v>*</v>
      </c>
    </row>
    <row r="76" spans="1:9" x14ac:dyDescent="0.25">
      <c r="A76" s="3">
        <f t="shared" ref="A76:A78" si="37">A75+1</f>
        <v>14</v>
      </c>
      <c r="B76" s="3">
        <f t="shared" ref="B76:B78" si="38">IF(E75*F75&lt;0,B75,C75)</f>
        <v>2.069366455078125</v>
      </c>
      <c r="C76" s="3">
        <f t="shared" si="22"/>
        <v>2.0693511962890625</v>
      </c>
      <c r="D76" s="3">
        <f t="shared" ref="D76:D78" si="39">IF(E75*F75&lt;0,C75,D75)</f>
        <v>2.0693359375</v>
      </c>
      <c r="E76" s="3">
        <f t="shared" ref="E76:E78" si="40">B76^3+2*B76-13</f>
        <v>3.343725593651925E-4</v>
      </c>
      <c r="F76" s="3">
        <f t="shared" ref="F76:F78" si="41">C76^3+2*C76-13</f>
        <v>1.0782931827080233E-4</v>
      </c>
      <c r="G76" s="3">
        <f t="shared" ref="G76:G78" si="42">D76^3+2*D76-13</f>
        <v>-1.1871103197336197E-4</v>
      </c>
      <c r="H76" s="3">
        <f t="shared" ref="H76:H78" si="43">(B76-D76)/2</f>
        <v>1.52587890625E-5</v>
      </c>
      <c r="I76" s="3" t="str">
        <f t="shared" ref="I76:I78" si="44">IF((B76-D76)&gt;$B$43,"*","Решение найдено")</f>
        <v>*</v>
      </c>
    </row>
    <row r="77" spans="1:9" x14ac:dyDescent="0.25">
      <c r="A77" s="3">
        <f t="shared" si="37"/>
        <v>15</v>
      </c>
      <c r="B77" s="3">
        <f t="shared" si="38"/>
        <v>2.0693511962890625</v>
      </c>
      <c r="C77" s="3">
        <f t="shared" si="22"/>
        <v>2.0693435668945313</v>
      </c>
      <c r="D77" s="3">
        <f t="shared" si="39"/>
        <v>2.0693359375</v>
      </c>
      <c r="E77" s="3">
        <f t="shared" si="40"/>
        <v>1.0782931827080233E-4</v>
      </c>
      <c r="F77" s="3">
        <f t="shared" si="41"/>
        <v>-5.4412182066698733E-6</v>
      </c>
      <c r="G77" s="3">
        <f t="shared" si="42"/>
        <v>-1.1871103197336197E-4</v>
      </c>
      <c r="H77" s="3">
        <f t="shared" si="43"/>
        <v>7.62939453125E-6</v>
      </c>
      <c r="I77" s="3" t="str">
        <f t="shared" si="44"/>
        <v>*</v>
      </c>
    </row>
    <row r="78" spans="1:9" x14ac:dyDescent="0.25">
      <c r="A78" s="3">
        <f t="shared" si="37"/>
        <v>16</v>
      </c>
      <c r="B78" s="3">
        <f t="shared" si="38"/>
        <v>2.0693511962890625</v>
      </c>
      <c r="C78" s="3">
        <f t="shared" si="22"/>
        <v>2.0693473815917969</v>
      </c>
      <c r="D78" s="3">
        <f t="shared" si="39"/>
        <v>2.0693435668945313</v>
      </c>
      <c r="E78" s="3">
        <f t="shared" si="40"/>
        <v>1.0782931827080233E-4</v>
      </c>
      <c r="F78" s="3">
        <f t="shared" si="41"/>
        <v>5.1193959693662805E-5</v>
      </c>
      <c r="G78" s="3">
        <f t="shared" si="42"/>
        <v>-5.4412182066698733E-6</v>
      </c>
      <c r="H78" s="3">
        <f t="shared" si="43"/>
        <v>3.814697265625E-6</v>
      </c>
      <c r="I78" s="3" t="str">
        <f t="shared" si="44"/>
        <v>*</v>
      </c>
    </row>
    <row r="79" spans="1:9" x14ac:dyDescent="0.25">
      <c r="A79" s="3">
        <f>A78+1</f>
        <v>17</v>
      </c>
      <c r="B79" s="3">
        <f>IF(E78*F78&lt;0,B78,C78)</f>
        <v>2.0693473815917969</v>
      </c>
      <c r="C79" s="3">
        <f>(B79+D79)/2</f>
        <v>2.0693454742431641</v>
      </c>
      <c r="D79" s="3">
        <f>IF(E78*F78&lt;0,C78,D78)</f>
        <v>2.0693435668945313</v>
      </c>
      <c r="E79" s="3">
        <f>B79^3+2*B79-13</f>
        <v>5.1193959693662805E-5</v>
      </c>
      <c r="F79" s="3">
        <f>C79^3+2*C79-13</f>
        <v>2.2876348158007431E-5</v>
      </c>
      <c r="G79" s="3">
        <f>D79^3+2*D79-13</f>
        <v>-5.4412182066698733E-6</v>
      </c>
      <c r="H79" s="3">
        <f>(B79-D79)/2</f>
        <v>1.9073486328125E-6</v>
      </c>
      <c r="I79" s="3" t="str">
        <f>IF((B79-D79)&gt;$B$43,"*","Решение найдено")</f>
        <v>*</v>
      </c>
    </row>
    <row r="80" spans="1:9" x14ac:dyDescent="0.25">
      <c r="A80" s="3">
        <f t="shared" ref="A80:A81" si="45">A79+1</f>
        <v>18</v>
      </c>
      <c r="B80" s="3">
        <f t="shared" ref="B80:B81" si="46">IF(E79*F79&lt;0,B79,C79)</f>
        <v>2.0693454742431641</v>
      </c>
      <c r="C80" s="3">
        <f t="shared" si="22"/>
        <v>2.0693445205688477</v>
      </c>
      <c r="D80" s="3">
        <f t="shared" ref="D80:D81" si="47">IF(E79*F79&lt;0,C79,D79)</f>
        <v>2.0693435668945313</v>
      </c>
      <c r="E80" s="3">
        <f t="shared" ref="E80:E81" si="48">B80^3+2*B80-13</f>
        <v>2.2876348158007431E-5</v>
      </c>
      <c r="F80" s="3">
        <f t="shared" ref="F80:F81" si="49">C80^3+2*C80-13</f>
        <v>8.7175593304067434E-6</v>
      </c>
      <c r="G80" s="3">
        <f t="shared" ref="G80:G81" si="50">D80^3+2*D80-13</f>
        <v>-5.4412182066698733E-6</v>
      </c>
      <c r="H80" s="3">
        <f t="shared" ref="H80:H81" si="51">(B80-D80)/2</f>
        <v>9.5367431640625E-7</v>
      </c>
      <c r="I80" s="3" t="str">
        <f t="shared" ref="I80:I81" si="52">IF((B80-D80)&gt;$B$43,"*","Решение найдено")</f>
        <v>*</v>
      </c>
    </row>
    <row r="81" spans="1:9" ht="30" x14ac:dyDescent="0.25">
      <c r="A81" s="3">
        <f t="shared" si="45"/>
        <v>19</v>
      </c>
      <c r="B81" s="3">
        <f t="shared" si="46"/>
        <v>2.0693445205688477</v>
      </c>
      <c r="C81" s="13">
        <f t="shared" si="22"/>
        <v>2.0693440437316895</v>
      </c>
      <c r="D81" s="3">
        <f t="shared" si="47"/>
        <v>2.0693435668945313</v>
      </c>
      <c r="E81" s="3">
        <f t="shared" si="48"/>
        <v>8.7175593304067434E-6</v>
      </c>
      <c r="F81" s="3">
        <f t="shared" si="49"/>
        <v>1.6381691505529261E-6</v>
      </c>
      <c r="G81" s="3">
        <f t="shared" si="50"/>
        <v>-5.4412182066698733E-6</v>
      </c>
      <c r="H81" s="3">
        <f t="shared" si="51"/>
        <v>4.76837158203125E-7</v>
      </c>
      <c r="I81" s="10" t="str">
        <f t="shared" si="52"/>
        <v>Решение найдено</v>
      </c>
    </row>
    <row r="83" spans="1:9" ht="18.75" x14ac:dyDescent="0.3">
      <c r="B83" s="2" t="s">
        <v>33</v>
      </c>
    </row>
    <row r="85" spans="1:9" ht="30" x14ac:dyDescent="0.25">
      <c r="B85" s="23" t="s">
        <v>36</v>
      </c>
      <c r="C85" s="23">
        <v>0.2</v>
      </c>
      <c r="E85" s="14" t="s">
        <v>24</v>
      </c>
      <c r="F85" s="23" t="s">
        <v>15</v>
      </c>
      <c r="G85" s="23" t="s">
        <v>38</v>
      </c>
      <c r="H85" s="23" t="s">
        <v>39</v>
      </c>
    </row>
    <row r="86" spans="1:9" ht="27.75" customHeight="1" x14ac:dyDescent="0.25">
      <c r="B86" s="23" t="s">
        <v>37</v>
      </c>
      <c r="C86" s="23">
        <f>B43*(1-C85)/C85</f>
        <v>3.9999999999999998E-6</v>
      </c>
      <c r="E86" s="3">
        <v>0</v>
      </c>
      <c r="F86" s="3">
        <f>D62</f>
        <v>2</v>
      </c>
      <c r="G86" s="3">
        <f>POWER(13-2*F86,1/3)</f>
        <v>2.0800838230519041</v>
      </c>
      <c r="H86" s="10"/>
    </row>
    <row r="87" spans="1:9" ht="33" customHeight="1" x14ac:dyDescent="0.25">
      <c r="E87" s="3">
        <f>E86+1</f>
        <v>1</v>
      </c>
      <c r="F87" s="40">
        <f>G86</f>
        <v>2.0800838230519041</v>
      </c>
      <c r="G87" s="3">
        <f>POWER(13-2*F87,1/3)</f>
        <v>2.0676705538903604</v>
      </c>
      <c r="H87" s="10" t="str">
        <f>IF(ABS(F87-F86)&lt;=$F$79,"Решение найдено","Продолжаем вычисления")</f>
        <v>Продолжаем вычисления</v>
      </c>
    </row>
    <row r="88" spans="1:9" ht="45" x14ac:dyDescent="0.25">
      <c r="B88" t="s">
        <v>40</v>
      </c>
      <c r="E88" s="3">
        <f t="shared" ref="E88:E90" si="53">E87+1</f>
        <v>2</v>
      </c>
      <c r="F88" s="40">
        <f t="shared" ref="F88:F92" si="54">G87</f>
        <v>2.0676705538903604</v>
      </c>
      <c r="G88" s="3">
        <f t="shared" ref="G88:G92" si="55">POWER(13-2*F88,1/3)</f>
        <v>2.0696044186571307</v>
      </c>
      <c r="H88" s="10" t="str">
        <f t="shared" ref="H88:H90" si="56">IF(ABS(F88-F87)&lt;=$F$79,"Решение найдено","Продолжаем вычисления")</f>
        <v>Продолжаем вычисления</v>
      </c>
    </row>
    <row r="89" spans="1:9" ht="45" x14ac:dyDescent="0.25">
      <c r="E89" s="3">
        <f t="shared" si="53"/>
        <v>3</v>
      </c>
      <c r="F89" s="40">
        <f t="shared" si="54"/>
        <v>2.0696044186571307</v>
      </c>
      <c r="G89" s="3">
        <f t="shared" si="55"/>
        <v>2.0693033792645652</v>
      </c>
      <c r="H89" s="10" t="str">
        <f t="shared" si="56"/>
        <v>Продолжаем вычисления</v>
      </c>
    </row>
    <row r="90" spans="1:9" ht="45" x14ac:dyDescent="0.25">
      <c r="E90" s="3">
        <f t="shared" si="53"/>
        <v>4</v>
      </c>
      <c r="F90" s="40">
        <f t="shared" si="54"/>
        <v>2.0693033792645652</v>
      </c>
      <c r="G90" s="3">
        <f t="shared" si="55"/>
        <v>2.0693502469924443</v>
      </c>
      <c r="H90" s="10" t="str">
        <f t="shared" si="56"/>
        <v>Продолжаем вычисления</v>
      </c>
    </row>
    <row r="91" spans="1:9" ht="45" x14ac:dyDescent="0.25">
      <c r="E91" s="3">
        <f t="shared" ref="E91:E92" si="57">E90+1</f>
        <v>5</v>
      </c>
      <c r="F91" s="40">
        <f t="shared" si="54"/>
        <v>2.0693502469924443</v>
      </c>
      <c r="G91" s="3">
        <f t="shared" si="55"/>
        <v>2.0693429504659204</v>
      </c>
      <c r="H91" s="10" t="str">
        <f t="shared" ref="H91:H92" si="58">IF(ABS(F91-F90)&lt;=$F$79,"Решение найдено","Продолжаем вычисления")</f>
        <v>Продолжаем вычисления</v>
      </c>
    </row>
    <row r="92" spans="1:9" ht="30" x14ac:dyDescent="0.25">
      <c r="E92" s="3">
        <f t="shared" si="57"/>
        <v>6</v>
      </c>
      <c r="F92" s="41">
        <f t="shared" si="54"/>
        <v>2.0693429504659204</v>
      </c>
      <c r="G92" s="3">
        <f t="shared" si="55"/>
        <v>2.0693440864172503</v>
      </c>
      <c r="H92" s="10" t="str">
        <f t="shared" si="58"/>
        <v>Решение найдено</v>
      </c>
    </row>
    <row r="93" spans="1:9" x14ac:dyDescent="0.25">
      <c r="E93" s="34"/>
      <c r="F93" s="34"/>
      <c r="G93" s="34"/>
      <c r="H93" s="37"/>
    </row>
    <row r="94" spans="1:9" x14ac:dyDescent="0.25">
      <c r="E94" s="34"/>
      <c r="F94" s="34"/>
      <c r="G94" s="34"/>
      <c r="H94" s="37"/>
    </row>
    <row r="95" spans="1:9" x14ac:dyDescent="0.25">
      <c r="E95" s="34"/>
      <c r="F95" s="34"/>
      <c r="G95" s="34"/>
      <c r="H95" s="37"/>
    </row>
    <row r="96" spans="1:9" x14ac:dyDescent="0.25">
      <c r="E96" s="34"/>
      <c r="F96" s="34"/>
      <c r="G96" s="34"/>
      <c r="H96" s="37"/>
    </row>
    <row r="97" spans="5:8" x14ac:dyDescent="0.25">
      <c r="E97" s="34"/>
      <c r="F97" s="34"/>
      <c r="G97" s="34"/>
      <c r="H97" s="37"/>
    </row>
    <row r="98" spans="5:8" x14ac:dyDescent="0.25">
      <c r="E98" s="34"/>
      <c r="F98" s="34"/>
      <c r="G98" s="34"/>
      <c r="H98" s="37"/>
    </row>
    <row r="99" spans="5:8" x14ac:dyDescent="0.25">
      <c r="E99" s="34"/>
      <c r="F99" s="34"/>
      <c r="G99" s="34"/>
      <c r="H99" s="34"/>
    </row>
  </sheetData>
  <mergeCells count="1">
    <mergeCell ref="K29:L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6"/>
  <sheetViews>
    <sheetView tabSelected="1" topLeftCell="A89" zoomScale="115" zoomScaleNormal="115" workbookViewId="0">
      <selection activeCell="K58" sqref="K58"/>
    </sheetView>
  </sheetViews>
  <sheetFormatPr defaultRowHeight="15" x14ac:dyDescent="0.25"/>
  <cols>
    <col min="1" max="1" width="15.5703125" customWidth="1"/>
    <col min="2" max="2" width="10.5703125" bestFit="1" customWidth="1"/>
    <col min="3" max="3" width="11.85546875" customWidth="1"/>
    <col min="4" max="4" width="12.85546875" customWidth="1"/>
    <col min="5" max="5" width="18.85546875" customWidth="1"/>
    <col min="6" max="6" width="11.7109375" customWidth="1"/>
    <col min="7" max="7" width="13" customWidth="1"/>
    <col min="8" max="8" width="12.140625" customWidth="1"/>
    <col min="9" max="9" width="11.28515625" bestFit="1" customWidth="1"/>
    <col min="10" max="10" width="18.5703125" customWidth="1"/>
    <col min="11" max="11" width="14.85546875" customWidth="1"/>
    <col min="12" max="12" width="20.85546875" customWidth="1"/>
    <col min="13" max="13" width="17.140625" customWidth="1"/>
    <col min="14" max="14" width="11.5703125" customWidth="1"/>
    <col min="23" max="23" width="15.42578125" customWidth="1"/>
  </cols>
  <sheetData>
    <row r="1" spans="1:5" x14ac:dyDescent="0.25">
      <c r="A1" t="s">
        <v>48</v>
      </c>
    </row>
    <row r="3" spans="1:5" ht="18" x14ac:dyDescent="0.25">
      <c r="A3" s="5" t="s">
        <v>1</v>
      </c>
      <c r="B3" s="5">
        <v>-6</v>
      </c>
    </row>
    <row r="4" spans="1:5" x14ac:dyDescent="0.25">
      <c r="A4" s="5" t="s">
        <v>2</v>
      </c>
      <c r="B4" s="5">
        <v>0.5</v>
      </c>
    </row>
    <row r="6" spans="1:5" x14ac:dyDescent="0.25">
      <c r="A6" s="5" t="s">
        <v>3</v>
      </c>
      <c r="B6" s="5" t="s">
        <v>49</v>
      </c>
      <c r="C6" s="5" t="s">
        <v>50</v>
      </c>
      <c r="D6" s="5" t="s">
        <v>5</v>
      </c>
      <c r="E6" s="5"/>
    </row>
    <row r="7" spans="1:5" x14ac:dyDescent="0.25">
      <c r="A7" s="5">
        <v>-6</v>
      </c>
      <c r="B7" s="8">
        <f>2*LOG10(A7+7)</f>
        <v>0</v>
      </c>
      <c r="C7" s="8">
        <f>5*SIN(A7)</f>
        <v>1.3970774909946293</v>
      </c>
      <c r="D7" s="8">
        <f>B7-C7</f>
        <v>-1.3970774909946293</v>
      </c>
      <c r="E7" s="5"/>
    </row>
    <row r="8" spans="1:5" x14ac:dyDescent="0.25">
      <c r="A8" s="5">
        <f>A7+0.5</f>
        <v>-5.5</v>
      </c>
      <c r="B8" s="8">
        <f>2*LOG10(A8+7)</f>
        <v>0.35218251811136247</v>
      </c>
      <c r="C8" s="8">
        <f>5*SIN(A8)</f>
        <v>3.5277016278519597</v>
      </c>
      <c r="D8" s="8">
        <f>B8-C8</f>
        <v>-3.1755191097405975</v>
      </c>
      <c r="E8" s="5" t="str">
        <f>IF(D7*D8&lt;0,"На отрезке есть корень","*")</f>
        <v>*</v>
      </c>
    </row>
    <row r="9" spans="1:5" x14ac:dyDescent="0.25">
      <c r="A9" s="5">
        <f t="shared" ref="A9:A25" si="0">A8+0.5</f>
        <v>-5</v>
      </c>
      <c r="B9" s="8">
        <f t="shared" ref="B9:B29" si="1">2*LOG10(A9+7)</f>
        <v>0.6020599913279624</v>
      </c>
      <c r="C9" s="8">
        <f t="shared" ref="C9:C25" si="2">5*SIN(A9)</f>
        <v>4.7946213733156924</v>
      </c>
      <c r="D9" s="8">
        <f t="shared" ref="D9:D25" si="3">B9-C9</f>
        <v>-4.1925613819877299</v>
      </c>
      <c r="E9" s="5" t="str">
        <f t="shared" ref="E9:E29" si="4">IF(D8*D9&lt;0,"На отрезке есть корень","*")</f>
        <v>*</v>
      </c>
    </row>
    <row r="10" spans="1:5" x14ac:dyDescent="0.25">
      <c r="A10" s="5">
        <f t="shared" si="0"/>
        <v>-4.5</v>
      </c>
      <c r="B10" s="8">
        <f t="shared" si="1"/>
        <v>0.79588001734407521</v>
      </c>
      <c r="C10" s="8">
        <f t="shared" si="2"/>
        <v>4.887650588325485</v>
      </c>
      <c r="D10" s="8">
        <f t="shared" si="3"/>
        <v>-4.0917705709814101</v>
      </c>
      <c r="E10" s="5" t="str">
        <f t="shared" si="4"/>
        <v>*</v>
      </c>
    </row>
    <row r="11" spans="1:5" x14ac:dyDescent="0.25">
      <c r="A11" s="5">
        <f t="shared" si="0"/>
        <v>-4</v>
      </c>
      <c r="B11" s="8">
        <f t="shared" si="1"/>
        <v>0.95424250943932487</v>
      </c>
      <c r="C11" s="8">
        <f t="shared" si="2"/>
        <v>3.7840124765396412</v>
      </c>
      <c r="D11" s="8">
        <f t="shared" si="3"/>
        <v>-2.8297699671003165</v>
      </c>
      <c r="E11" s="5" t="str">
        <f t="shared" si="4"/>
        <v>*</v>
      </c>
    </row>
    <row r="12" spans="1:5" x14ac:dyDescent="0.25">
      <c r="A12" s="12">
        <f t="shared" si="0"/>
        <v>-3.5</v>
      </c>
      <c r="B12" s="19">
        <f t="shared" si="1"/>
        <v>1.0881360887005513</v>
      </c>
      <c r="C12" s="19">
        <f t="shared" si="2"/>
        <v>1.7539161384480992</v>
      </c>
      <c r="D12" s="19">
        <f t="shared" si="3"/>
        <v>-0.6657800497475479</v>
      </c>
      <c r="E12" s="12" t="str">
        <f t="shared" si="4"/>
        <v>*</v>
      </c>
    </row>
    <row r="13" spans="1:5" ht="31.5" customHeight="1" x14ac:dyDescent="0.25">
      <c r="A13" s="12">
        <f t="shared" si="0"/>
        <v>-3</v>
      </c>
      <c r="B13" s="19">
        <f t="shared" si="1"/>
        <v>1.2041199826559248</v>
      </c>
      <c r="C13" s="19">
        <f t="shared" si="2"/>
        <v>-0.7056000402993361</v>
      </c>
      <c r="D13" s="19">
        <f t="shared" si="3"/>
        <v>1.9097200229552609</v>
      </c>
      <c r="E13" s="31" t="str">
        <f>IF(D12*D13&lt;0,"На отрезке есть корень","*")</f>
        <v>На отрезке есть корень</v>
      </c>
    </row>
    <row r="14" spans="1:5" x14ac:dyDescent="0.25">
      <c r="A14" s="5">
        <f t="shared" si="0"/>
        <v>-2.5</v>
      </c>
      <c r="B14" s="8">
        <f t="shared" si="1"/>
        <v>1.3064250275506875</v>
      </c>
      <c r="C14" s="8">
        <f t="shared" si="2"/>
        <v>-2.9923607205197826</v>
      </c>
      <c r="D14" s="8">
        <f t="shared" si="3"/>
        <v>4.2987857480704701</v>
      </c>
      <c r="E14" s="5" t="str">
        <f t="shared" si="4"/>
        <v>*</v>
      </c>
    </row>
    <row r="15" spans="1:5" x14ac:dyDescent="0.25">
      <c r="A15" s="5">
        <f t="shared" si="0"/>
        <v>-2</v>
      </c>
      <c r="B15" s="8">
        <f t="shared" si="1"/>
        <v>1.3979400086720377</v>
      </c>
      <c r="C15" s="8">
        <f t="shared" si="2"/>
        <v>-4.5464871341284088</v>
      </c>
      <c r="D15" s="8">
        <f t="shared" si="3"/>
        <v>5.9444271428004463</v>
      </c>
      <c r="E15" s="5" t="str">
        <f t="shared" si="4"/>
        <v>*</v>
      </c>
    </row>
    <row r="16" spans="1:5" x14ac:dyDescent="0.25">
      <c r="A16" s="5">
        <f t="shared" si="0"/>
        <v>-1.5</v>
      </c>
      <c r="B16" s="8">
        <f t="shared" si="1"/>
        <v>1.4807253789884878</v>
      </c>
      <c r="C16" s="8">
        <f t="shared" si="2"/>
        <v>-4.9874749330202723</v>
      </c>
      <c r="D16" s="8">
        <f t="shared" si="3"/>
        <v>6.4682003120087597</v>
      </c>
      <c r="E16" s="5" t="str">
        <f t="shared" si="4"/>
        <v>*</v>
      </c>
    </row>
    <row r="17" spans="1:14" x14ac:dyDescent="0.25">
      <c r="A17" s="5">
        <f t="shared" si="0"/>
        <v>-1</v>
      </c>
      <c r="B17" s="8">
        <f t="shared" si="1"/>
        <v>1.5563025007672873</v>
      </c>
      <c r="C17" s="8">
        <f t="shared" si="2"/>
        <v>-4.2073549240394827</v>
      </c>
      <c r="D17" s="8">
        <f t="shared" si="3"/>
        <v>5.7636574248067696</v>
      </c>
      <c r="E17" s="5" t="str">
        <f t="shared" si="4"/>
        <v>*</v>
      </c>
    </row>
    <row r="18" spans="1:14" x14ac:dyDescent="0.25">
      <c r="A18" s="5">
        <f t="shared" si="0"/>
        <v>-0.5</v>
      </c>
      <c r="B18" s="8">
        <f t="shared" si="1"/>
        <v>1.6258267132857112</v>
      </c>
      <c r="C18" s="8">
        <f t="shared" si="2"/>
        <v>-2.397127693021015</v>
      </c>
      <c r="D18" s="8">
        <f t="shared" si="3"/>
        <v>4.0229544063067264</v>
      </c>
      <c r="E18" s="5" t="str">
        <f t="shared" si="4"/>
        <v>*</v>
      </c>
    </row>
    <row r="19" spans="1:14" x14ac:dyDescent="0.25">
      <c r="A19" s="12">
        <f t="shared" si="0"/>
        <v>0</v>
      </c>
      <c r="B19" s="19">
        <f t="shared" si="1"/>
        <v>1.6901960800285136</v>
      </c>
      <c r="C19" s="19">
        <f t="shared" si="2"/>
        <v>0</v>
      </c>
      <c r="D19" s="19">
        <f t="shared" si="3"/>
        <v>1.6901960800285136</v>
      </c>
      <c r="E19" s="12" t="str">
        <f t="shared" si="4"/>
        <v>*</v>
      </c>
    </row>
    <row r="20" spans="1:14" ht="28.5" customHeight="1" x14ac:dyDescent="0.25">
      <c r="A20" s="12">
        <f t="shared" si="0"/>
        <v>0.5</v>
      </c>
      <c r="B20" s="19">
        <f t="shared" si="1"/>
        <v>1.7501225267834002</v>
      </c>
      <c r="C20" s="19">
        <f t="shared" si="2"/>
        <v>2.397127693021015</v>
      </c>
      <c r="D20" s="19">
        <f t="shared" si="3"/>
        <v>-0.64700516623761484</v>
      </c>
      <c r="E20" s="17" t="str">
        <f t="shared" si="4"/>
        <v>На отрезке есть корень</v>
      </c>
    </row>
    <row r="21" spans="1:14" x14ac:dyDescent="0.25">
      <c r="A21" s="5">
        <f t="shared" si="0"/>
        <v>1</v>
      </c>
      <c r="B21" s="8">
        <f t="shared" si="1"/>
        <v>1.8061799739838871</v>
      </c>
      <c r="C21" s="8">
        <f t="shared" si="2"/>
        <v>4.2073549240394827</v>
      </c>
      <c r="D21" s="8">
        <f t="shared" si="3"/>
        <v>-2.4011749500555957</v>
      </c>
      <c r="E21" s="5" t="str">
        <f t="shared" si="4"/>
        <v>*</v>
      </c>
    </row>
    <row r="22" spans="1:14" x14ac:dyDescent="0.25">
      <c r="A22" s="5">
        <f t="shared" si="0"/>
        <v>1.5</v>
      </c>
      <c r="B22" s="8">
        <f t="shared" si="1"/>
        <v>1.8588378514285855</v>
      </c>
      <c r="C22" s="8">
        <f t="shared" si="2"/>
        <v>4.9874749330202723</v>
      </c>
      <c r="D22" s="8">
        <f t="shared" si="3"/>
        <v>-3.1286370815916866</v>
      </c>
      <c r="E22" s="5" t="str">
        <f t="shared" si="4"/>
        <v>*</v>
      </c>
    </row>
    <row r="23" spans="1:14" x14ac:dyDescent="0.25">
      <c r="A23" s="5">
        <f t="shared" si="0"/>
        <v>2</v>
      </c>
      <c r="B23" s="8">
        <f t="shared" si="1"/>
        <v>1.9084850188786497</v>
      </c>
      <c r="C23" s="8">
        <f t="shared" si="2"/>
        <v>4.5464871341284088</v>
      </c>
      <c r="D23" s="8">
        <f t="shared" si="3"/>
        <v>-2.6380021152497592</v>
      </c>
      <c r="E23" s="5" t="str">
        <f t="shared" si="4"/>
        <v>*</v>
      </c>
    </row>
    <row r="24" spans="1:14" x14ac:dyDescent="0.25">
      <c r="A24" s="12">
        <f t="shared" si="0"/>
        <v>2.5</v>
      </c>
      <c r="B24" s="19">
        <f t="shared" si="1"/>
        <v>1.9554472105776954</v>
      </c>
      <c r="C24" s="19">
        <f t="shared" si="2"/>
        <v>2.9923607205197826</v>
      </c>
      <c r="D24" s="19">
        <f t="shared" si="3"/>
        <v>-1.0369135099420872</v>
      </c>
      <c r="E24" s="12" t="str">
        <f t="shared" si="4"/>
        <v>*</v>
      </c>
    </row>
    <row r="25" spans="1:14" ht="33" customHeight="1" x14ac:dyDescent="0.25">
      <c r="A25" s="12">
        <f t="shared" si="0"/>
        <v>3</v>
      </c>
      <c r="B25" s="19">
        <f t="shared" si="1"/>
        <v>2</v>
      </c>
      <c r="C25" s="19">
        <f t="shared" si="2"/>
        <v>0.7056000402993361</v>
      </c>
      <c r="D25" s="19">
        <f t="shared" si="3"/>
        <v>1.2943999597006639</v>
      </c>
      <c r="E25" s="17" t="str">
        <f t="shared" si="4"/>
        <v>На отрезке есть корень</v>
      </c>
    </row>
    <row r="26" spans="1:14" x14ac:dyDescent="0.25">
      <c r="A26" s="5">
        <f>A25+0.5</f>
        <v>3.5</v>
      </c>
      <c r="B26" s="8">
        <f>2*LOG10(A26+7)</f>
        <v>2.0423785981398761</v>
      </c>
      <c r="C26" s="8">
        <f>5*SIN(A26)</f>
        <v>-1.7539161384480992</v>
      </c>
      <c r="D26" s="8">
        <f>B26-C26</f>
        <v>3.7962947365879751</v>
      </c>
      <c r="E26" s="5" t="str">
        <f>IF(D25*D26&lt;0,"На отрезке есть корень","*")</f>
        <v>*</v>
      </c>
    </row>
    <row r="27" spans="1:14" x14ac:dyDescent="0.25">
      <c r="A27" s="5">
        <f t="shared" ref="A27:A29" si="5">A26+0.5</f>
        <v>4</v>
      </c>
      <c r="B27" s="8">
        <f t="shared" si="1"/>
        <v>2.0827853703164503</v>
      </c>
      <c r="C27" s="8">
        <f t="shared" ref="C27:C29" si="6">5*SIN(A27)</f>
        <v>-3.7840124765396412</v>
      </c>
      <c r="D27" s="8">
        <f t="shared" ref="D27:D29" si="7">B27-C27</f>
        <v>5.8667978468560911</v>
      </c>
      <c r="E27" s="5" t="str">
        <f t="shared" si="4"/>
        <v>*</v>
      </c>
      <c r="I27" s="3"/>
      <c r="J27" s="3"/>
      <c r="K27" s="3" t="s">
        <v>8</v>
      </c>
      <c r="L27" s="3"/>
      <c r="M27" s="3"/>
      <c r="N27" s="3"/>
    </row>
    <row r="28" spans="1:14" x14ac:dyDescent="0.25">
      <c r="A28" s="5">
        <f t="shared" si="5"/>
        <v>4.5</v>
      </c>
      <c r="B28" s="8">
        <f t="shared" si="1"/>
        <v>2.1213956807072232</v>
      </c>
      <c r="C28" s="8">
        <f t="shared" si="6"/>
        <v>-4.887650588325485</v>
      </c>
      <c r="D28" s="8">
        <f t="shared" si="7"/>
        <v>7.0090462690327087</v>
      </c>
      <c r="E28" s="5" t="str">
        <f t="shared" si="4"/>
        <v>*</v>
      </c>
      <c r="I28" s="3"/>
      <c r="J28" s="49" t="s">
        <v>6</v>
      </c>
      <c r="K28" s="49"/>
      <c r="L28" s="3"/>
      <c r="M28" s="3" t="s">
        <v>3</v>
      </c>
      <c r="N28" s="3" t="s">
        <v>10</v>
      </c>
    </row>
    <row r="29" spans="1:14" x14ac:dyDescent="0.25">
      <c r="A29" s="5">
        <f t="shared" si="5"/>
        <v>5</v>
      </c>
      <c r="B29" s="8">
        <f t="shared" si="1"/>
        <v>2.1583624920952498</v>
      </c>
      <c r="C29" s="8">
        <f t="shared" si="6"/>
        <v>-4.7946213733156924</v>
      </c>
      <c r="D29" s="8">
        <f t="shared" si="7"/>
        <v>6.9529838654109426</v>
      </c>
      <c r="E29" s="5" t="str">
        <f t="shared" si="4"/>
        <v>*</v>
      </c>
      <c r="I29" s="3" t="s">
        <v>7</v>
      </c>
      <c r="J29" s="3">
        <v>-3.5</v>
      </c>
      <c r="K29" s="3">
        <v>-3</v>
      </c>
      <c r="L29" s="3"/>
      <c r="M29" s="13">
        <v>-3.3675875426433777</v>
      </c>
      <c r="N29" s="3">
        <f>2*LOG10(M29+7)-5*SIN(M29)</f>
        <v>9.9951260086328375E-6</v>
      </c>
    </row>
    <row r="30" spans="1:14" x14ac:dyDescent="0.25">
      <c r="A30" s="5">
        <f>A29+0.5</f>
        <v>5.5</v>
      </c>
      <c r="B30" s="8">
        <f>2*LOG10(A30+7)</f>
        <v>2.1938200260161129</v>
      </c>
      <c r="C30" s="8">
        <f>5*SIN(A30)</f>
        <v>-3.5277016278519597</v>
      </c>
      <c r="D30" s="8">
        <f>B30-C30</f>
        <v>5.7215216538680727</v>
      </c>
      <c r="E30" s="5" t="str">
        <f>IF(D29*D30&lt;0,"На отрезке есть корень","*")</f>
        <v>*</v>
      </c>
      <c r="I30" s="3" t="s">
        <v>51</v>
      </c>
      <c r="J30" s="3">
        <v>0</v>
      </c>
      <c r="K30" s="3">
        <v>0.5</v>
      </c>
      <c r="L30" s="3"/>
      <c r="M30" s="13">
        <v>0.35401050679321744</v>
      </c>
      <c r="N30" s="3">
        <f t="shared" ref="N30:N31" si="8">2*LOG10(M30+7)-5*SIN(M30)</f>
        <v>-2.6350993558788005E-4</v>
      </c>
    </row>
    <row r="31" spans="1:14" x14ac:dyDescent="0.25">
      <c r="A31" s="5">
        <f>A30+0.5</f>
        <v>6</v>
      </c>
      <c r="B31" s="8">
        <f>2*LOG10(A31+7)</f>
        <v>2.2278867046136734</v>
      </c>
      <c r="C31" s="8">
        <f>5*SIN(A31)</f>
        <v>-1.3970774909946293</v>
      </c>
      <c r="D31" s="8">
        <f>B31-C31</f>
        <v>3.6249641956083027</v>
      </c>
      <c r="E31" s="5" t="str">
        <f>IF(D30*D31&lt;0,"На отрезке есть корень","*")</f>
        <v>*</v>
      </c>
      <c r="I31" s="3" t="s">
        <v>52</v>
      </c>
      <c r="J31" s="3">
        <v>2.5</v>
      </c>
      <c r="K31" s="3">
        <v>3</v>
      </c>
      <c r="L31" s="3"/>
      <c r="M31" s="13">
        <v>2.7351581521305111</v>
      </c>
      <c r="N31" s="3">
        <f t="shared" si="8"/>
        <v>1.9812355993575892E-6</v>
      </c>
    </row>
    <row r="33" spans="1:18" x14ac:dyDescent="0.25">
      <c r="A33" t="s">
        <v>48</v>
      </c>
    </row>
    <row r="35" spans="1:18" ht="18.75" x14ac:dyDescent="0.3">
      <c r="B35" s="2" t="s">
        <v>22</v>
      </c>
    </row>
    <row r="37" spans="1:18" x14ac:dyDescent="0.25">
      <c r="B37" s="3" t="s">
        <v>10</v>
      </c>
      <c r="C37" s="49" t="s">
        <v>53</v>
      </c>
      <c r="D37" s="49"/>
      <c r="H37" s="5" t="s">
        <v>3</v>
      </c>
      <c r="I37" s="5" t="s">
        <v>10</v>
      </c>
      <c r="J37" s="5" t="s">
        <v>12</v>
      </c>
      <c r="L37" s="5" t="s">
        <v>3</v>
      </c>
      <c r="M37" s="5" t="s">
        <v>10</v>
      </c>
      <c r="N37" s="5" t="s">
        <v>12</v>
      </c>
      <c r="P37" s="5" t="s">
        <v>3</v>
      </c>
      <c r="Q37" s="5" t="s">
        <v>10</v>
      </c>
      <c r="R37" s="5" t="s">
        <v>12</v>
      </c>
    </row>
    <row r="38" spans="1:18" ht="20.25" customHeight="1" x14ac:dyDescent="0.25">
      <c r="B38" s="3" t="s">
        <v>11</v>
      </c>
      <c r="C38" s="3" t="s">
        <v>54</v>
      </c>
      <c r="D38" s="3"/>
      <c r="H38" s="5">
        <v>-3.5</v>
      </c>
      <c r="I38" s="5">
        <f>2*LOG10(H38+7)-5*SIN('Уравнение №3'!H38)</f>
        <v>-0.6657800497475479</v>
      </c>
      <c r="J38" s="5">
        <f>(-2/LN(10)*(I38+7)^2)+5*SIN(I38)</f>
        <v>-37.938187687610274</v>
      </c>
      <c r="L38" s="5">
        <v>0</v>
      </c>
      <c r="M38" s="5">
        <f>2*LOG10(L38+7)-5*SIN(L38)</f>
        <v>1.6901960800285136</v>
      </c>
      <c r="N38" s="5">
        <f>(-2/LN(10)*(L38+7)^2)+5*SIN(L38)</f>
        <v>-42.560859226518673</v>
      </c>
      <c r="P38" s="5">
        <v>2.5</v>
      </c>
      <c r="Q38" s="5">
        <f>2*LOG10(P38+7)-5*SIN(P38)</f>
        <v>-1.0369135099420872</v>
      </c>
      <c r="R38" s="5">
        <f>(-2/LN(10)*(P38+7)^2)+5*SIN(P38)</f>
        <v>-75.397793263017164</v>
      </c>
    </row>
    <row r="39" spans="1:18" x14ac:dyDescent="0.25">
      <c r="B39" s="3" t="s">
        <v>12</v>
      </c>
      <c r="C39" s="3" t="s">
        <v>55</v>
      </c>
      <c r="D39" s="3"/>
      <c r="H39" s="5">
        <f>H38+0.05</f>
        <v>-3.45</v>
      </c>
      <c r="I39" s="5">
        <f>2*LOG10(H39+7)-5*SIN('Уравнение №3'!H39)</f>
        <v>-0.41725085743195844</v>
      </c>
      <c r="J39" s="5">
        <f>(-2/LN(10)*(I39+7)^2)+5*SIN(I39)</f>
        <v>-39.664449729099303</v>
      </c>
      <c r="L39" s="5">
        <f>L38+0.05</f>
        <v>0.05</v>
      </c>
      <c r="M39" s="5">
        <f>2*LOG10(L39+7)-5*SIN(L39)</f>
        <v>1.4464823876294057</v>
      </c>
      <c r="N39" s="5">
        <f>(-2/LN(10)*(L39+7)^2)+5*SIN(L39)</f>
        <v>-42.921147127239351</v>
      </c>
      <c r="P39" s="5">
        <f>P38+0.05</f>
        <v>2.5499999999999998</v>
      </c>
      <c r="Q39" s="5">
        <f>2*LOG10(P39+7)-5*SIN(P39)</f>
        <v>-0.82841184378959198</v>
      </c>
      <c r="R39" s="5">
        <f>(-2/LN(10)*(P39+7)^2)+5*SIN(P39)</f>
        <v>-76.429066384605576</v>
      </c>
    </row>
    <row r="40" spans="1:18" x14ac:dyDescent="0.25">
      <c r="H40" s="5">
        <f t="shared" ref="H40:H48" si="9">H39+0.05</f>
        <v>-3.4000000000000004</v>
      </c>
      <c r="I40" s="5">
        <f>2*LOG10(H40+7)-5*SIN('Уравнение №3'!H40)</f>
        <v>-0.16510050859958381</v>
      </c>
      <c r="J40" s="5">
        <f t="shared" ref="J40:J48" si="10">(-2/LN(10)*(I40+7)^2)+5*SIN(I40)</f>
        <v>-41.398630031853429</v>
      </c>
      <c r="L40" s="5">
        <f t="shared" ref="L40:L48" si="11">L39+0.05</f>
        <v>0.1</v>
      </c>
      <c r="M40" s="5">
        <f t="shared" ref="M40:M48" si="12">2*LOG10(L40+7)-5*SIN(L40)</f>
        <v>1.2033496142040097</v>
      </c>
      <c r="N40" s="5">
        <f t="shared" ref="N40:N48" si="13">(-2/LN(10)*(L40+7)^2)+5*SIN(L40)</f>
        <v>-43.286402582251696</v>
      </c>
      <c r="P40" s="5">
        <f t="shared" ref="P40:P48" si="14">P39+0.05</f>
        <v>2.5999999999999996</v>
      </c>
      <c r="Q40" s="5">
        <f t="shared" ref="Q40:Q48" si="15">2*LOG10(P40+7)-5*SIN(P40)</f>
        <v>-0.61296439302818584</v>
      </c>
      <c r="R40" s="5">
        <f t="shared" ref="R40:R48" si="16">(-2/LN(10)*(P40+7)^2)+5*SIN(P40)</f>
        <v>-77.471652045300047</v>
      </c>
    </row>
    <row r="41" spans="1:18" x14ac:dyDescent="0.25">
      <c r="H41" s="5">
        <f t="shared" si="9"/>
        <v>-3.3500000000000005</v>
      </c>
      <c r="I41" s="5">
        <f>2*LOG10(H41+7)-5*SIN('Уравнение №3'!H41)</f>
        <v>9.0075870545948344E-2</v>
      </c>
      <c r="J41" s="5">
        <f t="shared" si="10"/>
        <v>-43.213480800959218</v>
      </c>
      <c r="L41" s="5">
        <f t="shared" si="11"/>
        <v>0.15000000000000002</v>
      </c>
      <c r="M41" s="5">
        <f t="shared" si="12"/>
        <v>0.96142142123416496</v>
      </c>
      <c r="N41" s="5">
        <f t="shared" si="13"/>
        <v>-43.65724863982998</v>
      </c>
      <c r="P41" s="5">
        <f t="shared" si="14"/>
        <v>2.6499999999999995</v>
      </c>
      <c r="Q41" s="5">
        <f t="shared" si="15"/>
        <v>-0.3910980797618302</v>
      </c>
      <c r="R41" s="5">
        <f t="shared" si="16"/>
        <v>-78.525023075621689</v>
      </c>
    </row>
    <row r="42" spans="1:18" x14ac:dyDescent="0.25">
      <c r="H42" s="5">
        <f t="shared" si="9"/>
        <v>-3.3000000000000007</v>
      </c>
      <c r="I42" s="5">
        <f>2*LOG10(H42+7)-5*SIN('Уравнение №3'!H42)</f>
        <v>0.34767497741774434</v>
      </c>
      <c r="J42" s="5">
        <f t="shared" si="10"/>
        <v>-45.190101405714692</v>
      </c>
      <c r="L42" s="5">
        <f t="shared" si="11"/>
        <v>0.2</v>
      </c>
      <c r="M42" s="5">
        <f t="shared" si="12"/>
        <v>0.72131833888723096</v>
      </c>
      <c r="N42" s="5">
        <f t="shared" si="13"/>
        <v>-44.034305229753841</v>
      </c>
      <c r="P42" s="5">
        <f t="shared" si="14"/>
        <v>2.6999999999999993</v>
      </c>
      <c r="Q42" s="5">
        <f t="shared" si="15"/>
        <v>-0.16335593263666293</v>
      </c>
      <c r="R42" s="5">
        <f t="shared" si="16"/>
        <v>-79.588636203384766</v>
      </c>
    </row>
    <row r="43" spans="1:18" x14ac:dyDescent="0.25">
      <c r="A43" s="3" t="s">
        <v>34</v>
      </c>
      <c r="B43" s="3">
        <v>9.9999999999999995E-7</v>
      </c>
      <c r="H43" s="5">
        <f t="shared" si="9"/>
        <v>-3.2500000000000009</v>
      </c>
      <c r="I43" s="5">
        <f>2*LOG10(H43+7)-5*SIN('Уравнение №3'!H43)</f>
        <v>0.6070868628048911</v>
      </c>
      <c r="J43" s="5">
        <f t="shared" si="10"/>
        <v>-47.410920421770683</v>
      </c>
      <c r="L43" s="5">
        <f t="shared" si="11"/>
        <v>0.25</v>
      </c>
      <c r="M43" s="5">
        <f t="shared" si="12"/>
        <v>0.48365621686937277</v>
      </c>
      <c r="N43" s="5">
        <f t="shared" si="13"/>
        <v>-44.41818761380673</v>
      </c>
      <c r="P43" s="5">
        <f t="shared" si="14"/>
        <v>2.7499999999999991</v>
      </c>
      <c r="Q43" s="5">
        <f t="shared" si="15"/>
        <v>6.9704271135411222E-2</v>
      </c>
      <c r="R43" s="5">
        <f t="shared" si="16"/>
        <v>-80.661933411594077</v>
      </c>
    </row>
    <row r="44" spans="1:18" x14ac:dyDescent="0.25">
      <c r="A44" t="s">
        <v>56</v>
      </c>
      <c r="H44" s="5">
        <f t="shared" si="9"/>
        <v>-3.2000000000000011</v>
      </c>
      <c r="I44" s="5">
        <f>2*LOG10(H44+7)-5*SIN('Уравнение №3'!H44)</f>
        <v>0.8676964760957151</v>
      </c>
      <c r="J44" s="5">
        <f t="shared" si="10"/>
        <v>-49.952011880646495</v>
      </c>
      <c r="L44" s="5">
        <f t="shared" si="11"/>
        <v>0.3</v>
      </c>
      <c r="M44" s="5">
        <f t="shared" si="12"/>
        <v>0.249044686934214</v>
      </c>
      <c r="N44" s="5">
        <f t="shared" si="13"/>
        <v>-44.809504847941874</v>
      </c>
      <c r="P44" s="5">
        <f t="shared" si="14"/>
        <v>2.7999999999999989</v>
      </c>
      <c r="Q44" s="5">
        <f t="shared" si="15"/>
        <v>0.30751140060545978</v>
      </c>
      <c r="R44" s="5">
        <f t="shared" si="16"/>
        <v>-81.744343333197051</v>
      </c>
    </row>
    <row r="45" spans="1:18" x14ac:dyDescent="0.25">
      <c r="A45" s="5" t="s">
        <v>18</v>
      </c>
      <c r="B45" s="5" t="s">
        <v>19</v>
      </c>
      <c r="C45" s="5" t="s">
        <v>10</v>
      </c>
      <c r="D45" s="5" t="s">
        <v>11</v>
      </c>
      <c r="E45" s="5" t="s">
        <v>20</v>
      </c>
      <c r="F45" s="5" t="s">
        <v>21</v>
      </c>
      <c r="H45" s="5">
        <f t="shared" si="9"/>
        <v>-3.1500000000000012</v>
      </c>
      <c r="I45" s="5">
        <f>2*LOG10(H45+7)-5*SIN('Уравнение №3'!H45)</f>
        <v>1.1288852221812515</v>
      </c>
      <c r="J45" s="5">
        <f t="shared" si="10"/>
        <v>-52.875614685023827</v>
      </c>
      <c r="L45" s="5">
        <f t="shared" si="11"/>
        <v>0.35</v>
      </c>
      <c r="M45" s="5">
        <f t="shared" si="12"/>
        <v>1.8085640891132959E-2</v>
      </c>
      <c r="N45" s="5">
        <f t="shared" si="13"/>
        <v>-45.208858259959577</v>
      </c>
      <c r="P45" s="5">
        <f t="shared" si="14"/>
        <v>2.8499999999999988</v>
      </c>
      <c r="Q45" s="5">
        <f t="shared" si="15"/>
        <v>0.54948239928249487</v>
      </c>
      <c r="R45" s="5">
        <f t="shared" si="16"/>
        <v>-82.835282679203715</v>
      </c>
    </row>
    <row r="46" spans="1:18" x14ac:dyDescent="0.25">
      <c r="A46" s="3">
        <v>0</v>
      </c>
      <c r="B46" s="46">
        <f>H39</f>
        <v>-3.45</v>
      </c>
      <c r="C46" s="3">
        <f>2*LOG10(B46+7)-5*SIN(B46)</f>
        <v>-0.41725085743195844</v>
      </c>
      <c r="D46" s="3">
        <f>(2/LN(10)*(B46+7))-5*COS(B46)</f>
        <v>7.8475818944846107</v>
      </c>
      <c r="E46" s="3"/>
      <c r="F46" s="3"/>
      <c r="H46" s="5">
        <f t="shared" si="9"/>
        <v>-3.1000000000000014</v>
      </c>
      <c r="I46" s="5">
        <f>2*LOG10(H46+7)-5*SIN('Уравнение №3'!H46)</f>
        <v>1.390032526219444</v>
      </c>
      <c r="J46" s="5">
        <f t="shared" si="10"/>
        <v>-56.223741952584035</v>
      </c>
      <c r="L46" s="5">
        <f t="shared" si="11"/>
        <v>0.39999999999999997</v>
      </c>
      <c r="M46" s="5">
        <f t="shared" si="12"/>
        <v>-0.20862827208129975</v>
      </c>
      <c r="N46" s="5">
        <f t="shared" si="13"/>
        <v>-45.616839946500889</v>
      </c>
      <c r="P46" s="5">
        <f t="shared" si="14"/>
        <v>2.8999999999999986</v>
      </c>
      <c r="Q46" s="5">
        <f t="shared" si="15"/>
        <v>0.7950237431251812</v>
      </c>
      <c r="R46" s="5">
        <f t="shared" si="16"/>
        <v>-83.934157696605467</v>
      </c>
    </row>
    <row r="47" spans="1:18" x14ac:dyDescent="0.25">
      <c r="A47" s="3">
        <f>A46+1</f>
        <v>1</v>
      </c>
      <c r="B47" s="46">
        <f>B46-C46/D46</f>
        <v>-3.3968306463007152</v>
      </c>
      <c r="C47" s="3">
        <f>2*LOG10(B47+7)-5*SIN(B47)</f>
        <v>-0.14900914146930844</v>
      </c>
      <c r="D47" s="3">
        <f>(2/LN(10)*(B47+7))-5*COS(B47)</f>
        <v>7.967689313929224</v>
      </c>
      <c r="E47" s="3">
        <f>ABS(B47-B46)</f>
        <v>5.3169353699284994E-2</v>
      </c>
      <c r="F47" s="3" t="str">
        <f t="shared" ref="F47:F58" si="17">IF(E47&lt;=$B$43,"Решение найдено","no")</f>
        <v>no</v>
      </c>
      <c r="H47" s="5">
        <f t="shared" si="9"/>
        <v>-3.0500000000000016</v>
      </c>
      <c r="I47" s="5">
        <f>2*LOG10(H47+7)-5*SIN('Уравнение №3'!H47)</f>
        <v>1.6505174024150973</v>
      </c>
      <c r="J47" s="5">
        <f t="shared" si="10"/>
        <v>-60.013652981996472</v>
      </c>
      <c r="L47" s="5">
        <f t="shared" si="11"/>
        <v>0.44999999999999996</v>
      </c>
      <c r="M47" s="5">
        <f t="shared" si="12"/>
        <v>-0.43051512505956491</v>
      </c>
      <c r="N47" s="5">
        <f t="shared" si="13"/>
        <v>-46.034031293114317</v>
      </c>
      <c r="P47" s="5">
        <f t="shared" si="14"/>
        <v>2.9499999999999984</v>
      </c>
      <c r="Q47" s="5">
        <f t="shared" si="15"/>
        <v>1.043532924686307</v>
      </c>
      <c r="R47" s="5">
        <f t="shared" si="16"/>
        <v>-85.040365652448202</v>
      </c>
    </row>
    <row r="48" spans="1:18" x14ac:dyDescent="0.25">
      <c r="A48" s="3">
        <f t="shared" ref="A48:A56" si="18">A47+1</f>
        <v>2</v>
      </c>
      <c r="B48" s="46">
        <f t="shared" ref="B48:B56" si="19">B47-C47/D47</f>
        <v>-3.3781289706205642</v>
      </c>
      <c r="C48" s="3">
        <f t="shared" ref="C48:C58" si="20">2*LOG10(B48+7)-5*SIN(B48)</f>
        <v>-5.3818039356528402E-2</v>
      </c>
      <c r="D48" s="3">
        <f t="shared" ref="D48:D56" si="21">(2/LN(10)*(B48+7))-5*COS(B48)</f>
        <v>8.0066945701056209</v>
      </c>
      <c r="E48" s="3">
        <f t="shared" ref="E48:E56" si="22">ABS(B48-B47)</f>
        <v>1.870167568015102E-2</v>
      </c>
      <c r="F48" s="3" t="str">
        <f t="shared" si="17"/>
        <v>no</v>
      </c>
      <c r="H48" s="5">
        <f t="shared" si="9"/>
        <v>-3.0000000000000018</v>
      </c>
      <c r="I48" s="5">
        <f>2*LOG10(H48+7)-5*SIN('Уравнение №3'!H48)</f>
        <v>1.9097200229552516</v>
      </c>
      <c r="J48" s="5">
        <f t="shared" si="10"/>
        <v>-64.235728765270636</v>
      </c>
      <c r="L48" s="5">
        <f t="shared" si="11"/>
        <v>0.49999999999999994</v>
      </c>
      <c r="M48" s="5">
        <f t="shared" si="12"/>
        <v>-0.64700516623761439</v>
      </c>
      <c r="N48" s="5">
        <f t="shared" si="13"/>
        <v>-46.461001521094808</v>
      </c>
      <c r="P48" s="5">
        <f t="shared" si="14"/>
        <v>2.9999999999999982</v>
      </c>
      <c r="Q48" s="5">
        <f t="shared" si="15"/>
        <v>1.2943999597006548</v>
      </c>
      <c r="R48" s="5">
        <f t="shared" si="16"/>
        <v>-86.153296340350977</v>
      </c>
    </row>
    <row r="49" spans="1:14" x14ac:dyDescent="0.25">
      <c r="A49" s="3">
        <f t="shared" si="18"/>
        <v>3</v>
      </c>
      <c r="B49" s="46">
        <f t="shared" si="19"/>
        <v>-3.3714073405040028</v>
      </c>
      <c r="C49" s="3">
        <f t="shared" si="20"/>
        <v>-1.9508997140575524E-2</v>
      </c>
      <c r="D49" s="3">
        <f t="shared" si="21"/>
        <v>8.0202986657135167</v>
      </c>
      <c r="E49" s="3">
        <f t="shared" si="22"/>
        <v>6.7216301165613501E-3</v>
      </c>
      <c r="F49" s="3" t="str">
        <f t="shared" si="17"/>
        <v>no</v>
      </c>
    </row>
    <row r="50" spans="1:14" x14ac:dyDescent="0.25">
      <c r="A50" s="3">
        <f t="shared" si="18"/>
        <v>4</v>
      </c>
      <c r="B50" s="46">
        <f t="shared" si="19"/>
        <v>-3.3689748878044572</v>
      </c>
      <c r="C50" s="3">
        <f t="shared" si="20"/>
        <v>-7.0810686909383858E-3</v>
      </c>
      <c r="D50" s="3">
        <f t="shared" si="21"/>
        <v>8.0251675895866921</v>
      </c>
      <c r="E50" s="3">
        <f t="shared" si="22"/>
        <v>2.4324526995456175E-3</v>
      </c>
      <c r="F50" s="3" t="str">
        <f t="shared" si="17"/>
        <v>no</v>
      </c>
    </row>
    <row r="51" spans="1:14" x14ac:dyDescent="0.25">
      <c r="A51" s="3">
        <f t="shared" si="18"/>
        <v>5</v>
      </c>
      <c r="B51" s="46">
        <f t="shared" si="19"/>
        <v>-3.3680925300702551</v>
      </c>
      <c r="C51" s="3">
        <f t="shared" si="20"/>
        <v>-2.5713559762041704E-3</v>
      </c>
      <c r="D51" s="3">
        <f t="shared" si="21"/>
        <v>8.0269266396805943</v>
      </c>
      <c r="E51" s="3">
        <f t="shared" si="22"/>
        <v>8.823577342020883E-4</v>
      </c>
      <c r="F51" s="3" t="str">
        <f t="shared" si="17"/>
        <v>no</v>
      </c>
    </row>
    <row r="52" spans="1:14" x14ac:dyDescent="0.25">
      <c r="A52" s="3">
        <f t="shared" si="18"/>
        <v>6</v>
      </c>
      <c r="B52" s="46">
        <f t="shared" si="19"/>
        <v>-3.3677721887875163</v>
      </c>
      <c r="C52" s="3">
        <f t="shared" si="20"/>
        <v>-9.338943028778246E-4</v>
      </c>
      <c r="D52" s="3">
        <f t="shared" si="21"/>
        <v>8.0275643268799861</v>
      </c>
      <c r="E52" s="3">
        <f t="shared" si="22"/>
        <v>3.2034128273883411E-4</v>
      </c>
      <c r="F52" s="3" t="str">
        <f t="shared" si="17"/>
        <v>no</v>
      </c>
    </row>
    <row r="53" spans="1:14" x14ac:dyDescent="0.25">
      <c r="A53" s="3">
        <f t="shared" si="18"/>
        <v>7</v>
      </c>
      <c r="B53" s="46">
        <f t="shared" si="19"/>
        <v>-3.3676558528399174</v>
      </c>
      <c r="C53" s="3">
        <f t="shared" si="20"/>
        <v>-3.3920277740207005E-4</v>
      </c>
      <c r="D53" s="3">
        <f t="shared" si="21"/>
        <v>8.0277957872040115</v>
      </c>
      <c r="E53" s="3">
        <f t="shared" si="22"/>
        <v>1.1633594759885568E-4</v>
      </c>
      <c r="F53" s="3" t="str">
        <f t="shared" si="17"/>
        <v>no</v>
      </c>
    </row>
    <row r="54" spans="1:14" x14ac:dyDescent="0.25">
      <c r="A54" s="3">
        <f t="shared" si="18"/>
        <v>8</v>
      </c>
      <c r="B54" s="46">
        <f t="shared" si="19"/>
        <v>-3.3676135993015373</v>
      </c>
      <c r="C54" s="3">
        <f t="shared" si="20"/>
        <v>-1.2320563348922065E-4</v>
      </c>
      <c r="D54" s="3">
        <f t="shared" si="21"/>
        <v>8.0278798379086851</v>
      </c>
      <c r="E54" s="3">
        <f t="shared" si="22"/>
        <v>4.2253538380165878E-5</v>
      </c>
      <c r="F54" s="3" t="str">
        <f t="shared" si="17"/>
        <v>no</v>
      </c>
    </row>
    <row r="55" spans="1:14" x14ac:dyDescent="0.25">
      <c r="A55" s="3">
        <f t="shared" si="18"/>
        <v>9</v>
      </c>
      <c r="B55" s="46">
        <f t="shared" si="19"/>
        <v>-3.3675982520820997</v>
      </c>
      <c r="C55" s="3">
        <f t="shared" si="20"/>
        <v>-4.4751250948493748E-5</v>
      </c>
      <c r="D55" s="3">
        <f t="shared" si="21"/>
        <v>8.027910364431472</v>
      </c>
      <c r="E55" s="3">
        <f t="shared" si="22"/>
        <v>1.5347219437522597E-5</v>
      </c>
      <c r="F55" s="3" t="str">
        <f t="shared" si="17"/>
        <v>no</v>
      </c>
    </row>
    <row r="56" spans="1:14" x14ac:dyDescent="0.25">
      <c r="A56" s="3">
        <f t="shared" si="18"/>
        <v>10</v>
      </c>
      <c r="B56" s="46">
        <f t="shared" si="19"/>
        <v>-3.3675926776238763</v>
      </c>
      <c r="C56" s="3">
        <f t="shared" si="20"/>
        <v>-1.6254778116397972E-5</v>
      </c>
      <c r="D56" s="3">
        <f t="shared" si="21"/>
        <v>8.0279214520728353</v>
      </c>
      <c r="E56" s="3">
        <f t="shared" si="22"/>
        <v>5.5744582234673601E-6</v>
      </c>
      <c r="F56" s="3" t="str">
        <f t="shared" si="17"/>
        <v>no</v>
      </c>
    </row>
    <row r="57" spans="1:14" x14ac:dyDescent="0.25">
      <c r="A57" s="3">
        <f t="shared" ref="A57:A58" si="23">A56+1</f>
        <v>11</v>
      </c>
      <c r="B57" s="46">
        <f t="shared" ref="B57:B58" si="24">B56-C56/D56</f>
        <v>-3.3675906528434627</v>
      </c>
      <c r="C57" s="3">
        <f t="shared" si="20"/>
        <v>-5.9041497753042904E-6</v>
      </c>
      <c r="D57" s="3">
        <f t="shared" ref="D57:D58" si="25">(2/LN(10)*(B57+7))-5*COS(B57)</f>
        <v>8.0279254793395545</v>
      </c>
      <c r="E57" s="3">
        <f t="shared" ref="E57:E58" si="26">ABS(B57-B56)</f>
        <v>2.0247804135564706E-6</v>
      </c>
      <c r="F57" s="3" t="str">
        <f t="shared" si="17"/>
        <v>no</v>
      </c>
    </row>
    <row r="58" spans="1:14" ht="30" x14ac:dyDescent="0.25">
      <c r="A58" s="3">
        <f t="shared" si="23"/>
        <v>12</v>
      </c>
      <c r="B58" s="47">
        <f t="shared" si="24"/>
        <v>-3.3675899173919701</v>
      </c>
      <c r="C58" s="3">
        <f t="shared" si="20"/>
        <v>-2.1445385212093271E-6</v>
      </c>
      <c r="D58" s="3">
        <f t="shared" si="25"/>
        <v>8.0279269421398105</v>
      </c>
      <c r="E58" s="3">
        <f t="shared" si="26"/>
        <v>7.3545149259501841E-7</v>
      </c>
      <c r="F58" s="10" t="str">
        <f t="shared" si="17"/>
        <v>Решение найдено</v>
      </c>
    </row>
    <row r="60" spans="1:14" x14ac:dyDescent="0.25">
      <c r="A60" t="s">
        <v>57</v>
      </c>
    </row>
    <row r="61" spans="1:14" x14ac:dyDescent="0.25">
      <c r="A61" s="5" t="s">
        <v>18</v>
      </c>
      <c r="B61" s="5" t="s">
        <v>19</v>
      </c>
      <c r="C61" s="5" t="s">
        <v>10</v>
      </c>
      <c r="D61" s="5" t="s">
        <v>11</v>
      </c>
      <c r="E61" s="5" t="s">
        <v>20</v>
      </c>
      <c r="F61" s="5" t="s">
        <v>21</v>
      </c>
      <c r="H61" s="23" t="s">
        <v>18</v>
      </c>
      <c r="I61" s="23" t="s">
        <v>19</v>
      </c>
      <c r="J61" s="23" t="s">
        <v>10</v>
      </c>
      <c r="K61" s="23" t="s">
        <v>11</v>
      </c>
      <c r="L61" s="23" t="s">
        <v>20</v>
      </c>
      <c r="M61" s="23" t="s">
        <v>21</v>
      </c>
      <c r="N61" s="1"/>
    </row>
    <row r="62" spans="1:14" x14ac:dyDescent="0.25">
      <c r="A62" s="3">
        <v>0</v>
      </c>
      <c r="B62" s="27">
        <v>2.5499999999999998</v>
      </c>
      <c r="C62" s="3">
        <f>2*LOG10(B62+7)-5*SIN(B62)</f>
        <v>-0.82841184378959198</v>
      </c>
      <c r="D62" s="3">
        <f>(2/LN(10)*(B62+7))-5*COS(B62)</f>
        <v>12.44529228052822</v>
      </c>
      <c r="E62" s="3"/>
      <c r="F62" s="3"/>
      <c r="H62" s="3">
        <v>0</v>
      </c>
      <c r="I62" s="35">
        <f>0.3</f>
        <v>0.3</v>
      </c>
      <c r="J62" s="3">
        <f>2*LOG10(I62+7)-5*SIN(I62)</f>
        <v>0.249044686934214</v>
      </c>
      <c r="K62" s="3">
        <f>(2/LN(10)*(I62+7))-5*COS(I62)</f>
        <v>1.5640169901594456</v>
      </c>
      <c r="L62" s="3"/>
      <c r="M62" s="3"/>
    </row>
    <row r="63" spans="1:14" x14ac:dyDescent="0.25">
      <c r="A63" s="3">
        <f>A62+1</f>
        <v>1</v>
      </c>
      <c r="B63" s="27">
        <f>B62-C62/D62</f>
        <v>2.6165642738729176</v>
      </c>
      <c r="C63" s="3">
        <f>2*LOG10(B63+7)-5*SIN(B63)</f>
        <v>-0.54014793334814071</v>
      </c>
      <c r="D63" s="3">
        <f>(2/LN(10)*(B63+7))-5*COS(B63)</f>
        <v>12.679390182978452</v>
      </c>
      <c r="E63" s="3">
        <f>ABS(B63-B62)</f>
        <v>6.6564273872917745E-2</v>
      </c>
      <c r="F63" s="3" t="str">
        <f>IF(E63&lt;=$B$43,"Решение найдено","no")</f>
        <v>no</v>
      </c>
      <c r="H63" s="3">
        <f>H62+1</f>
        <v>1</v>
      </c>
      <c r="I63" s="27">
        <f>I62-J62/K62</f>
        <v>0.14076599646860302</v>
      </c>
      <c r="J63" s="3">
        <f>2*LOG10(I63+7)-5*SIN(I63)</f>
        <v>1.0059817249398988</v>
      </c>
      <c r="K63" s="3">
        <f>(2/LN(10)*(I63+7))-5*COS(I63)</f>
        <v>1.2518464567315837</v>
      </c>
      <c r="L63" s="3">
        <f>ABS(I63-I62)</f>
        <v>0.15923400353139697</v>
      </c>
      <c r="M63" s="3" t="str">
        <f>IF(L63&lt;=$B$43,"Решение найдено","no")</f>
        <v>no</v>
      </c>
    </row>
    <row r="64" spans="1:14" x14ac:dyDescent="0.25">
      <c r="A64" s="3">
        <f t="shared" ref="A64:A69" si="27">A63+1</f>
        <v>2</v>
      </c>
      <c r="B64" s="27">
        <f t="shared" ref="B64:B69" si="28">B63-C63/D63</f>
        <v>2.6591647401061649</v>
      </c>
      <c r="C64" s="3">
        <f t="shared" ref="C64:C76" si="29">2*LOG10(B64+7)-5*SIN(B64)</f>
        <v>-0.34977765027816043</v>
      </c>
      <c r="D64" s="3">
        <f t="shared" ref="D64:D69" si="30">(2/LN(10)*(B64+7))-5*COS(B64)</f>
        <v>12.819199641257576</v>
      </c>
      <c r="E64" s="3">
        <f t="shared" ref="E64:E69" si="31">ABS(B64-B63)</f>
        <v>4.2600466233247314E-2</v>
      </c>
      <c r="F64" s="3" t="str">
        <f t="shared" ref="F64:F76" si="32">IF(E64&lt;=$B$43,"Решение найдено","no")</f>
        <v>no</v>
      </c>
      <c r="H64" s="3">
        <f t="shared" ref="H64:H69" si="33">H63+1</f>
        <v>2</v>
      </c>
      <c r="I64" s="27">
        <f t="shared" ref="I64:I77" si="34">I63-J63/K63</f>
        <v>-0.66283233584316681</v>
      </c>
      <c r="J64" s="3">
        <f t="shared" ref="J64:J69" si="35">2*LOG10(I64+7)-5*SIN(I64)</f>
        <v>4.6805499602780252</v>
      </c>
      <c r="K64" s="3">
        <f t="shared" ref="K64:K69" si="36">(2/LN(10)*(I64+7))-5*COS(I64)</f>
        <v>1.5631313334947823</v>
      </c>
      <c r="L64" s="3">
        <f t="shared" ref="L64:L69" si="37">ABS(I64-I63)</f>
        <v>0.8035983323117698</v>
      </c>
      <c r="M64" s="3" t="str">
        <f t="shared" ref="M64:M69" si="38">IF(L64&lt;=$B$43,"Решение найдено","no")</f>
        <v>no</v>
      </c>
    </row>
    <row r="65" spans="1:13" x14ac:dyDescent="0.25">
      <c r="A65" s="3">
        <f t="shared" si="27"/>
        <v>3</v>
      </c>
      <c r="B65" s="27">
        <f t="shared" si="28"/>
        <v>2.6864501916215957</v>
      </c>
      <c r="C65" s="3">
        <f t="shared" si="29"/>
        <v>-0.22562208762647096</v>
      </c>
      <c r="D65" s="3">
        <f t="shared" si="30"/>
        <v>12.90453579689046</v>
      </c>
      <c r="E65" s="3">
        <f t="shared" si="31"/>
        <v>2.7285451515430825E-2</v>
      </c>
      <c r="F65" s="3" t="str">
        <f t="shared" si="32"/>
        <v>no</v>
      </c>
      <c r="H65" s="3">
        <f t="shared" si="33"/>
        <v>3</v>
      </c>
      <c r="I65" s="27">
        <f t="shared" si="34"/>
        <v>-3.6571744362049143</v>
      </c>
      <c r="J65" s="3">
        <f t="shared" si="35"/>
        <v>-1.4169780047159586</v>
      </c>
      <c r="K65" s="3">
        <f t="shared" si="36"/>
        <v>7.2535715267291394</v>
      </c>
      <c r="L65" s="3">
        <f t="shared" si="37"/>
        <v>2.9943421003617474</v>
      </c>
      <c r="M65" s="3" t="str">
        <f t="shared" si="38"/>
        <v>no</v>
      </c>
    </row>
    <row r="66" spans="1:13" x14ac:dyDescent="0.25">
      <c r="A66" s="3">
        <f t="shared" si="27"/>
        <v>4</v>
      </c>
      <c r="B66" s="27">
        <f t="shared" si="28"/>
        <v>2.7039341283689242</v>
      </c>
      <c r="C66" s="3">
        <f t="shared" si="29"/>
        <v>-0.1452035513336678</v>
      </c>
      <c r="D66" s="3">
        <f t="shared" si="30"/>
        <v>12.957462632768067</v>
      </c>
      <c r="E66" s="3">
        <f t="shared" si="31"/>
        <v>1.748393674732851E-2</v>
      </c>
      <c r="F66" s="3" t="str">
        <f t="shared" si="32"/>
        <v>no</v>
      </c>
      <c r="H66" s="3">
        <f t="shared" si="33"/>
        <v>4</v>
      </c>
      <c r="I66" s="27">
        <f t="shared" si="34"/>
        <v>-3.4618254278585505</v>
      </c>
      <c r="J66" s="3">
        <f t="shared" si="35"/>
        <v>-0.47637903431869444</v>
      </c>
      <c r="K66" s="3">
        <f t="shared" si="36"/>
        <v>7.8190302322096592</v>
      </c>
      <c r="L66" s="3">
        <f t="shared" si="37"/>
        <v>0.19534900834636382</v>
      </c>
      <c r="M66" s="3" t="str">
        <f t="shared" si="38"/>
        <v>no</v>
      </c>
    </row>
    <row r="67" spans="1:13" x14ac:dyDescent="0.25">
      <c r="A67" s="3">
        <f t="shared" si="27"/>
        <v>5</v>
      </c>
      <c r="B67" s="27">
        <f t="shared" si="28"/>
        <v>2.7151403000901118</v>
      </c>
      <c r="C67" s="3">
        <f t="shared" si="29"/>
        <v>-9.3319329959675956E-2</v>
      </c>
      <c r="D67" s="3">
        <f t="shared" si="30"/>
        <v>12.99065833045703</v>
      </c>
      <c r="E67" s="3">
        <f t="shared" si="31"/>
        <v>1.1206171721187541E-2</v>
      </c>
      <c r="F67" s="3" t="str">
        <f t="shared" si="32"/>
        <v>no</v>
      </c>
      <c r="H67" s="3">
        <f t="shared" si="33"/>
        <v>5</v>
      </c>
      <c r="I67" s="27">
        <f t="shared" si="34"/>
        <v>-3.4008998373222328</v>
      </c>
      <c r="J67" s="3">
        <f t="shared" si="35"/>
        <v>-0.16966693134171273</v>
      </c>
      <c r="K67" s="3">
        <f t="shared" si="36"/>
        <v>7.9589779598251926</v>
      </c>
      <c r="L67" s="3">
        <f t="shared" si="37"/>
        <v>6.0925590536317742E-2</v>
      </c>
      <c r="M67" s="3" t="str">
        <f t="shared" si="38"/>
        <v>no</v>
      </c>
    </row>
    <row r="68" spans="1:13" x14ac:dyDescent="0.25">
      <c r="A68" s="3">
        <f t="shared" si="27"/>
        <v>6</v>
      </c>
      <c r="B68" s="27">
        <f t="shared" si="28"/>
        <v>2.7223238721297895</v>
      </c>
      <c r="C68" s="3">
        <f t="shared" si="29"/>
        <v>-5.9923214152181936E-2</v>
      </c>
      <c r="D68" s="3">
        <f t="shared" si="30"/>
        <v>13.011637508801714</v>
      </c>
      <c r="E68" s="3">
        <f t="shared" si="31"/>
        <v>7.183572039677788E-3</v>
      </c>
      <c r="F68" s="3" t="str">
        <f t="shared" si="32"/>
        <v>no</v>
      </c>
      <c r="H68" s="3">
        <f t="shared" si="33"/>
        <v>6</v>
      </c>
      <c r="I68" s="27">
        <f t="shared" si="34"/>
        <v>-3.3795821590728212</v>
      </c>
      <c r="J68" s="3">
        <f t="shared" si="35"/>
        <v>-6.1228995570088651E-2</v>
      </c>
      <c r="K68" s="3">
        <f t="shared" si="36"/>
        <v>8.0037245372022952</v>
      </c>
      <c r="L68" s="3">
        <f t="shared" si="37"/>
        <v>2.1317678249411554E-2</v>
      </c>
      <c r="M68" s="3" t="str">
        <f t="shared" si="38"/>
        <v>no</v>
      </c>
    </row>
    <row r="69" spans="1:13" x14ac:dyDescent="0.25">
      <c r="A69" s="3">
        <f t="shared" si="27"/>
        <v>7</v>
      </c>
      <c r="B69" s="27">
        <f t="shared" si="28"/>
        <v>2.7269292274597121</v>
      </c>
      <c r="C69" s="3">
        <f t="shared" si="29"/>
        <v>-3.8458004590817607E-2</v>
      </c>
      <c r="D69" s="3">
        <f t="shared" si="30"/>
        <v>13.024963237969239</v>
      </c>
      <c r="E69" s="3">
        <f t="shared" si="31"/>
        <v>4.6053553299225669E-3</v>
      </c>
      <c r="F69" s="3" t="str">
        <f t="shared" si="32"/>
        <v>no</v>
      </c>
      <c r="H69" s="3">
        <f t="shared" si="33"/>
        <v>7</v>
      </c>
      <c r="I69" s="27">
        <f t="shared" si="34"/>
        <v>-3.3719320962445107</v>
      </c>
      <c r="J69" s="3">
        <f t="shared" si="35"/>
        <v>-2.2189257864596579E-2</v>
      </c>
      <c r="K69" s="3">
        <f t="shared" si="36"/>
        <v>8.0192445092300897</v>
      </c>
      <c r="L69" s="3">
        <f t="shared" si="37"/>
        <v>7.6500628283104888E-3</v>
      </c>
      <c r="M69" s="3" t="str">
        <f t="shared" si="38"/>
        <v>no</v>
      </c>
    </row>
    <row r="70" spans="1:13" x14ac:dyDescent="0.25">
      <c r="A70" s="3">
        <f>A69+1</f>
        <v>8</v>
      </c>
      <c r="B70" s="27">
        <f>B69-C69/D69</f>
        <v>2.7298818657043031</v>
      </c>
      <c r="C70" s="3">
        <f>2*LOG10(B70+7)-5*SIN(B70)</f>
        <v>-2.4673580719521082E-2</v>
      </c>
      <c r="D70" s="3">
        <f>(2/LN(10)*(B70+7))-5*COS(B70)</f>
        <v>13.033455732830866</v>
      </c>
      <c r="E70" s="3">
        <f>ABS(B70-B69)</f>
        <v>2.9526382445910215E-3</v>
      </c>
      <c r="F70" s="3" t="str">
        <f>IF(E70&lt;=$B$43,"Решение найдено","no")</f>
        <v>no</v>
      </c>
      <c r="H70" s="3">
        <f>H69+1</f>
        <v>8</v>
      </c>
      <c r="I70" s="27">
        <f t="shared" si="34"/>
        <v>-3.3691650952085581</v>
      </c>
      <c r="J70" s="3">
        <f>2*LOG10(I70+7)-5*SIN(I70)</f>
        <v>-8.0531067854883176E-3</v>
      </c>
      <c r="K70" s="3">
        <f>(2/LN(10)*(I70+7))-5*COS(I70)</f>
        <v>8.024787899124556</v>
      </c>
      <c r="L70" s="3">
        <f>ABS(I70-I69)</f>
        <v>2.7670010359526209E-3</v>
      </c>
      <c r="M70" s="3" t="str">
        <f>IF(L70&lt;=$B$43,"Решение найдено","no")</f>
        <v>no</v>
      </c>
    </row>
    <row r="71" spans="1:13" x14ac:dyDescent="0.25">
      <c r="A71" s="3">
        <f t="shared" ref="A71:A73" si="39">A70+1</f>
        <v>9</v>
      </c>
      <c r="B71" s="27">
        <f t="shared" ref="B71:B73" si="40">B70-C70/D70</f>
        <v>2.7317749615359306</v>
      </c>
      <c r="C71" s="3">
        <f t="shared" si="29"/>
        <v>-1.5826499320000798E-2</v>
      </c>
      <c r="D71" s="3">
        <f t="shared" ref="D71:D73" si="41">(2/LN(10)*(B71+7))-5*COS(B71)</f>
        <v>13.038879715955062</v>
      </c>
      <c r="E71" s="3">
        <f t="shared" ref="E71:E73" si="42">ABS(B71-B70)</f>
        <v>1.8930958316274449E-3</v>
      </c>
      <c r="F71" s="3" t="str">
        <f t="shared" si="32"/>
        <v>no</v>
      </c>
      <c r="H71" s="3">
        <f t="shared" ref="H71:H73" si="43">H70+1</f>
        <v>9</v>
      </c>
      <c r="I71" s="27">
        <f t="shared" si="34"/>
        <v>-3.368161566282097</v>
      </c>
      <c r="J71" s="3">
        <f t="shared" ref="J71:J73" si="44">2*LOG10(I71+7)-5*SIN(I71)</f>
        <v>-2.9242283902253252E-3</v>
      </c>
      <c r="K71" s="3">
        <f t="shared" ref="K71:K73" si="45">(2/LN(10)*(I71+7))-5*COS(I71)</f>
        <v>8.026789147295565</v>
      </c>
      <c r="L71" s="3">
        <f t="shared" ref="L71:L73" si="46">ABS(I71-I70)</f>
        <v>1.0035289264611613E-3</v>
      </c>
      <c r="M71" s="3" t="str">
        <f t="shared" ref="M71:M73" si="47">IF(L71&lt;=$B$43,"Решение найдено","no")</f>
        <v>no</v>
      </c>
    </row>
    <row r="72" spans="1:13" x14ac:dyDescent="0.25">
      <c r="A72" s="3">
        <f t="shared" si="39"/>
        <v>10</v>
      </c>
      <c r="B72" s="27">
        <f t="shared" si="40"/>
        <v>2.7329887544126787</v>
      </c>
      <c r="C72" s="3">
        <f t="shared" si="29"/>
        <v>-1.0150290828460307E-2</v>
      </c>
      <c r="D72" s="3">
        <f t="shared" si="41"/>
        <v>13.042348755274787</v>
      </c>
      <c r="E72" s="3">
        <f t="shared" si="42"/>
        <v>1.2137928767481654E-3</v>
      </c>
      <c r="F72" s="3" t="str">
        <f t="shared" si="32"/>
        <v>no</v>
      </c>
      <c r="H72" s="3">
        <f t="shared" si="43"/>
        <v>10</v>
      </c>
      <c r="I72" s="27">
        <f t="shared" si="34"/>
        <v>-3.3677972576729429</v>
      </c>
      <c r="J72" s="3">
        <f t="shared" si="44"/>
        <v>-1.0620407307420088E-3</v>
      </c>
      <c r="K72" s="3">
        <f t="shared" si="45"/>
        <v>8.0275144415504833</v>
      </c>
      <c r="L72" s="3">
        <f t="shared" si="46"/>
        <v>3.643086091540404E-4</v>
      </c>
      <c r="M72" s="3" t="str">
        <f t="shared" si="47"/>
        <v>no</v>
      </c>
    </row>
    <row r="73" spans="1:13" x14ac:dyDescent="0.25">
      <c r="A73" s="3">
        <f t="shared" si="39"/>
        <v>11</v>
      </c>
      <c r="B73" s="27">
        <f t="shared" si="40"/>
        <v>2.733767010769637</v>
      </c>
      <c r="C73" s="3">
        <f t="shared" si="29"/>
        <v>-6.5093018000190739E-3</v>
      </c>
      <c r="D73" s="3">
        <f t="shared" si="41"/>
        <v>13.04456946778576</v>
      </c>
      <c r="E73" s="3">
        <f t="shared" si="42"/>
        <v>7.7825635695827344E-4</v>
      </c>
      <c r="F73" s="3" t="str">
        <f t="shared" si="32"/>
        <v>no</v>
      </c>
      <c r="H73" s="3">
        <f t="shared" si="43"/>
        <v>11</v>
      </c>
      <c r="I73" s="27">
        <f t="shared" si="34"/>
        <v>-3.3676649576019217</v>
      </c>
      <c r="J73" s="3">
        <f t="shared" si="44"/>
        <v>-3.857454397142579E-4</v>
      </c>
      <c r="K73" s="3">
        <f t="shared" si="45"/>
        <v>8.0277776748794594</v>
      </c>
      <c r="L73" s="3">
        <f t="shared" si="46"/>
        <v>1.3230007102116303E-4</v>
      </c>
      <c r="M73" s="3" t="str">
        <f t="shared" si="47"/>
        <v>no</v>
      </c>
    </row>
    <row r="74" spans="1:13" x14ac:dyDescent="0.25">
      <c r="A74" s="3">
        <f>A73+1</f>
        <v>12</v>
      </c>
      <c r="B74" s="27">
        <f>B73-C73/D73</f>
        <v>2.7342660154946374</v>
      </c>
      <c r="C74" s="3">
        <f>2*LOG10(B74+7)-5*SIN(B74)</f>
        <v>-4.1741324497286403E-3</v>
      </c>
      <c r="D74" s="3">
        <f>(2/LN(10)*(B74+7))-5*COS(B74)</f>
        <v>13.045991888179113</v>
      </c>
      <c r="E74" s="3">
        <f>ABS(B74-B73)</f>
        <v>4.9900472500041815E-4</v>
      </c>
      <c r="F74" s="3" t="str">
        <f>IF(E74&lt;=$B$43,"Решение найдено","no")</f>
        <v>no</v>
      </c>
      <c r="H74" s="3">
        <f>H73+1</f>
        <v>12</v>
      </c>
      <c r="I74" s="27">
        <f t="shared" si="34"/>
        <v>-3.3676169062662549</v>
      </c>
      <c r="J74" s="3">
        <f>2*LOG10(I74+7)-5*SIN(I74)</f>
        <v>-1.4011067461483506E-4</v>
      </c>
      <c r="K74" s="3">
        <f>(2/LN(10)*(I74+7))-5*COS(I74)</f>
        <v>8.0278732600109155</v>
      </c>
      <c r="L74" s="3">
        <f>ABS(I74-I73)</f>
        <v>4.8051335666876582E-5</v>
      </c>
      <c r="M74" s="3" t="str">
        <f>IF(L74&lt;=$B$43,"Решение найдено","no")</f>
        <v>no</v>
      </c>
    </row>
    <row r="75" spans="1:13" x14ac:dyDescent="0.25">
      <c r="A75" s="3">
        <f t="shared" ref="A75:A76" si="48">A74+1</f>
        <v>13</v>
      </c>
      <c r="B75" s="27">
        <f t="shared" ref="B75:B76" si="49">B74-C74/D74</f>
        <v>2.7345859706567675</v>
      </c>
      <c r="C75" s="3">
        <f t="shared" si="29"/>
        <v>-2.6765947167826099E-3</v>
      </c>
      <c r="D75" s="3">
        <f t="shared" ref="D75:D76" si="50">(2/LN(10)*(B75+7))-5*COS(B75)</f>
        <v>13.046903323665045</v>
      </c>
      <c r="E75" s="3">
        <f t="shared" ref="E75:E76" si="51">ABS(B75-B74)</f>
        <v>3.1995516213001451E-4</v>
      </c>
      <c r="F75" s="3" t="str">
        <f t="shared" si="32"/>
        <v>no</v>
      </c>
      <c r="H75" s="3">
        <f t="shared" ref="H75:H77" si="52">H74+1</f>
        <v>13</v>
      </c>
      <c r="I75" s="27">
        <f t="shared" si="34"/>
        <v>-3.3675994532410169</v>
      </c>
      <c r="J75" s="3">
        <f t="shared" ref="J75:J77" si="53">2*LOG10(I75+7)-5*SIN(I75)</f>
        <v>-5.089153708159877E-5</v>
      </c>
      <c r="K75" s="3">
        <f t="shared" ref="K75:K77" si="54">(2/LN(10)*(I75+7))-5*COS(I75)</f>
        <v>8.0279079752970848</v>
      </c>
      <c r="L75" s="3">
        <f t="shared" ref="L75:L77" si="55">ABS(I75-I74)</f>
        <v>1.745302523792347E-5</v>
      </c>
      <c r="M75" s="3" t="str">
        <f t="shared" ref="M75:M77" si="56">IF(L75&lt;=$B$43,"Решение найдено","no")</f>
        <v>no</v>
      </c>
    </row>
    <row r="76" spans="1:13" x14ac:dyDescent="0.25">
      <c r="A76" s="3">
        <f t="shared" si="48"/>
        <v>14</v>
      </c>
      <c r="B76" s="27">
        <f t="shared" si="49"/>
        <v>2.7347911223813095</v>
      </c>
      <c r="C76" s="3">
        <f t="shared" si="29"/>
        <v>-1.7162838950040005E-3</v>
      </c>
      <c r="D76" s="3">
        <f t="shared" si="50"/>
        <v>13.047487478744124</v>
      </c>
      <c r="E76" s="3">
        <f t="shared" si="51"/>
        <v>2.0515172454205199E-4</v>
      </c>
      <c r="F76" s="3" t="str">
        <f t="shared" si="32"/>
        <v>no</v>
      </c>
      <c r="H76" s="3">
        <f t="shared" si="52"/>
        <v>14</v>
      </c>
      <c r="I76" s="27">
        <f t="shared" si="34"/>
        <v>-3.3675931139136059</v>
      </c>
      <c r="J76" s="3">
        <f t="shared" si="53"/>
        <v>-1.8485080061303449E-5</v>
      </c>
      <c r="K76" s="3">
        <f t="shared" si="54"/>
        <v>8.0279205842945842</v>
      </c>
      <c r="L76" s="3">
        <f t="shared" si="55"/>
        <v>6.3393274110090658E-6</v>
      </c>
      <c r="M76" s="3" t="str">
        <f t="shared" si="56"/>
        <v>no</v>
      </c>
    </row>
    <row r="77" spans="1:13" x14ac:dyDescent="0.25">
      <c r="A77" s="3">
        <f t="shared" ref="A77:A88" si="57">A76+1</f>
        <v>15</v>
      </c>
      <c r="B77" s="27">
        <f t="shared" ref="B77:B88" si="58">B76-C76/D76</f>
        <v>2.7349226637142903</v>
      </c>
      <c r="C77" s="3">
        <f t="shared" ref="C77:C88" si="59">2*LOG10(B77+7)-5*SIN(B77)</f>
        <v>-1.1004981274900238E-3</v>
      </c>
      <c r="D77" s="3">
        <f t="shared" ref="D77:D88" si="60">(2/LN(10)*(B77+7))-5*COS(B77)</f>
        <v>13.047861931734774</v>
      </c>
      <c r="E77" s="3">
        <f t="shared" ref="E77:E88" si="61">ABS(B77-B76)</f>
        <v>1.3154133298076687E-4</v>
      </c>
      <c r="F77" s="3" t="str">
        <f t="shared" ref="F77:F88" si="62">IF(E77&lt;=$B$43,"Решение найдено","no")</f>
        <v>no</v>
      </c>
      <c r="H77" s="3">
        <f t="shared" si="52"/>
        <v>15</v>
      </c>
      <c r="I77" s="27">
        <f t="shared" si="34"/>
        <v>-3.3675908113148361</v>
      </c>
      <c r="J77" s="3">
        <f t="shared" si="53"/>
        <v>-6.7142517465867968E-6</v>
      </c>
      <c r="K77" s="3">
        <f t="shared" si="54"/>
        <v>8.027925164142399</v>
      </c>
      <c r="L77" s="3">
        <f t="shared" si="55"/>
        <v>2.302598769876596E-6</v>
      </c>
      <c r="M77" s="3" t="str">
        <f t="shared" si="56"/>
        <v>no</v>
      </c>
    </row>
    <row r="78" spans="1:13" x14ac:dyDescent="0.25">
      <c r="A78" s="3">
        <f t="shared" si="57"/>
        <v>16</v>
      </c>
      <c r="B78" s="27">
        <f t="shared" si="58"/>
        <v>2.7350070068912222</v>
      </c>
      <c r="C78" s="3">
        <f t="shared" si="59"/>
        <v>-7.0564364029035431E-4</v>
      </c>
      <c r="D78" s="3">
        <f t="shared" si="60"/>
        <v>13.048101985979555</v>
      </c>
      <c r="E78" s="3">
        <f t="shared" si="61"/>
        <v>8.434317693195581E-5</v>
      </c>
      <c r="F78" s="3" t="str">
        <f t="shared" si="62"/>
        <v>no</v>
      </c>
      <c r="H78" s="34"/>
      <c r="I78" s="36"/>
      <c r="J78" s="34"/>
      <c r="K78" s="34"/>
      <c r="L78" s="34"/>
      <c r="M78" s="34"/>
    </row>
    <row r="79" spans="1:13" x14ac:dyDescent="0.25">
      <c r="A79" s="3">
        <f t="shared" si="57"/>
        <v>17</v>
      </c>
      <c r="B79" s="27">
        <f t="shared" si="58"/>
        <v>2.735061087066335</v>
      </c>
      <c r="C79" s="3">
        <f t="shared" si="59"/>
        <v>-4.5245871226451406E-4</v>
      </c>
      <c r="D79" s="3">
        <f t="shared" si="60"/>
        <v>13.048255889665443</v>
      </c>
      <c r="E79" s="3">
        <f t="shared" si="61"/>
        <v>5.4080175112769524E-5</v>
      </c>
      <c r="F79" s="3" t="str">
        <f t="shared" si="62"/>
        <v>no</v>
      </c>
      <c r="H79" s="34"/>
      <c r="I79" s="36"/>
      <c r="J79" s="34"/>
      <c r="K79" s="34"/>
      <c r="L79" s="34"/>
      <c r="M79" s="34"/>
    </row>
    <row r="80" spans="1:13" x14ac:dyDescent="0.25">
      <c r="A80" s="3">
        <f t="shared" si="57"/>
        <v>18</v>
      </c>
      <c r="B80" s="27">
        <f t="shared" si="58"/>
        <v>2.7350957628663877</v>
      </c>
      <c r="C80" s="3">
        <f t="shared" si="59"/>
        <v>-2.9011541917300931E-4</v>
      </c>
      <c r="D80" s="3">
        <f t="shared" si="60"/>
        <v>13.048354564479981</v>
      </c>
      <c r="E80" s="3">
        <f t="shared" si="61"/>
        <v>3.4675800052674788E-5</v>
      </c>
      <c r="F80" s="3" t="str">
        <f t="shared" si="62"/>
        <v>no</v>
      </c>
      <c r="H80" s="34"/>
      <c r="I80" s="36"/>
      <c r="J80" s="34"/>
      <c r="K80" s="34"/>
      <c r="L80" s="34"/>
      <c r="M80" s="34"/>
    </row>
    <row r="81" spans="1:29" x14ac:dyDescent="0.25">
      <c r="A81" s="3">
        <f t="shared" si="57"/>
        <v>19</v>
      </c>
      <c r="B81" s="27">
        <f t="shared" si="58"/>
        <v>2.7351179967363932</v>
      </c>
      <c r="C81" s="3">
        <f t="shared" si="59"/>
        <v>-1.8602083910379541E-4</v>
      </c>
      <c r="D81" s="3">
        <f t="shared" si="60"/>
        <v>13.04841783114562</v>
      </c>
      <c r="E81" s="3">
        <f t="shared" si="61"/>
        <v>2.2233870005550216E-5</v>
      </c>
      <c r="F81" s="3" t="str">
        <f t="shared" si="62"/>
        <v>no</v>
      </c>
      <c r="H81" s="34"/>
      <c r="I81" s="36"/>
      <c r="J81" s="34"/>
      <c r="K81" s="34"/>
      <c r="L81" s="34"/>
      <c r="M81" s="34"/>
    </row>
    <row r="82" spans="1:29" x14ac:dyDescent="0.25">
      <c r="A82" s="3">
        <f t="shared" si="57"/>
        <v>20</v>
      </c>
      <c r="B82" s="27">
        <f t="shared" si="58"/>
        <v>2.7351322529352298</v>
      </c>
      <c r="C82" s="3">
        <f t="shared" si="59"/>
        <v>-1.1927562513580625E-4</v>
      </c>
      <c r="D82" s="3">
        <f t="shared" si="60"/>
        <v>13.048458396085742</v>
      </c>
      <c r="E82" s="3">
        <f t="shared" si="61"/>
        <v>1.4256198836548606E-5</v>
      </c>
      <c r="F82" s="3" t="str">
        <f t="shared" si="62"/>
        <v>no</v>
      </c>
      <c r="H82" s="34"/>
      <c r="I82" s="36"/>
      <c r="J82" s="34"/>
      <c r="K82" s="34"/>
      <c r="L82" s="34"/>
      <c r="M82" s="34"/>
    </row>
    <row r="83" spans="1:29" x14ac:dyDescent="0.25">
      <c r="A83" s="3">
        <f t="shared" si="57"/>
        <v>21</v>
      </c>
      <c r="B83" s="27">
        <f t="shared" si="58"/>
        <v>2.7351413939097049</v>
      </c>
      <c r="C83" s="3">
        <f t="shared" si="59"/>
        <v>-7.647885273542876E-5</v>
      </c>
      <c r="D83" s="3">
        <f t="shared" si="60"/>
        <v>13.048484405549065</v>
      </c>
      <c r="E83" s="3">
        <f t="shared" si="61"/>
        <v>9.1409744751302924E-6</v>
      </c>
      <c r="F83" s="3" t="str">
        <f t="shared" si="62"/>
        <v>no</v>
      </c>
      <c r="H83" s="34"/>
      <c r="I83" s="36"/>
      <c r="J83" s="34"/>
      <c r="K83" s="34"/>
      <c r="L83" s="34"/>
      <c r="M83" s="34"/>
    </row>
    <row r="84" spans="1:29" x14ac:dyDescent="0.25">
      <c r="A84" s="3">
        <f t="shared" si="57"/>
        <v>22</v>
      </c>
      <c r="B84" s="27">
        <f t="shared" si="58"/>
        <v>2.7351472550388873</v>
      </c>
      <c r="C84" s="3">
        <f t="shared" si="59"/>
        <v>-4.903777377229801E-5</v>
      </c>
      <c r="D84" s="3">
        <f t="shared" si="60"/>
        <v>13.048501082433923</v>
      </c>
      <c r="E84" s="3">
        <f t="shared" si="61"/>
        <v>5.8611291824384182E-6</v>
      </c>
      <c r="F84" s="3" t="str">
        <f t="shared" si="62"/>
        <v>no</v>
      </c>
      <c r="H84" s="34"/>
      <c r="I84" s="36"/>
      <c r="J84" s="34"/>
      <c r="K84" s="34"/>
      <c r="L84" s="34"/>
      <c r="M84" s="34"/>
    </row>
    <row r="85" spans="1:29" x14ac:dyDescent="0.25">
      <c r="A85" s="3">
        <f t="shared" si="57"/>
        <v>23</v>
      </c>
      <c r="B85" s="27">
        <f t="shared" si="58"/>
        <v>2.7351510131543568</v>
      </c>
      <c r="C85" s="3">
        <f t="shared" si="59"/>
        <v>-3.1442708284812326E-5</v>
      </c>
      <c r="D85" s="3">
        <f t="shared" si="60"/>
        <v>13.048511775454068</v>
      </c>
      <c r="E85" s="3">
        <f t="shared" si="61"/>
        <v>3.7581154694876773E-6</v>
      </c>
      <c r="F85" s="3" t="str">
        <f t="shared" si="62"/>
        <v>no</v>
      </c>
      <c r="H85" s="34"/>
      <c r="I85" s="36"/>
      <c r="J85" s="34"/>
      <c r="K85" s="34"/>
      <c r="L85" s="34"/>
      <c r="M85" s="34"/>
    </row>
    <row r="86" spans="1:29" x14ac:dyDescent="0.25">
      <c r="A86" s="3">
        <f t="shared" si="57"/>
        <v>24</v>
      </c>
      <c r="B86" s="27">
        <f t="shared" si="58"/>
        <v>2.7351534228320906</v>
      </c>
      <c r="C86" s="3">
        <f t="shared" si="59"/>
        <v>-2.0160858958506722E-5</v>
      </c>
      <c r="D86" s="3">
        <f t="shared" si="60"/>
        <v>13.048518631710746</v>
      </c>
      <c r="E86" s="3">
        <f t="shared" si="61"/>
        <v>2.4096777337945241E-6</v>
      </c>
      <c r="F86" s="3" t="str">
        <f t="shared" si="62"/>
        <v>no</v>
      </c>
      <c r="H86" s="34"/>
      <c r="I86" s="36"/>
      <c r="J86" s="34"/>
      <c r="K86" s="34"/>
      <c r="L86" s="34"/>
      <c r="M86" s="34"/>
    </row>
    <row r="87" spans="1:29" x14ac:dyDescent="0.25">
      <c r="A87" s="3">
        <f t="shared" si="57"/>
        <v>25</v>
      </c>
      <c r="B87" s="27">
        <f t="shared" si="58"/>
        <v>2.7351549679008857</v>
      </c>
      <c r="C87" s="3">
        <f t="shared" si="59"/>
        <v>-1.2927008727681155E-5</v>
      </c>
      <c r="D87" s="3">
        <f t="shared" si="60"/>
        <v>13.048523027881357</v>
      </c>
      <c r="E87" s="3">
        <f t="shared" si="61"/>
        <v>1.5450687951279463E-6</v>
      </c>
      <c r="F87" s="3" t="str">
        <f t="shared" si="62"/>
        <v>no</v>
      </c>
      <c r="H87" s="34"/>
      <c r="I87" s="36"/>
      <c r="J87" s="34"/>
      <c r="K87" s="34"/>
      <c r="L87" s="34"/>
      <c r="M87" s="34"/>
    </row>
    <row r="88" spans="1:29" ht="30" x14ac:dyDescent="0.25">
      <c r="A88" s="3">
        <f t="shared" si="57"/>
        <v>26</v>
      </c>
      <c r="B88" s="25">
        <f t="shared" si="58"/>
        <v>2.7351559585883911</v>
      </c>
      <c r="C88" s="3">
        <f t="shared" si="59"/>
        <v>-8.2887111445550943E-6</v>
      </c>
      <c r="D88" s="3">
        <f t="shared" si="60"/>
        <v>13.048525846670007</v>
      </c>
      <c r="E88" s="3">
        <f t="shared" si="61"/>
        <v>9.906875053644626E-7</v>
      </c>
      <c r="F88" s="10" t="str">
        <f t="shared" si="62"/>
        <v>Решение найдено</v>
      </c>
      <c r="H88" s="34"/>
      <c r="I88" s="38"/>
      <c r="J88" s="34"/>
      <c r="K88" s="34"/>
      <c r="L88" s="34"/>
      <c r="M88" s="37"/>
    </row>
    <row r="90" spans="1:29" ht="18.75" x14ac:dyDescent="0.3">
      <c r="B90" s="2" t="s">
        <v>23</v>
      </c>
      <c r="E90" t="s">
        <v>48</v>
      </c>
    </row>
    <row r="91" spans="1:29" ht="45" x14ac:dyDescent="0.25">
      <c r="A91" s="14" t="s">
        <v>24</v>
      </c>
      <c r="B91" s="14" t="s">
        <v>25</v>
      </c>
      <c r="C91" s="14" t="s">
        <v>26</v>
      </c>
      <c r="D91" s="14" t="s">
        <v>27</v>
      </c>
      <c r="E91" s="14" t="s">
        <v>28</v>
      </c>
      <c r="F91" s="14" t="s">
        <v>47</v>
      </c>
      <c r="G91" s="14" t="s">
        <v>29</v>
      </c>
      <c r="H91" s="14" t="s">
        <v>31</v>
      </c>
      <c r="I91" s="14" t="s">
        <v>32</v>
      </c>
      <c r="K91" s="14" t="s">
        <v>24</v>
      </c>
      <c r="L91" s="14" t="s">
        <v>25</v>
      </c>
      <c r="M91" s="14" t="s">
        <v>26</v>
      </c>
      <c r="N91" s="14" t="s">
        <v>27</v>
      </c>
      <c r="O91" s="14" t="s">
        <v>28</v>
      </c>
      <c r="P91" s="14" t="s">
        <v>47</v>
      </c>
      <c r="Q91" s="14" t="s">
        <v>29</v>
      </c>
      <c r="R91" s="14" t="s">
        <v>31</v>
      </c>
      <c r="S91" s="14" t="s">
        <v>32</v>
      </c>
      <c r="U91" s="14" t="s">
        <v>24</v>
      </c>
      <c r="V91" s="14" t="s">
        <v>25</v>
      </c>
      <c r="W91" s="14" t="s">
        <v>26</v>
      </c>
      <c r="X91" s="14" t="s">
        <v>27</v>
      </c>
      <c r="Y91" s="14" t="s">
        <v>28</v>
      </c>
      <c r="Z91" s="14" t="s">
        <v>47</v>
      </c>
      <c r="AA91" s="14" t="s">
        <v>29</v>
      </c>
      <c r="AB91" s="14" t="s">
        <v>31</v>
      </c>
      <c r="AC91" s="14" t="s">
        <v>32</v>
      </c>
    </row>
    <row r="92" spans="1:29" x14ac:dyDescent="0.25">
      <c r="A92" s="3">
        <v>0</v>
      </c>
      <c r="B92" s="3">
        <v>-3</v>
      </c>
      <c r="C92" s="3">
        <f>(B92+D92)/2</f>
        <v>-3.25</v>
      </c>
      <c r="D92" s="3">
        <v>-3.5</v>
      </c>
      <c r="E92" s="3">
        <f>2*LOG10(B92+7)-5*SIN(B92)</f>
        <v>1.9097200229552609</v>
      </c>
      <c r="F92" s="3">
        <f>2*LOG10(C92+7)-5*SIN(C92)</f>
        <v>0.60708686280489577</v>
      </c>
      <c r="G92" s="3">
        <f>2*LOG10(D92+7)-5*SIN(D92)</f>
        <v>-0.6657800497475479</v>
      </c>
      <c r="H92" s="3">
        <f>(B92-D92)/2</f>
        <v>0.25</v>
      </c>
      <c r="I92" s="3" t="str">
        <f>IF((B92-D92)&gt;$B$43,"*","Решение найдено")</f>
        <v>*</v>
      </c>
      <c r="K92" s="3">
        <v>0</v>
      </c>
      <c r="L92" s="3">
        <v>0.5</v>
      </c>
      <c r="M92" s="3">
        <f>(L92+N92)/2</f>
        <v>0.25</v>
      </c>
      <c r="N92" s="3">
        <v>0</v>
      </c>
      <c r="O92" s="3">
        <f>2*LOG10(L92+7)-5*SIN(L92)</f>
        <v>-0.64700516623761484</v>
      </c>
      <c r="P92" s="3">
        <f>2*LOG10(M92+7)-5*SIN(M92)</f>
        <v>0.48365621686937277</v>
      </c>
      <c r="Q92" s="3">
        <f>2*LOG10(N92+7)-5*SIN(N92)</f>
        <v>1.6901960800285136</v>
      </c>
      <c r="R92" s="3">
        <f>(L92-N92)/2</f>
        <v>0.25</v>
      </c>
      <c r="S92" s="3" t="str">
        <f>IF((L92-N92)&gt;$B$43,"*","Решение найдено")</f>
        <v>*</v>
      </c>
      <c r="U92" s="3">
        <v>0</v>
      </c>
      <c r="V92" s="3">
        <v>3</v>
      </c>
      <c r="W92" s="3">
        <f>(V92+X92)/2</f>
        <v>2.75</v>
      </c>
      <c r="X92" s="3">
        <v>2.5</v>
      </c>
      <c r="Y92" s="3">
        <f>2*LOG10(V92+7)-5*SIN(V92)</f>
        <v>1.2943999597006639</v>
      </c>
      <c r="Z92" s="3">
        <f>2*LOG10(W92+7)-5*SIN(W92)</f>
        <v>6.9704271135415219E-2</v>
      </c>
      <c r="AA92" s="3">
        <f>2*LOG10(X92+7)-5*SIN(X92)</f>
        <v>-1.0369135099420872</v>
      </c>
      <c r="AB92" s="3">
        <f>(V92-X92)/2</f>
        <v>0.25</v>
      </c>
      <c r="AC92" s="3" t="str">
        <f>IF((V92-X92)&gt;$B$43,"*","Решение найдено")</f>
        <v>*</v>
      </c>
    </row>
    <row r="93" spans="1:29" x14ac:dyDescent="0.25">
      <c r="A93" s="3">
        <f>A92+1</f>
        <v>1</v>
      </c>
      <c r="B93" s="3">
        <f>IF(E92*F92&lt;0,B92,C92)</f>
        <v>-3.25</v>
      </c>
      <c r="C93" s="3">
        <f>(B93+D93)/2</f>
        <v>-3.375</v>
      </c>
      <c r="D93" s="3">
        <f>IF(E92*F92&lt;0,C92,D92)</f>
        <v>-3.5</v>
      </c>
      <c r="E93" s="3">
        <f t="shared" ref="E93:E111" si="63">2*LOG10(B93+7)-5*SIN(B93)</f>
        <v>0.60708686280489577</v>
      </c>
      <c r="F93" s="3">
        <f t="shared" ref="F93:F111" si="64">2*LOG10(C93+7)-5*SIN(C93)</f>
        <v>-3.7853040196083931E-2</v>
      </c>
      <c r="G93" s="3">
        <f t="shared" ref="G93:G111" si="65">2*LOG10(D93+7)-5*SIN(D93)</f>
        <v>-0.6657800497475479</v>
      </c>
      <c r="H93" s="3">
        <f>(B93-D93)/2</f>
        <v>0.125</v>
      </c>
      <c r="I93" s="3" t="str">
        <f>IF((B93-D93)&gt;$B$43,"*","Решение найдено")</f>
        <v>*</v>
      </c>
      <c r="K93" s="3">
        <f>K92+1</f>
        <v>1</v>
      </c>
      <c r="L93" s="3">
        <f>IF(O92*P92&lt;0,L92,M92)</f>
        <v>0.5</v>
      </c>
      <c r="M93" s="3">
        <f>(L93+N93)/2</f>
        <v>0.375</v>
      </c>
      <c r="N93" s="3">
        <f>IF(O92*P92&lt;0,M92,N92)</f>
        <v>0.25</v>
      </c>
      <c r="O93" s="3">
        <f t="shared" ref="O93:O111" si="66">2*LOG10(L93+7)-5*SIN(L93)</f>
        <v>-0.64700516623761484</v>
      </c>
      <c r="P93" s="3">
        <f t="shared" ref="P93:P111" si="67">2*LOG10(M93+7)-5*SIN(M93)</f>
        <v>-9.5838596129836695E-2</v>
      </c>
      <c r="Q93" s="3">
        <f t="shared" ref="Q93:Q111" si="68">2*LOG10(N93+7)-5*SIN(N93)</f>
        <v>0.48365621686937277</v>
      </c>
      <c r="R93" s="3">
        <f>(L93-N93)/2</f>
        <v>0.125</v>
      </c>
      <c r="S93" s="3" t="str">
        <f>IF((L93-N93)&gt;$B$43,"*","Решение найдено")</f>
        <v>*</v>
      </c>
      <c r="U93" s="3">
        <f>U92+1</f>
        <v>1</v>
      </c>
      <c r="V93" s="3">
        <f>IF(Y92*Z92&lt;0,V92,W92)</f>
        <v>2.75</v>
      </c>
      <c r="W93" s="3">
        <f>(V93+X93)/2</f>
        <v>2.625</v>
      </c>
      <c r="X93" s="3">
        <f>IF(Y92*Z92&lt;0,W92,X92)</f>
        <v>2.5</v>
      </c>
      <c r="Y93" s="3">
        <f t="shared" ref="Y93:Y111" si="69">2*LOG10(V93+7)-5*SIN(V93)</f>
        <v>6.9704271135415219E-2</v>
      </c>
      <c r="Z93" s="3">
        <f t="shared" ref="Z93:Z111" si="70">2*LOG10(W93+7)-5*SIN(W93)</f>
        <v>-0.50280001668936913</v>
      </c>
      <c r="AA93" s="3">
        <f t="shared" ref="AA93:AA111" si="71">2*LOG10(X93+7)-5*SIN(X93)</f>
        <v>-1.0369135099420872</v>
      </c>
      <c r="AB93" s="3">
        <f>(V93-X93)/2</f>
        <v>0.125</v>
      </c>
      <c r="AC93" s="3" t="str">
        <f>IF((V93-X93)&gt;$B$43,"*","Решение найдено")</f>
        <v>*</v>
      </c>
    </row>
    <row r="94" spans="1:29" x14ac:dyDescent="0.25">
      <c r="A94" s="3">
        <f t="shared" ref="A94:A102" si="72">A93+1</f>
        <v>2</v>
      </c>
      <c r="B94" s="3">
        <f t="shared" ref="B94:B102" si="73">IF(E93*F93&lt;0,B93,C93)</f>
        <v>-3.25</v>
      </c>
      <c r="C94" s="3">
        <f t="shared" ref="C94:C111" si="74">(B94+D94)/2</f>
        <v>-3.3125</v>
      </c>
      <c r="D94" s="3">
        <f t="shared" ref="D94:D111" si="75">IF(E93*F93&lt;0,C93,D93)</f>
        <v>-3.375</v>
      </c>
      <c r="E94" s="3">
        <f t="shared" si="63"/>
        <v>0.60708686280489577</v>
      </c>
      <c r="F94" s="3">
        <f t="shared" si="64"/>
        <v>0.28308132745996728</v>
      </c>
      <c r="G94" s="3">
        <f t="shared" si="65"/>
        <v>-3.7853040196083931E-2</v>
      </c>
      <c r="H94" s="3">
        <f t="shared" ref="H94:H111" si="76">(B94-D94)/2</f>
        <v>6.25E-2</v>
      </c>
      <c r="I94" s="3" t="str">
        <f t="shared" ref="I94:I111" si="77">IF((B94-D94)&gt;$B$43,"*","Решение найдено")</f>
        <v>*</v>
      </c>
      <c r="K94" s="3">
        <f t="shared" ref="K94:K102" si="78">K93+1</f>
        <v>2</v>
      </c>
      <c r="L94" s="3">
        <f t="shared" ref="L94:L102" si="79">IF(O93*P93&lt;0,L93,M93)</f>
        <v>0.375</v>
      </c>
      <c r="M94" s="3">
        <f t="shared" ref="M94:M111" si="80">(L94+N94)/2</f>
        <v>0.3125</v>
      </c>
      <c r="N94" s="3">
        <f t="shared" ref="N94:N111" si="81">IF(O93*P93&lt;0,M93,N93)</f>
        <v>0.25</v>
      </c>
      <c r="O94" s="3">
        <f t="shared" si="66"/>
        <v>-9.5838596129836695E-2</v>
      </c>
      <c r="P94" s="3">
        <f t="shared" si="67"/>
        <v>0.19093918527856957</v>
      </c>
      <c r="Q94" s="3">
        <f t="shared" si="68"/>
        <v>0.48365621686937277</v>
      </c>
      <c r="R94" s="3">
        <f t="shared" ref="R94:R111" si="82">(L94-N94)/2</f>
        <v>6.25E-2</v>
      </c>
      <c r="S94" s="3" t="str">
        <f t="shared" ref="S94:S111" si="83">IF((L94-N94)&gt;$B$43,"*","Решение найдено")</f>
        <v>*</v>
      </c>
      <c r="U94" s="3">
        <f t="shared" ref="U94:U102" si="84">U93+1</f>
        <v>2</v>
      </c>
      <c r="V94" s="3">
        <f t="shared" ref="V94:V102" si="85">IF(Y93*Z93&lt;0,V93,W93)</f>
        <v>2.75</v>
      </c>
      <c r="W94" s="3">
        <f t="shared" ref="W94:W111" si="86">(V94+X94)/2</f>
        <v>2.6875</v>
      </c>
      <c r="X94" s="3">
        <f t="shared" ref="X94:X111" si="87">IF(Y93*Z93&lt;0,W93,X93)</f>
        <v>2.625</v>
      </c>
      <c r="Y94" s="3">
        <f t="shared" si="69"/>
        <v>6.9704271135415219E-2</v>
      </c>
      <c r="Z94" s="3">
        <f t="shared" si="70"/>
        <v>-0.2208120644644318</v>
      </c>
      <c r="AA94" s="3">
        <f t="shared" si="71"/>
        <v>-0.50280001668936913</v>
      </c>
      <c r="AB94" s="3">
        <f t="shared" ref="AB94:AB111" si="88">(V94-X94)/2</f>
        <v>6.25E-2</v>
      </c>
      <c r="AC94" s="3" t="str">
        <f t="shared" ref="AC94:AC111" si="89">IF((V94-X94)&gt;$B$43,"*","Решение найдено")</f>
        <v>*</v>
      </c>
    </row>
    <row r="95" spans="1:29" x14ac:dyDescent="0.25">
      <c r="A95" s="3">
        <f t="shared" si="72"/>
        <v>3</v>
      </c>
      <c r="B95" s="3">
        <f t="shared" si="73"/>
        <v>-3.3125</v>
      </c>
      <c r="C95" s="3">
        <f t="shared" si="74"/>
        <v>-3.34375</v>
      </c>
      <c r="D95" s="3">
        <f t="shared" si="75"/>
        <v>-3.375</v>
      </c>
      <c r="E95" s="3">
        <f t="shared" si="63"/>
        <v>0.28308132745996728</v>
      </c>
      <c r="F95" s="3">
        <f t="shared" si="64"/>
        <v>0.12215571709829298</v>
      </c>
      <c r="G95" s="3">
        <f t="shared" si="65"/>
        <v>-3.7853040196083931E-2</v>
      </c>
      <c r="H95" s="3">
        <f t="shared" si="76"/>
        <v>3.125E-2</v>
      </c>
      <c r="I95" s="3" t="str">
        <f t="shared" si="77"/>
        <v>*</v>
      </c>
      <c r="K95" s="3">
        <f t="shared" si="78"/>
        <v>3</v>
      </c>
      <c r="L95" s="3">
        <f t="shared" si="79"/>
        <v>0.375</v>
      </c>
      <c r="M95" s="3">
        <f t="shared" si="80"/>
        <v>0.34375</v>
      </c>
      <c r="N95" s="3">
        <f t="shared" si="81"/>
        <v>0.3125</v>
      </c>
      <c r="O95" s="3">
        <f t="shared" si="66"/>
        <v>-9.5838596129836695E-2</v>
      </c>
      <c r="P95" s="3">
        <f t="shared" si="67"/>
        <v>4.6735422792395287E-2</v>
      </c>
      <c r="Q95" s="3">
        <f t="shared" si="68"/>
        <v>0.19093918527856957</v>
      </c>
      <c r="R95" s="3">
        <f t="shared" si="82"/>
        <v>3.125E-2</v>
      </c>
      <c r="S95" s="3" t="str">
        <f t="shared" si="83"/>
        <v>*</v>
      </c>
      <c r="U95" s="3">
        <f t="shared" si="84"/>
        <v>3</v>
      </c>
      <c r="V95" s="3">
        <f t="shared" si="85"/>
        <v>2.75</v>
      </c>
      <c r="W95" s="3">
        <f t="shared" si="86"/>
        <v>2.71875</v>
      </c>
      <c r="X95" s="3">
        <f t="shared" si="87"/>
        <v>2.6875</v>
      </c>
      <c r="Y95" s="3">
        <f t="shared" si="69"/>
        <v>6.9704271135415219E-2</v>
      </c>
      <c r="Z95" s="3">
        <f t="shared" si="70"/>
        <v>-7.655116672719342E-2</v>
      </c>
      <c r="AA95" s="3">
        <f t="shared" si="71"/>
        <v>-0.2208120644644318</v>
      </c>
      <c r="AB95" s="3">
        <f t="shared" si="88"/>
        <v>3.125E-2</v>
      </c>
      <c r="AC95" s="3" t="str">
        <f t="shared" si="89"/>
        <v>*</v>
      </c>
    </row>
    <row r="96" spans="1:29" x14ac:dyDescent="0.25">
      <c r="A96" s="3">
        <f t="shared" si="72"/>
        <v>4</v>
      </c>
      <c r="B96" s="3">
        <f t="shared" si="73"/>
        <v>-3.34375</v>
      </c>
      <c r="C96" s="3">
        <f t="shared" si="74"/>
        <v>-3.359375</v>
      </c>
      <c r="D96" s="3">
        <f t="shared" si="75"/>
        <v>-3.375</v>
      </c>
      <c r="E96" s="3">
        <f t="shared" si="63"/>
        <v>0.12215571709829298</v>
      </c>
      <c r="F96" s="3">
        <f t="shared" si="64"/>
        <v>4.2027465344475212E-2</v>
      </c>
      <c r="G96" s="3">
        <f t="shared" si="65"/>
        <v>-3.7853040196083931E-2</v>
      </c>
      <c r="H96" s="3">
        <f t="shared" si="76"/>
        <v>1.5625E-2</v>
      </c>
      <c r="I96" s="3" t="str">
        <f t="shared" si="77"/>
        <v>*</v>
      </c>
      <c r="K96" s="3">
        <f t="shared" si="78"/>
        <v>4</v>
      </c>
      <c r="L96" s="3">
        <f t="shared" si="79"/>
        <v>0.375</v>
      </c>
      <c r="M96" s="3">
        <f t="shared" si="80"/>
        <v>0.359375</v>
      </c>
      <c r="N96" s="3">
        <f t="shared" si="81"/>
        <v>0.34375</v>
      </c>
      <c r="O96" s="3">
        <f t="shared" si="66"/>
        <v>-9.5838596129836695E-2</v>
      </c>
      <c r="P96" s="3">
        <f t="shared" si="67"/>
        <v>-2.476427868405251E-2</v>
      </c>
      <c r="Q96" s="3">
        <f t="shared" si="68"/>
        <v>4.6735422792395287E-2</v>
      </c>
      <c r="R96" s="3">
        <f t="shared" si="82"/>
        <v>1.5625E-2</v>
      </c>
      <c r="S96" s="3" t="str">
        <f t="shared" si="83"/>
        <v>*</v>
      </c>
      <c r="U96" s="3">
        <f t="shared" si="84"/>
        <v>4</v>
      </c>
      <c r="V96" s="3">
        <f t="shared" si="85"/>
        <v>2.75</v>
      </c>
      <c r="W96" s="3">
        <f t="shared" si="86"/>
        <v>2.734375</v>
      </c>
      <c r="X96" s="3">
        <f t="shared" si="87"/>
        <v>2.71875</v>
      </c>
      <c r="Y96" s="3">
        <f t="shared" si="69"/>
        <v>6.9704271135415219E-2</v>
      </c>
      <c r="Z96" s="3">
        <f t="shared" si="70"/>
        <v>-3.6640573559356682E-3</v>
      </c>
      <c r="AA96" s="3">
        <f t="shared" si="71"/>
        <v>-7.655116672719342E-2</v>
      </c>
      <c r="AB96" s="3">
        <f t="shared" si="88"/>
        <v>1.5625E-2</v>
      </c>
      <c r="AC96" s="3" t="str">
        <f t="shared" si="89"/>
        <v>*</v>
      </c>
    </row>
    <row r="97" spans="1:29" x14ac:dyDescent="0.25">
      <c r="A97" s="3">
        <f t="shared" si="72"/>
        <v>5</v>
      </c>
      <c r="B97" s="3">
        <f t="shared" si="73"/>
        <v>-3.359375</v>
      </c>
      <c r="C97" s="3">
        <f t="shared" si="74"/>
        <v>-3.3671875</v>
      </c>
      <c r="D97" s="3">
        <f t="shared" si="75"/>
        <v>-3.375</v>
      </c>
      <c r="E97" s="3">
        <f t="shared" si="63"/>
        <v>4.2027465344475212E-2</v>
      </c>
      <c r="F97" s="3">
        <f t="shared" si="64"/>
        <v>2.055089481159067E-3</v>
      </c>
      <c r="G97" s="3">
        <f t="shared" si="65"/>
        <v>-3.7853040196083931E-2</v>
      </c>
      <c r="H97" s="3">
        <f t="shared" si="76"/>
        <v>7.8125E-3</v>
      </c>
      <c r="I97" s="3" t="str">
        <f t="shared" si="77"/>
        <v>*</v>
      </c>
      <c r="K97" s="3">
        <f t="shared" si="78"/>
        <v>5</v>
      </c>
      <c r="L97" s="3">
        <f t="shared" si="79"/>
        <v>0.359375</v>
      </c>
      <c r="M97" s="3">
        <f t="shared" si="80"/>
        <v>0.3515625</v>
      </c>
      <c r="N97" s="3">
        <f t="shared" si="81"/>
        <v>0.34375</v>
      </c>
      <c r="O97" s="3">
        <f t="shared" si="66"/>
        <v>-2.476427868405251E-2</v>
      </c>
      <c r="P97" s="3">
        <f t="shared" si="67"/>
        <v>1.0933516830285095E-2</v>
      </c>
      <c r="Q97" s="3">
        <f t="shared" si="68"/>
        <v>4.6735422792395287E-2</v>
      </c>
      <c r="R97" s="3">
        <f t="shared" si="82"/>
        <v>7.8125E-3</v>
      </c>
      <c r="S97" s="3" t="str">
        <f t="shared" si="83"/>
        <v>*</v>
      </c>
      <c r="U97" s="3">
        <f t="shared" si="84"/>
        <v>5</v>
      </c>
      <c r="V97" s="3">
        <f t="shared" si="85"/>
        <v>2.75</v>
      </c>
      <c r="W97" s="3">
        <f t="shared" si="86"/>
        <v>2.7421875</v>
      </c>
      <c r="X97" s="3">
        <f t="shared" si="87"/>
        <v>2.734375</v>
      </c>
      <c r="Y97" s="3">
        <f t="shared" si="69"/>
        <v>6.9704271135415219E-2</v>
      </c>
      <c r="Z97" s="3">
        <f t="shared" si="70"/>
        <v>3.2961049567508782E-2</v>
      </c>
      <c r="AA97" s="3">
        <f t="shared" si="71"/>
        <v>-3.6640573559356682E-3</v>
      </c>
      <c r="AB97" s="3">
        <f t="shared" si="88"/>
        <v>7.8125E-3</v>
      </c>
      <c r="AC97" s="3" t="str">
        <f t="shared" si="89"/>
        <v>*</v>
      </c>
    </row>
    <row r="98" spans="1:29" x14ac:dyDescent="0.25">
      <c r="A98" s="3">
        <f t="shared" si="72"/>
        <v>6</v>
      </c>
      <c r="B98" s="3">
        <f t="shared" si="73"/>
        <v>-3.3671875</v>
      </c>
      <c r="C98" s="3">
        <f t="shared" si="74"/>
        <v>-3.37109375</v>
      </c>
      <c r="D98" s="3">
        <f t="shared" si="75"/>
        <v>-3.375</v>
      </c>
      <c r="E98" s="3">
        <f t="shared" si="63"/>
        <v>2.055089481159067E-3</v>
      </c>
      <c r="F98" s="3">
        <f t="shared" si="64"/>
        <v>-1.7907150252727044E-2</v>
      </c>
      <c r="G98" s="3">
        <f t="shared" si="65"/>
        <v>-3.7853040196083931E-2</v>
      </c>
      <c r="H98" s="3">
        <f t="shared" si="76"/>
        <v>3.90625E-3</v>
      </c>
      <c r="I98" s="3" t="str">
        <f t="shared" si="77"/>
        <v>*</v>
      </c>
      <c r="K98" s="3">
        <f t="shared" si="78"/>
        <v>6</v>
      </c>
      <c r="L98" s="3">
        <f t="shared" si="79"/>
        <v>0.359375</v>
      </c>
      <c r="M98" s="3">
        <f t="shared" si="80"/>
        <v>0.35546875</v>
      </c>
      <c r="N98" s="3">
        <f t="shared" si="81"/>
        <v>0.3515625</v>
      </c>
      <c r="O98" s="3">
        <f t="shared" si="66"/>
        <v>-2.476427868405251E-2</v>
      </c>
      <c r="P98" s="3">
        <f t="shared" si="67"/>
        <v>-6.9285347098957395E-3</v>
      </c>
      <c r="Q98" s="3">
        <f t="shared" si="68"/>
        <v>1.0933516830285095E-2</v>
      </c>
      <c r="R98" s="3">
        <f t="shared" si="82"/>
        <v>3.90625E-3</v>
      </c>
      <c r="S98" s="3" t="str">
        <f t="shared" si="83"/>
        <v>*</v>
      </c>
      <c r="U98" s="3">
        <f t="shared" si="84"/>
        <v>6</v>
      </c>
      <c r="V98" s="3">
        <f t="shared" si="85"/>
        <v>2.7421875</v>
      </c>
      <c r="W98" s="3">
        <f t="shared" si="86"/>
        <v>2.73828125</v>
      </c>
      <c r="X98" s="3">
        <f t="shared" si="87"/>
        <v>2.734375</v>
      </c>
      <c r="Y98" s="3">
        <f t="shared" si="69"/>
        <v>3.2961049567508782E-2</v>
      </c>
      <c r="Z98" s="3">
        <f t="shared" si="70"/>
        <v>1.4633594605072187E-2</v>
      </c>
      <c r="AA98" s="3">
        <f t="shared" si="71"/>
        <v>-3.6640573559356682E-3</v>
      </c>
      <c r="AB98" s="3">
        <f t="shared" si="88"/>
        <v>3.90625E-3</v>
      </c>
      <c r="AC98" s="3" t="str">
        <f t="shared" si="89"/>
        <v>*</v>
      </c>
    </row>
    <row r="99" spans="1:29" x14ac:dyDescent="0.25">
      <c r="A99" s="3">
        <f t="shared" si="72"/>
        <v>7</v>
      </c>
      <c r="B99" s="3">
        <f t="shared" si="73"/>
        <v>-3.3671875</v>
      </c>
      <c r="C99" s="3">
        <f t="shared" si="74"/>
        <v>-3.369140625</v>
      </c>
      <c r="D99" s="3">
        <f t="shared" si="75"/>
        <v>-3.37109375</v>
      </c>
      <c r="E99" s="3">
        <f t="shared" si="63"/>
        <v>2.055089481159067E-3</v>
      </c>
      <c r="F99" s="3">
        <f t="shared" si="64"/>
        <v>-7.9280561048460374E-3</v>
      </c>
      <c r="G99" s="3">
        <f t="shared" si="65"/>
        <v>-1.7907150252727044E-2</v>
      </c>
      <c r="H99" s="3">
        <f t="shared" si="76"/>
        <v>1.953125E-3</v>
      </c>
      <c r="I99" s="3" t="str">
        <f t="shared" si="77"/>
        <v>*</v>
      </c>
      <c r="K99" s="3">
        <f t="shared" si="78"/>
        <v>7</v>
      </c>
      <c r="L99" s="3">
        <f t="shared" si="79"/>
        <v>0.35546875</v>
      </c>
      <c r="M99" s="3">
        <f t="shared" si="80"/>
        <v>0.353515625</v>
      </c>
      <c r="N99" s="3">
        <f t="shared" si="81"/>
        <v>0.3515625</v>
      </c>
      <c r="O99" s="3">
        <f t="shared" si="66"/>
        <v>-6.9285347098957395E-3</v>
      </c>
      <c r="P99" s="3">
        <f t="shared" si="67"/>
        <v>1.999220095845633E-3</v>
      </c>
      <c r="Q99" s="3">
        <f t="shared" si="68"/>
        <v>1.0933516830285095E-2</v>
      </c>
      <c r="R99" s="3">
        <f t="shared" si="82"/>
        <v>1.953125E-3</v>
      </c>
      <c r="S99" s="3" t="str">
        <f t="shared" si="83"/>
        <v>*</v>
      </c>
      <c r="U99" s="3">
        <f t="shared" si="84"/>
        <v>7</v>
      </c>
      <c r="V99" s="3">
        <f t="shared" si="85"/>
        <v>2.73828125</v>
      </c>
      <c r="W99" s="3">
        <f t="shared" si="86"/>
        <v>2.736328125</v>
      </c>
      <c r="X99" s="3">
        <f t="shared" si="87"/>
        <v>2.734375</v>
      </c>
      <c r="Y99" s="3">
        <f t="shared" si="69"/>
        <v>1.4633594605072187E-2</v>
      </c>
      <c r="Z99" s="3">
        <f t="shared" si="70"/>
        <v>5.4810261279993888E-3</v>
      </c>
      <c r="AA99" s="3">
        <f t="shared" si="71"/>
        <v>-3.6640573559356682E-3</v>
      </c>
      <c r="AB99" s="3">
        <f t="shared" si="88"/>
        <v>1.953125E-3</v>
      </c>
      <c r="AC99" s="3" t="str">
        <f t="shared" si="89"/>
        <v>*</v>
      </c>
    </row>
    <row r="100" spans="1:29" x14ac:dyDescent="0.25">
      <c r="A100" s="3">
        <f t="shared" si="72"/>
        <v>8</v>
      </c>
      <c r="B100" s="3">
        <f t="shared" si="73"/>
        <v>-3.3671875</v>
      </c>
      <c r="C100" s="3">
        <f t="shared" si="74"/>
        <v>-3.3681640625</v>
      </c>
      <c r="D100" s="3">
        <f t="shared" si="75"/>
        <v>-3.369140625</v>
      </c>
      <c r="E100" s="3">
        <f t="shared" si="63"/>
        <v>2.055089481159067E-3</v>
      </c>
      <c r="F100" s="3">
        <f t="shared" si="64"/>
        <v>-2.9369874900895265E-3</v>
      </c>
      <c r="G100" s="3">
        <f t="shared" si="65"/>
        <v>-7.9280561048460374E-3</v>
      </c>
      <c r="H100" s="3">
        <f t="shared" si="76"/>
        <v>9.765625E-4</v>
      </c>
      <c r="I100" s="3" t="str">
        <f t="shared" si="77"/>
        <v>*</v>
      </c>
      <c r="K100" s="3">
        <f t="shared" si="78"/>
        <v>8</v>
      </c>
      <c r="L100" s="3">
        <f t="shared" si="79"/>
        <v>0.35546875</v>
      </c>
      <c r="M100" s="3">
        <f t="shared" si="80"/>
        <v>0.3544921875</v>
      </c>
      <c r="N100" s="3">
        <f t="shared" si="81"/>
        <v>0.353515625</v>
      </c>
      <c r="O100" s="3">
        <f t="shared" si="66"/>
        <v>-6.9285347098957395E-3</v>
      </c>
      <c r="P100" s="3">
        <f t="shared" si="67"/>
        <v>-2.4654772342762588E-3</v>
      </c>
      <c r="Q100" s="3">
        <f t="shared" si="68"/>
        <v>1.999220095845633E-3</v>
      </c>
      <c r="R100" s="3">
        <f t="shared" si="82"/>
        <v>9.765625E-4</v>
      </c>
      <c r="S100" s="3" t="str">
        <f t="shared" si="83"/>
        <v>*</v>
      </c>
      <c r="U100" s="3">
        <f t="shared" si="84"/>
        <v>8</v>
      </c>
      <c r="V100" s="3">
        <f t="shared" si="85"/>
        <v>2.736328125</v>
      </c>
      <c r="W100" s="3">
        <f t="shared" si="86"/>
        <v>2.7353515625</v>
      </c>
      <c r="X100" s="3">
        <f t="shared" si="87"/>
        <v>2.734375</v>
      </c>
      <c r="Y100" s="3">
        <f t="shared" si="69"/>
        <v>5.4810261279993888E-3</v>
      </c>
      <c r="Z100" s="3">
        <f t="shared" si="70"/>
        <v>9.0754662328151881E-4</v>
      </c>
      <c r="AA100" s="3">
        <f t="shared" si="71"/>
        <v>-3.6640573559356682E-3</v>
      </c>
      <c r="AB100" s="3">
        <f t="shared" si="88"/>
        <v>9.765625E-4</v>
      </c>
      <c r="AC100" s="3" t="str">
        <f t="shared" si="89"/>
        <v>*</v>
      </c>
    </row>
    <row r="101" spans="1:29" x14ac:dyDescent="0.25">
      <c r="A101" s="3">
        <f t="shared" si="72"/>
        <v>9</v>
      </c>
      <c r="B101" s="3">
        <f t="shared" si="73"/>
        <v>-3.3671875</v>
      </c>
      <c r="C101" s="3">
        <f t="shared" si="74"/>
        <v>-3.36767578125</v>
      </c>
      <c r="D101" s="3">
        <f t="shared" si="75"/>
        <v>-3.3681640625</v>
      </c>
      <c r="E101" s="3">
        <f t="shared" si="63"/>
        <v>2.055089481159067E-3</v>
      </c>
      <c r="F101" s="3">
        <f t="shared" si="64"/>
        <v>-4.4107476752941466E-4</v>
      </c>
      <c r="G101" s="3">
        <f t="shared" si="65"/>
        <v>-2.9369874900895265E-3</v>
      </c>
      <c r="H101" s="3">
        <f t="shared" si="76"/>
        <v>4.8828125E-4</v>
      </c>
      <c r="I101" s="3" t="str">
        <f t="shared" si="77"/>
        <v>*</v>
      </c>
      <c r="K101" s="3">
        <f t="shared" si="78"/>
        <v>9</v>
      </c>
      <c r="L101" s="3">
        <f t="shared" si="79"/>
        <v>0.3544921875</v>
      </c>
      <c r="M101" s="3">
        <f t="shared" si="80"/>
        <v>0.35400390625</v>
      </c>
      <c r="N101" s="3">
        <f t="shared" si="81"/>
        <v>0.353515625</v>
      </c>
      <c r="O101" s="3">
        <f t="shared" si="66"/>
        <v>-2.4654772342762588E-3</v>
      </c>
      <c r="P101" s="3">
        <f t="shared" si="67"/>
        <v>-2.3333327781926982E-4</v>
      </c>
      <c r="Q101" s="3">
        <f t="shared" si="68"/>
        <v>1.999220095845633E-3</v>
      </c>
      <c r="R101" s="3">
        <f t="shared" si="82"/>
        <v>4.8828125E-4</v>
      </c>
      <c r="S101" s="3" t="str">
        <f t="shared" si="83"/>
        <v>*</v>
      </c>
      <c r="U101" s="3">
        <f t="shared" si="84"/>
        <v>9</v>
      </c>
      <c r="V101" s="3">
        <f t="shared" si="85"/>
        <v>2.7353515625</v>
      </c>
      <c r="W101" s="3">
        <f t="shared" si="86"/>
        <v>2.73486328125</v>
      </c>
      <c r="X101" s="3">
        <f t="shared" si="87"/>
        <v>2.734375</v>
      </c>
      <c r="Y101" s="3">
        <f t="shared" si="69"/>
        <v>9.0754662328151881E-4</v>
      </c>
      <c r="Z101" s="3">
        <f t="shared" si="70"/>
        <v>-1.3784900742424E-3</v>
      </c>
      <c r="AA101" s="3">
        <f t="shared" si="71"/>
        <v>-3.6640573559356682E-3</v>
      </c>
      <c r="AB101" s="3">
        <f t="shared" si="88"/>
        <v>4.8828125E-4</v>
      </c>
      <c r="AC101" s="3" t="str">
        <f t="shared" si="89"/>
        <v>*</v>
      </c>
    </row>
    <row r="102" spans="1:29" x14ac:dyDescent="0.25">
      <c r="A102" s="3">
        <f t="shared" si="72"/>
        <v>10</v>
      </c>
      <c r="B102" s="3">
        <f t="shared" si="73"/>
        <v>-3.3671875</v>
      </c>
      <c r="C102" s="3">
        <f t="shared" si="74"/>
        <v>-3.367431640625</v>
      </c>
      <c r="D102" s="3">
        <f t="shared" si="75"/>
        <v>-3.36767578125</v>
      </c>
      <c r="E102" s="3">
        <f t="shared" si="63"/>
        <v>2.055089481159067E-3</v>
      </c>
      <c r="F102" s="3">
        <f t="shared" si="64"/>
        <v>8.0697595123946364E-4</v>
      </c>
      <c r="G102" s="3">
        <f t="shared" si="65"/>
        <v>-4.4107476752941466E-4</v>
      </c>
      <c r="H102" s="3">
        <f t="shared" si="76"/>
        <v>2.44140625E-4</v>
      </c>
      <c r="I102" s="3" t="str">
        <f t="shared" si="77"/>
        <v>*</v>
      </c>
      <c r="K102" s="3">
        <f t="shared" si="78"/>
        <v>10</v>
      </c>
      <c r="L102" s="3">
        <f t="shared" si="79"/>
        <v>0.35400390625</v>
      </c>
      <c r="M102" s="3">
        <f t="shared" si="80"/>
        <v>0.353759765625</v>
      </c>
      <c r="N102" s="3">
        <f t="shared" si="81"/>
        <v>0.353515625</v>
      </c>
      <c r="O102" s="3">
        <f t="shared" si="66"/>
        <v>-2.3333327781926982E-4</v>
      </c>
      <c r="P102" s="3">
        <f t="shared" si="67"/>
        <v>8.8289226601889759E-4</v>
      </c>
      <c r="Q102" s="3">
        <f t="shared" si="68"/>
        <v>1.999220095845633E-3</v>
      </c>
      <c r="R102" s="3">
        <f t="shared" si="82"/>
        <v>2.44140625E-4</v>
      </c>
      <c r="S102" s="3" t="str">
        <f t="shared" si="83"/>
        <v>*</v>
      </c>
      <c r="U102" s="3">
        <f t="shared" si="84"/>
        <v>10</v>
      </c>
      <c r="V102" s="3">
        <f t="shared" si="85"/>
        <v>2.7353515625</v>
      </c>
      <c r="W102" s="3">
        <f t="shared" si="86"/>
        <v>2.735107421875</v>
      </c>
      <c r="X102" s="3">
        <f t="shared" si="87"/>
        <v>2.73486328125</v>
      </c>
      <c r="Y102" s="3">
        <f t="shared" si="69"/>
        <v>9.0754662328151881E-4</v>
      </c>
      <c r="Z102" s="3">
        <f t="shared" si="70"/>
        <v>-2.3553036906021063E-4</v>
      </c>
      <c r="AA102" s="3">
        <f t="shared" si="71"/>
        <v>-1.3784900742424E-3</v>
      </c>
      <c r="AB102" s="3">
        <f t="shared" si="88"/>
        <v>2.44140625E-4</v>
      </c>
      <c r="AC102" s="3" t="str">
        <f t="shared" si="89"/>
        <v>*</v>
      </c>
    </row>
    <row r="103" spans="1:29" x14ac:dyDescent="0.25">
      <c r="A103" s="3">
        <f>A102+1</f>
        <v>11</v>
      </c>
      <c r="B103" s="3">
        <f>IF(E102*F102&lt;0,B102,C102)</f>
        <v>-3.367431640625</v>
      </c>
      <c r="C103" s="3">
        <f>(B103+D103)/2</f>
        <v>-3.3675537109375</v>
      </c>
      <c r="D103" s="3">
        <f t="shared" si="75"/>
        <v>-3.36767578125</v>
      </c>
      <c r="E103" s="3">
        <f t="shared" si="63"/>
        <v>8.0697595123946364E-4</v>
      </c>
      <c r="F103" s="3">
        <f t="shared" si="64"/>
        <v>1.8294273606223044E-4</v>
      </c>
      <c r="G103" s="3">
        <f t="shared" si="65"/>
        <v>-4.4107476752941466E-4</v>
      </c>
      <c r="H103" s="3">
        <f t="shared" si="76"/>
        <v>1.220703125E-4</v>
      </c>
      <c r="I103" s="3" t="str">
        <f t="shared" si="77"/>
        <v>*</v>
      </c>
      <c r="K103" s="3">
        <f>K102+1</f>
        <v>11</v>
      </c>
      <c r="L103" s="3">
        <f>IF(O102*P102&lt;0,L102,M102)</f>
        <v>0.35400390625</v>
      </c>
      <c r="M103" s="3">
        <f>(L103+N103)/2</f>
        <v>0.3538818359375</v>
      </c>
      <c r="N103" s="3">
        <f t="shared" si="81"/>
        <v>0.353759765625</v>
      </c>
      <c r="O103" s="3">
        <f t="shared" si="66"/>
        <v>-2.3333327781926982E-4</v>
      </c>
      <c r="P103" s="3">
        <f t="shared" si="67"/>
        <v>3.2476670408132513E-4</v>
      </c>
      <c r="Q103" s="3">
        <f t="shared" si="68"/>
        <v>8.8289226601889759E-4</v>
      </c>
      <c r="R103" s="3">
        <f t="shared" si="82"/>
        <v>1.220703125E-4</v>
      </c>
      <c r="S103" s="3" t="str">
        <f t="shared" si="83"/>
        <v>*</v>
      </c>
      <c r="U103" s="3">
        <f>U102+1</f>
        <v>11</v>
      </c>
      <c r="V103" s="3">
        <f>IF(Y102*Z102&lt;0,V102,W102)</f>
        <v>2.7353515625</v>
      </c>
      <c r="W103" s="3">
        <f>(V103+X103)/2</f>
        <v>2.7352294921875</v>
      </c>
      <c r="X103" s="3">
        <f t="shared" si="87"/>
        <v>2.735107421875</v>
      </c>
      <c r="Y103" s="3">
        <f t="shared" si="69"/>
        <v>9.0754662328151881E-4</v>
      </c>
      <c r="Z103" s="3">
        <f t="shared" si="70"/>
        <v>3.3599347039103833E-4</v>
      </c>
      <c r="AA103" s="3">
        <f t="shared" si="71"/>
        <v>-2.3553036906021063E-4</v>
      </c>
      <c r="AB103" s="3">
        <f t="shared" si="88"/>
        <v>1.220703125E-4</v>
      </c>
      <c r="AC103" s="3" t="str">
        <f t="shared" si="89"/>
        <v>*</v>
      </c>
    </row>
    <row r="104" spans="1:29" x14ac:dyDescent="0.25">
      <c r="A104" s="3">
        <f t="shared" ref="A104:A108" si="90">A103+1</f>
        <v>12</v>
      </c>
      <c r="B104" s="3">
        <f t="shared" ref="B104:B108" si="91">IF(E103*F103&lt;0,B103,C103)</f>
        <v>-3.3675537109375</v>
      </c>
      <c r="C104" s="3">
        <f t="shared" si="74"/>
        <v>-3.36761474609375</v>
      </c>
      <c r="D104" s="3">
        <f t="shared" si="75"/>
        <v>-3.36767578125</v>
      </c>
      <c r="E104" s="3">
        <f t="shared" si="63"/>
        <v>1.8294273606223044E-4</v>
      </c>
      <c r="F104" s="3">
        <f t="shared" si="64"/>
        <v>-1.2906798023171184E-4</v>
      </c>
      <c r="G104" s="3">
        <f t="shared" si="65"/>
        <v>-4.4107476752941466E-4</v>
      </c>
      <c r="H104" s="3">
        <f t="shared" si="76"/>
        <v>6.103515625E-5</v>
      </c>
      <c r="I104" s="3" t="str">
        <f t="shared" si="77"/>
        <v>*</v>
      </c>
      <c r="K104" s="3">
        <f t="shared" ref="K104:K108" si="92">K103+1</f>
        <v>12</v>
      </c>
      <c r="L104" s="3">
        <f t="shared" ref="L104:L108" si="93">IF(O103*P103&lt;0,L103,M103)</f>
        <v>0.35400390625</v>
      </c>
      <c r="M104" s="3">
        <f t="shared" si="80"/>
        <v>0.35394287109375</v>
      </c>
      <c r="N104" s="3">
        <f t="shared" si="81"/>
        <v>0.3538818359375</v>
      </c>
      <c r="O104" s="3">
        <f t="shared" si="66"/>
        <v>-2.3333327781926982E-4</v>
      </c>
      <c r="P104" s="3">
        <f t="shared" si="67"/>
        <v>4.5713515092637991E-5</v>
      </c>
      <c r="Q104" s="3">
        <f t="shared" si="68"/>
        <v>3.2476670408132513E-4</v>
      </c>
      <c r="R104" s="3">
        <f t="shared" si="82"/>
        <v>6.103515625E-5</v>
      </c>
      <c r="S104" s="3" t="str">
        <f t="shared" si="83"/>
        <v>*</v>
      </c>
      <c r="U104" s="3">
        <f t="shared" ref="U104:U108" si="94">U103+1</f>
        <v>12</v>
      </c>
      <c r="V104" s="3">
        <f t="shared" ref="V104:V108" si="95">IF(Y103*Z103&lt;0,V103,W103)</f>
        <v>2.7352294921875</v>
      </c>
      <c r="W104" s="3">
        <f t="shared" si="86"/>
        <v>2.73516845703125</v>
      </c>
      <c r="X104" s="3">
        <f t="shared" si="87"/>
        <v>2.735107421875</v>
      </c>
      <c r="Y104" s="3">
        <f t="shared" si="69"/>
        <v>3.3599347039103833E-4</v>
      </c>
      <c r="Z104" s="3">
        <f t="shared" si="70"/>
        <v>5.022788596331651E-5</v>
      </c>
      <c r="AA104" s="3">
        <f t="shared" si="71"/>
        <v>-2.3553036906021063E-4</v>
      </c>
      <c r="AB104" s="3">
        <f t="shared" si="88"/>
        <v>6.103515625E-5</v>
      </c>
      <c r="AC104" s="3" t="str">
        <f t="shared" si="89"/>
        <v>*</v>
      </c>
    </row>
    <row r="105" spans="1:29" x14ac:dyDescent="0.25">
      <c r="A105" s="3">
        <f t="shared" si="90"/>
        <v>13</v>
      </c>
      <c r="B105" s="3">
        <f t="shared" si="91"/>
        <v>-3.3675537109375</v>
      </c>
      <c r="C105" s="3">
        <f t="shared" si="74"/>
        <v>-3.367584228515625</v>
      </c>
      <c r="D105" s="3">
        <f t="shared" si="75"/>
        <v>-3.36761474609375</v>
      </c>
      <c r="E105" s="3">
        <f t="shared" si="63"/>
        <v>1.8294273606223044E-4</v>
      </c>
      <c r="F105" s="3">
        <f t="shared" si="64"/>
        <v>2.6936886859729725E-5</v>
      </c>
      <c r="G105" s="3">
        <f t="shared" si="65"/>
        <v>-1.2906798023171184E-4</v>
      </c>
      <c r="H105" s="3">
        <f t="shared" si="76"/>
        <v>3.0517578125E-5</v>
      </c>
      <c r="I105" s="3" t="str">
        <f t="shared" si="77"/>
        <v>*</v>
      </c>
      <c r="K105" s="3">
        <f t="shared" si="92"/>
        <v>13</v>
      </c>
      <c r="L105" s="3">
        <f t="shared" si="93"/>
        <v>0.35400390625</v>
      </c>
      <c r="M105" s="3">
        <f t="shared" si="80"/>
        <v>0.353973388671875</v>
      </c>
      <c r="N105" s="3">
        <f t="shared" si="81"/>
        <v>0.35394287109375</v>
      </c>
      <c r="O105" s="3">
        <f t="shared" si="66"/>
        <v>-2.3333327781926982E-4</v>
      </c>
      <c r="P105" s="3">
        <f t="shared" si="67"/>
        <v>-9.3810680939609981E-5</v>
      </c>
      <c r="Q105" s="3">
        <f t="shared" si="68"/>
        <v>4.5713515092637991E-5</v>
      </c>
      <c r="R105" s="3">
        <f t="shared" si="82"/>
        <v>3.0517578125E-5</v>
      </c>
      <c r="S105" s="3" t="str">
        <f t="shared" si="83"/>
        <v>*</v>
      </c>
      <c r="U105" s="3">
        <f t="shared" si="94"/>
        <v>13</v>
      </c>
      <c r="V105" s="3">
        <f t="shared" si="95"/>
        <v>2.73516845703125</v>
      </c>
      <c r="W105" s="3">
        <f t="shared" si="86"/>
        <v>2.735137939453125</v>
      </c>
      <c r="X105" s="3">
        <f t="shared" si="87"/>
        <v>2.735107421875</v>
      </c>
      <c r="Y105" s="3">
        <f t="shared" si="69"/>
        <v>5.022788596331651E-5</v>
      </c>
      <c r="Z105" s="3">
        <f t="shared" si="70"/>
        <v>-9.2652157789085976E-5</v>
      </c>
      <c r="AA105" s="3">
        <f t="shared" si="71"/>
        <v>-2.3553036906021063E-4</v>
      </c>
      <c r="AB105" s="3">
        <f t="shared" si="88"/>
        <v>3.0517578125E-5</v>
      </c>
      <c r="AC105" s="3" t="str">
        <f t="shared" si="89"/>
        <v>*</v>
      </c>
    </row>
    <row r="106" spans="1:29" x14ac:dyDescent="0.25">
      <c r="A106" s="3">
        <f t="shared" si="90"/>
        <v>14</v>
      </c>
      <c r="B106" s="3">
        <f t="shared" si="91"/>
        <v>-3.367584228515625</v>
      </c>
      <c r="C106" s="3">
        <f t="shared" si="74"/>
        <v>-3.3675994873046875</v>
      </c>
      <c r="D106" s="3">
        <f t="shared" si="75"/>
        <v>-3.36761474609375</v>
      </c>
      <c r="E106" s="3">
        <f t="shared" si="63"/>
        <v>2.6936886859729725E-5</v>
      </c>
      <c r="F106" s="3">
        <f t="shared" si="64"/>
        <v>-5.1065669458560947E-5</v>
      </c>
      <c r="G106" s="3">
        <f t="shared" si="65"/>
        <v>-1.2906798023171184E-4</v>
      </c>
      <c r="H106" s="3">
        <f t="shared" si="76"/>
        <v>1.52587890625E-5</v>
      </c>
      <c r="I106" s="3" t="str">
        <f t="shared" si="77"/>
        <v>*</v>
      </c>
      <c r="K106" s="3">
        <f t="shared" si="92"/>
        <v>14</v>
      </c>
      <c r="L106" s="3">
        <f t="shared" si="93"/>
        <v>0.353973388671875</v>
      </c>
      <c r="M106" s="3">
        <f t="shared" si="80"/>
        <v>0.3539581298828125</v>
      </c>
      <c r="N106" s="3">
        <f t="shared" si="81"/>
        <v>0.35394287109375</v>
      </c>
      <c r="O106" s="3">
        <f t="shared" si="66"/>
        <v>-9.3810680939609981E-5</v>
      </c>
      <c r="P106" s="3">
        <f t="shared" si="67"/>
        <v>-2.4048782809371616E-5</v>
      </c>
      <c r="Q106" s="3">
        <f t="shared" si="68"/>
        <v>4.5713515092637991E-5</v>
      </c>
      <c r="R106" s="3">
        <f t="shared" si="82"/>
        <v>1.52587890625E-5</v>
      </c>
      <c r="S106" s="3" t="str">
        <f t="shared" si="83"/>
        <v>*</v>
      </c>
      <c r="U106" s="3">
        <f t="shared" si="94"/>
        <v>14</v>
      </c>
      <c r="V106" s="3">
        <f t="shared" si="95"/>
        <v>2.73516845703125</v>
      </c>
      <c r="W106" s="3">
        <f t="shared" si="86"/>
        <v>2.7351531982421875</v>
      </c>
      <c r="X106" s="3">
        <f t="shared" si="87"/>
        <v>2.735137939453125</v>
      </c>
      <c r="Y106" s="3">
        <f t="shared" si="69"/>
        <v>5.022788596331651E-5</v>
      </c>
      <c r="Z106" s="3">
        <f t="shared" si="70"/>
        <v>-2.12123649647733E-5</v>
      </c>
      <c r="AA106" s="3">
        <f t="shared" si="71"/>
        <v>-9.2652157789085976E-5</v>
      </c>
      <c r="AB106" s="3">
        <f t="shared" si="88"/>
        <v>1.52587890625E-5</v>
      </c>
      <c r="AC106" s="3" t="str">
        <f t="shared" si="89"/>
        <v>*</v>
      </c>
    </row>
    <row r="107" spans="1:29" x14ac:dyDescent="0.25">
      <c r="A107" s="3">
        <f t="shared" si="90"/>
        <v>15</v>
      </c>
      <c r="B107" s="3">
        <f t="shared" si="91"/>
        <v>-3.367584228515625</v>
      </c>
      <c r="C107" s="3">
        <f t="shared" si="74"/>
        <v>-3.3675918579101562</v>
      </c>
      <c r="D107" s="3">
        <f t="shared" si="75"/>
        <v>-3.3675994873046875</v>
      </c>
      <c r="E107" s="3">
        <f t="shared" si="63"/>
        <v>2.6936886859729725E-5</v>
      </c>
      <c r="F107" s="3">
        <f t="shared" si="64"/>
        <v>-1.2064421991642149E-5</v>
      </c>
      <c r="G107" s="3">
        <f t="shared" si="65"/>
        <v>-5.1065669458560947E-5</v>
      </c>
      <c r="H107" s="3">
        <f t="shared" si="76"/>
        <v>7.62939453125E-6</v>
      </c>
      <c r="I107" s="3" t="str">
        <f t="shared" si="77"/>
        <v>*</v>
      </c>
      <c r="K107" s="3">
        <f t="shared" si="92"/>
        <v>15</v>
      </c>
      <c r="L107" s="3">
        <f t="shared" si="93"/>
        <v>0.3539581298828125</v>
      </c>
      <c r="M107" s="3">
        <f t="shared" si="80"/>
        <v>0.35395050048828125</v>
      </c>
      <c r="N107" s="3">
        <f t="shared" si="81"/>
        <v>0.35394287109375</v>
      </c>
      <c r="O107" s="3">
        <f t="shared" si="66"/>
        <v>-2.4048782809371616E-5</v>
      </c>
      <c r="P107" s="3">
        <f t="shared" si="67"/>
        <v>1.0832316171383027E-5</v>
      </c>
      <c r="Q107" s="3">
        <f t="shared" si="68"/>
        <v>4.5713515092637991E-5</v>
      </c>
      <c r="R107" s="3">
        <f t="shared" si="82"/>
        <v>7.62939453125E-6</v>
      </c>
      <c r="S107" s="3" t="str">
        <f t="shared" si="83"/>
        <v>*</v>
      </c>
      <c r="U107" s="3">
        <f t="shared" si="94"/>
        <v>15</v>
      </c>
      <c r="V107" s="3">
        <f t="shared" si="95"/>
        <v>2.73516845703125</v>
      </c>
      <c r="W107" s="3">
        <f t="shared" si="86"/>
        <v>2.7351608276367187</v>
      </c>
      <c r="X107" s="3">
        <f t="shared" si="87"/>
        <v>2.7351531982421875</v>
      </c>
      <c r="Y107" s="3">
        <f t="shared" si="69"/>
        <v>5.022788596331651E-5</v>
      </c>
      <c r="Z107" s="3">
        <f t="shared" si="70"/>
        <v>1.4507703237187641E-5</v>
      </c>
      <c r="AA107" s="3">
        <f t="shared" si="71"/>
        <v>-2.12123649647733E-5</v>
      </c>
      <c r="AB107" s="3">
        <f t="shared" si="88"/>
        <v>7.62939453125E-6</v>
      </c>
      <c r="AC107" s="3" t="str">
        <f t="shared" si="89"/>
        <v>*</v>
      </c>
    </row>
    <row r="108" spans="1:29" x14ac:dyDescent="0.25">
      <c r="A108" s="3">
        <f t="shared" si="90"/>
        <v>16</v>
      </c>
      <c r="B108" s="3">
        <f t="shared" si="91"/>
        <v>-3.367584228515625</v>
      </c>
      <c r="C108" s="3">
        <f t="shared" si="74"/>
        <v>-3.3675880432128906</v>
      </c>
      <c r="D108" s="3">
        <f t="shared" si="75"/>
        <v>-3.3675918579101562</v>
      </c>
      <c r="E108" s="3">
        <f t="shared" si="63"/>
        <v>2.6936886859729725E-5</v>
      </c>
      <c r="F108" s="3">
        <f t="shared" si="64"/>
        <v>7.4362247612924648E-6</v>
      </c>
      <c r="G108" s="3">
        <f t="shared" si="65"/>
        <v>-1.2064421991642149E-5</v>
      </c>
      <c r="H108" s="3">
        <f t="shared" si="76"/>
        <v>3.814697265625E-6</v>
      </c>
      <c r="I108" s="3" t="str">
        <f t="shared" si="77"/>
        <v>*</v>
      </c>
      <c r="K108" s="3">
        <f t="shared" si="92"/>
        <v>16</v>
      </c>
      <c r="L108" s="3">
        <f t="shared" si="93"/>
        <v>0.3539581298828125</v>
      </c>
      <c r="M108" s="3">
        <f t="shared" si="80"/>
        <v>0.35395431518554688</v>
      </c>
      <c r="N108" s="3">
        <f t="shared" si="81"/>
        <v>0.35395050048828125</v>
      </c>
      <c r="O108" s="3">
        <f t="shared" si="66"/>
        <v>-2.4048782809371616E-5</v>
      </c>
      <c r="P108" s="3">
        <f t="shared" si="67"/>
        <v>-6.6082458116678566E-6</v>
      </c>
      <c r="Q108" s="3">
        <f t="shared" si="68"/>
        <v>1.0832316171383027E-5</v>
      </c>
      <c r="R108" s="3">
        <f t="shared" si="82"/>
        <v>3.814697265625E-6</v>
      </c>
      <c r="S108" s="3" t="str">
        <f t="shared" si="83"/>
        <v>*</v>
      </c>
      <c r="U108" s="3">
        <f t="shared" si="94"/>
        <v>16</v>
      </c>
      <c r="V108" s="3">
        <f t="shared" si="95"/>
        <v>2.7351608276367187</v>
      </c>
      <c r="W108" s="3">
        <f t="shared" si="86"/>
        <v>2.7351570129394531</v>
      </c>
      <c r="X108" s="3">
        <f t="shared" si="87"/>
        <v>2.7351531982421875</v>
      </c>
      <c r="Y108" s="3">
        <f t="shared" si="69"/>
        <v>1.4507703237187641E-5</v>
      </c>
      <c r="Z108" s="3">
        <f t="shared" si="70"/>
        <v>-3.3523451794525982E-6</v>
      </c>
      <c r="AA108" s="3">
        <f t="shared" si="71"/>
        <v>-2.12123649647733E-5</v>
      </c>
      <c r="AB108" s="3">
        <f t="shared" si="88"/>
        <v>3.814697265625E-6</v>
      </c>
      <c r="AC108" s="3" t="str">
        <f t="shared" si="89"/>
        <v>*</v>
      </c>
    </row>
    <row r="109" spans="1:29" x14ac:dyDescent="0.25">
      <c r="A109" s="3">
        <f>A108+1</f>
        <v>17</v>
      </c>
      <c r="B109" s="3">
        <f>IF(E108*F108&lt;0,B108,C108)</f>
        <v>-3.3675880432128906</v>
      </c>
      <c r="C109" s="3">
        <f>(B109+D109)/2</f>
        <v>-3.3675899505615234</v>
      </c>
      <c r="D109" s="3">
        <f t="shared" si="75"/>
        <v>-3.3675918579101562</v>
      </c>
      <c r="E109" s="3">
        <f t="shared" si="63"/>
        <v>7.4362247612924648E-6</v>
      </c>
      <c r="F109" s="3">
        <f t="shared" si="64"/>
        <v>-2.3141005334181841E-6</v>
      </c>
      <c r="G109" s="3">
        <f t="shared" si="65"/>
        <v>-1.2064421991642149E-5</v>
      </c>
      <c r="H109" s="3">
        <f t="shared" si="76"/>
        <v>1.9073486328125E-6</v>
      </c>
      <c r="I109" s="3" t="str">
        <f t="shared" si="77"/>
        <v>*</v>
      </c>
      <c r="K109" s="3">
        <f>K108+1</f>
        <v>17</v>
      </c>
      <c r="L109" s="3">
        <f>IF(O108*P108&lt;0,L108,M108)</f>
        <v>0.35395431518554688</v>
      </c>
      <c r="M109" s="3">
        <f>(L109+N109)/2</f>
        <v>0.35395240783691406</v>
      </c>
      <c r="N109" s="3">
        <f t="shared" si="81"/>
        <v>0.35395050048828125</v>
      </c>
      <c r="O109" s="3">
        <f t="shared" si="66"/>
        <v>-6.6082458116678566E-6</v>
      </c>
      <c r="P109" s="3">
        <f t="shared" si="67"/>
        <v>2.1120320568002171E-6</v>
      </c>
      <c r="Q109" s="3">
        <f t="shared" si="68"/>
        <v>1.0832316171383027E-5</v>
      </c>
      <c r="R109" s="3">
        <f t="shared" si="82"/>
        <v>1.9073486328125E-6</v>
      </c>
      <c r="S109" s="3" t="str">
        <f t="shared" si="83"/>
        <v>*</v>
      </c>
      <c r="U109" s="3">
        <f>U108+1</f>
        <v>17</v>
      </c>
      <c r="V109" s="3">
        <f>IF(Y108*Z108&lt;0,V108,W108)</f>
        <v>2.7351608276367187</v>
      </c>
      <c r="W109" s="3">
        <f>(V109+X109)/2</f>
        <v>2.7351589202880859</v>
      </c>
      <c r="X109" s="3">
        <f t="shared" si="87"/>
        <v>2.7351570129394531</v>
      </c>
      <c r="Y109" s="3">
        <f t="shared" si="69"/>
        <v>1.4507703237187641E-5</v>
      </c>
      <c r="Z109" s="3">
        <f t="shared" si="70"/>
        <v>5.577675450174624E-6</v>
      </c>
      <c r="AA109" s="3">
        <f t="shared" si="71"/>
        <v>-3.3523451794525982E-6</v>
      </c>
      <c r="AB109" s="3">
        <f t="shared" si="88"/>
        <v>1.9073486328125E-6</v>
      </c>
      <c r="AC109" s="3" t="str">
        <f t="shared" si="89"/>
        <v>*</v>
      </c>
    </row>
    <row r="110" spans="1:29" x14ac:dyDescent="0.25">
      <c r="A110" s="3">
        <f t="shared" ref="A110:A111" si="96">A109+1</f>
        <v>18</v>
      </c>
      <c r="B110" s="3">
        <f t="shared" ref="B110:B111" si="97">IF(E109*F109&lt;0,B109,C109)</f>
        <v>-3.3675880432128906</v>
      </c>
      <c r="C110" s="3">
        <f t="shared" si="74"/>
        <v>-3.367588996887207</v>
      </c>
      <c r="D110" s="3">
        <f t="shared" si="75"/>
        <v>-3.3675899505615234</v>
      </c>
      <c r="E110" s="3">
        <f t="shared" si="63"/>
        <v>7.4362247612924648E-6</v>
      </c>
      <c r="F110" s="3">
        <f t="shared" si="64"/>
        <v>2.5610616343207937E-6</v>
      </c>
      <c r="G110" s="3">
        <f t="shared" si="65"/>
        <v>-2.3141005334181841E-6</v>
      </c>
      <c r="H110" s="3">
        <f t="shared" si="76"/>
        <v>9.5367431640625E-7</v>
      </c>
      <c r="I110" s="3" t="str">
        <f t="shared" si="77"/>
        <v>*</v>
      </c>
      <c r="K110" s="3">
        <f t="shared" ref="K110:K111" si="98">K109+1</f>
        <v>18</v>
      </c>
      <c r="L110" s="3">
        <f t="shared" ref="L110:L111" si="99">IF(O109*P109&lt;0,L109,M109)</f>
        <v>0.35395431518554688</v>
      </c>
      <c r="M110" s="3">
        <f t="shared" si="80"/>
        <v>0.35395336151123047</v>
      </c>
      <c r="N110" s="3">
        <f t="shared" si="81"/>
        <v>0.35395240783691406</v>
      </c>
      <c r="O110" s="3">
        <f t="shared" si="66"/>
        <v>-6.6082458116678566E-6</v>
      </c>
      <c r="P110" s="3">
        <f t="shared" si="67"/>
        <v>-2.248107658253673E-6</v>
      </c>
      <c r="Q110" s="3">
        <f t="shared" si="68"/>
        <v>2.1120320568002171E-6</v>
      </c>
      <c r="R110" s="3">
        <f t="shared" si="82"/>
        <v>9.5367431640625E-7</v>
      </c>
      <c r="S110" s="3" t="str">
        <f t="shared" si="83"/>
        <v>*</v>
      </c>
      <c r="U110" s="3">
        <f t="shared" ref="U110:U111" si="100">U109+1</f>
        <v>18</v>
      </c>
      <c r="V110" s="3">
        <f t="shared" ref="V110:V111" si="101">IF(Y109*Z109&lt;0,V109,W109)</f>
        <v>2.7351589202880859</v>
      </c>
      <c r="W110" s="3">
        <f t="shared" si="86"/>
        <v>2.7351579666137695</v>
      </c>
      <c r="X110" s="3">
        <f t="shared" si="87"/>
        <v>2.7351570129394531</v>
      </c>
      <c r="Y110" s="3">
        <f t="shared" si="69"/>
        <v>5.577675450174624E-6</v>
      </c>
      <c r="Z110" s="3">
        <f t="shared" si="70"/>
        <v>1.1126642407432996E-6</v>
      </c>
      <c r="AA110" s="3">
        <f t="shared" si="71"/>
        <v>-3.3523451794525982E-6</v>
      </c>
      <c r="AB110" s="3">
        <f t="shared" si="88"/>
        <v>9.5367431640625E-7</v>
      </c>
      <c r="AC110" s="3" t="str">
        <f t="shared" si="89"/>
        <v>*</v>
      </c>
    </row>
    <row r="111" spans="1:29" ht="45" x14ac:dyDescent="0.25">
      <c r="A111" s="3">
        <f t="shared" si="96"/>
        <v>19</v>
      </c>
      <c r="B111" s="3">
        <f t="shared" si="97"/>
        <v>-3.367588996887207</v>
      </c>
      <c r="C111" s="13">
        <f t="shared" si="74"/>
        <v>-3.3675894737243652</v>
      </c>
      <c r="D111" s="3">
        <f t="shared" si="75"/>
        <v>-3.3675899505615234</v>
      </c>
      <c r="E111" s="3">
        <f t="shared" si="63"/>
        <v>2.5610616343207937E-6</v>
      </c>
      <c r="F111" s="3">
        <f t="shared" si="64"/>
        <v>1.2348043054721813E-7</v>
      </c>
      <c r="G111" s="3">
        <f t="shared" si="65"/>
        <v>-2.3141005334181841E-6</v>
      </c>
      <c r="H111" s="3">
        <f t="shared" si="76"/>
        <v>4.76837158203125E-7</v>
      </c>
      <c r="I111" s="10" t="str">
        <f t="shared" si="77"/>
        <v>Решение найдено</v>
      </c>
      <c r="K111" s="3">
        <f t="shared" si="98"/>
        <v>19</v>
      </c>
      <c r="L111" s="3">
        <f t="shared" si="99"/>
        <v>0.35395336151123047</v>
      </c>
      <c r="M111" s="13">
        <f t="shared" si="80"/>
        <v>0.35395288467407227</v>
      </c>
      <c r="N111" s="3">
        <f t="shared" si="81"/>
        <v>0.35395240783691406</v>
      </c>
      <c r="O111" s="3">
        <f t="shared" si="66"/>
        <v>-2.248107658253673E-6</v>
      </c>
      <c r="P111" s="3">
        <f t="shared" si="67"/>
        <v>-6.8037996125980271E-8</v>
      </c>
      <c r="Q111" s="3">
        <f t="shared" si="68"/>
        <v>2.1120320568002171E-6</v>
      </c>
      <c r="R111" s="3">
        <f t="shared" si="82"/>
        <v>4.76837158203125E-7</v>
      </c>
      <c r="S111" s="10" t="str">
        <f t="shared" si="83"/>
        <v>Решение найдено</v>
      </c>
      <c r="U111" s="3">
        <f t="shared" si="100"/>
        <v>19</v>
      </c>
      <c r="V111" s="3">
        <f t="shared" si="101"/>
        <v>2.7351579666137695</v>
      </c>
      <c r="W111" s="13">
        <f t="shared" si="86"/>
        <v>2.7351574897766113</v>
      </c>
      <c r="X111" s="3">
        <f t="shared" si="87"/>
        <v>2.7351570129394531</v>
      </c>
      <c r="Y111" s="3">
        <f t="shared" si="69"/>
        <v>1.1126642407432996E-6</v>
      </c>
      <c r="Z111" s="3">
        <f t="shared" si="70"/>
        <v>-1.1198406930645888E-6</v>
      </c>
      <c r="AA111" s="3">
        <f t="shared" si="71"/>
        <v>-3.3523451794525982E-6</v>
      </c>
      <c r="AB111" s="3">
        <f t="shared" si="88"/>
        <v>4.76837158203125E-7</v>
      </c>
      <c r="AC111" s="10" t="str">
        <f t="shared" si="89"/>
        <v>Решение найдено</v>
      </c>
    </row>
    <row r="112" spans="1:29" x14ac:dyDescent="0.25">
      <c r="A112" s="34"/>
      <c r="B112" s="34"/>
      <c r="C112" s="34"/>
      <c r="D112" s="34"/>
      <c r="E112" s="34"/>
      <c r="F112" s="34"/>
      <c r="G112" s="34"/>
      <c r="H112" s="34"/>
      <c r="I112" s="34"/>
    </row>
    <row r="113" spans="1:12" x14ac:dyDescent="0.25">
      <c r="A113" s="34"/>
      <c r="B113" s="34"/>
      <c r="C113" s="34"/>
      <c r="D113" s="34"/>
      <c r="E113" s="34"/>
      <c r="F113" s="34"/>
      <c r="G113" s="34"/>
      <c r="H113" s="34"/>
      <c r="I113" s="34"/>
    </row>
    <row r="114" spans="1:12" ht="18.75" x14ac:dyDescent="0.3">
      <c r="A114" s="2" t="s">
        <v>33</v>
      </c>
      <c r="B114" s="34"/>
      <c r="C114" s="34"/>
      <c r="D114" s="34"/>
      <c r="E114" s="34"/>
      <c r="F114" s="34"/>
      <c r="G114" s="34"/>
      <c r="H114" s="34"/>
      <c r="I114" s="34"/>
    </row>
    <row r="116" spans="1:12" ht="30" x14ac:dyDescent="0.25">
      <c r="A116" s="23" t="s">
        <v>36</v>
      </c>
      <c r="B116" s="23">
        <v>0.2</v>
      </c>
      <c r="D116" s="14" t="s">
        <v>24</v>
      </c>
      <c r="E116" s="23" t="s">
        <v>15</v>
      </c>
      <c r="F116" s="23" t="s">
        <v>38</v>
      </c>
      <c r="G116" s="23" t="s">
        <v>39</v>
      </c>
      <c r="I116" s="43"/>
      <c r="J116" s="44"/>
      <c r="K116" s="44"/>
      <c r="L116" s="44"/>
    </row>
    <row r="117" spans="1:12" x14ac:dyDescent="0.25">
      <c r="A117" s="23" t="s">
        <v>37</v>
      </c>
      <c r="B117" s="23">
        <f>B43*(1-B116)/B116</f>
        <v>3.9999999999999998E-6</v>
      </c>
      <c r="D117" s="3">
        <v>0</v>
      </c>
      <c r="E117" s="3">
        <v>0.5</v>
      </c>
      <c r="F117" s="3">
        <f>ASIN(2*LOG10(E117+7)/5)</f>
        <v>0.3575972637568513</v>
      </c>
      <c r="G117" s="10"/>
      <c r="I117" s="34"/>
      <c r="J117" s="34"/>
      <c r="K117" s="34"/>
      <c r="L117" s="37"/>
    </row>
    <row r="118" spans="1:12" ht="31.5" customHeight="1" x14ac:dyDescent="0.25">
      <c r="D118" s="3">
        <f>D117+1</f>
        <v>1</v>
      </c>
      <c r="E118" s="40">
        <f>F117</f>
        <v>0.3575972637568513</v>
      </c>
      <c r="F118" s="3">
        <f t="shared" ref="F118:F123" si="102">ASIN(2*LOG10(E118+7)/5)</f>
        <v>0.35404462719454904</v>
      </c>
      <c r="G118" s="10" t="str">
        <f>IF(ABS(E118-E117)&lt;=$B$117,"Решение найдено","Продолжаем вычисления")</f>
        <v>Продолжаем вычисления</v>
      </c>
      <c r="I118" s="34"/>
      <c r="J118" s="42"/>
      <c r="K118" s="34"/>
      <c r="L118" s="37"/>
    </row>
    <row r="119" spans="1:12" ht="30" x14ac:dyDescent="0.25">
      <c r="D119" s="3">
        <f t="shared" ref="D119:D123" si="103">D118+1</f>
        <v>2</v>
      </c>
      <c r="E119" s="40">
        <f t="shared" ref="E119:E123" si="104">F118</f>
        <v>0.35404462719454904</v>
      </c>
      <c r="F119" s="3">
        <f t="shared" si="102"/>
        <v>0.35395518055114472</v>
      </c>
      <c r="G119" s="10" t="str">
        <f t="shared" ref="G119:G123" si="105">IF(ABS(E119-E118)&lt;=$B$117,"Решение найдено","Продолжаем вычисления")</f>
        <v>Продолжаем вычисления</v>
      </c>
      <c r="I119" s="34"/>
      <c r="J119" s="42"/>
      <c r="K119" s="34"/>
      <c r="L119" s="37"/>
    </row>
    <row r="120" spans="1:12" ht="30" x14ac:dyDescent="0.25">
      <c r="D120" s="3">
        <f t="shared" si="103"/>
        <v>3</v>
      </c>
      <c r="E120" s="40">
        <f t="shared" si="104"/>
        <v>0.35395518055114472</v>
      </c>
      <c r="F120" s="3">
        <f t="shared" si="102"/>
        <v>0.35395292798539285</v>
      </c>
      <c r="G120" s="10" t="str">
        <f t="shared" si="105"/>
        <v>Продолжаем вычисления</v>
      </c>
      <c r="I120" s="34"/>
      <c r="J120" s="42"/>
      <c r="K120" s="34"/>
      <c r="L120" s="37"/>
    </row>
    <row r="121" spans="1:12" ht="30" x14ac:dyDescent="0.25">
      <c r="A121" t="s">
        <v>48</v>
      </c>
      <c r="D121" s="3">
        <f t="shared" si="103"/>
        <v>4</v>
      </c>
      <c r="E121" s="41">
        <f t="shared" si="104"/>
        <v>0.35395292798539285</v>
      </c>
      <c r="F121" s="3">
        <f t="shared" si="102"/>
        <v>0.35395287125792113</v>
      </c>
      <c r="G121" s="10" t="str">
        <f t="shared" si="105"/>
        <v>Решение найдено</v>
      </c>
      <c r="I121" s="34"/>
      <c r="J121" s="42"/>
      <c r="K121" s="34"/>
      <c r="L121" s="37"/>
    </row>
    <row r="122" spans="1:12" x14ac:dyDescent="0.25">
      <c r="D122" s="34"/>
      <c r="E122" s="45"/>
      <c r="F122" s="34"/>
      <c r="G122" s="37"/>
      <c r="I122" s="34"/>
      <c r="J122" s="42"/>
      <c r="K122" s="34"/>
      <c r="L122" s="37"/>
    </row>
    <row r="123" spans="1:12" x14ac:dyDescent="0.25">
      <c r="D123" s="34"/>
      <c r="E123" s="45"/>
      <c r="F123" s="34"/>
      <c r="G123" s="37"/>
      <c r="I123" s="34"/>
      <c r="J123" s="45"/>
      <c r="K123" s="34"/>
      <c r="L123" s="37"/>
    </row>
    <row r="124" spans="1:12" x14ac:dyDescent="0.25">
      <c r="D124" s="34"/>
      <c r="E124" s="42"/>
      <c r="F124" s="34"/>
      <c r="G124" s="37"/>
    </row>
    <row r="125" spans="1:12" x14ac:dyDescent="0.25">
      <c r="D125" s="34"/>
      <c r="E125" s="42"/>
      <c r="F125" s="34"/>
      <c r="G125" s="37"/>
    </row>
    <row r="126" spans="1:12" x14ac:dyDescent="0.25">
      <c r="D126" s="34"/>
      <c r="E126" s="34"/>
      <c r="F126" s="34"/>
      <c r="G126" s="34"/>
    </row>
  </sheetData>
  <mergeCells count="2">
    <mergeCell ref="J28:K28"/>
    <mergeCell ref="C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Уравнение №1</vt:lpstr>
      <vt:lpstr>Уравнение №2</vt:lpstr>
      <vt:lpstr>Уравнение №3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2022-09-27T11:12:27Z</dcterms:modified>
</cp:coreProperties>
</file>